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H44" i="24"/>
  <c r="C44" i="24"/>
  <c r="M44" i="24" s="1"/>
  <c r="B44" i="24"/>
  <c r="J44" i="24" s="1"/>
  <c r="C43" i="24"/>
  <c r="L43" i="24" s="1"/>
  <c r="B43" i="24"/>
  <c r="K43" i="24" s="1"/>
  <c r="L42" i="24"/>
  <c r="I42" i="24"/>
  <c r="C42" i="24"/>
  <c r="M42" i="24" s="1"/>
  <c r="B42" i="24"/>
  <c r="J42" i="24" s="1"/>
  <c r="L41" i="24"/>
  <c r="C41" i="24"/>
  <c r="M41" i="24" s="1"/>
  <c r="B41" i="24"/>
  <c r="K41" i="24" s="1"/>
  <c r="K40" i="24"/>
  <c r="H40" i="24"/>
  <c r="C40" i="24"/>
  <c r="M40" i="24" s="1"/>
  <c r="B40" i="24"/>
  <c r="J40" i="24" s="1"/>
  <c r="M36" i="24"/>
  <c r="L36" i="24"/>
  <c r="K36" i="24"/>
  <c r="J36" i="24"/>
  <c r="I36" i="24"/>
  <c r="H36" i="24"/>
  <c r="G36" i="24"/>
  <c r="F36" i="24"/>
  <c r="E36" i="24"/>
  <c r="D36" i="24"/>
  <c r="L57" i="15"/>
  <c r="K57" i="15"/>
  <c r="C38" i="24"/>
  <c r="C37" i="24"/>
  <c r="C35" i="24"/>
  <c r="C34" i="24"/>
  <c r="C33" i="24"/>
  <c r="C32" i="24"/>
  <c r="G32" i="24" s="1"/>
  <c r="C31" i="24"/>
  <c r="C30" i="24"/>
  <c r="C29" i="24"/>
  <c r="C28" i="24"/>
  <c r="C27" i="24"/>
  <c r="C26" i="24"/>
  <c r="C25" i="24"/>
  <c r="C24" i="24"/>
  <c r="G24" i="24" s="1"/>
  <c r="C23" i="24"/>
  <c r="C22" i="24"/>
  <c r="C21" i="24"/>
  <c r="C20" i="24"/>
  <c r="C19" i="24"/>
  <c r="C18" i="24"/>
  <c r="C17" i="24"/>
  <c r="C16" i="24"/>
  <c r="G16" i="24" s="1"/>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D41" i="24" l="1"/>
  <c r="F41" i="24"/>
  <c r="H41" i="24"/>
  <c r="D42" i="24"/>
  <c r="E43" i="24"/>
  <c r="G43" i="24"/>
  <c r="I43" i="24"/>
  <c r="M43" i="24"/>
  <c r="D40" i="24"/>
  <c r="I40" i="24"/>
  <c r="L40" i="24"/>
  <c r="E41" i="24"/>
  <c r="G41" i="24"/>
  <c r="I41" i="24"/>
  <c r="H42" i="24"/>
  <c r="K42" i="24"/>
  <c r="D43" i="24"/>
  <c r="F43" i="24"/>
  <c r="H43" i="24"/>
  <c r="D44" i="24"/>
  <c r="I44" i="24"/>
  <c r="L44" i="24"/>
  <c r="F23" i="24"/>
  <c r="D23" i="24"/>
  <c r="J23" i="24"/>
  <c r="H23" i="24"/>
  <c r="K23" i="24"/>
  <c r="K8" i="24"/>
  <c r="J8" i="24"/>
  <c r="H8" i="24"/>
  <c r="F8" i="24"/>
  <c r="D8" i="24"/>
  <c r="F7" i="24"/>
  <c r="D7" i="24"/>
  <c r="J7" i="24"/>
  <c r="H7" i="24"/>
  <c r="K7" i="24"/>
  <c r="F19" i="24"/>
  <c r="D19" i="24"/>
  <c r="J19" i="24"/>
  <c r="H19" i="24"/>
  <c r="K19" i="24"/>
  <c r="K22" i="24"/>
  <c r="J22" i="24"/>
  <c r="H22" i="24"/>
  <c r="F22" i="24"/>
  <c r="D22" i="24"/>
  <c r="F35" i="24"/>
  <c r="D35" i="24"/>
  <c r="J35" i="24"/>
  <c r="H35" i="24"/>
  <c r="K35" i="24"/>
  <c r="B45" i="24"/>
  <c r="B39" i="24"/>
  <c r="I8" i="24"/>
  <c r="M8" i="24"/>
  <c r="E8" i="24"/>
  <c r="L8" i="24"/>
  <c r="G8" i="24"/>
  <c r="G19" i="24"/>
  <c r="M19" i="24"/>
  <c r="E19" i="24"/>
  <c r="L19" i="24"/>
  <c r="I19" i="24"/>
  <c r="G29" i="24"/>
  <c r="M29" i="24"/>
  <c r="E29" i="24"/>
  <c r="L29" i="24"/>
  <c r="I29" i="24"/>
  <c r="G35" i="24"/>
  <c r="M35" i="24"/>
  <c r="E35" i="24"/>
  <c r="L35" i="24"/>
  <c r="I35" i="24"/>
  <c r="K16" i="24"/>
  <c r="J16" i="24"/>
  <c r="H16" i="24"/>
  <c r="F16" i="24"/>
  <c r="D16" i="24"/>
  <c r="K26" i="24"/>
  <c r="J26" i="24"/>
  <c r="H26" i="24"/>
  <c r="F26" i="24"/>
  <c r="D26" i="24"/>
  <c r="K32" i="24"/>
  <c r="J32" i="24"/>
  <c r="H32" i="24"/>
  <c r="F32" i="24"/>
  <c r="D32" i="24"/>
  <c r="G7" i="24"/>
  <c r="M7" i="24"/>
  <c r="E7" i="24"/>
  <c r="L7" i="24"/>
  <c r="I7" i="24"/>
  <c r="G9" i="24"/>
  <c r="M9" i="24"/>
  <c r="E9" i="24"/>
  <c r="L9" i="24"/>
  <c r="I9" i="24"/>
  <c r="G23" i="24"/>
  <c r="M23" i="24"/>
  <c r="E23" i="24"/>
  <c r="L23" i="24"/>
  <c r="I23" i="24"/>
  <c r="I26" i="24"/>
  <c r="M26" i="24"/>
  <c r="E26" i="24"/>
  <c r="L26" i="24"/>
  <c r="G26" i="24"/>
  <c r="F29" i="24"/>
  <c r="D29" i="24"/>
  <c r="J29" i="24"/>
  <c r="H29" i="24"/>
  <c r="K29" i="24"/>
  <c r="C14" i="24"/>
  <c r="C6" i="24"/>
  <c r="I20" i="24"/>
  <c r="M20" i="24"/>
  <c r="E20" i="24"/>
  <c r="L20" i="24"/>
  <c r="G20" i="24"/>
  <c r="I30" i="24"/>
  <c r="M30" i="24"/>
  <c r="E30" i="24"/>
  <c r="L30" i="24"/>
  <c r="G30" i="24"/>
  <c r="I37" i="24"/>
  <c r="G37" i="24"/>
  <c r="L37" i="24"/>
  <c r="M37" i="24"/>
  <c r="E37" i="24"/>
  <c r="F17" i="24"/>
  <c r="D17" i="24"/>
  <c r="J17" i="24"/>
  <c r="H17" i="24"/>
  <c r="K17" i="24"/>
  <c r="K20" i="24"/>
  <c r="J20" i="24"/>
  <c r="H20" i="24"/>
  <c r="F20" i="24"/>
  <c r="D20" i="24"/>
  <c r="F33" i="24"/>
  <c r="D33" i="24"/>
  <c r="J33" i="24"/>
  <c r="H33" i="24"/>
  <c r="K33" i="24"/>
  <c r="H37" i="24"/>
  <c r="F37" i="24"/>
  <c r="D37" i="24"/>
  <c r="K37" i="24"/>
  <c r="J37" i="24"/>
  <c r="G17" i="24"/>
  <c r="M17" i="24"/>
  <c r="E17" i="24"/>
  <c r="L17" i="24"/>
  <c r="I17" i="24"/>
  <c r="G33" i="24"/>
  <c r="M33" i="24"/>
  <c r="E33" i="24"/>
  <c r="L33" i="24"/>
  <c r="I33" i="24"/>
  <c r="B14" i="24"/>
  <c r="B6" i="24"/>
  <c r="F27" i="24"/>
  <c r="D27" i="24"/>
  <c r="J27" i="24"/>
  <c r="H27" i="24"/>
  <c r="K27" i="24"/>
  <c r="K30" i="24"/>
  <c r="J30" i="24"/>
  <c r="H30" i="24"/>
  <c r="F30" i="24"/>
  <c r="D30" i="24"/>
  <c r="G21" i="24"/>
  <c r="M21" i="24"/>
  <c r="E21" i="24"/>
  <c r="L21" i="24"/>
  <c r="I21" i="24"/>
  <c r="G27" i="24"/>
  <c r="M27" i="24"/>
  <c r="E27" i="24"/>
  <c r="L27" i="24"/>
  <c r="I27" i="24"/>
  <c r="M38" i="24"/>
  <c r="E38" i="24"/>
  <c r="L38" i="24"/>
  <c r="G38" i="24"/>
  <c r="I38" i="24"/>
  <c r="K18" i="24"/>
  <c r="J18" i="24"/>
  <c r="H18" i="24"/>
  <c r="F18" i="24"/>
  <c r="D18" i="24"/>
  <c r="K24" i="24"/>
  <c r="J24" i="24"/>
  <c r="H24" i="24"/>
  <c r="F24" i="24"/>
  <c r="D24" i="24"/>
  <c r="K34" i="24"/>
  <c r="J34" i="24"/>
  <c r="H34" i="24"/>
  <c r="F34" i="24"/>
  <c r="D34" i="24"/>
  <c r="G15" i="24"/>
  <c r="M15" i="24"/>
  <c r="E15" i="24"/>
  <c r="L15" i="24"/>
  <c r="I15" i="24"/>
  <c r="I18" i="24"/>
  <c r="M18" i="24"/>
  <c r="E18" i="24"/>
  <c r="L18" i="24"/>
  <c r="G18" i="24"/>
  <c r="G31" i="24"/>
  <c r="M31" i="24"/>
  <c r="E31" i="24"/>
  <c r="L31" i="24"/>
  <c r="I31" i="24"/>
  <c r="I34" i="24"/>
  <c r="M34" i="24"/>
  <c r="E34" i="24"/>
  <c r="L34" i="24"/>
  <c r="G34" i="24"/>
  <c r="F21" i="24"/>
  <c r="D21" i="24"/>
  <c r="J21" i="24"/>
  <c r="H21" i="24"/>
  <c r="K21" i="24"/>
  <c r="D38" i="24"/>
  <c r="K38" i="24"/>
  <c r="J38" i="24"/>
  <c r="H38" i="24"/>
  <c r="F38" i="24"/>
  <c r="I22" i="24"/>
  <c r="M22" i="24"/>
  <c r="E22" i="24"/>
  <c r="L22" i="24"/>
  <c r="G22" i="24"/>
  <c r="I28" i="24"/>
  <c r="M28" i="24"/>
  <c r="E28" i="24"/>
  <c r="L28" i="24"/>
  <c r="G28" i="24"/>
  <c r="C45" i="24"/>
  <c r="C39" i="24"/>
  <c r="F9" i="24"/>
  <c r="D9" i="24"/>
  <c r="J9" i="24"/>
  <c r="H9" i="24"/>
  <c r="K9" i="24"/>
  <c r="F15" i="24"/>
  <c r="D15" i="24"/>
  <c r="J15" i="24"/>
  <c r="H15" i="24"/>
  <c r="K15" i="24"/>
  <c r="F25" i="24"/>
  <c r="D25" i="24"/>
  <c r="J25" i="24"/>
  <c r="H25" i="24"/>
  <c r="K25" i="24"/>
  <c r="K28" i="24"/>
  <c r="J28" i="24"/>
  <c r="H28" i="24"/>
  <c r="F28" i="24"/>
  <c r="D28" i="24"/>
  <c r="F31" i="24"/>
  <c r="D31" i="24"/>
  <c r="J31" i="24"/>
  <c r="H31" i="24"/>
  <c r="K31" i="24"/>
  <c r="G25" i="24"/>
  <c r="M25" i="24"/>
  <c r="E25" i="24"/>
  <c r="L25" i="24"/>
  <c r="I25"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I16" i="24"/>
  <c r="M16" i="24"/>
  <c r="E16" i="24"/>
  <c r="L16" i="24"/>
  <c r="I24" i="24"/>
  <c r="M24" i="24"/>
  <c r="E24" i="24"/>
  <c r="L24" i="24"/>
  <c r="I32" i="24"/>
  <c r="M32" i="24"/>
  <c r="E32" i="24"/>
  <c r="L32"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J77" i="24" s="1"/>
  <c r="I75" i="24"/>
  <c r="F40" i="24"/>
  <c r="J41" i="24"/>
  <c r="F42" i="24"/>
  <c r="J43" i="24"/>
  <c r="F44" i="24"/>
  <c r="G40" i="24"/>
  <c r="G42" i="24"/>
  <c r="G44" i="24"/>
  <c r="E40" i="24"/>
  <c r="E42" i="24"/>
  <c r="E44" i="24"/>
  <c r="I77" i="24" l="1"/>
  <c r="K77" i="24"/>
  <c r="H39" i="24"/>
  <c r="F39" i="24"/>
  <c r="D39" i="24"/>
  <c r="K39" i="24"/>
  <c r="J39" i="24"/>
  <c r="H45" i="24"/>
  <c r="F45" i="24"/>
  <c r="D45" i="24"/>
  <c r="K45" i="24"/>
  <c r="J45" i="24"/>
  <c r="I45" i="24"/>
  <c r="G45" i="24"/>
  <c r="L45" i="24"/>
  <c r="M45" i="24"/>
  <c r="E45" i="24"/>
  <c r="I6" i="24"/>
  <c r="M6" i="24"/>
  <c r="E6" i="24"/>
  <c r="L6" i="24"/>
  <c r="G6" i="24"/>
  <c r="K6" i="24"/>
  <c r="J6" i="24"/>
  <c r="H6" i="24"/>
  <c r="F6" i="24"/>
  <c r="D6" i="24"/>
  <c r="I14" i="24"/>
  <c r="M14" i="24"/>
  <c r="E14" i="24"/>
  <c r="L14" i="24"/>
  <c r="G14" i="24"/>
  <c r="I78" i="24"/>
  <c r="I79" i="24"/>
  <c r="K14" i="24"/>
  <c r="J14" i="24"/>
  <c r="H14" i="24"/>
  <c r="F14" i="24"/>
  <c r="D14" i="24"/>
  <c r="I39" i="24"/>
  <c r="G39" i="24"/>
  <c r="L39" i="24"/>
  <c r="E39" i="24"/>
  <c r="M39" i="24"/>
  <c r="J79" i="24"/>
  <c r="J78" i="24"/>
  <c r="K79" i="24"/>
  <c r="K78" i="24"/>
  <c r="I83" i="24" l="1"/>
  <c r="I82" i="24"/>
  <c r="I81" i="24"/>
</calcChain>
</file>

<file path=xl/sharedStrings.xml><?xml version="1.0" encoding="utf-8"?>
<sst xmlns="http://schemas.openxmlformats.org/spreadsheetml/2006/main" count="1671" uniqueCount="522">
  <si>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</si>
  <si>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</si>
  <si>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</si>
  <si>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</si>
  <si>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</si>
  <si>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</si>
  <si>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</si>
  <si>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</si>
  <si>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</si>
  <si>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</si>
  <si>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</si>
  <si>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</si>
  <si>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</si>
  <si>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Kassel, documenta-Stadt (06611)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</si>
  <si>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</si>
  <si>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</si>
  <si>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</si>
  <si>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</si>
  <si>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</si>
  <si>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</si>
  <si>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</si>
  <si>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</si>
  <si>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</si>
  <si>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</si>
  <si>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</si>
  <si>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</si>
  <si>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</si>
  <si>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</si>
  <si>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</si>
  <si>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</si>
  <si>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</si>
  <si>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</si>
  <si>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</si>
  <si>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</si>
  <si>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</si>
  <si>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</si>
  <si>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</si>
  <si>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</si>
  <si>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</si>
  <si>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</si>
  <si>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</si>
  <si>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</si>
  <si>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</si>
  <si>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</si>
  <si>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</si>
  <si>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</si>
  <si>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</si>
  <si>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</si>
  <si>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</si>
  <si>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</si>
  <si>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</si>
  <si>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</si>
  <si>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</si>
  <si>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</si>
  <si>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</si>
  <si>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</si>
  <si>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</si>
  <si>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</si>
  <si>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</si>
  <si>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</si>
  <si>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</si>
  <si>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</si>
  <si>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</si>
  <si>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</si>
  <si>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</si>
  <si>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</si>
  <si>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</si>
  <si>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</si>
  <si>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</si>
  <si>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</si>
  <si>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</si>
  <si>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</si>
  <si>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</si>
  <si>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</si>
  <si>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</si>
  <si>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</si>
  <si>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</si>
  <si>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</si>
  <si>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</si>
  <si>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</si>
  <si>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</si>
  <si>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</si>
  <si>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</si>
  <si>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</si>
  <si>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</si>
  <si>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</si>
  <si>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</si>
  <si>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</si>
  <si>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</si>
  <si>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</si>
  <si>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</si>
  <si>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</si>
  <si>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Kassel, documenta-Stadt (06611);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</si>
  <si>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</si>
  <si>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</si>
  <si>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</si>
  <si>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</si>
  <si>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</si>
  <si>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</si>
  <si>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</si>
  <si>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</si>
  <si>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</si>
  <si>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</si>
  <si>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</si>
  <si>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</si>
  <si>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</si>
  <si>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</si>
  <si>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</si>
  <si>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</si>
  <si>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</si>
  <si>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</si>
  <si>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</si>
  <si>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</si>
  <si>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</si>
  <si>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</si>
  <si>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</si>
  <si>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</si>
  <si>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</si>
  <si>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</si>
  <si>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</si>
  <si>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</si>
  <si>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</si>
  <si>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</si>
  <si>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</si>
  <si>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</si>
  <si>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</si>
  <si>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</si>
  <si>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</si>
  <si>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</si>
  <si>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Hessen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</si>
  <si>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</si>
  <si>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</si>
  <si>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</si>
  <si>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</si>
  <si>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</si>
  <si>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</si>
  <si>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</si>
  <si>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</si>
  <si>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</si>
  <si>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</si>
  <si>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</si>
  <si>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</si>
  <si>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</si>
  <si>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</si>
  <si>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</si>
  <si>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</si>
  <si>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</si>
  <si>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</si>
  <si>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</si>
  <si>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</si>
  <si>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</si>
  <si>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</si>
  <si>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</si>
  <si>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</si>
  <si>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</si>
  <si>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</si>
  <si>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</si>
  <si>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</si>
  <si>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</si>
  <si>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</si>
  <si>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</si>
  <si>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</si>
  <si>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</si>
  <si>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</si>
  <si>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</si>
  <si>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</si>
  <si>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</si>
  <si>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</si>
  <si>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</si>
  <si>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</si>
  <si>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</si>
  <si>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</si>
  <si>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</si>
  <si>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</si>
  <si>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</si>
  <si>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</si>
  <si>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</si>
  <si>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</si>
  <si>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</si>
  <si>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</si>
  <si>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</si>
  <si>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</si>
  <si>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</si>
  <si>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Kassel, documenta-Stadt (06611)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</si>
  <si>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</si>
  <si>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</si>
  <si>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</si>
  <si>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</si>
  <si>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</si>
  <si>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</si>
  <si>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</si>
  <si>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</si>
  <si>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</si>
  <si>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</si>
  <si>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</si>
  <si>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</si>
  <si>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</si>
  <si>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</si>
  <si>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</si>
  <si>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</si>
  <si>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</si>
  <si>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</si>
  <si>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</si>
  <si>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</si>
  <si>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</si>
  <si>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</si>
  <si>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</si>
  <si>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</si>
  <si>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</si>
  <si>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</si>
  <si>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</si>
  <si>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</si>
  <si>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</si>
  <si>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</si>
  <si>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</si>
  <si>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</si>
  <si>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</si>
  <si>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</si>
  <si>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</si>
  <si>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</si>
  <si>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</si>
  <si>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</si>
  <si>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</si>
  <si>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</si>
  <si>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</si>
  <si>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</si>
  <si>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</si>
  <si>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</si>
  <si>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</si>
  <si>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</si>
  <si>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</si>
  <si>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</si>
  <si>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</si>
  <si>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</si>
  <si>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</si>
  <si>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</si>
  <si>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</si>
  <si>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</si>
  <si>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</si>
  <si>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</si>
  <si>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</si>
  <si>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</si>
  <si>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</si>
  <si>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</si>
  <si>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</si>
  <si>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</si>
  <si>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</si>
  <si>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</si>
  <si>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</si>
  <si>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</si>
  <si>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</si>
  <si>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</si>
  <si>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</si>
  <si>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</si>
  <si>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</si>
  <si>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</si>
  <si>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</si>
  <si>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</si>
  <si>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</si>
  <si>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</si>
  <si>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</si>
  <si>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</si>
  <si>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</si>
  <si>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</si>
  <si>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</si>
  <si>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</si>
  <si>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</si>
  <si>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</si>
  <si>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</si>
  <si>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</si>
  <si>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</si>
  <si>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</si>
  <si>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</si>
  <si>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</si>
  <si>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</si>
  <si>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</si>
  <si>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</si>
  <si>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</si>
  <si>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</si>
  <si>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</si>
  <si>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</si>
  <si>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</si>
  <si>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</si>
  <si>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</si>
  <si>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</si>
  <si>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</si>
  <si>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</si>
  <si>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</si>
  <si>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</si>
  <si>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</si>
  <si>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</si>
  <si>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</si>
  <si>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</si>
  <si>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</si>
  <si>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</si>
  <si>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</si>
  <si>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</si>
  <si>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</si>
  <si>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</si>
  <si>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</si>
  <si>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</si>
  <si>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</si>
  <si>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</si>
  <si>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</si>
  <si>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</si>
  <si>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</si>
  <si>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</si>
  <si>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</si>
  <si>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</si>
  <si>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</si>
  <si>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</si>
  <si>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</si>
  <si>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</si>
  <si>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</si>
  <si>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</si>
  <si>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</si>
  <si>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</si>
  <si>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</si>
  <si>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</si>
  <si>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</si>
  <si>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</si>
  <si>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</si>
  <si>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</si>
  <si>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</si>
  <si>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</si>
  <si>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</si>
  <si>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</si>
  <si>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</si>
  <si>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</si>
  <si>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</si>
  <si>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</si>
  <si>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</si>
  <si>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</si>
  <si>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</si>
  <si>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</si>
  <si>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</si>
  <si>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</si>
  <si>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</si>
  <si>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</si>
  <si>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</si>
  <si>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</si>
  <si>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</si>
  <si>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</si>
  <si>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</si>
  <si>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</si>
  <si>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</si>
  <si>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</si>
  <si>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</si>
  <si>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</si>
  <si>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</si>
  <si>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</si>
  <si>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</si>
  <si>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</si>
  <si>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</si>
  <si>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</si>
  <si>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</si>
  <si>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</si>
  <si>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</si>
  <si>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</si>
  <si>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</si>
  <si>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</si>
  <si>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</si>
  <si>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</si>
  <si>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</si>
  <si>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</si>
  <si>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</si>
  <si>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</si>
  <si>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</si>
  <si>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</si>
  <si>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</si>
  <si>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</si>
  <si>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</si>
  <si>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</si>
  <si>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Kassel, documenta-Stadt (06611);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</si>
  <si>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</si>
  <si>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</si>
  <si>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</si>
  <si>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</si>
  <si>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</si>
  <si>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</si>
  <si>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</si>
  <si>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</si>
  <si>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</si>
  <si>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</si>
  <si>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</si>
  <si>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</si>
  <si>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</si>
  <si>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</si>
  <si>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</si>
  <si>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</si>
  <si>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</si>
  <si>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</si>
  <si>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</si>
  <si>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</si>
  <si>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</si>
  <si>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</si>
  <si>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</si>
  <si>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</si>
  <si>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</si>
  <si>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</si>
  <si>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</si>
  <si>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</si>
  <si>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</si>
  <si>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</si>
  <si>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</si>
  <si>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</si>
  <si>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</si>
  <si>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</si>
  <si>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</si>
  <si>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</si>
  <si>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</si>
  <si>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</si>
  <si>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</si>
  <si>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</si>
  <si>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</si>
  <si>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</si>
  <si>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</si>
  <si>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</si>
  <si>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</si>
  <si>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</si>
  <si>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</si>
  <si>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</si>
  <si>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</si>
  <si>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</si>
  <si>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</si>
  <si>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</si>
  <si>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</si>
  <si>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</si>
  <si>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</si>
  <si>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</si>
  <si>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</si>
  <si>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</si>
  <si>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</si>
  <si>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</si>
  <si>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</si>
  <si>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</si>
  <si>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</si>
  <si>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</si>
  <si>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</si>
  <si>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</si>
  <si>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</si>
  <si>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</si>
  <si>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</si>
  <si>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</si>
  <si>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</si>
  <si>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</si>
  <si>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</si>
  <si>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</si>
  <si>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</si>
  <si>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</si>
  <si>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</si>
  <si>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</si>
  <si>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</si>
  <si>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</si>
  <si>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</si>
  <si>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</si>
  <si>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</si>
  <si>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</si>
  <si>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</si>
  <si>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</si>
  <si>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</si>
  <si>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</si>
  <si>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</si>
  <si>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</si>
  <si>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</si>
  <si>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</si>
  <si>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</si>
  <si>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</si>
  <si>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</si>
  <si>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</si>
  <si>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</si>
  <si>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</si>
  <si>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</si>
  <si>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</si>
  <si>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</si>
  <si>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</si>
  <si>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</si>
  <si>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</si>
  <si>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</si>
  <si>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</si>
  <si>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</si>
  <si>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</si>
  <si>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</si>
  <si>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</si>
  <si>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</si>
  <si>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</si>
  <si>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</si>
  <si>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</si>
  <si>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</si>
  <si>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</si>
  <si>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</si>
  <si>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</si>
  <si>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</si>
  <si>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</si>
  <si>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</si>
  <si>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</si>
  <si>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</si>
  <si>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</si>
  <si>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</si>
  <si>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</si>
  <si>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</si>
  <si>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</si>
  <si>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</si>
  <si>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</si>
  <si>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</si>
  <si>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</si>
  <si>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</si>
  <si>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</si>
  <si>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</si>
  <si>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</si>
  <si>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</si>
  <si>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</si>
  <si>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</si>
  <si>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</si>
  <si>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</si>
  <si>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</si>
  <si>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</si>
  <si>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</si>
  <si>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</si>
  <si>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</si>
  <si>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Aufgrund von betrieblichen Umstrukturierungen in der Automobilindustrie erfolgten zum November 2019 bundesweit vermehrte An- und Abmeldungen von Beschäftigungsverhältnissen, die sich in der erhöhten Anzahl von begonnenen und beendeten Beschäftigungsverhältnissen zeigen. Für den Gesamtbestand der Beschäftigten gibt es jedoch kaum Auswirkungen.</t>
  </si>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</sst>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5">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11" fillId="0" borderId="0" xfId="4" applyFont="1" applyBorder="1" applyAlignment="1">
      <alignment horizontal="left"/>
    </xf>
    <xf numFmtId="0" fontId="2" fillId="0" borderId="0" xfId="0" applyFont="1" applyBorder="1" applyAlignment="1">
      <alignment wrapText="1"/>
    </xf>
    <xf numFmtId="0" fontId="0" fillId="0" borderId="0" xfId="0" applyAlignment="1">
      <alignment wrapText="1"/>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49" fontId="16" fillId="0" borderId="0" xfId="9" applyNumberFormat="1" applyFont="1" applyFill="1" applyBorder="1" applyAlignment="1"/>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164" fontId="26" fillId="0" borderId="6" xfId="12" applyNumberFormat="1" applyFont="1" applyFill="1" applyBorder="1" applyAlignment="1">
      <alignment horizontal="left" wrapText="1"/>
    </xf>
    <xf numFmtId="0" fontId="2" fillId="0" borderId="6" xfId="0" applyFont="1" applyBorder="1" applyAlignment="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0" borderId="9" xfId="4" applyFont="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3" fillId="0" borderId="0" xfId="4" applyFont="1" applyAlignment="1">
      <alignment horizontal="left" wrapText="1"/>
    </xf>
    <xf numFmtId="0" fontId="3" fillId="0" borderId="0" xfId="4" applyAlignment="1">
      <alignment horizontal="left" wrapText="1"/>
    </xf>
    <xf numFmtId="0" fontId="15" fillId="0" borderId="0" xfId="21" applyAlignment="1" applyProtection="1">
      <alignment horizontal="left" wrapText="1" indent="2"/>
    </xf>
    <xf numFmtId="0" fontId="15" fillId="0" borderId="0" xfId="21" applyFill="1" applyAlignment="1" applyProtection="1">
      <alignment horizontal="left"/>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{AE5AF752-2E68-466F-9DC7-73F75252A535}</c15:txfldGUID>
                      <c15:f>Daten_Diagramme!$D$6</c15:f>
                      <c15:dlblFieldTableCache>
                        <c:ptCount val="1"/>
                        <c:pt idx="0">
                          <c:v>0.3</c:v>
                        </c:pt>
                      </c15:dlblFieldTableCache>
                    </c15:dlblFTEntry>
                  </c15:dlblFieldTable>
                  <c15:showDataLabelsRange val="0"/>
                </c:ext>
                <c:ext xmlns:c16="http://schemas.microsoft.com/office/drawing/2014/chart" uri="{C3380CC4-5D6E-409C-BE32-E72D297353CC}">
                  <c16:uniqueId val="{00000000-BACA-4181-99EA-D3065B3D703D}"/>
                </c:ext>
              </c:extLst>
            </c:dLbl>
            <c:dLbl>
              <c:idx val="1"/>
              <c:tx>
                <c:strRef>
                  <c:f>Daten_Diagramme!$D$7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{EBA71263-0BEE-4152-A799-9E7977BB5FC8}</c15:txfldGUID>
                      <c15:f>Daten_Diagramme!$D$7</c15:f>
                      <c15:dlblFieldTableCache>
                        <c:ptCount val="1"/>
                        <c:pt idx="0">
                          <c:v>1.1</c:v>
                        </c:pt>
                      </c15:dlblFieldTableCache>
                    </c15:dlblFTEntry>
                  </c15:dlblFieldTable>
                  <c15:showDataLabelsRange val="0"/>
                </c:ext>
                <c:ext xmlns:c16="http://schemas.microsoft.com/office/drawing/2014/chart" uri="{C3380CC4-5D6E-409C-BE32-E72D297353CC}">
                  <c16:uniqueId val="{00000001-BACA-4181-99EA-D3065B3D703D}"/>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{75BB1B6E-7D2E-4125-B0E3-29FDD7027AF4}</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BACA-4181-99EA-D3065B3D703D}"/>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{B45045DA-5621-490C-8685-F9617191DC98}</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BACA-4181-99EA-D3065B3D703D}"/>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0.27308793965379208</c:v>
                </c:pt>
                <c:pt idx="1">
                  <c:v>1.1168123612881518</c:v>
                </c:pt>
                <c:pt idx="2">
                  <c:v>1.1186464311118853</c:v>
                </c:pt>
                <c:pt idx="3">
                  <c:v>1.0875687030768</c:v>
                </c:pt>
              </c:numCache>
            </c:numRef>
          </c:val>
          <c:extLst>
            <c:ext xmlns:c16="http://schemas.microsoft.com/office/drawing/2014/chart" uri="{C3380CC4-5D6E-409C-BE32-E72D297353CC}">
              <c16:uniqueId val="{00000004-BACA-4181-99EA-D3065B3D703D}"/>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{7955BD94-6BF4-4EC8-835B-64190533A748}</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BACA-4181-99EA-D3065B3D703D}"/>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{AA133DD2-10E8-4C11-AECE-05053807AAFC}</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BACA-4181-99EA-D3065B3D703D}"/>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{2339E276-908D-4BE2-AE7C-55FD03D21098}</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BACA-4181-99EA-D3065B3D703D}"/>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{585DC54B-A5B0-4D27-BDEB-930D00672A40}</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BACA-4181-99EA-D3065B3D703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BACA-4181-99EA-D3065B3D703D}"/>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ACA-4181-99EA-D3065B3D703D}"/>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{AB41BC66-E7F0-4821-B67E-1A541A5EB72C}</c15:txfldGUID>
                      <c15:f>Daten_Diagramme!$E$6</c15:f>
                      <c15:dlblFieldTableCache>
                        <c:ptCount val="1"/>
                        <c:pt idx="0">
                          <c:v>-3.6</c:v>
                        </c:pt>
                      </c15:dlblFieldTableCache>
                    </c15:dlblFTEntry>
                  </c15:dlblFieldTable>
                  <c15:showDataLabelsRange val="0"/>
                </c:ext>
                <c:ext xmlns:c16="http://schemas.microsoft.com/office/drawing/2014/chart" uri="{C3380CC4-5D6E-409C-BE32-E72D297353CC}">
                  <c16:uniqueId val="{00000000-D296-47A8-98DD-ACBC9857B3B0}"/>
                </c:ext>
              </c:extLst>
            </c:dLbl>
            <c:dLbl>
              <c:idx val="1"/>
              <c:tx>
                <c:strRef>
                  <c:f>Daten_Diagramme!$E$7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{64CA1B2D-2A95-488F-848F-71B54608210B}</c15:txfldGUID>
                      <c15:f>Daten_Diagramme!$E$7</c15:f>
                      <c15:dlblFieldTableCache>
                        <c:ptCount val="1"/>
                        <c:pt idx="0">
                          <c:v>-2.6</c:v>
                        </c:pt>
                      </c15:dlblFieldTableCache>
                    </c15:dlblFTEntry>
                  </c15:dlblFieldTable>
                  <c15:showDataLabelsRange val="0"/>
                </c:ext>
                <c:ext xmlns:c16="http://schemas.microsoft.com/office/drawing/2014/chart" uri="{C3380CC4-5D6E-409C-BE32-E72D297353CC}">
                  <c16:uniqueId val="{00000001-D296-47A8-98DD-ACBC9857B3B0}"/>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{4451CDD9-FB44-4225-A17B-0241408C32BD}</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D296-47A8-98DD-ACBC9857B3B0}"/>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{F1C9B1DE-3D20-47D2-BE16-11E5D5332D3F}</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D296-47A8-98DD-ACBC9857B3B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-3.5544349099190695</c:v>
                </c:pt>
                <c:pt idx="1">
                  <c:v>-2.6469525004774508</c:v>
                </c:pt>
                <c:pt idx="2">
                  <c:v>-2.7637010795899166</c:v>
                </c:pt>
                <c:pt idx="3">
                  <c:v>-2.8655893304673015</c:v>
                </c:pt>
              </c:numCache>
            </c:numRef>
          </c:val>
          <c:extLst>
            <c:ext xmlns:c16="http://schemas.microsoft.com/office/drawing/2014/chart" uri="{C3380CC4-5D6E-409C-BE32-E72D297353CC}">
              <c16:uniqueId val="{00000004-D296-47A8-98DD-ACBC9857B3B0}"/>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{B5424507-FAB1-45D5-B54F-D4C0AD201C35}</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D296-47A8-98DD-ACBC9857B3B0}"/>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{C7FDCF52-3F9B-4366-B792-13FA8483F725}</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D296-47A8-98DD-ACBC9857B3B0}"/>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{85717555-247E-4A34-867D-15586C99A058}</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D296-47A8-98DD-ACBC9857B3B0}"/>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{6C6C2479-9420-4926-8D36-5051AC4701BA}</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D296-47A8-98DD-ACBC9857B3B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D296-47A8-98DD-ACBC9857B3B0}"/>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296-47A8-98DD-ACBC9857B3B0}"/>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{E679881D-D063-419B-969A-E238ACD2C4E6}</c15:txfldGUID>
                      <c15:f>Daten_Diagramme!$D$14</c15:f>
                      <c15:dlblFieldTableCache>
                        <c:ptCount val="1"/>
                        <c:pt idx="0">
                          <c:v>0.3</c:v>
                        </c:pt>
                      </c15:dlblFieldTableCache>
                    </c15:dlblFTEntry>
                  </c15:dlblFieldTable>
                  <c15:showDataLabelsRange val="0"/>
                </c:ext>
                <c:ext xmlns:c16="http://schemas.microsoft.com/office/drawing/2014/chart" uri="{C3380CC4-5D6E-409C-BE32-E72D297353CC}">
                  <c16:uniqueId val="{00000000-4F50-4679-9C26-680F3470DFC7}"/>
                </c:ext>
              </c:extLst>
            </c:dLbl>
            <c:dLbl>
              <c:idx val="1"/>
              <c:tx>
                <c:strRef>
                  <c:f>Daten_Diagramme!$D$15</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{28AEAC2F-AF1F-4A51-A8D6-44EA1EC1014B}</c15:txfldGUID>
                      <c15:f>Daten_Diagramme!$D$15</c15:f>
                      <c15:dlblFieldTableCache>
                        <c:ptCount val="1"/>
                        <c:pt idx="0">
                          <c:v>2.0</c:v>
                        </c:pt>
                      </c15:dlblFieldTableCache>
                    </c15:dlblFTEntry>
                  </c15:dlblFieldTable>
                  <c15:showDataLabelsRange val="0"/>
                </c:ext>
                <c:ext xmlns:c16="http://schemas.microsoft.com/office/drawing/2014/chart" uri="{C3380CC4-5D6E-409C-BE32-E72D297353CC}">
                  <c16:uniqueId val="{00000001-4F50-4679-9C26-680F3470DFC7}"/>
                </c:ext>
              </c:extLst>
            </c:dLbl>
            <c:dLbl>
              <c:idx val="2"/>
              <c:tx>
                <c:strRef>
                  <c:f>Daten_Diagramme!$D$16</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{ED8D760F-C1CD-4309-ABA6-DC45AFCF0160}</c15:txfldGUID>
                      <c15:f>Daten_Diagramme!$D$16</c15:f>
                      <c15:dlblFieldTableCache>
                        <c:ptCount val="1"/>
                        <c:pt idx="0">
                          <c:v>2.8</c:v>
                        </c:pt>
                      </c15:dlblFieldTableCache>
                    </c15:dlblFTEntry>
                  </c15:dlblFieldTable>
                  <c15:showDataLabelsRange val="0"/>
                </c:ext>
                <c:ext xmlns:c16="http://schemas.microsoft.com/office/drawing/2014/chart" uri="{C3380CC4-5D6E-409C-BE32-E72D297353CC}">
                  <c16:uniqueId val="{00000002-4F50-4679-9C26-680F3470DFC7}"/>
                </c:ext>
              </c:extLst>
            </c:dLbl>
            <c:dLbl>
              <c:idx val="3"/>
              <c:tx>
                <c:strRef>
                  <c:f>Daten_Diagramme!$D$17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{DB40BC47-A638-4E82-975C-B1BE292B3773}</c15:txfldGUID>
                      <c15:f>Daten_Diagramme!$D$17</c15:f>
                      <c15:dlblFieldTableCache>
                        <c:ptCount val="1"/>
                        <c:pt idx="0">
                          <c:v>1.4</c:v>
                        </c:pt>
                      </c15:dlblFieldTableCache>
                    </c15:dlblFTEntry>
                  </c15:dlblFieldTable>
                  <c15:showDataLabelsRange val="0"/>
                </c:ext>
                <c:ext xmlns:c16="http://schemas.microsoft.com/office/drawing/2014/chart" uri="{C3380CC4-5D6E-409C-BE32-E72D297353CC}">
                  <c16:uniqueId val="{00000003-4F50-4679-9C26-680F3470DFC7}"/>
                </c:ext>
              </c:extLst>
            </c:dLbl>
            <c:dLbl>
              <c:idx val="4"/>
              <c:tx>
                <c:strRef>
                  <c:f>Daten_Diagramme!$D$18</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{39BBEFEC-4D51-4644-A4B3-CAB196967AE3}</c15:txfldGUID>
                      <c15:f>Daten_Diagramme!$D$18</c15:f>
                      <c15:dlblFieldTableCache>
                        <c:ptCount val="1"/>
                        <c:pt idx="0">
                          <c:v>4.2</c:v>
                        </c:pt>
                      </c15:dlblFieldTableCache>
                    </c15:dlblFTEntry>
                  </c15:dlblFieldTable>
                  <c15:showDataLabelsRange val="0"/>
                </c:ext>
                <c:ext xmlns:c16="http://schemas.microsoft.com/office/drawing/2014/chart" uri="{C3380CC4-5D6E-409C-BE32-E72D297353CC}">
                  <c16:uniqueId val="{00000004-4F50-4679-9C26-680F3470DFC7}"/>
                </c:ext>
              </c:extLst>
            </c:dLbl>
            <c:dLbl>
              <c:idx val="5"/>
              <c:tx>
                <c:strRef>
                  <c:f>Daten_Diagramme!$D$19</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{91CF95AA-19BF-478A-9DCD-EA3FD3FB1867}</c15:txfldGUID>
                      <c15:f>Daten_Diagramme!$D$19</c15:f>
                      <c15:dlblFieldTableCache>
                        <c:ptCount val="1"/>
                        <c:pt idx="0">
                          <c:v>1.3</c:v>
                        </c:pt>
                      </c15:dlblFieldTableCache>
                    </c15:dlblFTEntry>
                  </c15:dlblFieldTable>
                  <c15:showDataLabelsRange val="0"/>
                </c:ext>
                <c:ext xmlns:c16="http://schemas.microsoft.com/office/drawing/2014/chart" uri="{C3380CC4-5D6E-409C-BE32-E72D297353CC}">
                  <c16:uniqueId val="{00000005-4F50-4679-9C26-680F3470DFC7}"/>
                </c:ext>
              </c:extLst>
            </c:dLbl>
            <c:dLbl>
              <c:idx val="6"/>
              <c:tx>
                <c:strRef>
                  <c:f>Daten_Diagramme!$D$20</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{866C5B0E-C749-49D9-AC33-F18E79FF61BE}</c15:txfldGUID>
                      <c15:f>Daten_Diagramme!$D$20</c15:f>
                      <c15:dlblFieldTableCache>
                        <c:ptCount val="1"/>
                        <c:pt idx="0">
                          <c:v>0.3</c:v>
                        </c:pt>
                      </c15:dlblFieldTableCache>
                    </c15:dlblFTEntry>
                  </c15:dlblFieldTable>
                  <c15:showDataLabelsRange val="0"/>
                </c:ext>
                <c:ext xmlns:c16="http://schemas.microsoft.com/office/drawing/2014/chart" uri="{C3380CC4-5D6E-409C-BE32-E72D297353CC}">
                  <c16:uniqueId val="{00000006-4F50-4679-9C26-680F3470DFC7}"/>
                </c:ext>
              </c:extLst>
            </c:dLbl>
            <c:dLbl>
              <c:idx val="7"/>
              <c:tx>
                <c:strRef>
                  <c:f>Daten_Diagramme!$D$21</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{BF43BBCF-2873-4591-A3DF-224BF69721FF}</c15:txfldGUID>
                      <c15:f>Daten_Diagramme!$D$21</c15:f>
                      <c15:dlblFieldTableCache>
                        <c:ptCount val="1"/>
                        <c:pt idx="0">
                          <c:v>1.1</c:v>
                        </c:pt>
                      </c15:dlblFieldTableCache>
                    </c15:dlblFTEntry>
                  </c15:dlblFieldTable>
                  <c15:showDataLabelsRange val="0"/>
                </c:ext>
                <c:ext xmlns:c16="http://schemas.microsoft.com/office/drawing/2014/chart" uri="{C3380CC4-5D6E-409C-BE32-E72D297353CC}">
                  <c16:uniqueId val="{00000007-4F50-4679-9C26-680F3470DFC7}"/>
                </c:ext>
              </c:extLst>
            </c:dLbl>
            <c:dLbl>
              <c:idx val="8"/>
              <c:tx>
                <c:strRef>
                  <c:f>Daten_Diagramme!$D$22</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{83494A24-99F8-44A4-BA36-6358A23B6093}</c15:txfldGUID>
                      <c15:f>Daten_Diagramme!$D$22</c15:f>
                      <c15:dlblFieldTableCache>
                        <c:ptCount val="1"/>
                        <c:pt idx="0">
                          <c:v>0.3</c:v>
                        </c:pt>
                      </c15:dlblFieldTableCache>
                    </c15:dlblFTEntry>
                  </c15:dlblFieldTable>
                  <c15:showDataLabelsRange val="0"/>
                </c:ext>
                <c:ext xmlns:c16="http://schemas.microsoft.com/office/drawing/2014/chart" uri="{C3380CC4-5D6E-409C-BE32-E72D297353CC}">
                  <c16:uniqueId val="{00000008-4F50-4679-9C26-680F3470DFC7}"/>
                </c:ext>
              </c:extLst>
            </c:dLbl>
            <c:dLbl>
              <c:idx val="9"/>
              <c:tx>
                <c:strRef>
                  <c:f>Daten_Diagramme!$D$23</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{9753260F-5F3E-4B0C-BFBE-BD6EDAE49527}</c15:txfldGUID>
                      <c15:f>Daten_Diagramme!$D$23</c15:f>
                      <c15:dlblFieldTableCache>
                        <c:ptCount val="1"/>
                        <c:pt idx="0">
                          <c:v>-2.9</c:v>
                        </c:pt>
                      </c15:dlblFieldTableCache>
                    </c15:dlblFTEntry>
                  </c15:dlblFieldTable>
                  <c15:showDataLabelsRange val="0"/>
                </c:ext>
                <c:ext xmlns:c16="http://schemas.microsoft.com/office/drawing/2014/chart" uri="{C3380CC4-5D6E-409C-BE32-E72D297353CC}">
                  <c16:uniqueId val="{00000009-4F50-4679-9C26-680F3470DFC7}"/>
                </c:ext>
              </c:extLst>
            </c:dLbl>
            <c:dLbl>
              <c:idx val="10"/>
              <c:tx>
                <c:strRef>
                  <c:f>Daten_Diagramme!$D$24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{639E6DC3-A45A-4BEE-98BA-ECD4D0D15D2B}</c15:txfldGUID>
                      <c15:f>Daten_Diagramme!$D$24</c15:f>
                      <c15:dlblFieldTableCache>
                        <c:ptCount val="1"/>
                        <c:pt idx="0">
                          <c:v>0.5</c:v>
                        </c:pt>
                      </c15:dlblFieldTableCache>
                    </c15:dlblFTEntry>
                  </c15:dlblFieldTable>
                  <c15:showDataLabelsRange val="0"/>
                </c:ext>
                <c:ext xmlns:c16="http://schemas.microsoft.com/office/drawing/2014/chart" uri="{C3380CC4-5D6E-409C-BE32-E72D297353CC}">
                  <c16:uniqueId val="{0000000A-4F50-4679-9C26-680F3470DFC7}"/>
                </c:ext>
              </c:extLst>
            </c:dLbl>
            <c:dLbl>
              <c:idx val="11"/>
              <c:tx>
                <c:strRef>
                  <c:f>Daten_Diagramme!$D$25</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{E60FA47F-0CCA-460D-8E13-77F595676AD2}</c15:txfldGUID>
                      <c15:f>Daten_Diagramme!$D$25</c15:f>
                      <c15:dlblFieldTableCache>
                        <c:ptCount val="1"/>
                        <c:pt idx="0">
                          <c:v>1.5</c:v>
                        </c:pt>
                      </c15:dlblFieldTableCache>
                    </c15:dlblFTEntry>
                  </c15:dlblFieldTable>
                  <c15:showDataLabelsRange val="0"/>
                </c:ext>
                <c:ext xmlns:c16="http://schemas.microsoft.com/office/drawing/2014/chart" uri="{C3380CC4-5D6E-409C-BE32-E72D297353CC}">
                  <c16:uniqueId val="{0000000B-4F50-4679-9C26-680F3470DFC7}"/>
                </c:ext>
              </c:extLst>
            </c:dLbl>
            <c:dLbl>
              <c:idx val="12"/>
              <c:tx>
                <c:strRef>
                  <c:f>Daten_Diagramme!$D$26</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{9C2E6388-DE95-4884-BDD9-88CF5031A506}</c15:txfldGUID>
                      <c15:f>Daten_Diagramme!$D$26</c15:f>
                      <c15:dlblFieldTableCache>
                        <c:ptCount val="1"/>
                        <c:pt idx="0">
                          <c:v>-1.7</c:v>
                        </c:pt>
                      </c15:dlblFieldTableCache>
                    </c15:dlblFTEntry>
                  </c15:dlblFieldTable>
                  <c15:showDataLabelsRange val="0"/>
                </c:ext>
                <c:ext xmlns:c16="http://schemas.microsoft.com/office/drawing/2014/chart" uri="{C3380CC4-5D6E-409C-BE32-E72D297353CC}">
                  <c16:uniqueId val="{0000000C-4F50-4679-9C26-680F3470DFC7}"/>
                </c:ext>
              </c:extLst>
            </c:dLbl>
            <c:dLbl>
              <c:idx val="13"/>
              <c:tx>
                <c:strRef>
                  <c:f>Daten_Diagramme!$D$27</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{992EF9D0-6EC2-41D9-BE43-E87310D3CCE6}</c15:txfldGUID>
                      <c15:f>Daten_Diagramme!$D$27</c15:f>
                      <c15:dlblFieldTableCache>
                        <c:ptCount val="1"/>
                        <c:pt idx="0">
                          <c:v>1.7</c:v>
                        </c:pt>
                      </c15:dlblFieldTableCache>
                    </c15:dlblFTEntry>
                  </c15:dlblFieldTable>
                  <c15:showDataLabelsRange val="0"/>
                </c:ext>
                <c:ext xmlns:c16="http://schemas.microsoft.com/office/drawing/2014/chart" uri="{C3380CC4-5D6E-409C-BE32-E72D297353CC}">
                  <c16:uniqueId val="{0000000D-4F50-4679-9C26-680F3470DFC7}"/>
                </c:ext>
              </c:extLst>
            </c:dLbl>
            <c:dLbl>
              <c:idx val="14"/>
              <c:tx>
                <c:strRef>
                  <c:f>Daten_Diagramme!$D$28</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{7029242E-850F-42CD-9276-2B3ABC384224}</c15:txfldGUID>
                      <c15:f>Daten_Diagramme!$D$28</c15:f>
                      <c15:dlblFieldTableCache>
                        <c:ptCount val="1"/>
                        <c:pt idx="0">
                          <c:v>-7.2</c:v>
                        </c:pt>
                      </c15:dlblFieldTableCache>
                    </c15:dlblFTEntry>
                  </c15:dlblFieldTable>
                  <c15:showDataLabelsRange val="0"/>
                </c:ext>
                <c:ext xmlns:c16="http://schemas.microsoft.com/office/drawing/2014/chart" uri="{C3380CC4-5D6E-409C-BE32-E72D297353CC}">
                  <c16:uniqueId val="{0000000E-4F50-4679-9C26-680F3470DFC7}"/>
                </c:ext>
              </c:extLst>
            </c:dLbl>
            <c:dLbl>
              <c:idx val="15"/>
              <c:tx>
                <c:strRef>
                  <c:f>Daten_Diagramme!$D$29</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{4C512750-0ED0-4C44-8CA6-111A2C4128AF}</c15:txfldGUID>
                      <c15:f>Daten_Diagramme!$D$29</c15:f>
                      <c15:dlblFieldTableCache>
                        <c:ptCount val="1"/>
                        <c:pt idx="0">
                          <c:v>-8.9</c:v>
                        </c:pt>
                      </c15:dlblFieldTableCache>
                    </c15:dlblFTEntry>
                  </c15:dlblFieldTable>
                  <c15:showDataLabelsRange val="0"/>
                </c:ext>
                <c:ext xmlns:c16="http://schemas.microsoft.com/office/drawing/2014/chart" uri="{C3380CC4-5D6E-409C-BE32-E72D297353CC}">
                  <c16:uniqueId val="{0000000F-4F50-4679-9C26-680F3470DFC7}"/>
                </c:ext>
              </c:extLst>
            </c:dLbl>
            <c:dLbl>
              <c:idx val="16"/>
              <c:tx>
                <c:strRef>
                  <c:f>Daten_Diagramme!$D$30</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{9F6A5045-5BF3-4D1F-A306-1DC5D9D28188}</c15:txfldGUID>
                      <c15:f>Daten_Diagramme!$D$30</c15:f>
                      <c15:dlblFieldTableCache>
                        <c:ptCount val="1"/>
                        <c:pt idx="0">
                          <c:v>0.6</c:v>
                        </c:pt>
                      </c15:dlblFieldTableCache>
                    </c15:dlblFTEntry>
                  </c15:dlblFieldTable>
                  <c15:showDataLabelsRange val="0"/>
                </c:ext>
                <c:ext xmlns:c16="http://schemas.microsoft.com/office/drawing/2014/chart" uri="{C3380CC4-5D6E-409C-BE32-E72D297353CC}">
                  <c16:uniqueId val="{00000010-4F50-4679-9C26-680F3470DFC7}"/>
                </c:ext>
              </c:extLst>
            </c:dLbl>
            <c:dLbl>
              <c:idx val="17"/>
              <c:tx>
                <c:strRef>
                  <c:f>Daten_Diagramme!$D$31</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{589BFD71-84AE-4756-84D1-D120312F2F4E}</c15:txfldGUID>
                      <c15:f>Daten_Diagramme!$D$31</c15:f>
                      <c15:dlblFieldTableCache>
                        <c:ptCount val="1"/>
                        <c:pt idx="0">
                          <c:v>-0.1</c:v>
                        </c:pt>
                      </c15:dlblFieldTableCache>
                    </c15:dlblFTEntry>
                  </c15:dlblFieldTable>
                  <c15:showDataLabelsRange val="0"/>
                </c:ext>
                <c:ext xmlns:c16="http://schemas.microsoft.com/office/drawing/2014/chart" uri="{C3380CC4-5D6E-409C-BE32-E72D297353CC}">
                  <c16:uniqueId val="{00000011-4F50-4679-9C26-680F3470DFC7}"/>
                </c:ext>
              </c:extLst>
            </c:dLbl>
            <c:dLbl>
              <c:idx val="18"/>
              <c:tx>
                <c:strRef>
                  <c:f>Daten_Diagramme!$D$32</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{A1FDC8A1-909D-4F3E-99BD-DEA6B52FD9D2}</c15:txfldGUID>
                      <c15:f>Daten_Diagramme!$D$32</c15:f>
                      <c15:dlblFieldTableCache>
                        <c:ptCount val="1"/>
                        <c:pt idx="0">
                          <c:v>2.2</c:v>
                        </c:pt>
                      </c15:dlblFieldTableCache>
                    </c15:dlblFTEntry>
                  </c15:dlblFieldTable>
                  <c15:showDataLabelsRange val="0"/>
                </c:ext>
                <c:ext xmlns:c16="http://schemas.microsoft.com/office/drawing/2014/chart" uri="{C3380CC4-5D6E-409C-BE32-E72D297353CC}">
                  <c16:uniqueId val="{00000012-4F50-4679-9C26-680F3470DFC7}"/>
                </c:ext>
              </c:extLst>
            </c:dLbl>
            <c:dLbl>
              <c:idx val="19"/>
              <c:tx>
                <c:strRef>
                  <c:f>Daten_Diagramme!$D$33</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{B1D24C9B-3EE7-492E-ADF9-6960FFAD71E2}</c15:txfldGUID>
                      <c15:f>Daten_Diagramme!$D$33</c15:f>
                      <c15:dlblFieldTableCache>
                        <c:ptCount val="1"/>
                        <c:pt idx="0">
                          <c:v>4.0</c:v>
                        </c:pt>
                      </c15:dlblFieldTableCache>
                    </c15:dlblFTEntry>
                  </c15:dlblFieldTable>
                  <c15:showDataLabelsRange val="0"/>
                </c:ext>
                <c:ext xmlns:c16="http://schemas.microsoft.com/office/drawing/2014/chart" uri="{C3380CC4-5D6E-409C-BE32-E72D297353CC}">
                  <c16:uniqueId val="{00000013-4F50-4679-9C26-680F3470DFC7}"/>
                </c:ext>
              </c:extLst>
            </c:dLbl>
            <c:dLbl>
              <c:idx val="20"/>
              <c:tx>
                <c:strRef>
                  <c:f>Daten_Diagramme!$D$34</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{39111C9D-04CC-4D2B-82E0-3952076D3760}</c15:txfldGUID>
                      <c15:f>Daten_Diagramme!$D$34</c15:f>
                      <c15:dlblFieldTableCache>
                        <c:ptCount val="1"/>
                        <c:pt idx="0">
                          <c:v>1.9</c:v>
                        </c:pt>
                      </c15:dlblFieldTableCache>
                    </c15:dlblFTEntry>
                  </c15:dlblFieldTable>
                  <c15:showDataLabelsRange val="0"/>
                </c:ext>
                <c:ext xmlns:c16="http://schemas.microsoft.com/office/drawing/2014/chart" uri="{C3380CC4-5D6E-409C-BE32-E72D297353CC}">
                  <c16:uniqueId val="{00000014-4F50-4679-9C26-680F3470DFC7}"/>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{54615A59-52BB-45E7-9B4B-45F535293B58}</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4F50-4679-9C26-680F3470DFC7}"/>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{65EDB6DD-962B-4592-9019-BCC15F676937}</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4F50-4679-9C26-680F3470DFC7}"/>
                </c:ext>
              </c:extLst>
            </c:dLbl>
            <c:dLbl>
              <c:idx val="23"/>
              <c:tx>
                <c:strRef>
                  <c:f>Daten_Diagramme!$D$37</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{C352F9A5-602F-422F-9414-3C0068615684}</c15:txfldGUID>
                      <c15:f>Daten_Diagramme!$D$37</c15:f>
                      <c15:dlblFieldTableCache>
                        <c:ptCount val="1"/>
                        <c:pt idx="0">
                          <c:v>2.0</c:v>
                        </c:pt>
                      </c15:dlblFieldTableCache>
                    </c15:dlblFTEntry>
                  </c15:dlblFieldTable>
                  <c15:showDataLabelsRange val="0"/>
                </c:ext>
                <c:ext xmlns:c16="http://schemas.microsoft.com/office/drawing/2014/chart" uri="{C3380CC4-5D6E-409C-BE32-E72D297353CC}">
                  <c16:uniqueId val="{00000017-4F50-4679-9C26-680F3470DFC7}"/>
                </c:ext>
              </c:extLst>
            </c:dLbl>
            <c:dLbl>
              <c:idx val="24"/>
              <c:layout>
                <c:manualLayout>
                  <c:x val="4.7769028871392123E-3"/>
                  <c:y val="-4.6876052205785108E-5"/>
                </c:manualLayout>
              </c:layout>
              <c:tx>
                <c:strRef>
                  <c:f>Daten_Diagramme!$D$38</c:f>
                  <c:strCache>
                    <c:ptCount val="1"/>
                    <c:pt idx="0">
                      <c:v>1.5</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{473F67F3-FFEB-48F6-9B5B-87F530EB4010}</c15:txfldGUID>
                      <c15:f>Daten_Diagramme!$D$38</c15:f>
                      <c15:dlblFieldTableCache>
                        <c:ptCount val="1"/>
                        <c:pt idx="0">
                          <c:v>1.5</c:v>
                        </c:pt>
                      </c15:dlblFieldTableCache>
                    </c15:dlblFTEntry>
                  </c15:dlblFieldTable>
                  <c15:showDataLabelsRange val="0"/>
                </c:ext>
                <c:ext xmlns:c16="http://schemas.microsoft.com/office/drawing/2014/chart" uri="{C3380CC4-5D6E-409C-BE32-E72D297353CC}">
                  <c16:uniqueId val="{00000018-4F50-4679-9C26-680F3470DFC7}"/>
                </c:ext>
              </c:extLst>
            </c:dLbl>
            <c:dLbl>
              <c:idx val="25"/>
              <c:tx>
                <c:strRef>
                  <c:f>Daten_Diagramme!$D$39</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{F119CC04-503E-4339-BA5D-B665269C0541}</c15:txfldGUID>
                      <c15:f>Daten_Diagramme!$D$39</c15:f>
                      <c15:dlblFieldTableCache>
                        <c:ptCount val="1"/>
                        <c:pt idx="0">
                          <c:v>0.0</c:v>
                        </c:pt>
                      </c15:dlblFieldTableCache>
                    </c15:dlblFTEntry>
                  </c15:dlblFieldTable>
                  <c15:showDataLabelsRange val="0"/>
                </c:ext>
                <c:ext xmlns:c16="http://schemas.microsoft.com/office/drawing/2014/chart" uri="{C3380CC4-5D6E-409C-BE32-E72D297353CC}">
                  <c16:uniqueId val="{00000019-4F50-4679-9C26-680F3470DFC7}"/>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{4FEC1732-6774-4D48-B700-0CF647C72D0D}</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4F50-4679-9C26-680F3470DFC7}"/>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{9494816D-9156-46EB-8DAF-56B9A12BA40D}</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4F50-4679-9C26-680F3470DFC7}"/>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{6E428EC6-864D-4CCC-8EB1-C1CE7B6B7EF6}</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4F50-4679-9C26-680F3470DFC7}"/>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{74D35897-7FC8-4EC9-B65B-1AFA20353903}</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4F50-4679-9C26-680F3470DFC7}"/>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{D9D2A80A-B46B-47DF-AFE8-E3518B919AD4}</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4F50-4679-9C26-680F3470DFC7}"/>
                </c:ext>
              </c:extLst>
            </c:dLbl>
            <c:dLbl>
              <c:idx val="31"/>
              <c:tx>
                <c:strRef>
                  <c:f>Daten_Diagramme!$D$45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{DC044370-A7E6-4A3E-A3CB-AFFB5A5E2379}</c15:txfldGUID>
                      <c15:f>Daten_Diagramme!$D$45</c15:f>
                      <c15:dlblFieldTableCache>
                        <c:ptCount val="1"/>
                        <c:pt idx="0">
                          <c:v>0.0</c:v>
                        </c:pt>
                      </c15:dlblFieldTableCache>
                    </c15:dlblFTEntry>
                  </c15:dlblFieldTable>
                  <c15:showDataLabelsRange val="0"/>
                </c:ext>
                <c:ext xmlns:c16="http://schemas.microsoft.com/office/drawing/2014/chart" uri="{C3380CC4-5D6E-409C-BE32-E72D297353CC}">
                  <c16:uniqueId val="{0000001F-4F50-4679-9C26-680F3470DFC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0.27308793965379208</c:v>
                </c:pt>
                <c:pt idx="1">
                  <c:v>2</c:v>
                </c:pt>
                <c:pt idx="2">
                  <c:v>2.7629233511586451</c:v>
                </c:pt>
                <c:pt idx="3">
                  <c:v>1.3575538173120434</c:v>
                </c:pt>
                <c:pt idx="4">
                  <c:v>4.2321644498186215</c:v>
                </c:pt>
                <c:pt idx="5">
                  <c:v>1.3337567481740236</c:v>
                </c:pt>
                <c:pt idx="6">
                  <c:v>0.34213098729227759</c:v>
                </c:pt>
                <c:pt idx="7">
                  <c:v>1.1219147344801794</c:v>
                </c:pt>
                <c:pt idx="8">
                  <c:v>0.25964659213847818</c:v>
                </c:pt>
                <c:pt idx="9">
                  <c:v>-2.8621682123440997</c:v>
                </c:pt>
                <c:pt idx="10">
                  <c:v>0.46844181459566075</c:v>
                </c:pt>
                <c:pt idx="11">
                  <c:v>1.4791987673343605</c:v>
                </c:pt>
                <c:pt idx="12">
                  <c:v>-1.7</c:v>
                </c:pt>
                <c:pt idx="13">
                  <c:v>1.715154146765089</c:v>
                </c:pt>
                <c:pt idx="14">
                  <c:v>-7.1988707653701383</c:v>
                </c:pt>
                <c:pt idx="15">
                  <c:v>-8.901830282861896</c:v>
                </c:pt>
                <c:pt idx="16">
                  <c:v>0.63737764625540638</c:v>
                </c:pt>
                <c:pt idx="17">
                  <c:v>-5.7454754380925024E-2</c:v>
                </c:pt>
                <c:pt idx="18">
                  <c:v>2.1558872305140961</c:v>
                </c:pt>
                <c:pt idx="19">
                  <c:v>4.0133779264214047</c:v>
                </c:pt>
                <c:pt idx="20">
                  <c:v>1.8536212497611313</c:v>
                </c:pt>
                <c:pt idx="21">
                  <c:v>0</c:v>
                </c:pt>
                <c:pt idx="23">
                  <c:v>2</c:v>
                </c:pt>
                <c:pt idx="24">
                  <c:v>1.5232425807581196</c:v>
                </c:pt>
                <c:pt idx="25">
                  <c:v>-4.6915841915953618E-2</c:v>
                </c:pt>
              </c:numCache>
            </c:numRef>
          </c:val>
          <c:extLst>
            <c:ext xmlns:c16="http://schemas.microsoft.com/office/drawing/2014/chart" uri="{C3380CC4-5D6E-409C-BE32-E72D297353CC}">
              <c16:uniqueId val="{00000020-4F50-4679-9C26-680F3470DFC7}"/>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{8867AE74-570B-4EBD-8AF2-90C9EA8D7990}</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4F50-4679-9C26-680F3470DFC7}"/>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{F5CDFC35-AFF6-4202-A08D-2472B13C21B6}</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4F50-4679-9C26-680F3470DFC7}"/>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{00CCF96D-7579-4149-9E6A-E93C10507243}</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4F50-4679-9C26-680F3470DFC7}"/>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{123F1B61-3D06-449B-AE7E-D3BD61FCB02A}</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4F50-4679-9C26-680F3470DFC7}"/>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{7DBF55F6-EC8B-4833-AAF1-464F92376996}</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4F50-4679-9C26-680F3470DFC7}"/>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{3616A49D-1D48-4488-802C-8485A51529D1}</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4F50-4679-9C26-680F3470DFC7}"/>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{CB894728-33B9-4BD6-A0A1-7BCDAB6AA4A4}</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4F50-4679-9C26-680F3470DFC7}"/>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{1314A474-C53B-4C28-BA31-2B6CF86FBE11}</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4F50-4679-9C26-680F3470DFC7}"/>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{C4EF350B-209B-41D6-987B-7C3A4493B2B9}</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4F50-4679-9C26-680F3470DFC7}"/>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{FB38A244-42B5-4CF7-93D1-3F2BB9C286F9}</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4F50-4679-9C26-680F3470DFC7}"/>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{3DA7D82B-EC52-4B67-9773-B97B4B54597C}</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4F50-4679-9C26-680F3470DFC7}"/>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{95459F56-8334-4851-8B21-FDBA1A441202}</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4F50-4679-9C26-680F3470DFC7}"/>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{CEF20A92-C08D-4557-B5E1-CF771440FB3D}</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4F50-4679-9C26-680F3470DFC7}"/>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{DACACEAB-5B99-4133-98BC-A50BF53441C8}</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4F50-4679-9C26-680F3470DFC7}"/>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{E70C603E-4CA0-4767-A27B-734E2964CD9D}</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4F50-4679-9C26-680F3470DFC7}"/>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{CC7148DB-53B4-487A-99CB-173A43F3C682}</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4F50-4679-9C26-680F3470DFC7}"/>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{4678EB20-2CD9-4030-B02E-38AD0DB459B7}</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4F50-4679-9C26-680F3470DFC7}"/>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{A7645CC9-E57F-4C19-AD46-B899BADEFC52}</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4F50-4679-9C26-680F3470DFC7}"/>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{97931DC2-E8B8-49E2-87F9-50E5011F2627}</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4F50-4679-9C26-680F3470DFC7}"/>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{4D55E72A-6676-4180-8B31-75604E856409}</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4F50-4679-9C26-680F3470DFC7}"/>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{5CB4C46F-7B48-4381-88C4-5344B85BFE5D}</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4F50-4679-9C26-680F3470DFC7}"/>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{245502F3-0F4A-4035-A7DE-C2B5BBF53D69}</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4F50-4679-9C26-680F3470DFC7}"/>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{B3E12FF3-53A1-4585-A976-2FC55D83A918}</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4F50-4679-9C26-680F3470DFC7}"/>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{30C6D8CE-656E-4D77-8801-3851D491252E}</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4F50-4679-9C26-680F3470DFC7}"/>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{3E3E828D-54FB-413B-BB51-C7ED4A3F723B}</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4F50-4679-9C26-680F3470DFC7}"/>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{BDAEB8E4-9193-4DC3-95D4-BE0C7F762F38}</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4F50-4679-9C26-680F3470DFC7}"/>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{F96FA7F4-D28E-4689-A53E-74C8D493991B}</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4F50-4679-9C26-680F3470DFC7}"/>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{98FBDFCE-C2A4-43E3-899B-D37A26735664}</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4F50-4679-9C26-680F3470DFC7}"/>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{9F02E1EE-0388-4E0D-B129-8359525DDD34}</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4F50-4679-9C26-680F3470DFC7}"/>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{3F33BD96-E9F7-4109-98B2-3036B02F6EA7}</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4F50-4679-9C26-680F3470DFC7}"/>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{67AD8CD6-2A80-4DAC-B446-F6E33E7CACDB}</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4F50-4679-9C26-680F3470DFC7}"/>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{2626D74D-1076-4776-8D6E-5595C947764B}</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4F50-4679-9C26-680F3470DFC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4F50-4679-9C26-680F3470DFC7}"/>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4F50-4679-9C26-680F3470DFC7}"/>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{DC53CA9A-C9F3-4774-B152-A9F994FE48B5}</c15:txfldGUID>
                      <c15:f>Daten_Diagramme!$E$14</c15:f>
                      <c15:dlblFieldTableCache>
                        <c:ptCount val="1"/>
                        <c:pt idx="0">
                          <c:v>-3.6</c:v>
                        </c:pt>
                      </c15:dlblFieldTableCache>
                    </c15:dlblFTEntry>
                  </c15:dlblFieldTable>
                  <c15:showDataLabelsRange val="0"/>
                </c:ext>
                <c:ext xmlns:c16="http://schemas.microsoft.com/office/drawing/2014/chart" uri="{C3380CC4-5D6E-409C-BE32-E72D297353CC}">
                  <c16:uniqueId val="{00000000-C444-4B51-9128-F2D4ABAC1776}"/>
                </c:ext>
              </c:extLst>
            </c:dLbl>
            <c:dLbl>
              <c:idx val="1"/>
              <c:tx>
                <c:strRef>
                  <c:f>Daten_Diagramme!$E$15</c:f>
                  <c:strCache>
                    <c:ptCount val="1"/>
                    <c:pt idx="0">
                      <c:v>27.3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{2594E563-8E8A-49DA-8534-90C8A28437D9}</c15:txfldGUID>
                      <c15:f>Daten_Diagramme!$E$15</c15:f>
                      <c15:dlblFieldTableCache>
                        <c:ptCount val="1"/>
                        <c:pt idx="0">
                          <c:v>27.3</c:v>
                        </c:pt>
                      </c15:dlblFieldTableCache>
                    </c15:dlblFTEntry>
                  </c15:dlblFieldTable>
                  <c15:showDataLabelsRange val="0"/>
                </c:ext>
                <c:ext xmlns:c16="http://schemas.microsoft.com/office/drawing/2014/chart" uri="{C3380CC4-5D6E-409C-BE32-E72D297353CC}">
                  <c16:uniqueId val="{00000001-C444-4B51-9128-F2D4ABAC1776}"/>
                </c:ext>
              </c:extLst>
            </c:dLbl>
            <c:dLbl>
              <c:idx val="2"/>
              <c:tx>
                <c:strRef>
                  <c:f>Daten_Diagramme!$E$16</c:f>
                  <c:strCache>
                    <c:ptCount val="1"/>
                    <c:pt idx="0">
                      <c:v>-8.6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{B3487CB5-5A3E-4586-83E4-3004E054EB36}</c15:txfldGUID>
                      <c15:f>Daten_Diagramme!$E$16</c15:f>
                      <c15:dlblFieldTableCache>
                        <c:ptCount val="1"/>
                        <c:pt idx="0">
                          <c:v>-8.6</c:v>
                        </c:pt>
                      </c15:dlblFieldTableCache>
                    </c15:dlblFTEntry>
                  </c15:dlblFieldTable>
                  <c15:showDataLabelsRange val="0"/>
                </c:ext>
                <c:ext xmlns:c16="http://schemas.microsoft.com/office/drawing/2014/chart" uri="{C3380CC4-5D6E-409C-BE32-E72D297353CC}">
                  <c16:uniqueId val="{00000002-C444-4B51-9128-F2D4ABAC1776}"/>
                </c:ext>
              </c:extLst>
            </c:dLbl>
            <c:dLbl>
              <c:idx val="3"/>
              <c:tx>
                <c:strRef>
                  <c:f>Daten_Diagramme!$E$17</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{FFBE0738-7E89-491E-9E16-EA41FDF00F44}</c15:txfldGUID>
                      <c15:f>Daten_Diagramme!$E$17</c15:f>
                      <c15:dlblFieldTableCache>
                        <c:ptCount val="1"/>
                        <c:pt idx="0">
                          <c:v>-5.6</c:v>
                        </c:pt>
                      </c15:dlblFieldTableCache>
                    </c15:dlblFTEntry>
                  </c15:dlblFieldTable>
                  <c15:showDataLabelsRange val="0"/>
                </c:ext>
                <c:ext xmlns:c16="http://schemas.microsoft.com/office/drawing/2014/chart" uri="{C3380CC4-5D6E-409C-BE32-E72D297353CC}">
                  <c16:uniqueId val="{00000003-C444-4B51-9128-F2D4ABAC1776}"/>
                </c:ext>
              </c:extLst>
            </c:dLbl>
            <c:dLbl>
              <c:idx val="4"/>
              <c:tx>
                <c:strRef>
                  <c:f>Daten_Diagramme!$E$18</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{356A4561-F832-470D-AAEF-9B796C10640F}</c15:txfldGUID>
                      <c15:f>Daten_Diagramme!$E$18</c15:f>
                      <c15:dlblFieldTableCache>
                        <c:ptCount val="1"/>
                        <c:pt idx="0">
                          <c:v>-4.1</c:v>
                        </c:pt>
                      </c15:dlblFieldTableCache>
                    </c15:dlblFTEntry>
                  </c15:dlblFieldTable>
                  <c15:showDataLabelsRange val="0"/>
                </c:ext>
                <c:ext xmlns:c16="http://schemas.microsoft.com/office/drawing/2014/chart" uri="{C3380CC4-5D6E-409C-BE32-E72D297353CC}">
                  <c16:uniqueId val="{00000004-C444-4B51-9128-F2D4ABAC1776}"/>
                </c:ext>
              </c:extLst>
            </c:dLbl>
            <c:dLbl>
              <c:idx val="5"/>
              <c:tx>
                <c:strRef>
                  <c:f>Daten_Diagramme!$E$19</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{D4C76DDB-1DD8-41F3-88F7-4EAD02E2F429}</c15:txfldGUID>
                      <c15:f>Daten_Diagramme!$E$19</c15:f>
                      <c15:dlblFieldTableCache>
                        <c:ptCount val="1"/>
                        <c:pt idx="0">
                          <c:v>-8.0</c:v>
                        </c:pt>
                      </c15:dlblFieldTableCache>
                    </c15:dlblFTEntry>
                  </c15:dlblFieldTable>
                  <c15:showDataLabelsRange val="0"/>
                </c:ext>
                <c:ext xmlns:c16="http://schemas.microsoft.com/office/drawing/2014/chart" uri="{C3380CC4-5D6E-409C-BE32-E72D297353CC}">
                  <c16:uniqueId val="{00000005-C444-4B51-9128-F2D4ABAC1776}"/>
                </c:ext>
              </c:extLst>
            </c:dLbl>
            <c:dLbl>
              <c:idx val="6"/>
              <c:tx>
                <c:strRef>
                  <c:f>Daten_Diagramme!$E$20</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{EE1278B0-C40D-4F72-B0FA-1335E70E32C7}</c15:txfldGUID>
                      <c15:f>Daten_Diagramme!$E$20</c15:f>
                      <c15:dlblFieldTableCache>
                        <c:ptCount val="1"/>
                        <c:pt idx="0">
                          <c:v>7.5</c:v>
                        </c:pt>
                      </c15:dlblFieldTableCache>
                    </c15:dlblFTEntry>
                  </c15:dlblFieldTable>
                  <c15:showDataLabelsRange val="0"/>
                </c:ext>
                <c:ext xmlns:c16="http://schemas.microsoft.com/office/drawing/2014/chart" uri="{C3380CC4-5D6E-409C-BE32-E72D297353CC}">
                  <c16:uniqueId val="{00000006-C444-4B51-9128-F2D4ABAC1776}"/>
                </c:ext>
              </c:extLst>
            </c:dLbl>
            <c:dLbl>
              <c:idx val="7"/>
              <c:tx>
                <c:strRef>
                  <c:f>Daten_Diagramme!$E$21</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{2C84318C-2C02-4B54-9F74-DA3C3B3233B3}</c15:txfldGUID>
                      <c15:f>Daten_Diagramme!$E$21</c15:f>
                      <c15:dlblFieldTableCache>
                        <c:ptCount val="1"/>
                        <c:pt idx="0">
                          <c:v>2.7</c:v>
                        </c:pt>
                      </c15:dlblFieldTableCache>
                    </c15:dlblFTEntry>
                  </c15:dlblFieldTable>
                  <c15:showDataLabelsRange val="0"/>
                </c:ext>
                <c:ext xmlns:c16="http://schemas.microsoft.com/office/drawing/2014/chart" uri="{C3380CC4-5D6E-409C-BE32-E72D297353CC}">
                  <c16:uniqueId val="{00000007-C444-4B51-9128-F2D4ABAC1776}"/>
                </c:ext>
              </c:extLst>
            </c:dLbl>
            <c:dLbl>
              <c:idx val="8"/>
              <c:tx>
                <c:strRef>
                  <c:f>Daten_Diagramme!$E$22</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{AC16E9C5-5372-4CCC-8306-E22AFAE99C12}</c15:txfldGUID>
                      <c15:f>Daten_Diagramme!$E$22</c15:f>
                      <c15:dlblFieldTableCache>
                        <c:ptCount val="1"/>
                        <c:pt idx="0">
                          <c:v>-3.0</c:v>
                        </c:pt>
                      </c15:dlblFieldTableCache>
                    </c15:dlblFTEntry>
                  </c15:dlblFieldTable>
                  <c15:showDataLabelsRange val="0"/>
                </c:ext>
                <c:ext xmlns:c16="http://schemas.microsoft.com/office/drawing/2014/chart" uri="{C3380CC4-5D6E-409C-BE32-E72D297353CC}">
                  <c16:uniqueId val="{00000008-C444-4B51-9128-F2D4ABAC1776}"/>
                </c:ext>
              </c:extLst>
            </c:dLbl>
            <c:dLbl>
              <c:idx val="9"/>
              <c:tx>
                <c:strRef>
                  <c:f>Daten_Diagramme!$E$23</c:f>
                  <c:strCache>
                    <c:ptCount val="1"/>
                    <c:pt idx="0">
                      <c:v>-9.8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{143EE7DB-AF94-4C0D-99DE-F745BA0DAC88}</c15:txfldGUID>
                      <c15:f>Daten_Diagramme!$E$23</c15:f>
                      <c15:dlblFieldTableCache>
                        <c:ptCount val="1"/>
                        <c:pt idx="0">
                          <c:v>-9.8</c:v>
                        </c:pt>
                      </c15:dlblFieldTableCache>
                    </c15:dlblFTEntry>
                  </c15:dlblFieldTable>
                  <c15:showDataLabelsRange val="0"/>
                </c:ext>
                <c:ext xmlns:c16="http://schemas.microsoft.com/office/drawing/2014/chart" uri="{C3380CC4-5D6E-409C-BE32-E72D297353CC}">
                  <c16:uniqueId val="{00000009-C444-4B51-9128-F2D4ABAC1776}"/>
                </c:ext>
              </c:extLst>
            </c:dLbl>
            <c:dLbl>
              <c:idx val="10"/>
              <c:tx>
                <c:strRef>
                  <c:f>Daten_Diagramme!$E$24</c:f>
                  <c:strCache>
                    <c:ptCount val="1"/>
                    <c:pt idx="0">
                      <c:v>-14.4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{F026E48D-7AF2-4903-A0C2-4BC4ACC944EB}</c15:txfldGUID>
                      <c15:f>Daten_Diagramme!$E$24</c15:f>
                      <c15:dlblFieldTableCache>
                        <c:ptCount val="1"/>
                        <c:pt idx="0">
                          <c:v>-14.4</c:v>
                        </c:pt>
                      </c15:dlblFieldTableCache>
                    </c15:dlblFTEntry>
                  </c15:dlblFieldTable>
                  <c15:showDataLabelsRange val="0"/>
                </c:ext>
                <c:ext xmlns:c16="http://schemas.microsoft.com/office/drawing/2014/chart" uri="{C3380CC4-5D6E-409C-BE32-E72D297353CC}">
                  <c16:uniqueId val="{0000000A-C444-4B51-9128-F2D4ABAC1776}"/>
                </c:ext>
              </c:extLst>
            </c:dLbl>
            <c:dLbl>
              <c:idx val="11"/>
              <c:tx>
                <c:strRef>
                  <c:f>Daten_Diagramme!$E$25</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{6C27C90C-CC7A-45B4-8170-425B3D6CAB88}</c15:txfldGUID>
                      <c15:f>Daten_Diagramme!$E$25</c15:f>
                      <c15:dlblFieldTableCache>
                        <c:ptCount val="1"/>
                        <c:pt idx="0">
                          <c:v>-6.0</c:v>
                        </c:pt>
                      </c15:dlblFieldTableCache>
                    </c15:dlblFTEntry>
                  </c15:dlblFieldTable>
                  <c15:showDataLabelsRange val="0"/>
                </c:ext>
                <c:ext xmlns:c16="http://schemas.microsoft.com/office/drawing/2014/chart" uri="{C3380CC4-5D6E-409C-BE32-E72D297353CC}">
                  <c16:uniqueId val="{0000000B-C444-4B51-9128-F2D4ABAC1776}"/>
                </c:ext>
              </c:extLst>
            </c:dLbl>
            <c:dLbl>
              <c:idx val="12"/>
              <c:tx>
                <c:strRef>
                  <c:f>Daten_Diagramme!$E$26</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{11504015-AA60-46DB-8188-5A48EAC71CF9}</c15:txfldGUID>
                      <c15:f>Daten_Diagramme!$E$26</c15:f>
                      <c15:dlblFieldTableCache>
                        <c:ptCount val="1"/>
                        <c:pt idx="0">
                          <c:v>2.2</c:v>
                        </c:pt>
                      </c15:dlblFieldTableCache>
                    </c15:dlblFTEntry>
                  </c15:dlblFieldTable>
                  <c15:showDataLabelsRange val="0"/>
                </c:ext>
                <c:ext xmlns:c16="http://schemas.microsoft.com/office/drawing/2014/chart" uri="{C3380CC4-5D6E-409C-BE32-E72D297353CC}">
                  <c16:uniqueId val="{0000000C-C444-4B51-9128-F2D4ABAC1776}"/>
                </c:ext>
              </c:extLst>
            </c:dLbl>
            <c:dLbl>
              <c:idx val="13"/>
              <c:tx>
                <c:strRef>
                  <c:f>Daten_Diagramme!$E$27</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{8D763F7C-1251-41AD-A74A-CB5321CA4C59}</c15:txfldGUID>
                      <c15:f>Daten_Diagramme!$E$27</c15:f>
                      <c15:dlblFieldTableCache>
                        <c:ptCount val="1"/>
                        <c:pt idx="0">
                          <c:v>1.8</c:v>
                        </c:pt>
                      </c15:dlblFieldTableCache>
                    </c15:dlblFTEntry>
                  </c15:dlblFieldTable>
                  <c15:showDataLabelsRange val="0"/>
                </c:ext>
                <c:ext xmlns:c16="http://schemas.microsoft.com/office/drawing/2014/chart" uri="{C3380CC4-5D6E-409C-BE32-E72D297353CC}">
                  <c16:uniqueId val="{0000000D-C444-4B51-9128-F2D4ABAC1776}"/>
                </c:ext>
              </c:extLst>
            </c:dLbl>
            <c:dLbl>
              <c:idx val="14"/>
              <c:tx>
                <c:strRef>
                  <c:f>Daten_Diagramme!$E$28</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{22517FEB-19CE-4362-A574-7AE6AA3E42F6}</c15:txfldGUID>
                      <c15:f>Daten_Diagramme!$E$28</c15:f>
                      <c15:dlblFieldTableCache>
                        <c:ptCount val="1"/>
                        <c:pt idx="0">
                          <c:v>3.2</c:v>
                        </c:pt>
                      </c15:dlblFieldTableCache>
                    </c15:dlblFTEntry>
                  </c15:dlblFieldTable>
                  <c15:showDataLabelsRange val="0"/>
                </c:ext>
                <c:ext xmlns:c16="http://schemas.microsoft.com/office/drawing/2014/chart" uri="{C3380CC4-5D6E-409C-BE32-E72D297353CC}">
                  <c16:uniqueId val="{0000000E-C444-4B51-9128-F2D4ABAC1776}"/>
                </c:ext>
              </c:extLst>
            </c:dLbl>
            <c:dLbl>
              <c:idx val="15"/>
              <c:tx>
                <c:strRef>
                  <c:f>Daten_Diagramme!$E$29</c:f>
                  <c:strCache>
                    <c:ptCount val="1"/>
                    <c:pt idx="0">
                      <c:v>-34.3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{6EDC05AF-E974-4F3E-9F74-4D3DB44C8FA7}</c15:txfldGUID>
                      <c15:f>Daten_Diagramme!$E$29</c15:f>
                      <c15:dlblFieldTableCache>
                        <c:ptCount val="1"/>
                        <c:pt idx="0">
                          <c:v>-34.3</c:v>
                        </c:pt>
                      </c15:dlblFieldTableCache>
                    </c15:dlblFTEntry>
                  </c15:dlblFieldTable>
                  <c15:showDataLabelsRange val="0"/>
                </c:ext>
                <c:ext xmlns:c16="http://schemas.microsoft.com/office/drawing/2014/chart" uri="{C3380CC4-5D6E-409C-BE32-E72D297353CC}">
                  <c16:uniqueId val="{0000000F-C444-4B51-9128-F2D4ABAC1776}"/>
                </c:ext>
              </c:extLst>
            </c:dLbl>
            <c:dLbl>
              <c:idx val="16"/>
              <c:tx>
                <c:strRef>
                  <c:f>Daten_Diagramme!$E$30</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{E7C8D6BC-A46C-4232-BA84-410EC24DBA73}</c15:txfldGUID>
                      <c15:f>Daten_Diagramme!$E$30</c15:f>
                      <c15:dlblFieldTableCache>
                        <c:ptCount val="1"/>
                        <c:pt idx="0">
                          <c:v>-0.8</c:v>
                        </c:pt>
                      </c15:dlblFieldTableCache>
                    </c15:dlblFTEntry>
                  </c15:dlblFieldTable>
                  <c15:showDataLabelsRange val="0"/>
                </c:ext>
                <c:ext xmlns:c16="http://schemas.microsoft.com/office/drawing/2014/chart" uri="{C3380CC4-5D6E-409C-BE32-E72D297353CC}">
                  <c16:uniqueId val="{00000010-C444-4B51-9128-F2D4ABAC1776}"/>
                </c:ext>
              </c:extLst>
            </c:dLbl>
            <c:dLbl>
              <c:idx val="17"/>
              <c:tx>
                <c:strRef>
                  <c:f>Daten_Diagramme!$E$31</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{BCBA6F11-809E-4A6D-B898-0402D4C1E18C}</c15:txfldGUID>
                      <c15:f>Daten_Diagramme!$E$31</c15:f>
                      <c15:dlblFieldTableCache>
                        <c:ptCount val="1"/>
                        <c:pt idx="0">
                          <c:v>7.4</c:v>
                        </c:pt>
                      </c15:dlblFieldTableCache>
                    </c15:dlblFTEntry>
                  </c15:dlblFieldTable>
                  <c15:showDataLabelsRange val="0"/>
                </c:ext>
                <c:ext xmlns:c16="http://schemas.microsoft.com/office/drawing/2014/chart" uri="{C3380CC4-5D6E-409C-BE32-E72D297353CC}">
                  <c16:uniqueId val="{00000011-C444-4B51-9128-F2D4ABAC1776}"/>
                </c:ext>
              </c:extLst>
            </c:dLbl>
            <c:dLbl>
              <c:idx val="18"/>
              <c:tx>
                <c:strRef>
                  <c:f>Daten_Diagramme!$E$32</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{49FFECFB-7D48-4046-A87F-E4E9EDB6DBE6}</c15:txfldGUID>
                      <c15:f>Daten_Diagramme!$E$32</c15:f>
                      <c15:dlblFieldTableCache>
                        <c:ptCount val="1"/>
                        <c:pt idx="0">
                          <c:v>-4.2</c:v>
                        </c:pt>
                      </c15:dlblFieldTableCache>
                    </c15:dlblFTEntry>
                  </c15:dlblFieldTable>
                  <c15:showDataLabelsRange val="0"/>
                </c:ext>
                <c:ext xmlns:c16="http://schemas.microsoft.com/office/drawing/2014/chart" uri="{C3380CC4-5D6E-409C-BE32-E72D297353CC}">
                  <c16:uniqueId val="{00000012-C444-4B51-9128-F2D4ABAC1776}"/>
                </c:ext>
              </c:extLst>
            </c:dLbl>
            <c:dLbl>
              <c:idx val="19"/>
              <c:tx>
                <c:strRef>
                  <c:f>Daten_Diagramme!$E$33</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{C502208F-DAA7-4707-A1C1-A3DC4DB40CD0}</c15:txfldGUID>
                      <c15:f>Daten_Diagramme!$E$33</c15:f>
                      <c15:dlblFieldTableCache>
                        <c:ptCount val="1"/>
                        <c:pt idx="0">
                          <c:v>-3.5</c:v>
                        </c:pt>
                      </c15:dlblFieldTableCache>
                    </c15:dlblFTEntry>
                  </c15:dlblFieldTable>
                  <c15:showDataLabelsRange val="0"/>
                </c:ext>
                <c:ext xmlns:c16="http://schemas.microsoft.com/office/drawing/2014/chart" uri="{C3380CC4-5D6E-409C-BE32-E72D297353CC}">
                  <c16:uniqueId val="{00000013-C444-4B51-9128-F2D4ABAC1776}"/>
                </c:ext>
              </c:extLst>
            </c:dLbl>
            <c:dLbl>
              <c:idx val="20"/>
              <c:tx>
                <c:strRef>
                  <c:f>Daten_Diagramme!$E$34</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{BDCB87E5-316E-4664-883D-955D0EC94487}</c15:txfldGUID>
                      <c15:f>Daten_Diagramme!$E$34</c15:f>
                      <c15:dlblFieldTableCache>
                        <c:ptCount val="1"/>
                        <c:pt idx="0">
                          <c:v>-7.0</c:v>
                        </c:pt>
                      </c15:dlblFieldTableCache>
                    </c15:dlblFTEntry>
                  </c15:dlblFieldTable>
                  <c15:showDataLabelsRange val="0"/>
                </c:ext>
                <c:ext xmlns:c16="http://schemas.microsoft.com/office/drawing/2014/chart" uri="{C3380CC4-5D6E-409C-BE32-E72D297353CC}">
                  <c16:uniqueId val="{00000014-C444-4B51-9128-F2D4ABAC1776}"/>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{90B24282-E743-4AA0-A17D-8D5E40CAB391}</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C444-4B51-9128-F2D4ABAC1776}"/>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{1466284F-2FF5-4A6C-94B0-C8F321E4C503}</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C444-4B51-9128-F2D4ABAC1776}"/>
                </c:ext>
              </c:extLst>
            </c:dLbl>
            <c:dLbl>
              <c:idx val="23"/>
              <c:tx>
                <c:strRef>
                  <c:f>Daten_Diagramme!$E$37</c:f>
                  <c:strCache>
                    <c:ptCount val="1"/>
                    <c:pt idx="0">
                      <c:v>27.3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{8ACC02D4-AE38-4978-9CB5-1EA2BF42625F}</c15:txfldGUID>
                      <c15:f>Daten_Diagramme!$E$37</c15:f>
                      <c15:dlblFieldTableCache>
                        <c:ptCount val="1"/>
                        <c:pt idx="0">
                          <c:v>27.3</c:v>
                        </c:pt>
                      </c15:dlblFieldTableCache>
                    </c15:dlblFTEntry>
                  </c15:dlblFieldTable>
                  <c15:showDataLabelsRange val="0"/>
                </c:ext>
                <c:ext xmlns:c16="http://schemas.microsoft.com/office/drawing/2014/chart" uri="{C3380CC4-5D6E-409C-BE32-E72D297353CC}">
                  <c16:uniqueId val="{00000017-C444-4B51-9128-F2D4ABAC1776}"/>
                </c:ext>
              </c:extLst>
            </c:dLbl>
            <c:dLbl>
              <c:idx val="24"/>
              <c:tx>
                <c:strRef>
                  <c:f>Daten_Diagramme!$E$38</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{98034A7C-BAF6-4AFF-B283-A7926B9C53F1}</c15:txfldGUID>
                      <c15:f>Daten_Diagramme!$E$38</c15:f>
                      <c15:dlblFieldTableCache>
                        <c:ptCount val="1"/>
                        <c:pt idx="0">
                          <c:v>-2.5</c:v>
                        </c:pt>
                      </c15:dlblFieldTableCache>
                    </c15:dlblFTEntry>
                  </c15:dlblFieldTable>
                  <c15:showDataLabelsRange val="0"/>
                </c:ext>
                <c:ext xmlns:c16="http://schemas.microsoft.com/office/drawing/2014/chart" uri="{C3380CC4-5D6E-409C-BE32-E72D297353CC}">
                  <c16:uniqueId val="{00000018-C444-4B51-9128-F2D4ABAC1776}"/>
                </c:ext>
              </c:extLst>
            </c:dLbl>
            <c:dLbl>
              <c:idx val="25"/>
              <c:tx>
                <c:strRef>
                  <c:f>Daten_Diagramme!$E$39</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{00EC3738-0FC7-4DCA-8205-925B9AB84910}</c15:txfldGUID>
                      <c15:f>Daten_Diagramme!$E$39</c15:f>
                      <c15:dlblFieldTableCache>
                        <c:ptCount val="1"/>
                        <c:pt idx="0">
                          <c:v>-3.6</c:v>
                        </c:pt>
                      </c15:dlblFieldTableCache>
                    </c15:dlblFTEntry>
                  </c15:dlblFieldTable>
                  <c15:showDataLabelsRange val="0"/>
                </c:ext>
                <c:ext xmlns:c16="http://schemas.microsoft.com/office/drawing/2014/chart" uri="{C3380CC4-5D6E-409C-BE32-E72D297353CC}">
                  <c16:uniqueId val="{00000019-C444-4B51-9128-F2D4ABAC1776}"/>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{829D8D2E-9241-46DC-8D6B-EB01320B3D4F}</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C444-4B51-9128-F2D4ABAC1776}"/>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{3A283B1C-D983-40E5-974F-3EC3A2FDD8E3}</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C444-4B51-9128-F2D4ABAC1776}"/>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{F92E5D2C-282D-4B26-863E-EA6932D13B4D}</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C444-4B51-9128-F2D4ABAC1776}"/>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{07CE8070-CFC7-438A-84F7-BDCBF48A0F6C}</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C444-4B51-9128-F2D4ABAC1776}"/>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{E58FD862-034B-43F0-AC5B-4D5C8FEA1ADC}</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C444-4B51-9128-F2D4ABAC1776}"/>
                </c:ext>
              </c:extLst>
            </c:dLbl>
            <c:dLbl>
              <c:idx val="31"/>
              <c:tx>
                <c:strRef>
                  <c:f>Daten_Diagramme!$E$45</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{8ABA4C34-B911-42B7-8FBB-C2F278DCF9C8}</c15:txfldGUID>
                      <c15:f>Daten_Diagramme!$E$45</c15:f>
                      <c15:dlblFieldTableCache>
                        <c:ptCount val="1"/>
                        <c:pt idx="0">
                          <c:v>-3.6</c:v>
                        </c:pt>
                      </c15:dlblFieldTableCache>
                    </c15:dlblFTEntry>
                  </c15:dlblFieldTable>
                  <c15:showDataLabelsRange val="0"/>
                </c:ext>
                <c:ext xmlns:c16="http://schemas.microsoft.com/office/drawing/2014/chart" uri="{C3380CC4-5D6E-409C-BE32-E72D297353CC}">
                  <c16:uniqueId val="{0000001F-C444-4B51-9128-F2D4ABAC177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-3.5544349099190695</c:v>
                </c:pt>
                <c:pt idx="1">
                  <c:v>27.272727272727273</c:v>
                </c:pt>
                <c:pt idx="2">
                  <c:v>-8.6206896551724146</c:v>
                </c:pt>
                <c:pt idx="3">
                  <c:v>-5.617977528089888</c:v>
                </c:pt>
                <c:pt idx="4">
                  <c:v>-4.0723981900452486</c:v>
                </c:pt>
                <c:pt idx="5">
                  <c:v>-7.9908675799086755</c:v>
                </c:pt>
                <c:pt idx="6">
                  <c:v>7.5471698113207548</c:v>
                </c:pt>
                <c:pt idx="7">
                  <c:v>2.6639344262295084</c:v>
                </c:pt>
                <c:pt idx="8">
                  <c:v>-3.0223390275952693</c:v>
                </c:pt>
                <c:pt idx="9">
                  <c:v>-9.8188751191611061</c:v>
                </c:pt>
                <c:pt idx="10">
                  <c:v>-14.351145038167939</c:v>
                </c:pt>
                <c:pt idx="11">
                  <c:v>-6.0377358490566042</c:v>
                </c:pt>
                <c:pt idx="12">
                  <c:v>2.2026431718061672</c:v>
                </c:pt>
                <c:pt idx="13">
                  <c:v>1.8300024078979051</c:v>
                </c:pt>
                <c:pt idx="14">
                  <c:v>3.1761006289308176</c:v>
                </c:pt>
                <c:pt idx="15">
                  <c:v>-34.320987654320987</c:v>
                </c:pt>
                <c:pt idx="16">
                  <c:v>-0.77519379844961245</c:v>
                </c:pt>
                <c:pt idx="17">
                  <c:v>7.3748308525033828</c:v>
                </c:pt>
                <c:pt idx="18">
                  <c:v>-4.150197628458498</c:v>
                </c:pt>
                <c:pt idx="19">
                  <c:v>-3.4873583260680037</c:v>
                </c:pt>
                <c:pt idx="20">
                  <c:v>-7.0286351803644473</c:v>
                </c:pt>
                <c:pt idx="21">
                  <c:v>0</c:v>
                </c:pt>
                <c:pt idx="23">
                  <c:v>27.272727272727273</c:v>
                </c:pt>
                <c:pt idx="24">
                  <c:v>-2.5437201907790143</c:v>
                </c:pt>
                <c:pt idx="25">
                  <c:v>-3.6234991423670668</c:v>
                </c:pt>
              </c:numCache>
            </c:numRef>
          </c:val>
          <c:extLst>
            <c:ext xmlns:c16="http://schemas.microsoft.com/office/drawing/2014/chart" uri="{C3380CC4-5D6E-409C-BE32-E72D297353CC}">
              <c16:uniqueId val="{00000020-C444-4B51-9128-F2D4ABAC1776}"/>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{A6D7E665-2887-4C04-ADA6-9BC5CC8FC510}</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C444-4B51-9128-F2D4ABAC1776}"/>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{B81CF4FC-E041-42E7-82DA-643CF7A31107}</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C444-4B51-9128-F2D4ABAC1776}"/>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{A2427D8C-22DE-4E0C-B20C-603BD7A46479}</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C444-4B51-9128-F2D4ABAC1776}"/>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{85B77A48-7A50-4421-AC57-A020F125F753}</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C444-4B51-9128-F2D4ABAC1776}"/>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{604C207B-3BF9-43FE-BB34-7398DD9DDADE}</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C444-4B51-9128-F2D4ABAC1776}"/>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{3E0C124C-46AA-4BE0-9D5B-6B18DAC60360}</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C444-4B51-9128-F2D4ABAC1776}"/>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{4ABFBE34-43F1-4977-9BF0-AF6CE0DA2050}</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C444-4B51-9128-F2D4ABAC1776}"/>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{8E6E3B83-191E-4242-A224-04B482313A2E}</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C444-4B51-9128-F2D4ABAC1776}"/>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{FB9128B1-60AF-481C-8871-E3F107EEC53B}</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C444-4B51-9128-F2D4ABAC1776}"/>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{3BDB5C67-79B9-43A7-9FA2-18D7AE6D4D6F}</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C444-4B51-9128-F2D4ABAC1776}"/>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{04B3BA47-3779-48CE-ABCB-953E379D2B69}</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C444-4B51-9128-F2D4ABAC1776}"/>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{93AAEDFE-4A66-4F45-A20B-19CF4E91741C}</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C444-4B51-9128-F2D4ABAC1776}"/>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{AA20155C-30DB-4E87-A8B6-9596E804DF37}</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C444-4B51-9128-F2D4ABAC1776}"/>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{33E497F4-785B-4569-80CB-4F3D342A7BC7}</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C444-4B51-9128-F2D4ABAC1776}"/>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{9FAA0D55-8737-41C0-A044-6353A0A5A41C}</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C444-4B51-9128-F2D4ABAC1776}"/>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{4D0C9D82-1771-4D8A-BD01-548DAD9A9852}</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C444-4B51-9128-F2D4ABAC1776}"/>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{6FC91D7B-9A07-4A27-ABCD-06218844CB4E}</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C444-4B51-9128-F2D4ABAC1776}"/>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{5437D1A0-BE98-47C6-B451-9A8A3EA2C729}</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C444-4B51-9128-F2D4ABAC1776}"/>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{49478344-944C-4D1A-BFB9-F7B89C0D87A3}</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C444-4B51-9128-F2D4ABAC1776}"/>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{C11C3430-9B4C-40EF-939A-622DE7A3F70D}</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C444-4B51-9128-F2D4ABAC1776}"/>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{A14F98C3-8A5A-4173-8C3B-91F77EA0B1CC}</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C444-4B51-9128-F2D4ABAC1776}"/>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{D83D0E85-9D40-4F52-9C2C-2CA1FF79EB20}</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C444-4B51-9128-F2D4ABAC1776}"/>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{ECFEEAE2-2D42-465E-AFCE-E38EC9551F1B}</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C444-4B51-9128-F2D4ABAC1776}"/>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{98775F05-46A4-4611-AA07-0C055B76E285}</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C444-4B51-9128-F2D4ABAC1776}"/>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{A5F4D4F2-66D3-40CA-8095-0925F7EBA711}</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C444-4B51-9128-F2D4ABAC1776}"/>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{C646DC6D-DFE7-43C9-88A9-B33698EBBAA8}</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C444-4B51-9128-F2D4ABAC1776}"/>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{8F4D4564-F8E3-438F-809A-831A7CFCB714}</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C444-4B51-9128-F2D4ABAC1776}"/>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{C23B605D-DFCF-43AA-881B-1E9A5675DED0}</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C444-4B51-9128-F2D4ABAC1776}"/>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{47A97426-CC26-4B09-9D6E-BBAFAFE30B54}</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C444-4B51-9128-F2D4ABAC1776}"/>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{10BA0548-F9EA-463A-806B-74456FF1C103}</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C444-4B51-9128-F2D4ABAC1776}"/>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{7D75D338-E5AD-4725-B6BD-CB8DCC3D0B66}</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C444-4B51-9128-F2D4ABAC1776}"/>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{598C94EC-1BD8-4AB7-9C68-CB78F6C5131C}</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C444-4B51-9128-F2D4ABAC177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C444-4B51-9128-F2D4ABAC1776}"/>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C444-4B51-9128-F2D4ABAC1776}"/>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{7EAA9EFA-31D1-412C-8D1A-508A172B456B}</c15:txfldGUID>
                      <c15:f>Diagramm!$I$46</c15:f>
                      <c15:dlblFieldTableCache>
                        <c:ptCount val="1"/>
                      </c15:dlblFieldTableCache>
                    </c15:dlblFTEntry>
                  </c15:dlblFieldTable>
                  <c15:showDataLabelsRange val="0"/>
                </c:ext>
                <c:ext xmlns:c16="http://schemas.microsoft.com/office/drawing/2014/chart" uri="{C3380CC4-5D6E-409C-BE32-E72D297353CC}">
                  <c16:uniqueId val="{00000000-0A08-4457-A6A4-E9379C2D9D7F}"/>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{BE2DC300-C1E7-4B95-81F6-392B446CB65B}</c15:txfldGUID>
                      <c15:f>Diagramm!$I$47</c15:f>
                      <c15:dlblFieldTableCache>
                        <c:ptCount val="1"/>
                      </c15:dlblFieldTableCache>
                    </c15:dlblFTEntry>
                  </c15:dlblFieldTable>
                  <c15:showDataLabelsRange val="0"/>
                </c:ext>
                <c:ext xmlns:c16="http://schemas.microsoft.com/office/drawing/2014/chart" uri="{C3380CC4-5D6E-409C-BE32-E72D297353CC}">
                  <c16:uniqueId val="{00000001-0A08-4457-A6A4-E9379C2D9D7F}"/>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{54FDAFBC-A3C3-443A-B4E1-9EC192CC67C0}</c15:txfldGUID>
                      <c15:f>Diagramm!$I$48</c15:f>
                      <c15:dlblFieldTableCache>
                        <c:ptCount val="1"/>
                      </c15:dlblFieldTableCache>
                    </c15:dlblFTEntry>
                  </c15:dlblFieldTable>
                  <c15:showDataLabelsRange val="0"/>
                </c:ext>
                <c:ext xmlns:c16="http://schemas.microsoft.com/office/drawing/2014/chart" uri="{C3380CC4-5D6E-409C-BE32-E72D297353CC}">
                  <c16:uniqueId val="{00000002-0A08-4457-A6A4-E9379C2D9D7F}"/>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{4ECE986F-F05A-4968-BFED-DC45BE8CB66F}</c15:txfldGUID>
                      <c15:f>Diagramm!$I$49</c15:f>
                      <c15:dlblFieldTableCache>
                        <c:ptCount val="1"/>
                      </c15:dlblFieldTableCache>
                    </c15:dlblFTEntry>
                  </c15:dlblFieldTable>
                  <c15:showDataLabelsRange val="0"/>
                </c:ext>
                <c:ext xmlns:c16="http://schemas.microsoft.com/office/drawing/2014/chart" uri="{C3380CC4-5D6E-409C-BE32-E72D297353CC}">
                  <c16:uniqueId val="{00000003-0A08-4457-A6A4-E9379C2D9D7F}"/>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{EA2D82A5-B9BC-4D9C-8F01-DD86E08C3B40}</c15:txfldGUID>
                      <c15:f>Diagramm!$I$50</c15:f>
                      <c15:dlblFieldTableCache>
                        <c:ptCount val="1"/>
                      </c15:dlblFieldTableCache>
                    </c15:dlblFTEntry>
                  </c15:dlblFieldTable>
                  <c15:showDataLabelsRange val="0"/>
                </c:ext>
                <c:ext xmlns:c16="http://schemas.microsoft.com/office/drawing/2014/chart" uri="{C3380CC4-5D6E-409C-BE32-E72D297353CC}">
                  <c16:uniqueId val="{00000004-0A08-4457-A6A4-E9379C2D9D7F}"/>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{9AEF8D04-2270-4675-850D-15D423AC6AD4}</c15:txfldGUID>
                      <c15:f>Diagramm!$I$51</c15:f>
                      <c15:dlblFieldTableCache>
                        <c:ptCount val="1"/>
                      </c15:dlblFieldTableCache>
                    </c15:dlblFTEntry>
                  </c15:dlblFieldTable>
                  <c15:showDataLabelsRange val="0"/>
                </c:ext>
                <c:ext xmlns:c16="http://schemas.microsoft.com/office/drawing/2014/chart" uri="{C3380CC4-5D6E-409C-BE32-E72D297353CC}">
                  <c16:uniqueId val="{00000005-0A08-4457-A6A4-E9379C2D9D7F}"/>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{57F73FDF-A1A4-40D6-91CB-B558A8E197D7}</c15:txfldGUID>
                      <c15:f>Diagramm!$I$52</c15:f>
                      <c15:dlblFieldTableCache>
                        <c:ptCount val="1"/>
                      </c15:dlblFieldTableCache>
                    </c15:dlblFTEntry>
                  </c15:dlblFieldTable>
                  <c15:showDataLabelsRange val="0"/>
                </c:ext>
                <c:ext xmlns:c16="http://schemas.microsoft.com/office/drawing/2014/chart" uri="{C3380CC4-5D6E-409C-BE32-E72D297353CC}">
                  <c16:uniqueId val="{00000006-0A08-4457-A6A4-E9379C2D9D7F}"/>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{59863647-AE2B-4E65-A324-9EEA465BCB55}</c15:txfldGUID>
                      <c15:f>Diagramm!$I$53</c15:f>
                      <c15:dlblFieldTableCache>
                        <c:ptCount val="1"/>
                      </c15:dlblFieldTableCache>
                    </c15:dlblFTEntry>
                  </c15:dlblFieldTable>
                  <c15:showDataLabelsRange val="0"/>
                </c:ext>
                <c:ext xmlns:c16="http://schemas.microsoft.com/office/drawing/2014/chart" uri="{C3380CC4-5D6E-409C-BE32-E72D297353CC}">
                  <c16:uniqueId val="{00000007-0A08-4457-A6A4-E9379C2D9D7F}"/>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{BF6BB5A8-7347-4B60-A158-5550295C59D8}</c15:txfldGUID>
                      <c15:f>Diagramm!$I$54</c15:f>
                      <c15:dlblFieldTableCache>
                        <c:ptCount val="1"/>
                      </c15:dlblFieldTableCache>
                    </c15:dlblFTEntry>
                  </c15:dlblFieldTable>
                  <c15:showDataLabelsRange val="0"/>
                </c:ext>
                <c:ext xmlns:c16="http://schemas.microsoft.com/office/drawing/2014/chart" uri="{C3380CC4-5D6E-409C-BE32-E72D297353CC}">
                  <c16:uniqueId val="{00000008-0A08-4457-A6A4-E9379C2D9D7F}"/>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{38AB2D67-EAD6-4D26-B328-722DB396165E}</c15:txfldGUID>
                      <c15:f>Diagramm!$I$55</c15:f>
                      <c15:dlblFieldTableCache>
                        <c:ptCount val="1"/>
                      </c15:dlblFieldTableCache>
                    </c15:dlblFTEntry>
                  </c15:dlblFieldTable>
                  <c15:showDataLabelsRange val="0"/>
                </c:ext>
                <c:ext xmlns:c16="http://schemas.microsoft.com/office/drawing/2014/chart" uri="{C3380CC4-5D6E-409C-BE32-E72D297353CC}">
                  <c16:uniqueId val="{00000009-0A08-4457-A6A4-E9379C2D9D7F}"/>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{B42CEE80-6E75-47DC-9284-6FACE09A3FB7}</c15:txfldGUID>
                      <c15:f>Diagramm!$I$56</c15:f>
                      <c15:dlblFieldTableCache>
                        <c:ptCount val="1"/>
                      </c15:dlblFieldTableCache>
                    </c15:dlblFTEntry>
                  </c15:dlblFieldTable>
                  <c15:showDataLabelsRange val="0"/>
                </c:ext>
                <c:ext xmlns:c16="http://schemas.microsoft.com/office/drawing/2014/chart" uri="{C3380CC4-5D6E-409C-BE32-E72D297353CC}">
                  <c16:uniqueId val="{0000000A-0A08-4457-A6A4-E9379C2D9D7F}"/>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{098FCD9A-0178-4325-93F2-DEA467FD2621}</c15:txfldGUID>
                      <c15:f>Diagramm!$I$57</c15:f>
                      <c15:dlblFieldTableCache>
                        <c:ptCount val="1"/>
                      </c15:dlblFieldTableCache>
                    </c15:dlblFTEntry>
                  </c15:dlblFieldTable>
                  <c15:showDataLabelsRange val="0"/>
                </c:ext>
                <c:ext xmlns:c16="http://schemas.microsoft.com/office/drawing/2014/chart" uri="{C3380CC4-5D6E-409C-BE32-E72D297353CC}">
                  <c16:uniqueId val="{0000000B-0A08-4457-A6A4-E9379C2D9D7F}"/>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{2984BE55-3CB2-4113-94A6-59047293617F}</c15:txfldGUID>
                      <c15:f>Diagramm!$I$58</c15:f>
                      <c15:dlblFieldTableCache>
                        <c:ptCount val="1"/>
                      </c15:dlblFieldTableCache>
                    </c15:dlblFTEntry>
                  </c15:dlblFieldTable>
                  <c15:showDataLabelsRange val="0"/>
                </c:ext>
                <c:ext xmlns:c16="http://schemas.microsoft.com/office/drawing/2014/chart" uri="{C3380CC4-5D6E-409C-BE32-E72D297353CC}">
                  <c16:uniqueId val="{0000000C-0A08-4457-A6A4-E9379C2D9D7F}"/>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{BF56F23D-BC0F-49C9-B3D9-24FDC253E953}</c15:txfldGUID>
                      <c15:f>Diagramm!$I$59</c15:f>
                      <c15:dlblFieldTableCache>
                        <c:ptCount val="1"/>
                      </c15:dlblFieldTableCache>
                    </c15:dlblFTEntry>
                  </c15:dlblFieldTable>
                  <c15:showDataLabelsRange val="0"/>
                </c:ext>
                <c:ext xmlns:c16="http://schemas.microsoft.com/office/drawing/2014/chart" uri="{C3380CC4-5D6E-409C-BE32-E72D297353CC}">
                  <c16:uniqueId val="{0000000D-0A08-4457-A6A4-E9379C2D9D7F}"/>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{0243DEF5-B5B6-48A8-B038-7A868E1FA277}</c15:txfldGUID>
                      <c15:f>Diagramm!$I$60</c15:f>
                      <c15:dlblFieldTableCache>
                        <c:ptCount val="1"/>
                      </c15:dlblFieldTableCache>
                    </c15:dlblFTEntry>
                  </c15:dlblFieldTable>
                  <c15:showDataLabelsRange val="0"/>
                </c:ext>
                <c:ext xmlns:c16="http://schemas.microsoft.com/office/drawing/2014/chart" uri="{C3380CC4-5D6E-409C-BE32-E72D297353CC}">
                  <c16:uniqueId val="{0000000E-0A08-4457-A6A4-E9379C2D9D7F}"/>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{C527995C-BE34-49E7-9B47-EDFAA2EEFA58}</c15:txfldGUID>
                      <c15:f>Diagramm!$I$61</c15:f>
                      <c15:dlblFieldTableCache>
                        <c:ptCount val="1"/>
                      </c15:dlblFieldTableCache>
                    </c15:dlblFTEntry>
                  </c15:dlblFieldTable>
                  <c15:showDataLabelsRange val="0"/>
                </c:ext>
                <c:ext xmlns:c16="http://schemas.microsoft.com/office/drawing/2014/chart" uri="{C3380CC4-5D6E-409C-BE32-E72D297353CC}">
                  <c16:uniqueId val="{0000000F-0A08-4457-A6A4-E9379C2D9D7F}"/>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{2D6D47FF-8D79-4AE5-84C1-43C60F77074F}</c15:txfldGUID>
                      <c15:f>Diagramm!$I$62</c15:f>
                      <c15:dlblFieldTableCache>
                        <c:ptCount val="1"/>
                      </c15:dlblFieldTableCache>
                    </c15:dlblFTEntry>
                  </c15:dlblFieldTable>
                  <c15:showDataLabelsRange val="0"/>
                </c:ext>
                <c:ext xmlns:c16="http://schemas.microsoft.com/office/drawing/2014/chart" uri="{C3380CC4-5D6E-409C-BE32-E72D297353CC}">
                  <c16:uniqueId val="{00000010-0A08-4457-A6A4-E9379C2D9D7F}"/>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{01EF0E7C-BF9A-426C-9CE6-A3B0A35BE055}</c15:txfldGUID>
                      <c15:f>Diagramm!$I$63</c15:f>
                      <c15:dlblFieldTableCache>
                        <c:ptCount val="1"/>
                      </c15:dlblFieldTableCache>
                    </c15:dlblFTEntry>
                  </c15:dlblFieldTable>
                  <c15:showDataLabelsRange val="0"/>
                </c:ext>
                <c:ext xmlns:c16="http://schemas.microsoft.com/office/drawing/2014/chart" uri="{C3380CC4-5D6E-409C-BE32-E72D297353CC}">
                  <c16:uniqueId val="{00000011-0A08-4457-A6A4-E9379C2D9D7F}"/>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{C49993C2-518A-41E6-A07C-69FDBBDD0DDE}</c15:txfldGUID>
                      <c15:f>Diagramm!$I$64</c15:f>
                      <c15:dlblFieldTableCache>
                        <c:ptCount val="1"/>
                      </c15:dlblFieldTableCache>
                    </c15:dlblFTEntry>
                  </c15:dlblFieldTable>
                  <c15:showDataLabelsRange val="0"/>
                </c:ext>
                <c:ext xmlns:c16="http://schemas.microsoft.com/office/drawing/2014/chart" uri="{C3380CC4-5D6E-409C-BE32-E72D297353CC}">
                  <c16:uniqueId val="{00000012-0A08-4457-A6A4-E9379C2D9D7F}"/>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{4D5C2159-C38B-4848-9E2A-1D89E4B77A75}</c15:txfldGUID>
                      <c15:f>Diagramm!$I$65</c15:f>
                      <c15:dlblFieldTableCache>
                        <c:ptCount val="1"/>
                      </c15:dlblFieldTableCache>
                    </c15:dlblFTEntry>
                  </c15:dlblFieldTable>
                  <c15:showDataLabelsRange val="0"/>
                </c:ext>
                <c:ext xmlns:c16="http://schemas.microsoft.com/office/drawing/2014/chart" uri="{C3380CC4-5D6E-409C-BE32-E72D297353CC}">
                  <c16:uniqueId val="{00000013-0A08-4457-A6A4-E9379C2D9D7F}"/>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{773367A8-9B49-40C1-BC20-CB757CE418EA}</c15:txfldGUID>
                      <c15:f>Diagramm!$I$66</c15:f>
                      <c15:dlblFieldTableCache>
                        <c:ptCount val="1"/>
                      </c15:dlblFieldTableCache>
                    </c15:dlblFTEntry>
                  </c15:dlblFieldTable>
                  <c15:showDataLabelsRange val="0"/>
                </c:ext>
                <c:ext xmlns:c16="http://schemas.microsoft.com/office/drawing/2014/chart" uri="{C3380CC4-5D6E-409C-BE32-E72D297353CC}">
                  <c16:uniqueId val="{00000014-0A08-4457-A6A4-E9379C2D9D7F}"/>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{EDC90087-2BBA-4E56-8F84-69A00B78EBAA}</c15:txfldGUID>
                      <c15:f>Diagramm!$I$67</c15:f>
                      <c15:dlblFieldTableCache>
                        <c:ptCount val="1"/>
                      </c15:dlblFieldTableCache>
                    </c15:dlblFTEntry>
                  </c15:dlblFieldTable>
                  <c15:showDataLabelsRange val="0"/>
                </c:ext>
                <c:ext xmlns:c16="http://schemas.microsoft.com/office/drawing/2014/chart" uri="{C3380CC4-5D6E-409C-BE32-E72D297353CC}">
                  <c16:uniqueId val="{00000015-0A08-4457-A6A4-E9379C2D9D7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A08-4457-A6A4-E9379C2D9D7F}"/>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{C4410118-8419-4179-8AF9-1B76735A15B6}</c15:txfldGUID>
                      <c15:f>Diagramm!$K$46</c15:f>
                      <c15:dlblFieldTableCache>
                        <c:ptCount val="1"/>
                      </c15:dlblFieldTableCache>
                    </c15:dlblFTEntry>
                  </c15:dlblFieldTable>
                  <c15:showDataLabelsRange val="0"/>
                </c:ext>
                <c:ext xmlns:c16="http://schemas.microsoft.com/office/drawing/2014/chart" uri="{C3380CC4-5D6E-409C-BE32-E72D297353CC}">
                  <c16:uniqueId val="{00000017-0A08-4457-A6A4-E9379C2D9D7F}"/>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{61EA0C71-B9A0-4F89-9DC4-C8FAF4D936EC}</c15:txfldGUID>
                      <c15:f>Diagramm!$K$47</c15:f>
                      <c15:dlblFieldTableCache>
                        <c:ptCount val="1"/>
                      </c15:dlblFieldTableCache>
                    </c15:dlblFTEntry>
                  </c15:dlblFieldTable>
                  <c15:showDataLabelsRange val="0"/>
                </c:ext>
                <c:ext xmlns:c16="http://schemas.microsoft.com/office/drawing/2014/chart" uri="{C3380CC4-5D6E-409C-BE32-E72D297353CC}">
                  <c16:uniqueId val="{00000018-0A08-4457-A6A4-E9379C2D9D7F}"/>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{CEB873C2-108C-4D24-AAD8-7D5B30130FB3}</c15:txfldGUID>
                      <c15:f>Diagramm!$K$48</c15:f>
                      <c15:dlblFieldTableCache>
                        <c:ptCount val="1"/>
                      </c15:dlblFieldTableCache>
                    </c15:dlblFTEntry>
                  </c15:dlblFieldTable>
                  <c15:showDataLabelsRange val="0"/>
                </c:ext>
                <c:ext xmlns:c16="http://schemas.microsoft.com/office/drawing/2014/chart" uri="{C3380CC4-5D6E-409C-BE32-E72D297353CC}">
                  <c16:uniqueId val="{00000019-0A08-4457-A6A4-E9379C2D9D7F}"/>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{F66DB9A2-D281-4D0C-8421-F7D848C8AF38}</c15:txfldGUID>
                      <c15:f>Diagramm!$K$49</c15:f>
                      <c15:dlblFieldTableCache>
                        <c:ptCount val="1"/>
                      </c15:dlblFieldTableCache>
                    </c15:dlblFTEntry>
                  </c15:dlblFieldTable>
                  <c15:showDataLabelsRange val="0"/>
                </c:ext>
                <c:ext xmlns:c16="http://schemas.microsoft.com/office/drawing/2014/chart" uri="{C3380CC4-5D6E-409C-BE32-E72D297353CC}">
                  <c16:uniqueId val="{0000001A-0A08-4457-A6A4-E9379C2D9D7F}"/>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{296AED94-4557-44FC-852C-D6BB6ABD80B3}</c15:txfldGUID>
                      <c15:f>Diagramm!$K$50</c15:f>
                      <c15:dlblFieldTableCache>
                        <c:ptCount val="1"/>
                      </c15:dlblFieldTableCache>
                    </c15:dlblFTEntry>
                  </c15:dlblFieldTable>
                  <c15:showDataLabelsRange val="0"/>
                </c:ext>
                <c:ext xmlns:c16="http://schemas.microsoft.com/office/drawing/2014/chart" uri="{C3380CC4-5D6E-409C-BE32-E72D297353CC}">
                  <c16:uniqueId val="{0000001B-0A08-4457-A6A4-E9379C2D9D7F}"/>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{86706398-15E8-41BC-9A63-0C7EE3A9370A}</c15:txfldGUID>
                      <c15:f>Diagramm!$K$51</c15:f>
                      <c15:dlblFieldTableCache>
                        <c:ptCount val="1"/>
                      </c15:dlblFieldTableCache>
                    </c15:dlblFTEntry>
                  </c15:dlblFieldTable>
                  <c15:showDataLabelsRange val="0"/>
                </c:ext>
                <c:ext xmlns:c16="http://schemas.microsoft.com/office/drawing/2014/chart" uri="{C3380CC4-5D6E-409C-BE32-E72D297353CC}">
                  <c16:uniqueId val="{0000001C-0A08-4457-A6A4-E9379C2D9D7F}"/>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{6611EA48-A58D-4F8C-BFA2-FE56D67B93BD}</c15:txfldGUID>
                      <c15:f>Diagramm!$K$52</c15:f>
                      <c15:dlblFieldTableCache>
                        <c:ptCount val="1"/>
                      </c15:dlblFieldTableCache>
                    </c15:dlblFTEntry>
                  </c15:dlblFieldTable>
                  <c15:showDataLabelsRange val="0"/>
                </c:ext>
                <c:ext xmlns:c16="http://schemas.microsoft.com/office/drawing/2014/chart" uri="{C3380CC4-5D6E-409C-BE32-E72D297353CC}">
                  <c16:uniqueId val="{0000001D-0A08-4457-A6A4-E9379C2D9D7F}"/>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{F5F5F66B-18BD-4AE5-80A6-3B480FC07BA7}</c15:txfldGUID>
                      <c15:f>Diagramm!$K$53</c15:f>
                      <c15:dlblFieldTableCache>
                        <c:ptCount val="1"/>
                      </c15:dlblFieldTableCache>
                    </c15:dlblFTEntry>
                  </c15:dlblFieldTable>
                  <c15:showDataLabelsRange val="0"/>
                </c:ext>
                <c:ext xmlns:c16="http://schemas.microsoft.com/office/drawing/2014/chart" uri="{C3380CC4-5D6E-409C-BE32-E72D297353CC}">
                  <c16:uniqueId val="{0000001E-0A08-4457-A6A4-E9379C2D9D7F}"/>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{FC3435B0-ED1A-4B57-BE97-E6F7CAB5F203}</c15:txfldGUID>
                      <c15:f>Diagramm!$K$54</c15:f>
                      <c15:dlblFieldTableCache>
                        <c:ptCount val="1"/>
                      </c15:dlblFieldTableCache>
                    </c15:dlblFTEntry>
                  </c15:dlblFieldTable>
                  <c15:showDataLabelsRange val="0"/>
                </c:ext>
                <c:ext xmlns:c16="http://schemas.microsoft.com/office/drawing/2014/chart" uri="{C3380CC4-5D6E-409C-BE32-E72D297353CC}">
                  <c16:uniqueId val="{0000001F-0A08-4457-A6A4-E9379C2D9D7F}"/>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{AD42990D-DF2F-44D9-A6EC-18C68CFC6A70}</c15:txfldGUID>
                      <c15:f>Diagramm!$K$55</c15:f>
                      <c15:dlblFieldTableCache>
                        <c:ptCount val="1"/>
                      </c15:dlblFieldTableCache>
                    </c15:dlblFTEntry>
                  </c15:dlblFieldTable>
                  <c15:showDataLabelsRange val="0"/>
                </c:ext>
                <c:ext xmlns:c16="http://schemas.microsoft.com/office/drawing/2014/chart" uri="{C3380CC4-5D6E-409C-BE32-E72D297353CC}">
                  <c16:uniqueId val="{00000020-0A08-4457-A6A4-E9379C2D9D7F}"/>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{C5437798-44F5-481A-876F-9D7C0C5FCAF6}</c15:txfldGUID>
                      <c15:f>Diagramm!$K$56</c15:f>
                      <c15:dlblFieldTableCache>
                        <c:ptCount val="1"/>
                      </c15:dlblFieldTableCache>
                    </c15:dlblFTEntry>
                  </c15:dlblFieldTable>
                  <c15:showDataLabelsRange val="0"/>
                </c:ext>
                <c:ext xmlns:c16="http://schemas.microsoft.com/office/drawing/2014/chart" uri="{C3380CC4-5D6E-409C-BE32-E72D297353CC}">
                  <c16:uniqueId val="{00000021-0A08-4457-A6A4-E9379C2D9D7F}"/>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{ABC19410-D59B-4CB8-9AAD-E5F9867C81D6}</c15:txfldGUID>
                      <c15:f>Diagramm!$K$57</c15:f>
                      <c15:dlblFieldTableCache>
                        <c:ptCount val="1"/>
                      </c15:dlblFieldTableCache>
                    </c15:dlblFTEntry>
                  </c15:dlblFieldTable>
                  <c15:showDataLabelsRange val="0"/>
                </c:ext>
                <c:ext xmlns:c16="http://schemas.microsoft.com/office/drawing/2014/chart" uri="{C3380CC4-5D6E-409C-BE32-E72D297353CC}">
                  <c16:uniqueId val="{00000022-0A08-4457-A6A4-E9379C2D9D7F}"/>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{AE2C1197-843E-4140-8F8A-5D6B6B3112F0}</c15:txfldGUID>
                      <c15:f>Diagramm!$K$58</c15:f>
                      <c15:dlblFieldTableCache>
                        <c:ptCount val="1"/>
                      </c15:dlblFieldTableCache>
                    </c15:dlblFTEntry>
                  </c15:dlblFieldTable>
                  <c15:showDataLabelsRange val="0"/>
                </c:ext>
                <c:ext xmlns:c16="http://schemas.microsoft.com/office/drawing/2014/chart" uri="{C3380CC4-5D6E-409C-BE32-E72D297353CC}">
                  <c16:uniqueId val="{00000023-0A08-4457-A6A4-E9379C2D9D7F}"/>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{7388EB56-D023-4A6A-8945-DBB274718CAA}</c15:txfldGUID>
                      <c15:f>Diagramm!$K$59</c15:f>
                      <c15:dlblFieldTableCache>
                        <c:ptCount val="1"/>
                      </c15:dlblFieldTableCache>
                    </c15:dlblFTEntry>
                  </c15:dlblFieldTable>
                  <c15:showDataLabelsRange val="0"/>
                </c:ext>
                <c:ext xmlns:c16="http://schemas.microsoft.com/office/drawing/2014/chart" uri="{C3380CC4-5D6E-409C-BE32-E72D297353CC}">
                  <c16:uniqueId val="{00000024-0A08-4457-A6A4-E9379C2D9D7F}"/>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{5CED0A6C-512C-4D4F-9B5C-C93E089A9EA7}</c15:txfldGUID>
                      <c15:f>Diagramm!$K$60</c15:f>
                      <c15:dlblFieldTableCache>
                        <c:ptCount val="1"/>
                      </c15:dlblFieldTableCache>
                    </c15:dlblFTEntry>
                  </c15:dlblFieldTable>
                  <c15:showDataLabelsRange val="0"/>
                </c:ext>
                <c:ext xmlns:c16="http://schemas.microsoft.com/office/drawing/2014/chart" uri="{C3380CC4-5D6E-409C-BE32-E72D297353CC}">
                  <c16:uniqueId val="{00000025-0A08-4457-A6A4-E9379C2D9D7F}"/>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{D339349B-DFB0-488B-BB54-CB37963EE0B7}</c15:txfldGUID>
                      <c15:f>Diagramm!$K$61</c15:f>
                      <c15:dlblFieldTableCache>
                        <c:ptCount val="1"/>
                      </c15:dlblFieldTableCache>
                    </c15:dlblFTEntry>
                  </c15:dlblFieldTable>
                  <c15:showDataLabelsRange val="0"/>
                </c:ext>
                <c:ext xmlns:c16="http://schemas.microsoft.com/office/drawing/2014/chart" uri="{C3380CC4-5D6E-409C-BE32-E72D297353CC}">
                  <c16:uniqueId val="{00000026-0A08-4457-A6A4-E9379C2D9D7F}"/>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{5297A8D8-F768-4C9A-BB43-02E204B0F316}</c15:txfldGUID>
                      <c15:f>Diagramm!$K$62</c15:f>
                      <c15:dlblFieldTableCache>
                        <c:ptCount val="1"/>
                      </c15:dlblFieldTableCache>
                    </c15:dlblFTEntry>
                  </c15:dlblFieldTable>
                  <c15:showDataLabelsRange val="0"/>
                </c:ext>
                <c:ext xmlns:c16="http://schemas.microsoft.com/office/drawing/2014/chart" uri="{C3380CC4-5D6E-409C-BE32-E72D297353CC}">
                  <c16:uniqueId val="{00000027-0A08-4457-A6A4-E9379C2D9D7F}"/>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{73BC7159-013D-48B5-960F-01C30306F9C1}</c15:txfldGUID>
                      <c15:f>Diagramm!$K$63</c15:f>
                      <c15:dlblFieldTableCache>
                        <c:ptCount val="1"/>
                      </c15:dlblFieldTableCache>
                    </c15:dlblFTEntry>
                  </c15:dlblFieldTable>
                  <c15:showDataLabelsRange val="0"/>
                </c:ext>
                <c:ext xmlns:c16="http://schemas.microsoft.com/office/drawing/2014/chart" uri="{C3380CC4-5D6E-409C-BE32-E72D297353CC}">
                  <c16:uniqueId val="{00000028-0A08-4457-A6A4-E9379C2D9D7F}"/>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{2707F85B-F8BE-4BE8-9268-1A8AD7CCB097}</c15:txfldGUID>
                      <c15:f>Diagramm!$K$64</c15:f>
                      <c15:dlblFieldTableCache>
                        <c:ptCount val="1"/>
                      </c15:dlblFieldTableCache>
                    </c15:dlblFTEntry>
                  </c15:dlblFieldTable>
                  <c15:showDataLabelsRange val="0"/>
                </c:ext>
                <c:ext xmlns:c16="http://schemas.microsoft.com/office/drawing/2014/chart" uri="{C3380CC4-5D6E-409C-BE32-E72D297353CC}">
                  <c16:uniqueId val="{00000029-0A08-4457-A6A4-E9379C2D9D7F}"/>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{3AF18981-52D9-4EBC-8AAA-E3C047E04BEC}</c15:txfldGUID>
                      <c15:f>Diagramm!$K$65</c15:f>
                      <c15:dlblFieldTableCache>
                        <c:ptCount val="1"/>
                      </c15:dlblFieldTableCache>
                    </c15:dlblFTEntry>
                  </c15:dlblFieldTable>
                  <c15:showDataLabelsRange val="0"/>
                </c:ext>
                <c:ext xmlns:c16="http://schemas.microsoft.com/office/drawing/2014/chart" uri="{C3380CC4-5D6E-409C-BE32-E72D297353CC}">
                  <c16:uniqueId val="{0000002A-0A08-4457-A6A4-E9379C2D9D7F}"/>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{B7F293E8-65B8-4CF8-87EE-B829BD98652D}</c15:txfldGUID>
                      <c15:f>Diagramm!$K$66</c15:f>
                      <c15:dlblFieldTableCache>
                        <c:ptCount val="1"/>
                      </c15:dlblFieldTableCache>
                    </c15:dlblFTEntry>
                  </c15:dlblFieldTable>
                  <c15:showDataLabelsRange val="0"/>
                </c:ext>
                <c:ext xmlns:c16="http://schemas.microsoft.com/office/drawing/2014/chart" uri="{C3380CC4-5D6E-409C-BE32-E72D297353CC}">
                  <c16:uniqueId val="{0000002B-0A08-4457-A6A4-E9379C2D9D7F}"/>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{D2FCCF1E-909C-4E0F-87ED-7EEF3C082FB8}</c15:txfldGUID>
                      <c15:f>Diagramm!$K$67</c15:f>
                      <c15:dlblFieldTableCache>
                        <c:ptCount val="1"/>
                      </c15:dlblFieldTableCache>
                    </c15:dlblFTEntry>
                  </c15:dlblFieldTable>
                  <c15:showDataLabelsRange val="0"/>
                </c:ext>
                <c:ext xmlns:c16="http://schemas.microsoft.com/office/drawing/2014/chart" uri="{C3380CC4-5D6E-409C-BE32-E72D297353CC}">
                  <c16:uniqueId val="{0000002C-0A08-4457-A6A4-E9379C2D9D7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A08-4457-A6A4-E9379C2D9D7F}"/>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{58F33606-8FAF-44FC-B043-8BD7EF4EF31B}</c15:txfldGUID>
                      <c15:f>Diagramm!$J$46</c15:f>
                      <c15:dlblFieldTableCache>
                        <c:ptCount val="1"/>
                      </c15:dlblFieldTableCache>
                    </c15:dlblFTEntry>
                  </c15:dlblFieldTable>
                  <c15:showDataLabelsRange val="0"/>
                </c:ext>
                <c:ext xmlns:c16="http://schemas.microsoft.com/office/drawing/2014/chart" uri="{C3380CC4-5D6E-409C-BE32-E72D297353CC}">
                  <c16:uniqueId val="{0000002E-0A08-4457-A6A4-E9379C2D9D7F}"/>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{56370AF9-D8FE-4D8B-84C2-C2E3DE1381E0}</c15:txfldGUID>
                      <c15:f>Diagramm!$J$47</c15:f>
                      <c15:dlblFieldTableCache>
                        <c:ptCount val="1"/>
                      </c15:dlblFieldTableCache>
                    </c15:dlblFTEntry>
                  </c15:dlblFieldTable>
                  <c15:showDataLabelsRange val="0"/>
                </c:ext>
                <c:ext xmlns:c16="http://schemas.microsoft.com/office/drawing/2014/chart" uri="{C3380CC4-5D6E-409C-BE32-E72D297353CC}">
                  <c16:uniqueId val="{0000002F-0A08-4457-A6A4-E9379C2D9D7F}"/>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{2227F40B-B73C-4656-9AF4-7AEEEE715EDE}</c15:txfldGUID>
                      <c15:f>Diagramm!$J$48</c15:f>
                      <c15:dlblFieldTableCache>
                        <c:ptCount val="1"/>
                      </c15:dlblFieldTableCache>
                    </c15:dlblFTEntry>
                  </c15:dlblFieldTable>
                  <c15:showDataLabelsRange val="0"/>
                </c:ext>
                <c:ext xmlns:c16="http://schemas.microsoft.com/office/drawing/2014/chart" uri="{C3380CC4-5D6E-409C-BE32-E72D297353CC}">
                  <c16:uniqueId val="{00000030-0A08-4457-A6A4-E9379C2D9D7F}"/>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{9B5BDE46-3393-451F-9F21-96B71227A18F}</c15:txfldGUID>
                      <c15:f>Diagramm!$J$49</c15:f>
                      <c15:dlblFieldTableCache>
                        <c:ptCount val="1"/>
                      </c15:dlblFieldTableCache>
                    </c15:dlblFTEntry>
                  </c15:dlblFieldTable>
                  <c15:showDataLabelsRange val="0"/>
                </c:ext>
                <c:ext xmlns:c16="http://schemas.microsoft.com/office/drawing/2014/chart" uri="{C3380CC4-5D6E-409C-BE32-E72D297353CC}">
                  <c16:uniqueId val="{00000031-0A08-4457-A6A4-E9379C2D9D7F}"/>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{BE8CEC2E-DE05-4A5E-B813-AC1177A5D9DC}</c15:txfldGUID>
                      <c15:f>Diagramm!$J$50</c15:f>
                      <c15:dlblFieldTableCache>
                        <c:ptCount val="1"/>
                      </c15:dlblFieldTableCache>
                    </c15:dlblFTEntry>
                  </c15:dlblFieldTable>
                  <c15:showDataLabelsRange val="0"/>
                </c:ext>
                <c:ext xmlns:c16="http://schemas.microsoft.com/office/drawing/2014/chart" uri="{C3380CC4-5D6E-409C-BE32-E72D297353CC}">
                  <c16:uniqueId val="{00000032-0A08-4457-A6A4-E9379C2D9D7F}"/>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{BECDF795-03DA-496B-8099-483EB685B539}</c15:txfldGUID>
                      <c15:f>Diagramm!$J$51</c15:f>
                      <c15:dlblFieldTableCache>
                        <c:ptCount val="1"/>
                      </c15:dlblFieldTableCache>
                    </c15:dlblFTEntry>
                  </c15:dlblFieldTable>
                  <c15:showDataLabelsRange val="0"/>
                </c:ext>
                <c:ext xmlns:c16="http://schemas.microsoft.com/office/drawing/2014/chart" uri="{C3380CC4-5D6E-409C-BE32-E72D297353CC}">
                  <c16:uniqueId val="{00000033-0A08-4457-A6A4-E9379C2D9D7F}"/>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{903354B9-7BF5-41E6-9D0D-CCC0E7C8275B}</c15:txfldGUID>
                      <c15:f>Diagramm!$J$52</c15:f>
                      <c15:dlblFieldTableCache>
                        <c:ptCount val="1"/>
                      </c15:dlblFieldTableCache>
                    </c15:dlblFTEntry>
                  </c15:dlblFieldTable>
                  <c15:showDataLabelsRange val="0"/>
                </c:ext>
                <c:ext xmlns:c16="http://schemas.microsoft.com/office/drawing/2014/chart" uri="{C3380CC4-5D6E-409C-BE32-E72D297353CC}">
                  <c16:uniqueId val="{00000034-0A08-4457-A6A4-E9379C2D9D7F}"/>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{FD0FD6A3-D082-4B95-9CFA-7A0248EDD383}</c15:txfldGUID>
                      <c15:f>Diagramm!$J$53</c15:f>
                      <c15:dlblFieldTableCache>
                        <c:ptCount val="1"/>
                      </c15:dlblFieldTableCache>
                    </c15:dlblFTEntry>
                  </c15:dlblFieldTable>
                  <c15:showDataLabelsRange val="0"/>
                </c:ext>
                <c:ext xmlns:c16="http://schemas.microsoft.com/office/drawing/2014/chart" uri="{C3380CC4-5D6E-409C-BE32-E72D297353CC}">
                  <c16:uniqueId val="{00000035-0A08-4457-A6A4-E9379C2D9D7F}"/>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{CDC65217-246E-40D9-902F-3888EFA4A504}</c15:txfldGUID>
                      <c15:f>Diagramm!$J$54</c15:f>
                      <c15:dlblFieldTableCache>
                        <c:ptCount val="1"/>
                      </c15:dlblFieldTableCache>
                    </c15:dlblFTEntry>
                  </c15:dlblFieldTable>
                  <c15:showDataLabelsRange val="0"/>
                </c:ext>
                <c:ext xmlns:c16="http://schemas.microsoft.com/office/drawing/2014/chart" uri="{C3380CC4-5D6E-409C-BE32-E72D297353CC}">
                  <c16:uniqueId val="{00000036-0A08-4457-A6A4-E9379C2D9D7F}"/>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{8803BCF9-333D-485B-8D6A-B34E0D2F59D4}</c15:txfldGUID>
                      <c15:f>Diagramm!$J$55</c15:f>
                      <c15:dlblFieldTableCache>
                        <c:ptCount val="1"/>
                      </c15:dlblFieldTableCache>
                    </c15:dlblFTEntry>
                  </c15:dlblFieldTable>
                  <c15:showDataLabelsRange val="0"/>
                </c:ext>
                <c:ext xmlns:c16="http://schemas.microsoft.com/office/drawing/2014/chart" uri="{C3380CC4-5D6E-409C-BE32-E72D297353CC}">
                  <c16:uniqueId val="{00000037-0A08-4457-A6A4-E9379C2D9D7F}"/>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{498CB771-F452-4630-B31D-B186D8A5632E}</c15:txfldGUID>
                      <c15:f>Diagramm!$J$56</c15:f>
                      <c15:dlblFieldTableCache>
                        <c:ptCount val="1"/>
                      </c15:dlblFieldTableCache>
                    </c15:dlblFTEntry>
                  </c15:dlblFieldTable>
                  <c15:showDataLabelsRange val="0"/>
                </c:ext>
                <c:ext xmlns:c16="http://schemas.microsoft.com/office/drawing/2014/chart" uri="{C3380CC4-5D6E-409C-BE32-E72D297353CC}">
                  <c16:uniqueId val="{00000038-0A08-4457-A6A4-E9379C2D9D7F}"/>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{8EA0C596-ED2C-4047-9881-5DFC6ACB6212}</c15:txfldGUID>
                      <c15:f>Diagramm!$J$57</c15:f>
                      <c15:dlblFieldTableCache>
                        <c:ptCount val="1"/>
                      </c15:dlblFieldTableCache>
                    </c15:dlblFTEntry>
                  </c15:dlblFieldTable>
                  <c15:showDataLabelsRange val="0"/>
                </c:ext>
                <c:ext xmlns:c16="http://schemas.microsoft.com/office/drawing/2014/chart" uri="{C3380CC4-5D6E-409C-BE32-E72D297353CC}">
                  <c16:uniqueId val="{00000039-0A08-4457-A6A4-E9379C2D9D7F}"/>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{503E690D-C9F2-4582-AF38-A7F0E6DAA5CE}</c15:txfldGUID>
                      <c15:f>Diagramm!$J$58</c15:f>
                      <c15:dlblFieldTableCache>
                        <c:ptCount val="1"/>
                      </c15:dlblFieldTableCache>
                    </c15:dlblFTEntry>
                  </c15:dlblFieldTable>
                  <c15:showDataLabelsRange val="0"/>
                </c:ext>
                <c:ext xmlns:c16="http://schemas.microsoft.com/office/drawing/2014/chart" uri="{C3380CC4-5D6E-409C-BE32-E72D297353CC}">
                  <c16:uniqueId val="{0000003A-0A08-4457-A6A4-E9379C2D9D7F}"/>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{51146A47-F296-4AFE-BB65-5C8AA688EC81}</c15:txfldGUID>
                      <c15:f>Diagramm!$J$59</c15:f>
                      <c15:dlblFieldTableCache>
                        <c:ptCount val="1"/>
                      </c15:dlblFieldTableCache>
                    </c15:dlblFTEntry>
                  </c15:dlblFieldTable>
                  <c15:showDataLabelsRange val="0"/>
                </c:ext>
                <c:ext xmlns:c16="http://schemas.microsoft.com/office/drawing/2014/chart" uri="{C3380CC4-5D6E-409C-BE32-E72D297353CC}">
                  <c16:uniqueId val="{0000003B-0A08-4457-A6A4-E9379C2D9D7F}"/>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{D8767ABC-A6D3-4E60-AEFE-5B851B68E7BA}</c15:txfldGUID>
                      <c15:f>Diagramm!$J$60</c15:f>
                      <c15:dlblFieldTableCache>
                        <c:ptCount val="1"/>
                      </c15:dlblFieldTableCache>
                    </c15:dlblFTEntry>
                  </c15:dlblFieldTable>
                  <c15:showDataLabelsRange val="0"/>
                </c:ext>
                <c:ext xmlns:c16="http://schemas.microsoft.com/office/drawing/2014/chart" uri="{C3380CC4-5D6E-409C-BE32-E72D297353CC}">
                  <c16:uniqueId val="{0000003C-0A08-4457-A6A4-E9379C2D9D7F}"/>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{BC73EFD2-029F-4D86-B138-614B5E3DCC0B}</c15:txfldGUID>
                      <c15:f>Diagramm!$J$61</c15:f>
                      <c15:dlblFieldTableCache>
                        <c:ptCount val="1"/>
                      </c15:dlblFieldTableCache>
                    </c15:dlblFTEntry>
                  </c15:dlblFieldTable>
                  <c15:showDataLabelsRange val="0"/>
                </c:ext>
                <c:ext xmlns:c16="http://schemas.microsoft.com/office/drawing/2014/chart" uri="{C3380CC4-5D6E-409C-BE32-E72D297353CC}">
                  <c16:uniqueId val="{0000003D-0A08-4457-A6A4-E9379C2D9D7F}"/>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{599E9D88-4211-4F59-9BBA-2931F72A473E}</c15:txfldGUID>
                      <c15:f>Diagramm!$J$62</c15:f>
                      <c15:dlblFieldTableCache>
                        <c:ptCount val="1"/>
                      </c15:dlblFieldTableCache>
                    </c15:dlblFTEntry>
                  </c15:dlblFieldTable>
                  <c15:showDataLabelsRange val="0"/>
                </c:ext>
                <c:ext xmlns:c16="http://schemas.microsoft.com/office/drawing/2014/chart" uri="{C3380CC4-5D6E-409C-BE32-E72D297353CC}">
                  <c16:uniqueId val="{0000003E-0A08-4457-A6A4-E9379C2D9D7F}"/>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{AA41174E-3F3D-48C5-BCDC-6BD8131335E4}</c15:txfldGUID>
                      <c15:f>Diagramm!$J$63</c15:f>
                      <c15:dlblFieldTableCache>
                        <c:ptCount val="1"/>
                      </c15:dlblFieldTableCache>
                    </c15:dlblFTEntry>
                  </c15:dlblFieldTable>
                  <c15:showDataLabelsRange val="0"/>
                </c:ext>
                <c:ext xmlns:c16="http://schemas.microsoft.com/office/drawing/2014/chart" uri="{C3380CC4-5D6E-409C-BE32-E72D297353CC}">
                  <c16:uniqueId val="{0000003F-0A08-4457-A6A4-E9379C2D9D7F}"/>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{DAF1F15A-589B-4C4D-8FE7-96FBE29CD3D8}</c15:txfldGUID>
                      <c15:f>Diagramm!$J$64</c15:f>
                      <c15:dlblFieldTableCache>
                        <c:ptCount val="1"/>
                      </c15:dlblFieldTableCache>
                    </c15:dlblFTEntry>
                  </c15:dlblFieldTable>
                  <c15:showDataLabelsRange val="0"/>
                </c:ext>
                <c:ext xmlns:c16="http://schemas.microsoft.com/office/drawing/2014/chart" uri="{C3380CC4-5D6E-409C-BE32-E72D297353CC}">
                  <c16:uniqueId val="{00000040-0A08-4457-A6A4-E9379C2D9D7F}"/>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{93383780-318A-4BB1-A88F-178BCF52CEBE}</c15:txfldGUID>
                      <c15:f>Diagramm!$J$65</c15:f>
                      <c15:dlblFieldTableCache>
                        <c:ptCount val="1"/>
                      </c15:dlblFieldTableCache>
                    </c15:dlblFTEntry>
                  </c15:dlblFieldTable>
                  <c15:showDataLabelsRange val="0"/>
                </c:ext>
                <c:ext xmlns:c16="http://schemas.microsoft.com/office/drawing/2014/chart" uri="{C3380CC4-5D6E-409C-BE32-E72D297353CC}">
                  <c16:uniqueId val="{00000041-0A08-4457-A6A4-E9379C2D9D7F}"/>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{42580FF8-0EC1-4864-A8B1-31D7EF18FCC9}</c15:txfldGUID>
                      <c15:f>Diagramm!$J$66</c15:f>
                      <c15:dlblFieldTableCache>
                        <c:ptCount val="1"/>
                      </c15:dlblFieldTableCache>
                    </c15:dlblFTEntry>
                  </c15:dlblFieldTable>
                  <c15:showDataLabelsRange val="0"/>
                </c:ext>
                <c:ext xmlns:c16="http://schemas.microsoft.com/office/drawing/2014/chart" uri="{C3380CC4-5D6E-409C-BE32-E72D297353CC}">
                  <c16:uniqueId val="{00000042-0A08-4457-A6A4-E9379C2D9D7F}"/>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{85A36BC9-E59A-4274-90A7-16DA46741E2A}</c15:txfldGUID>
                      <c15:f>Diagramm!$J$67</c15:f>
                      <c15:dlblFieldTableCache>
                        <c:ptCount val="1"/>
                      </c15:dlblFieldTableCache>
                    </c15:dlblFTEntry>
                  </c15:dlblFieldTable>
                  <c15:showDataLabelsRange val="0"/>
                </c:ext>
                <c:ext xmlns:c16="http://schemas.microsoft.com/office/drawing/2014/chart" uri="{C3380CC4-5D6E-409C-BE32-E72D297353CC}">
                  <c16:uniqueId val="{00000043-0A08-4457-A6A4-E9379C2D9D7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A08-4457-A6A4-E9379C2D9D7F}"/>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128-472E-BF5C-CF924EE2EF0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128-472E-BF5C-CF924EE2EF0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128-472E-BF5C-CF924EE2EF0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128-472E-BF5C-CF924EE2EF0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128-472E-BF5C-CF924EE2EF0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128-472E-BF5C-CF924EE2EF0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128-472E-BF5C-CF924EE2EF0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128-472E-BF5C-CF924EE2EF0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128-472E-BF5C-CF924EE2EF0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128-472E-BF5C-CF924EE2EF0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128-472E-BF5C-CF924EE2EF0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128-472E-BF5C-CF924EE2EF0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128-472E-BF5C-CF924EE2EF0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128-472E-BF5C-CF924EE2EF0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A128-472E-BF5C-CF924EE2EF0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128-472E-BF5C-CF924EE2EF0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128-472E-BF5C-CF924EE2EF0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A128-472E-BF5C-CF924EE2EF0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A128-472E-BF5C-CF924EE2EF0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A128-472E-BF5C-CF924EE2EF0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A128-472E-BF5C-CF924EE2EF0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A128-472E-BF5C-CF924EE2EF0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128-472E-BF5C-CF924EE2EF08}"/>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A128-472E-BF5C-CF924EE2EF0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A128-472E-BF5C-CF924EE2EF0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A128-472E-BF5C-CF924EE2EF0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A128-472E-BF5C-CF924EE2EF0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A128-472E-BF5C-CF924EE2EF0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A128-472E-BF5C-CF924EE2EF0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A128-472E-BF5C-CF924EE2EF0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A128-472E-BF5C-CF924EE2EF0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A128-472E-BF5C-CF924EE2EF0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A128-472E-BF5C-CF924EE2EF0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A128-472E-BF5C-CF924EE2EF0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A128-472E-BF5C-CF924EE2EF0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A128-472E-BF5C-CF924EE2EF0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A128-472E-BF5C-CF924EE2EF0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A128-472E-BF5C-CF924EE2EF0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A128-472E-BF5C-CF924EE2EF0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A128-472E-BF5C-CF924EE2EF0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A128-472E-BF5C-CF924EE2EF0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A128-472E-BF5C-CF924EE2EF0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A128-472E-BF5C-CF924EE2EF0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A128-472E-BF5C-CF924EE2EF0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A128-472E-BF5C-CF924EE2EF08}"/>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128-472E-BF5C-CF924EE2EF08}"/>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A128-472E-BF5C-CF924EE2EF0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A128-472E-BF5C-CF924EE2EF0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A128-472E-BF5C-CF924EE2EF0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A128-472E-BF5C-CF924EE2EF0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A128-472E-BF5C-CF924EE2EF0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A128-472E-BF5C-CF924EE2EF0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A128-472E-BF5C-CF924EE2EF0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A128-472E-BF5C-CF924EE2EF0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A128-472E-BF5C-CF924EE2EF0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A128-472E-BF5C-CF924EE2EF0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A128-472E-BF5C-CF924EE2EF0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A128-472E-BF5C-CF924EE2EF0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A128-472E-BF5C-CF924EE2EF0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A128-472E-BF5C-CF924EE2EF0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A128-472E-BF5C-CF924EE2EF0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A128-472E-BF5C-CF924EE2EF0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A128-472E-BF5C-CF924EE2EF0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A128-472E-BF5C-CF924EE2EF0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A128-472E-BF5C-CF924EE2EF0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A128-472E-BF5C-CF924EE2EF0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A128-472E-BF5C-CF924EE2EF0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A128-472E-BF5C-CF924EE2EF0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128-472E-BF5C-CF924EE2EF08}"/>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100.46383519983169</c:v>
                </c:pt>
                <c:pt idx="2">
                  <c:v>101.85629716056349</c:v>
                </c:pt>
                <c:pt idx="3">
                  <c:v>101.54739248108795</c:v>
                </c:pt>
                <c:pt idx="4">
                  <c:v>100.02582175339269</c:v>
                </c:pt>
                <c:pt idx="5">
                  <c:v>100.69623098036591</c:v>
                </c:pt>
                <c:pt idx="6">
                  <c:v>102.80118206248865</c:v>
                </c:pt>
                <c:pt idx="7">
                  <c:v>102.55922266958675</c:v>
                </c:pt>
                <c:pt idx="8">
                  <c:v>101.84864627066936</c:v>
                </c:pt>
                <c:pt idx="9">
                  <c:v>102.07530388378299</c:v>
                </c:pt>
                <c:pt idx="10">
                  <c:v>103.80057955490949</c:v>
                </c:pt>
                <c:pt idx="11">
                  <c:v>104.15156412880273</c:v>
                </c:pt>
                <c:pt idx="12">
                  <c:v>103.74893604812409</c:v>
                </c:pt>
                <c:pt idx="13">
                  <c:v>105.10888172680586</c:v>
                </c:pt>
                <c:pt idx="14">
                  <c:v>106.64575423428937</c:v>
                </c:pt>
                <c:pt idx="15">
                  <c:v>106.95657163623844</c:v>
                </c:pt>
                <c:pt idx="16">
                  <c:v>106.3808421717051</c:v>
                </c:pt>
                <c:pt idx="17">
                  <c:v>106.4257911498331</c:v>
                </c:pt>
                <c:pt idx="18">
                  <c:v>108.05351797480944</c:v>
                </c:pt>
                <c:pt idx="19">
                  <c:v>108.02291441523293</c:v>
                </c:pt>
                <c:pt idx="20">
                  <c:v>107.51221751479969</c:v>
                </c:pt>
                <c:pt idx="21">
                  <c:v>107.92536556908274</c:v>
                </c:pt>
                <c:pt idx="22">
                  <c:v>109.84191348756252</c:v>
                </c:pt>
                <c:pt idx="23">
                  <c:v>109.30922027868365</c:v>
                </c:pt>
                <c:pt idx="24">
                  <c:v>107.80582041448696</c:v>
                </c:pt>
              </c:numCache>
            </c:numRef>
          </c:val>
          <c:smooth val="0"/>
          <c:extLst>
            <c:ext xmlns:c16="http://schemas.microsoft.com/office/drawing/2014/chart" uri="{C3380CC4-5D6E-409C-BE32-E72D297353CC}">
              <c16:uniqueId val="{00000000-E027-4FFC-900A-2B824913E00E}"/>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104.95649471721566</c:v>
                </c:pt>
                <c:pt idx="2">
                  <c:v>108.32815413300187</c:v>
                </c:pt>
                <c:pt idx="3">
                  <c:v>108.60783095090119</c:v>
                </c:pt>
                <c:pt idx="4">
                  <c:v>103.76009944064637</c:v>
                </c:pt>
                <c:pt idx="5">
                  <c:v>104.94095711622124</c:v>
                </c:pt>
                <c:pt idx="6">
                  <c:v>109.22933499067744</c:v>
                </c:pt>
                <c:pt idx="7">
                  <c:v>110.50341827221877</c:v>
                </c:pt>
                <c:pt idx="8">
                  <c:v>108.94965817277813</c:v>
                </c:pt>
                <c:pt idx="9">
                  <c:v>111.17153511497824</c:v>
                </c:pt>
                <c:pt idx="10">
                  <c:v>115.49098819142326</c:v>
                </c:pt>
                <c:pt idx="11">
                  <c:v>116.5786202610317</c:v>
                </c:pt>
                <c:pt idx="12">
                  <c:v>114.58980733374766</c:v>
                </c:pt>
                <c:pt idx="13">
                  <c:v>118.67619639527658</c:v>
                </c:pt>
                <c:pt idx="14">
                  <c:v>122.79366065879429</c:v>
                </c:pt>
                <c:pt idx="15">
                  <c:v>126.69359850839031</c:v>
                </c:pt>
                <c:pt idx="16">
                  <c:v>124.95338719701678</c:v>
                </c:pt>
                <c:pt idx="17">
                  <c:v>125.04661280298322</c:v>
                </c:pt>
                <c:pt idx="18">
                  <c:v>131.18396519577377</c:v>
                </c:pt>
                <c:pt idx="19">
                  <c:v>134.32256059664388</c:v>
                </c:pt>
                <c:pt idx="20">
                  <c:v>132.42697327532628</c:v>
                </c:pt>
                <c:pt idx="21">
                  <c:v>133.60783095090119</c:v>
                </c:pt>
                <c:pt idx="22">
                  <c:v>138.73523927905532</c:v>
                </c:pt>
                <c:pt idx="23">
                  <c:v>138.65755127408329</c:v>
                </c:pt>
                <c:pt idx="24">
                  <c:v>131.60348042262277</c:v>
                </c:pt>
              </c:numCache>
            </c:numRef>
          </c:val>
          <c:smooth val="0"/>
          <c:extLst>
            <c:ext xmlns:c16="http://schemas.microsoft.com/office/drawing/2014/chart" uri="{C3380CC4-5D6E-409C-BE32-E72D297353CC}">
              <c16:uniqueId val="{00000001-E027-4FFC-900A-2B824913E00E}"/>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109.18230989500476</c:v>
                </c:pt>
                <c:pt idx="2">
                  <c:v>106.47788736875596</c:v>
                </c:pt>
                <c:pt idx="3">
                  <c:v>106.84696150174993</c:v>
                </c:pt>
                <c:pt idx="4">
                  <c:v>100.97359210944956</c:v>
                </c:pt>
                <c:pt idx="5">
                  <c:v>103.27076041998092</c:v>
                </c:pt>
                <c:pt idx="6">
                  <c:v>102.40534521158129</c:v>
                </c:pt>
                <c:pt idx="7">
                  <c:v>106.18517340120903</c:v>
                </c:pt>
                <c:pt idx="8">
                  <c:v>106.369710467706</c:v>
                </c:pt>
                <c:pt idx="9">
                  <c:v>111.60674514794782</c:v>
                </c:pt>
                <c:pt idx="10">
                  <c:v>107.25421571746739</c:v>
                </c:pt>
                <c:pt idx="11">
                  <c:v>108.01781737193762</c:v>
                </c:pt>
                <c:pt idx="12">
                  <c:v>105.38339166401526</c:v>
                </c:pt>
                <c:pt idx="13">
                  <c:v>107.45147947820554</c:v>
                </c:pt>
                <c:pt idx="14">
                  <c:v>105.58065542475342</c:v>
                </c:pt>
                <c:pt idx="15">
                  <c:v>106.93604836143811</c:v>
                </c:pt>
                <c:pt idx="16">
                  <c:v>105.08431434934775</c:v>
                </c:pt>
                <c:pt idx="17">
                  <c:v>106.06426980591792</c:v>
                </c:pt>
                <c:pt idx="18">
                  <c:v>102.86350620426343</c:v>
                </c:pt>
                <c:pt idx="19">
                  <c:v>105.58065542475342</c:v>
                </c:pt>
                <c:pt idx="20">
                  <c:v>102.23353483932549</c:v>
                </c:pt>
                <c:pt idx="21">
                  <c:v>103.81800827235126</c:v>
                </c:pt>
                <c:pt idx="22">
                  <c:v>99.560929048679597</c:v>
                </c:pt>
                <c:pt idx="23">
                  <c:v>102.18262806236081</c:v>
                </c:pt>
                <c:pt idx="24">
                  <c:v>97.009226853324847</c:v>
                </c:pt>
              </c:numCache>
            </c:numRef>
          </c:val>
          <c:smooth val="0"/>
          <c:extLst>
            <c:ext xmlns:c16="http://schemas.microsoft.com/office/drawing/2014/chart" uri="{C3380CC4-5D6E-409C-BE32-E72D297353CC}">
              <c16:uniqueId val="{00000002-E027-4FFC-900A-2B824913E00E}"/>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E027-4FFC-900A-2B824913E00E}"/>
                </c:ext>
              </c:extLst>
            </c:dLbl>
            <c:dLbl>
              <c:idx val="1"/>
              <c:delete val="1"/>
              <c:extLst>
                <c:ext xmlns:c15="http://schemas.microsoft.com/office/drawing/2012/chart" uri="{CE6537A1-D6FC-4f65-9D91-7224C49458BB}"/>
                <c:ext xmlns:c16="http://schemas.microsoft.com/office/drawing/2014/chart" uri="{C3380CC4-5D6E-409C-BE32-E72D297353CC}">
                  <c16:uniqueId val="{00000004-E027-4FFC-900A-2B824913E00E}"/>
                </c:ext>
              </c:extLst>
            </c:dLbl>
            <c:dLbl>
              <c:idx val="2"/>
              <c:delete val="1"/>
              <c:extLst>
                <c:ext xmlns:c15="http://schemas.microsoft.com/office/drawing/2012/chart" uri="{CE6537A1-D6FC-4f65-9D91-7224C49458BB}"/>
                <c:ext xmlns:c16="http://schemas.microsoft.com/office/drawing/2014/chart" uri="{C3380CC4-5D6E-409C-BE32-E72D297353CC}">
                  <c16:uniqueId val="{00000005-E027-4FFC-900A-2B824913E00E}"/>
                </c:ext>
              </c:extLst>
            </c:dLbl>
            <c:dLbl>
              <c:idx val="3"/>
              <c:delete val="1"/>
              <c:extLst>
                <c:ext xmlns:c15="http://schemas.microsoft.com/office/drawing/2012/chart" uri="{CE6537A1-D6FC-4f65-9D91-7224C49458BB}"/>
                <c:ext xmlns:c16="http://schemas.microsoft.com/office/drawing/2014/chart" uri="{C3380CC4-5D6E-409C-BE32-E72D297353CC}">
                  <c16:uniqueId val="{00000006-E027-4FFC-900A-2B824913E00E}"/>
                </c:ext>
              </c:extLst>
            </c:dLbl>
            <c:dLbl>
              <c:idx val="4"/>
              <c:delete val="1"/>
              <c:extLst>
                <c:ext xmlns:c15="http://schemas.microsoft.com/office/drawing/2012/chart" uri="{CE6537A1-D6FC-4f65-9D91-7224C49458BB}"/>
                <c:ext xmlns:c16="http://schemas.microsoft.com/office/drawing/2014/chart" uri="{C3380CC4-5D6E-409C-BE32-E72D297353CC}">
                  <c16:uniqueId val="{00000007-E027-4FFC-900A-2B824913E00E}"/>
                </c:ext>
              </c:extLst>
            </c:dLbl>
            <c:dLbl>
              <c:idx val="5"/>
              <c:delete val="1"/>
              <c:extLst>
                <c:ext xmlns:c15="http://schemas.microsoft.com/office/drawing/2012/chart" uri="{CE6537A1-D6FC-4f65-9D91-7224C49458BB}"/>
                <c:ext xmlns:c16="http://schemas.microsoft.com/office/drawing/2014/chart" uri="{C3380CC4-5D6E-409C-BE32-E72D297353CC}">
                  <c16:uniqueId val="{00000008-E027-4FFC-900A-2B824913E00E}"/>
                </c:ext>
              </c:extLst>
            </c:dLbl>
            <c:dLbl>
              <c:idx val="6"/>
              <c:delete val="1"/>
              <c:extLst>
                <c:ext xmlns:c15="http://schemas.microsoft.com/office/drawing/2012/chart" uri="{CE6537A1-D6FC-4f65-9D91-7224C49458BB}"/>
                <c:ext xmlns:c16="http://schemas.microsoft.com/office/drawing/2014/chart" uri="{C3380CC4-5D6E-409C-BE32-E72D297353CC}">
                  <c16:uniqueId val="{00000009-E027-4FFC-900A-2B824913E00E}"/>
                </c:ext>
              </c:extLst>
            </c:dLbl>
            <c:dLbl>
              <c:idx val="7"/>
              <c:delete val="1"/>
              <c:extLst>
                <c:ext xmlns:c15="http://schemas.microsoft.com/office/drawing/2012/chart" uri="{CE6537A1-D6FC-4f65-9D91-7224C49458BB}"/>
                <c:ext xmlns:c16="http://schemas.microsoft.com/office/drawing/2014/chart" uri="{C3380CC4-5D6E-409C-BE32-E72D297353CC}">
                  <c16:uniqueId val="{0000000A-E027-4FFC-900A-2B824913E00E}"/>
                </c:ext>
              </c:extLst>
            </c:dLbl>
            <c:dLbl>
              <c:idx val="8"/>
              <c:delete val="1"/>
              <c:extLst>
                <c:ext xmlns:c15="http://schemas.microsoft.com/office/drawing/2012/chart" uri="{CE6537A1-D6FC-4f65-9D91-7224C49458BB}"/>
                <c:ext xmlns:c16="http://schemas.microsoft.com/office/drawing/2014/chart" uri="{C3380CC4-5D6E-409C-BE32-E72D297353CC}">
                  <c16:uniqueId val="{0000000B-E027-4FFC-900A-2B824913E00E}"/>
                </c:ext>
              </c:extLst>
            </c:dLbl>
            <c:dLbl>
              <c:idx val="9"/>
              <c:delete val="1"/>
              <c:extLst>
                <c:ext xmlns:c15="http://schemas.microsoft.com/office/drawing/2012/chart" uri="{CE6537A1-D6FC-4f65-9D91-7224C49458BB}"/>
                <c:ext xmlns:c16="http://schemas.microsoft.com/office/drawing/2014/chart" uri="{C3380CC4-5D6E-409C-BE32-E72D297353CC}">
                  <c16:uniqueId val="{0000000C-E027-4FFC-900A-2B824913E00E}"/>
                </c:ext>
              </c:extLst>
            </c:dLbl>
            <c:dLbl>
              <c:idx val="10"/>
              <c:delete val="1"/>
              <c:extLst>
                <c:ext xmlns:c15="http://schemas.microsoft.com/office/drawing/2012/chart" uri="{CE6537A1-D6FC-4f65-9D91-7224C49458BB}"/>
                <c:ext xmlns:c16="http://schemas.microsoft.com/office/drawing/2014/chart" uri="{C3380CC4-5D6E-409C-BE32-E72D297353CC}">
                  <c16:uniqueId val="{0000000D-E027-4FFC-900A-2B824913E00E}"/>
                </c:ext>
              </c:extLst>
            </c:dLbl>
            <c:dLbl>
              <c:idx val="11"/>
              <c:delete val="1"/>
              <c:extLst>
                <c:ext xmlns:c15="http://schemas.microsoft.com/office/drawing/2012/chart" uri="{CE6537A1-D6FC-4f65-9D91-7224C49458BB}"/>
                <c:ext xmlns:c16="http://schemas.microsoft.com/office/drawing/2014/chart" uri="{C3380CC4-5D6E-409C-BE32-E72D297353CC}">
                  <c16:uniqueId val="{0000000E-E027-4FFC-900A-2B824913E00E}"/>
                </c:ext>
              </c:extLst>
            </c:dLbl>
            <c:dLbl>
              <c:idx val="12"/>
              <c:delete val="1"/>
              <c:extLst>
                <c:ext xmlns:c15="http://schemas.microsoft.com/office/drawing/2012/chart" uri="{CE6537A1-D6FC-4f65-9D91-7224C49458BB}"/>
                <c:ext xmlns:c16="http://schemas.microsoft.com/office/drawing/2014/chart" uri="{C3380CC4-5D6E-409C-BE32-E72D297353CC}">
                  <c16:uniqueId val="{0000000F-E027-4FFC-900A-2B824913E00E}"/>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027-4FFC-900A-2B824913E00E}"/>
                </c:ext>
              </c:extLst>
            </c:dLbl>
            <c:dLbl>
              <c:idx val="14"/>
              <c:delete val="1"/>
              <c:extLst>
                <c:ext xmlns:c15="http://schemas.microsoft.com/office/drawing/2012/chart" uri="{CE6537A1-D6FC-4f65-9D91-7224C49458BB}"/>
                <c:ext xmlns:c16="http://schemas.microsoft.com/office/drawing/2014/chart" uri="{C3380CC4-5D6E-409C-BE32-E72D297353CC}">
                  <c16:uniqueId val="{00000011-E027-4FFC-900A-2B824913E00E}"/>
                </c:ext>
              </c:extLst>
            </c:dLbl>
            <c:dLbl>
              <c:idx val="15"/>
              <c:delete val="1"/>
              <c:extLst>
                <c:ext xmlns:c15="http://schemas.microsoft.com/office/drawing/2012/chart" uri="{CE6537A1-D6FC-4f65-9D91-7224C49458BB}"/>
                <c:ext xmlns:c16="http://schemas.microsoft.com/office/drawing/2014/chart" uri="{C3380CC4-5D6E-409C-BE32-E72D297353CC}">
                  <c16:uniqueId val="{00000012-E027-4FFC-900A-2B824913E00E}"/>
                </c:ext>
              </c:extLst>
            </c:dLbl>
            <c:dLbl>
              <c:idx val="16"/>
              <c:delete val="1"/>
              <c:extLst>
                <c:ext xmlns:c15="http://schemas.microsoft.com/office/drawing/2012/chart" uri="{CE6537A1-D6FC-4f65-9D91-7224C49458BB}"/>
                <c:ext xmlns:c16="http://schemas.microsoft.com/office/drawing/2014/chart" uri="{C3380CC4-5D6E-409C-BE32-E72D297353CC}">
                  <c16:uniqueId val="{00000013-E027-4FFC-900A-2B824913E00E}"/>
                </c:ext>
              </c:extLst>
            </c:dLbl>
            <c:dLbl>
              <c:idx val="17"/>
              <c:delete val="1"/>
              <c:extLst>
                <c:ext xmlns:c15="http://schemas.microsoft.com/office/drawing/2012/chart" uri="{CE6537A1-D6FC-4f65-9D91-7224C49458BB}"/>
                <c:ext xmlns:c16="http://schemas.microsoft.com/office/drawing/2014/chart" uri="{C3380CC4-5D6E-409C-BE32-E72D297353CC}">
                  <c16:uniqueId val="{00000014-E027-4FFC-900A-2B824913E00E}"/>
                </c:ext>
              </c:extLst>
            </c:dLbl>
            <c:dLbl>
              <c:idx val="18"/>
              <c:delete val="1"/>
              <c:extLst>
                <c:ext xmlns:c15="http://schemas.microsoft.com/office/drawing/2012/chart" uri="{CE6537A1-D6FC-4f65-9D91-7224C49458BB}"/>
                <c:ext xmlns:c16="http://schemas.microsoft.com/office/drawing/2014/chart" uri="{C3380CC4-5D6E-409C-BE32-E72D297353CC}">
                  <c16:uniqueId val="{00000015-E027-4FFC-900A-2B824913E00E}"/>
                </c:ext>
              </c:extLst>
            </c:dLbl>
            <c:dLbl>
              <c:idx val="19"/>
              <c:delete val="1"/>
              <c:extLst>
                <c:ext xmlns:c15="http://schemas.microsoft.com/office/drawing/2012/chart" uri="{CE6537A1-D6FC-4f65-9D91-7224C49458BB}"/>
                <c:ext xmlns:c16="http://schemas.microsoft.com/office/drawing/2014/chart" uri="{C3380CC4-5D6E-409C-BE32-E72D297353CC}">
                  <c16:uniqueId val="{00000016-E027-4FFC-900A-2B824913E00E}"/>
                </c:ext>
              </c:extLst>
            </c:dLbl>
            <c:dLbl>
              <c:idx val="20"/>
              <c:delete val="1"/>
              <c:extLst>
                <c:ext xmlns:c15="http://schemas.microsoft.com/office/drawing/2012/chart" uri="{CE6537A1-D6FC-4f65-9D91-7224C49458BB}"/>
                <c:ext xmlns:c16="http://schemas.microsoft.com/office/drawing/2014/chart" uri="{C3380CC4-5D6E-409C-BE32-E72D297353CC}">
                  <c16:uniqueId val="{00000017-E027-4FFC-900A-2B824913E00E}"/>
                </c:ext>
              </c:extLst>
            </c:dLbl>
            <c:dLbl>
              <c:idx val="21"/>
              <c:delete val="1"/>
              <c:extLst>
                <c:ext xmlns:c15="http://schemas.microsoft.com/office/drawing/2012/chart" uri="{CE6537A1-D6FC-4f65-9D91-7224C49458BB}"/>
                <c:ext xmlns:c16="http://schemas.microsoft.com/office/drawing/2014/chart" uri="{C3380CC4-5D6E-409C-BE32-E72D297353CC}">
                  <c16:uniqueId val="{00000018-E027-4FFC-900A-2B824913E00E}"/>
                </c:ext>
              </c:extLst>
            </c:dLbl>
            <c:dLbl>
              <c:idx val="22"/>
              <c:delete val="1"/>
              <c:extLst>
                <c:ext xmlns:c15="http://schemas.microsoft.com/office/drawing/2012/chart" uri="{CE6537A1-D6FC-4f65-9D91-7224C49458BB}"/>
                <c:ext xmlns:c16="http://schemas.microsoft.com/office/drawing/2014/chart" uri="{C3380CC4-5D6E-409C-BE32-E72D297353CC}">
                  <c16:uniqueId val="{00000019-E027-4FFC-900A-2B824913E00E}"/>
                </c:ext>
              </c:extLst>
            </c:dLbl>
            <c:dLbl>
              <c:idx val="23"/>
              <c:delete val="1"/>
              <c:extLst>
                <c:ext xmlns:c15="http://schemas.microsoft.com/office/drawing/2012/chart" uri="{CE6537A1-D6FC-4f65-9D91-7224C49458BB}"/>
                <c:ext xmlns:c16="http://schemas.microsoft.com/office/drawing/2014/chart" uri="{C3380CC4-5D6E-409C-BE32-E72D297353CC}">
                  <c16:uniqueId val="{0000001A-E027-4FFC-900A-2B824913E00E}"/>
                </c:ext>
              </c:extLst>
            </c:dLbl>
            <c:dLbl>
              <c:idx val="24"/>
              <c:delete val="1"/>
              <c:extLst>
                <c:ext xmlns:c15="http://schemas.microsoft.com/office/drawing/2012/chart" uri="{CE6537A1-D6FC-4f65-9D91-7224C49458BB}"/>
                <c:ext xmlns:c16="http://schemas.microsoft.com/office/drawing/2014/chart" uri="{C3380CC4-5D6E-409C-BE32-E72D297353CC}">
                  <c16:uniqueId val="{0000001B-E027-4FFC-900A-2B824913E00E}"/>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E027-4FFC-900A-2B824913E00E}"/>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Kassel, documenta-Stadt (06611)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92" t="s">
        <v>97</v>
      </c>
      <c r="F8" s="592" t="s">
        <v>98</v>
      </c>
      <c r="G8" s="592" t="s">
        <v>99</v>
      </c>
      <c r="H8" s="592" t="s">
        <v>100</v>
      </c>
      <c r="I8" s="592" t="s">
        <v>101</v>
      </c>
      <c r="J8" s="590"/>
      <c r="K8" s="591"/>
    </row>
    <row r="9" spans="1:255" ht="12" customHeight="1" x14ac:dyDescent="0.2">
      <c r="A9" s="578"/>
      <c r="B9" s="579"/>
      <c r="C9" s="579"/>
      <c r="D9" s="583"/>
      <c r="E9" s="593"/>
      <c r="F9" s="593"/>
      <c r="G9" s="593"/>
      <c r="H9" s="593"/>
      <c r="I9" s="593"/>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112725</v>
      </c>
      <c r="F11" s="238">
        <v>114297</v>
      </c>
      <c r="G11" s="238">
        <v>114854</v>
      </c>
      <c r="H11" s="238">
        <v>112850</v>
      </c>
      <c r="I11" s="265">
        <v>112418</v>
      </c>
      <c r="J11" s="263">
        <v>307</v>
      </c>
      <c r="K11" s="266">
        <v>0.27308793965379208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13.422931913949878</v>
      </c>
      <c r="E13" s="115">
        <v>15131</v>
      </c>
      <c r="F13" s="114">
        <v>15708</v>
      </c>
      <c r="G13" s="114">
        <v>16215</v>
      </c>
      <c r="H13" s="114">
        <v>16368</v>
      </c>
      <c r="I13" s="140">
        <v>15827</v>
      </c>
      <c r="J13" s="115">
        <v>-696</v>
      </c>
      <c r="K13" s="116">
        <v>-4.3975484930814428</v>
      </c>
    </row>
    <row r="14" spans="1:255" ht="14.1" customHeight="1" x14ac:dyDescent="0.2">
      <c r="A14" s="306" t="s">
        <v>230</v>
      </c>
      <c r="B14" s="307"/>
      <c r="C14" s="308"/>
      <c r="D14" s="113">
        <v>58.073186959414507</v>
      </c>
      <c r="E14" s="115">
        <v>65463</v>
      </c>
      <c r="F14" s="114">
        <v>66287</v>
      </c>
      <c r="G14" s="114">
        <v>66548</v>
      </c>
      <c r="H14" s="114">
        <v>64898</v>
      </c>
      <c r="I14" s="140">
        <v>64949</v>
      </c>
      <c r="J14" s="115">
        <v>514</v>
      </c>
      <c r="K14" s="116">
        <v>0.79139016767001802</v>
      </c>
    </row>
    <row r="15" spans="1:255" ht="14.1" customHeight="1" x14ac:dyDescent="0.2">
      <c r="A15" s="306" t="s">
        <v>231</v>
      </c>
      <c r="B15" s="307"/>
      <c r="C15" s="308"/>
      <c r="D15" s="113">
        <v>12.180084275892659</v>
      </c>
      <c r="E15" s="115">
        <v>13730</v>
      </c>
      <c r="F15" s="114">
        <v>13843</v>
      </c>
      <c r="G15" s="114">
        <v>13794</v>
      </c>
      <c r="H15" s="114">
        <v>13446</v>
      </c>
      <c r="I15" s="140">
        <v>13511</v>
      </c>
      <c r="J15" s="115">
        <v>219</v>
      </c>
      <c r="K15" s="116">
        <v>1.6209014876767078</v>
      </c>
    </row>
    <row r="16" spans="1:255" ht="14.1" customHeight="1" x14ac:dyDescent="0.2">
      <c r="A16" s="306" t="s">
        <v>232</v>
      </c>
      <c r="B16" s="307"/>
      <c r="C16" s="308"/>
      <c r="D16" s="113">
        <v>15.515635395874916</v>
      </c>
      <c r="E16" s="115">
        <v>17490</v>
      </c>
      <c r="F16" s="114">
        <v>17668</v>
      </c>
      <c r="G16" s="114">
        <v>17506</v>
      </c>
      <c r="H16" s="114">
        <v>17403</v>
      </c>
      <c r="I16" s="140">
        <v>17364</v>
      </c>
      <c r="J16" s="115">
        <v>126</v>
      </c>
      <c r="K16" s="116">
        <v>0.72563925362819626</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0.18008427589265913</v>
      </c>
      <c r="E18" s="115">
        <v>203</v>
      </c>
      <c r="F18" s="114">
        <v>203</v>
      </c>
      <c r="G18" s="114">
        <v>210</v>
      </c>
      <c r="H18" s="114">
        <v>220</v>
      </c>
      <c r="I18" s="140">
        <v>219</v>
      </c>
      <c r="J18" s="115">
        <v>-16</v>
      </c>
      <c r="K18" s="116">
        <v>-7.3059360730593603</v>
      </c>
    </row>
    <row r="19" spans="1:255" ht="14.1" customHeight="1" x14ac:dyDescent="0.2">
      <c r="A19" s="306" t="s">
        <v>235</v>
      </c>
      <c r="B19" s="307" t="s">
        <v>236</v>
      </c>
      <c r="C19" s="308"/>
      <c r="D19" s="113">
        <v>0.10113107119095142</v>
      </c>
      <c r="E19" s="115">
        <v>114</v>
      </c>
      <c r="F19" s="114">
        <v>112</v>
      </c>
      <c r="G19" s="114">
        <v>116</v>
      </c>
      <c r="H19" s="114">
        <v>110</v>
      </c>
      <c r="I19" s="140">
        <v>108</v>
      </c>
      <c r="J19" s="115">
        <v>6</v>
      </c>
      <c r="K19" s="116">
        <v>5.5555555555555554</v>
      </c>
    </row>
    <row r="20" spans="1:255" ht="14.1" customHeight="1" x14ac:dyDescent="0.2">
      <c r="A20" s="306">
        <v>12</v>
      </c>
      <c r="B20" s="307" t="s">
        <v>237</v>
      </c>
      <c r="C20" s="308"/>
      <c r="D20" s="113">
        <v>0.71944998891106671</v>
      </c>
      <c r="E20" s="115">
        <v>811</v>
      </c>
      <c r="F20" s="114">
        <v>752</v>
      </c>
      <c r="G20" s="114">
        <v>872</v>
      </c>
      <c r="H20" s="114">
        <v>853</v>
      </c>
      <c r="I20" s="140">
        <v>782</v>
      </c>
      <c r="J20" s="115">
        <v>29</v>
      </c>
      <c r="K20" s="116">
        <v>3.7084398976982098</v>
      </c>
    </row>
    <row r="21" spans="1:255" ht="14.1" customHeight="1" x14ac:dyDescent="0.2">
      <c r="A21" s="306">
        <v>21</v>
      </c>
      <c r="B21" s="307" t="s">
        <v>238</v>
      </c>
      <c r="C21" s="308"/>
      <c r="D21" s="113">
        <v>0.26524728321135504</v>
      </c>
      <c r="E21" s="115">
        <v>299</v>
      </c>
      <c r="F21" s="114">
        <v>287</v>
      </c>
      <c r="G21" s="114">
        <v>297</v>
      </c>
      <c r="H21" s="114">
        <v>294</v>
      </c>
      <c r="I21" s="140">
        <v>292</v>
      </c>
      <c r="J21" s="115">
        <v>7</v>
      </c>
      <c r="K21" s="116">
        <v>2.3972602739726026</v>
      </c>
    </row>
    <row r="22" spans="1:255" ht="14.1" customHeight="1" x14ac:dyDescent="0.2">
      <c r="A22" s="306">
        <v>22</v>
      </c>
      <c r="B22" s="307" t="s">
        <v>239</v>
      </c>
      <c r="C22" s="308"/>
      <c r="D22" s="113">
        <v>0.90751829673985362</v>
      </c>
      <c r="E22" s="115">
        <v>1023</v>
      </c>
      <c r="F22" s="114">
        <v>1043</v>
      </c>
      <c r="G22" s="114">
        <v>1120</v>
      </c>
      <c r="H22" s="114">
        <v>1045</v>
      </c>
      <c r="I22" s="140">
        <v>1046</v>
      </c>
      <c r="J22" s="115">
        <v>-23</v>
      </c>
      <c r="K22" s="116">
        <v>-2.1988527724665392</v>
      </c>
    </row>
    <row r="23" spans="1:255" ht="14.1" customHeight="1" x14ac:dyDescent="0.2">
      <c r="A23" s="306">
        <v>23</v>
      </c>
      <c r="B23" s="307" t="s">
        <v>240</v>
      </c>
      <c r="C23" s="308"/>
      <c r="D23" s="113">
        <v>0.74428919937901972</v>
      </c>
      <c r="E23" s="115">
        <v>839</v>
      </c>
      <c r="F23" s="114">
        <v>850</v>
      </c>
      <c r="G23" s="114">
        <v>860</v>
      </c>
      <c r="H23" s="114">
        <v>840</v>
      </c>
      <c r="I23" s="140">
        <v>848</v>
      </c>
      <c r="J23" s="115">
        <v>-9</v>
      </c>
      <c r="K23" s="116">
        <v>-1.0613207547169812</v>
      </c>
    </row>
    <row r="24" spans="1:255" ht="14.1" customHeight="1" x14ac:dyDescent="0.2">
      <c r="A24" s="306">
        <v>24</v>
      </c>
      <c r="B24" s="307" t="s">
        <v>241</v>
      </c>
      <c r="C24" s="308"/>
      <c r="D24" s="113">
        <v>2.4218230206254159</v>
      </c>
      <c r="E24" s="115">
        <v>2730</v>
      </c>
      <c r="F24" s="114">
        <v>2762</v>
      </c>
      <c r="G24" s="114">
        <v>2920</v>
      </c>
      <c r="H24" s="114">
        <v>2926</v>
      </c>
      <c r="I24" s="140">
        <v>2897</v>
      </c>
      <c r="J24" s="115">
        <v>-167</v>
      </c>
      <c r="K24" s="116">
        <v>-5.76458405246807</v>
      </c>
    </row>
    <row r="25" spans="1:255" ht="14.1" customHeight="1" x14ac:dyDescent="0.2">
      <c r="A25" s="306">
        <v>25</v>
      </c>
      <c r="B25" s="307" t="s">
        <v>242</v>
      </c>
      <c r="C25" s="308"/>
      <c r="D25" s="113">
        <v>5.1603459747172318</v>
      </c>
      <c r="E25" s="115">
        <v>5817</v>
      </c>
      <c r="F25" s="114">
        <v>5856</v>
      </c>
      <c r="G25" s="114">
        <v>5901</v>
      </c>
      <c r="H25" s="114">
        <v>5748</v>
      </c>
      <c r="I25" s="140">
        <v>5805</v>
      </c>
      <c r="J25" s="115">
        <v>12</v>
      </c>
      <c r="K25" s="116">
        <v>0.20671834625322996</v>
      </c>
    </row>
    <row r="26" spans="1:255" ht="14.1" customHeight="1" x14ac:dyDescent="0.2">
      <c r="A26" s="306">
        <v>26</v>
      </c>
      <c r="B26" s="307" t="s">
        <v>243</v>
      </c>
      <c r="C26" s="308"/>
      <c r="D26" s="113">
        <v>3.0153027278775784</v>
      </c>
      <c r="E26" s="115">
        <v>3399</v>
      </c>
      <c r="F26" s="114">
        <v>3421</v>
      </c>
      <c r="G26" s="114">
        <v>3450</v>
      </c>
      <c r="H26" s="114">
        <v>3349</v>
      </c>
      <c r="I26" s="140">
        <v>3380</v>
      </c>
      <c r="J26" s="115">
        <v>19</v>
      </c>
      <c r="K26" s="116">
        <v>0.56213017751479288</v>
      </c>
    </row>
    <row r="27" spans="1:255" ht="14.1" customHeight="1" x14ac:dyDescent="0.2">
      <c r="A27" s="306">
        <v>27</v>
      </c>
      <c r="B27" s="307" t="s">
        <v>244</v>
      </c>
      <c r="C27" s="308"/>
      <c r="D27" s="113">
        <v>2.7624750499001998</v>
      </c>
      <c r="E27" s="115">
        <v>3114</v>
      </c>
      <c r="F27" s="114">
        <v>3118</v>
      </c>
      <c r="G27" s="114">
        <v>3123</v>
      </c>
      <c r="H27" s="114">
        <v>3113</v>
      </c>
      <c r="I27" s="140">
        <v>3121</v>
      </c>
      <c r="J27" s="115">
        <v>-7</v>
      </c>
      <c r="K27" s="116">
        <v>-0.2242870874719641</v>
      </c>
    </row>
    <row r="28" spans="1:255" ht="14.1" customHeight="1" x14ac:dyDescent="0.2">
      <c r="A28" s="306">
        <v>28</v>
      </c>
      <c r="B28" s="307" t="s">
        <v>245</v>
      </c>
      <c r="C28" s="308"/>
      <c r="D28" s="113">
        <v>0.12242182302062542</v>
      </c>
      <c r="E28" s="115">
        <v>138</v>
      </c>
      <c r="F28" s="114">
        <v>145</v>
      </c>
      <c r="G28" s="114" t="s">
        <v>513</v>
      </c>
      <c r="H28" s="114" t="s">
        <v>513</v>
      </c>
      <c r="I28" s="140" t="s">
        <v>513</v>
      </c>
      <c r="J28" s="115" t="s">
        <v>513</v>
      </c>
      <c r="K28" s="116" t="s">
        <v>513</v>
      </c>
    </row>
    <row r="29" spans="1:255" ht="14.1" customHeight="1" x14ac:dyDescent="0.2">
      <c r="A29" s="306">
        <v>29</v>
      </c>
      <c r="B29" s="307" t="s">
        <v>246</v>
      </c>
      <c r="C29" s="308"/>
      <c r="D29" s="113">
        <v>1.91173209137281</v>
      </c>
      <c r="E29" s="115">
        <v>2155</v>
      </c>
      <c r="F29" s="114">
        <v>2359</v>
      </c>
      <c r="G29" s="114">
        <v>2385</v>
      </c>
      <c r="H29" s="114">
        <v>2304</v>
      </c>
      <c r="I29" s="140">
        <v>2235</v>
      </c>
      <c r="J29" s="115">
        <v>-80</v>
      </c>
      <c r="K29" s="116">
        <v>-3.5794183445190155</v>
      </c>
    </row>
    <row r="30" spans="1:255" ht="14.1" customHeight="1" x14ac:dyDescent="0.2">
      <c r="A30" s="306" t="s">
        <v>247</v>
      </c>
      <c r="B30" s="307" t="s">
        <v>248</v>
      </c>
      <c r="C30" s="308"/>
      <c r="D30" s="113" t="s">
        <v>513</v>
      </c>
      <c r="E30" s="115" t="s">
        <v>513</v>
      </c>
      <c r="F30" s="114">
        <v>340</v>
      </c>
      <c r="G30" s="114" t="s">
        <v>513</v>
      </c>
      <c r="H30" s="114" t="s">
        <v>513</v>
      </c>
      <c r="I30" s="140" t="s">
        <v>513</v>
      </c>
      <c r="J30" s="115" t="s">
        <v>513</v>
      </c>
      <c r="K30" s="116" t="s">
        <v>513</v>
      </c>
    </row>
    <row r="31" spans="1:255" ht="14.1" customHeight="1" x14ac:dyDescent="0.2">
      <c r="A31" s="306" t="s">
        <v>249</v>
      </c>
      <c r="B31" s="307" t="s">
        <v>250</v>
      </c>
      <c r="C31" s="308"/>
      <c r="D31" s="113">
        <v>1.6198713683743624</v>
      </c>
      <c r="E31" s="115">
        <v>1826</v>
      </c>
      <c r="F31" s="114">
        <v>2016</v>
      </c>
      <c r="G31" s="114">
        <v>2018</v>
      </c>
      <c r="H31" s="114">
        <v>1961</v>
      </c>
      <c r="I31" s="140">
        <v>1937</v>
      </c>
      <c r="J31" s="115">
        <v>-111</v>
      </c>
      <c r="K31" s="116">
        <v>-5.7305110996386164</v>
      </c>
    </row>
    <row r="32" spans="1:255" ht="14.1" customHeight="1" x14ac:dyDescent="0.2">
      <c r="A32" s="306">
        <v>31</v>
      </c>
      <c r="B32" s="307" t="s">
        <v>251</v>
      </c>
      <c r="C32" s="308"/>
      <c r="D32" s="113">
        <v>1.2969616322909736</v>
      </c>
      <c r="E32" s="115">
        <v>1462</v>
      </c>
      <c r="F32" s="114">
        <v>1466</v>
      </c>
      <c r="G32" s="114">
        <v>1454</v>
      </c>
      <c r="H32" s="114">
        <v>1417</v>
      </c>
      <c r="I32" s="140">
        <v>1414</v>
      </c>
      <c r="J32" s="115">
        <v>48</v>
      </c>
      <c r="K32" s="116">
        <v>3.3946251768033946</v>
      </c>
    </row>
    <row r="33" spans="1:11" ht="14.1" customHeight="1" x14ac:dyDescent="0.2">
      <c r="A33" s="306">
        <v>32</v>
      </c>
      <c r="B33" s="307" t="s">
        <v>252</v>
      </c>
      <c r="C33" s="308"/>
      <c r="D33" s="113">
        <v>1.4823685961410513</v>
      </c>
      <c r="E33" s="115">
        <v>1671</v>
      </c>
      <c r="F33" s="114">
        <v>1674</v>
      </c>
      <c r="G33" s="114">
        <v>1835</v>
      </c>
      <c r="H33" s="114">
        <v>1806</v>
      </c>
      <c r="I33" s="140">
        <v>1695</v>
      </c>
      <c r="J33" s="115">
        <v>-24</v>
      </c>
      <c r="K33" s="116">
        <v>-1.415929203539823</v>
      </c>
    </row>
    <row r="34" spans="1:11" ht="14.1" customHeight="1" x14ac:dyDescent="0.2">
      <c r="A34" s="306">
        <v>33</v>
      </c>
      <c r="B34" s="307" t="s">
        <v>253</v>
      </c>
      <c r="C34" s="308"/>
      <c r="D34" s="113">
        <v>0.55089820359281438</v>
      </c>
      <c r="E34" s="115">
        <v>621</v>
      </c>
      <c r="F34" s="114">
        <v>620</v>
      </c>
      <c r="G34" s="114">
        <v>663</v>
      </c>
      <c r="H34" s="114">
        <v>629</v>
      </c>
      <c r="I34" s="140">
        <v>616</v>
      </c>
      <c r="J34" s="115">
        <v>5</v>
      </c>
      <c r="K34" s="116">
        <v>0.81168831168831168</v>
      </c>
    </row>
    <row r="35" spans="1:11" ht="14.1" customHeight="1" x14ac:dyDescent="0.2">
      <c r="A35" s="306">
        <v>34</v>
      </c>
      <c r="B35" s="307" t="s">
        <v>254</v>
      </c>
      <c r="C35" s="308"/>
      <c r="D35" s="113">
        <v>1.8868928809048569</v>
      </c>
      <c r="E35" s="115">
        <v>2127</v>
      </c>
      <c r="F35" s="114">
        <v>2132</v>
      </c>
      <c r="G35" s="114">
        <v>2154</v>
      </c>
      <c r="H35" s="114">
        <v>2141</v>
      </c>
      <c r="I35" s="140">
        <v>2138</v>
      </c>
      <c r="J35" s="115">
        <v>-11</v>
      </c>
      <c r="K35" s="116">
        <v>-0.51449953227315248</v>
      </c>
    </row>
    <row r="36" spans="1:11" ht="14.1" customHeight="1" x14ac:dyDescent="0.2">
      <c r="A36" s="306">
        <v>41</v>
      </c>
      <c r="B36" s="307" t="s">
        <v>255</v>
      </c>
      <c r="C36" s="308"/>
      <c r="D36" s="113">
        <v>0.46662231093368817</v>
      </c>
      <c r="E36" s="115">
        <v>526</v>
      </c>
      <c r="F36" s="114">
        <v>522</v>
      </c>
      <c r="G36" s="114">
        <v>527</v>
      </c>
      <c r="H36" s="114">
        <v>512</v>
      </c>
      <c r="I36" s="140">
        <v>522</v>
      </c>
      <c r="J36" s="115">
        <v>4</v>
      </c>
      <c r="K36" s="116">
        <v>0.76628352490421459</v>
      </c>
    </row>
    <row r="37" spans="1:11" ht="14.1" customHeight="1" x14ac:dyDescent="0.2">
      <c r="A37" s="306">
        <v>42</v>
      </c>
      <c r="B37" s="307" t="s">
        <v>256</v>
      </c>
      <c r="C37" s="308"/>
      <c r="D37" s="113">
        <v>0.26968285650920382</v>
      </c>
      <c r="E37" s="115">
        <v>304</v>
      </c>
      <c r="F37" s="114">
        <v>298</v>
      </c>
      <c r="G37" s="114">
        <v>297</v>
      </c>
      <c r="H37" s="114">
        <v>297</v>
      </c>
      <c r="I37" s="140">
        <v>297</v>
      </c>
      <c r="J37" s="115">
        <v>7</v>
      </c>
      <c r="K37" s="116">
        <v>2.3569023569023568</v>
      </c>
    </row>
    <row r="38" spans="1:11" ht="14.1" customHeight="1" x14ac:dyDescent="0.2">
      <c r="A38" s="306">
        <v>43</v>
      </c>
      <c r="B38" s="307" t="s">
        <v>257</v>
      </c>
      <c r="C38" s="308"/>
      <c r="D38" s="113">
        <v>2.4936793080505657</v>
      </c>
      <c r="E38" s="115">
        <v>2811</v>
      </c>
      <c r="F38" s="114">
        <v>2805</v>
      </c>
      <c r="G38" s="114">
        <v>2795</v>
      </c>
      <c r="H38" s="114">
        <v>2698</v>
      </c>
      <c r="I38" s="140">
        <v>2680</v>
      </c>
      <c r="J38" s="115">
        <v>131</v>
      </c>
      <c r="K38" s="116">
        <v>4.8880597014925371</v>
      </c>
    </row>
    <row r="39" spans="1:11" ht="14.1" customHeight="1" x14ac:dyDescent="0.2">
      <c r="A39" s="306">
        <v>51</v>
      </c>
      <c r="B39" s="307" t="s">
        <v>258</v>
      </c>
      <c r="C39" s="308"/>
      <c r="D39" s="113">
        <v>5.6562430694167221</v>
      </c>
      <c r="E39" s="115">
        <v>6376</v>
      </c>
      <c r="F39" s="114">
        <v>6472</v>
      </c>
      <c r="G39" s="114">
        <v>6524</v>
      </c>
      <c r="H39" s="114">
        <v>6518</v>
      </c>
      <c r="I39" s="140">
        <v>6335</v>
      </c>
      <c r="J39" s="115">
        <v>41</v>
      </c>
      <c r="K39" s="116">
        <v>0.64719810576164172</v>
      </c>
    </row>
    <row r="40" spans="1:11" ht="14.1" customHeight="1" x14ac:dyDescent="0.2">
      <c r="A40" s="306" t="s">
        <v>259</v>
      </c>
      <c r="B40" s="307" t="s">
        <v>260</v>
      </c>
      <c r="C40" s="308"/>
      <c r="D40" s="113">
        <v>4.4941228653803504</v>
      </c>
      <c r="E40" s="115">
        <v>5066</v>
      </c>
      <c r="F40" s="114">
        <v>5187</v>
      </c>
      <c r="G40" s="114">
        <v>5232</v>
      </c>
      <c r="H40" s="114">
        <v>5292</v>
      </c>
      <c r="I40" s="140">
        <v>5113</v>
      </c>
      <c r="J40" s="115">
        <v>-47</v>
      </c>
      <c r="K40" s="116">
        <v>-0.91922550361822808</v>
      </c>
    </row>
    <row r="41" spans="1:11" ht="14.1" customHeight="1" x14ac:dyDescent="0.2">
      <c r="A41" s="306"/>
      <c r="B41" s="307" t="s">
        <v>261</v>
      </c>
      <c r="C41" s="308"/>
      <c r="D41" s="113">
        <v>3.9423375471279662</v>
      </c>
      <c r="E41" s="115">
        <v>4444</v>
      </c>
      <c r="F41" s="114">
        <v>4563</v>
      </c>
      <c r="G41" s="114">
        <v>4616</v>
      </c>
      <c r="H41" s="114">
        <v>4586</v>
      </c>
      <c r="I41" s="140">
        <v>4362</v>
      </c>
      <c r="J41" s="115">
        <v>82</v>
      </c>
      <c r="K41" s="116">
        <v>1.8798716185236131</v>
      </c>
    </row>
    <row r="42" spans="1:11" ht="14.1" customHeight="1" x14ac:dyDescent="0.2">
      <c r="A42" s="306">
        <v>52</v>
      </c>
      <c r="B42" s="307" t="s">
        <v>262</v>
      </c>
      <c r="C42" s="308"/>
      <c r="D42" s="113">
        <v>3.614992237746729</v>
      </c>
      <c r="E42" s="115">
        <v>4075</v>
      </c>
      <c r="F42" s="114">
        <v>4099</v>
      </c>
      <c r="G42" s="114">
        <v>4042</v>
      </c>
      <c r="H42" s="114">
        <v>3946</v>
      </c>
      <c r="I42" s="140">
        <v>3846</v>
      </c>
      <c r="J42" s="115">
        <v>229</v>
      </c>
      <c r="K42" s="116">
        <v>5.9542381695267812</v>
      </c>
    </row>
    <row r="43" spans="1:11" ht="14.1" customHeight="1" x14ac:dyDescent="0.2">
      <c r="A43" s="306" t="s">
        <v>263</v>
      </c>
      <c r="B43" s="307" t="s">
        <v>264</v>
      </c>
      <c r="C43" s="308"/>
      <c r="D43" s="113">
        <v>2.8999778221335109</v>
      </c>
      <c r="E43" s="115">
        <v>3269</v>
      </c>
      <c r="F43" s="114">
        <v>3313</v>
      </c>
      <c r="G43" s="114">
        <v>3259</v>
      </c>
      <c r="H43" s="114">
        <v>3165</v>
      </c>
      <c r="I43" s="140">
        <v>3095</v>
      </c>
      <c r="J43" s="115">
        <v>174</v>
      </c>
      <c r="K43" s="116">
        <v>5.6219709208400648</v>
      </c>
    </row>
    <row r="44" spans="1:11" ht="14.1" customHeight="1" x14ac:dyDescent="0.2">
      <c r="A44" s="306">
        <v>53</v>
      </c>
      <c r="B44" s="307" t="s">
        <v>265</v>
      </c>
      <c r="C44" s="308"/>
      <c r="D44" s="113">
        <v>1.186072299844755</v>
      </c>
      <c r="E44" s="115">
        <v>1337</v>
      </c>
      <c r="F44" s="114">
        <v>1340</v>
      </c>
      <c r="G44" s="114">
        <v>1342</v>
      </c>
      <c r="H44" s="114">
        <v>1350</v>
      </c>
      <c r="I44" s="140">
        <v>1289</v>
      </c>
      <c r="J44" s="115">
        <v>48</v>
      </c>
      <c r="K44" s="116">
        <v>3.7238169123351437</v>
      </c>
    </row>
    <row r="45" spans="1:11" ht="14.1" customHeight="1" x14ac:dyDescent="0.2">
      <c r="A45" s="306" t="s">
        <v>266</v>
      </c>
      <c r="B45" s="307" t="s">
        <v>267</v>
      </c>
      <c r="C45" s="308"/>
      <c r="D45" s="113">
        <v>1.0636504768241295</v>
      </c>
      <c r="E45" s="115">
        <v>1199</v>
      </c>
      <c r="F45" s="114">
        <v>1204</v>
      </c>
      <c r="G45" s="114">
        <v>1219</v>
      </c>
      <c r="H45" s="114">
        <v>1232</v>
      </c>
      <c r="I45" s="140">
        <v>1173</v>
      </c>
      <c r="J45" s="115">
        <v>26</v>
      </c>
      <c r="K45" s="116">
        <v>2.2165387894288151</v>
      </c>
    </row>
    <row r="46" spans="1:11" ht="14.1" customHeight="1" x14ac:dyDescent="0.2">
      <c r="A46" s="306">
        <v>54</v>
      </c>
      <c r="B46" s="307" t="s">
        <v>268</v>
      </c>
      <c r="C46" s="308"/>
      <c r="D46" s="113">
        <v>2.6640053226879572</v>
      </c>
      <c r="E46" s="115">
        <v>3003</v>
      </c>
      <c r="F46" s="114">
        <v>3425</v>
      </c>
      <c r="G46" s="114">
        <v>3436</v>
      </c>
      <c r="H46" s="114">
        <v>3450</v>
      </c>
      <c r="I46" s="140">
        <v>3445</v>
      </c>
      <c r="J46" s="115">
        <v>-442</v>
      </c>
      <c r="K46" s="116">
        <v>-12.830188679245284</v>
      </c>
    </row>
    <row r="47" spans="1:11" ht="14.1" customHeight="1" x14ac:dyDescent="0.2">
      <c r="A47" s="306">
        <v>61</v>
      </c>
      <c r="B47" s="307" t="s">
        <v>269</v>
      </c>
      <c r="C47" s="308"/>
      <c r="D47" s="113">
        <v>2.6240851630073188</v>
      </c>
      <c r="E47" s="115">
        <v>2958</v>
      </c>
      <c r="F47" s="114">
        <v>2968</v>
      </c>
      <c r="G47" s="114">
        <v>2954</v>
      </c>
      <c r="H47" s="114">
        <v>2875</v>
      </c>
      <c r="I47" s="140">
        <v>2889</v>
      </c>
      <c r="J47" s="115">
        <v>69</v>
      </c>
      <c r="K47" s="116">
        <v>2.3883696780893042</v>
      </c>
    </row>
    <row r="48" spans="1:11" ht="14.1" customHeight="1" x14ac:dyDescent="0.2">
      <c r="A48" s="306">
        <v>62</v>
      </c>
      <c r="B48" s="307" t="s">
        <v>270</v>
      </c>
      <c r="C48" s="308"/>
      <c r="D48" s="113">
        <v>5.8283433133732538</v>
      </c>
      <c r="E48" s="115">
        <v>6570</v>
      </c>
      <c r="F48" s="114">
        <v>6681</v>
      </c>
      <c r="G48" s="114">
        <v>6673</v>
      </c>
      <c r="H48" s="114">
        <v>6513</v>
      </c>
      <c r="I48" s="140">
        <v>6588</v>
      </c>
      <c r="J48" s="115">
        <v>-18</v>
      </c>
      <c r="K48" s="116">
        <v>-0.27322404371584702</v>
      </c>
    </row>
    <row r="49" spans="1:11" ht="14.1" customHeight="1" x14ac:dyDescent="0.2">
      <c r="A49" s="306">
        <v>63</v>
      </c>
      <c r="B49" s="307" t="s">
        <v>271</v>
      </c>
      <c r="C49" s="308"/>
      <c r="D49" s="113">
        <v>2.3331115546684411</v>
      </c>
      <c r="E49" s="115">
        <v>2630</v>
      </c>
      <c r="F49" s="114">
        <v>2679</v>
      </c>
      <c r="G49" s="114">
        <v>2719</v>
      </c>
      <c r="H49" s="114">
        <v>2755</v>
      </c>
      <c r="I49" s="140">
        <v>2649</v>
      </c>
      <c r="J49" s="115">
        <v>-19</v>
      </c>
      <c r="K49" s="116">
        <v>-0.71725179312948284</v>
      </c>
    </row>
    <row r="50" spans="1:11" ht="14.1" customHeight="1" x14ac:dyDescent="0.2">
      <c r="A50" s="306" t="s">
        <v>272</v>
      </c>
      <c r="B50" s="307" t="s">
        <v>273</v>
      </c>
      <c r="C50" s="308"/>
      <c r="D50" s="113">
        <v>0.37436238633843422</v>
      </c>
      <c r="E50" s="115">
        <v>422</v>
      </c>
      <c r="F50" s="114">
        <v>419</v>
      </c>
      <c r="G50" s="114">
        <v>425</v>
      </c>
      <c r="H50" s="114">
        <v>412</v>
      </c>
      <c r="I50" s="140">
        <v>423</v>
      </c>
      <c r="J50" s="115">
        <v>-1</v>
      </c>
      <c r="K50" s="116">
        <v>-0.2364066193853428</v>
      </c>
    </row>
    <row r="51" spans="1:11" ht="14.1" customHeight="1" x14ac:dyDescent="0.2">
      <c r="A51" s="306" t="s">
        <v>274</v>
      </c>
      <c r="B51" s="307" t="s">
        <v>275</v>
      </c>
      <c r="C51" s="308"/>
      <c r="D51" s="113">
        <v>1.6890663118208029</v>
      </c>
      <c r="E51" s="115">
        <v>1904</v>
      </c>
      <c r="F51" s="114">
        <v>1971</v>
      </c>
      <c r="G51" s="114">
        <v>1988</v>
      </c>
      <c r="H51" s="114">
        <v>2001</v>
      </c>
      <c r="I51" s="140">
        <v>1937</v>
      </c>
      <c r="J51" s="115">
        <v>-33</v>
      </c>
      <c r="K51" s="116">
        <v>-1.7036654620547238</v>
      </c>
    </row>
    <row r="52" spans="1:11" ht="14.1" customHeight="1" x14ac:dyDescent="0.2">
      <c r="A52" s="306">
        <v>71</v>
      </c>
      <c r="B52" s="307" t="s">
        <v>276</v>
      </c>
      <c r="C52" s="308"/>
      <c r="D52" s="113">
        <v>13.222444000887114</v>
      </c>
      <c r="E52" s="115">
        <v>14905</v>
      </c>
      <c r="F52" s="114">
        <v>15032</v>
      </c>
      <c r="G52" s="114">
        <v>15090</v>
      </c>
      <c r="H52" s="114">
        <v>14868</v>
      </c>
      <c r="I52" s="140">
        <v>14946</v>
      </c>
      <c r="J52" s="115">
        <v>-41</v>
      </c>
      <c r="K52" s="116">
        <v>-0.27432088853204872</v>
      </c>
    </row>
    <row r="53" spans="1:11" ht="14.1" customHeight="1" x14ac:dyDescent="0.2">
      <c r="A53" s="306" t="s">
        <v>277</v>
      </c>
      <c r="B53" s="307" t="s">
        <v>278</v>
      </c>
      <c r="C53" s="308"/>
      <c r="D53" s="113">
        <v>4.6742071412730093</v>
      </c>
      <c r="E53" s="115">
        <v>5269</v>
      </c>
      <c r="F53" s="114">
        <v>5285</v>
      </c>
      <c r="G53" s="114">
        <v>5304</v>
      </c>
      <c r="H53" s="114">
        <v>5211</v>
      </c>
      <c r="I53" s="140">
        <v>5203</v>
      </c>
      <c r="J53" s="115">
        <v>66</v>
      </c>
      <c r="K53" s="116">
        <v>1.2684989429175475</v>
      </c>
    </row>
    <row r="54" spans="1:11" ht="14.1" customHeight="1" x14ac:dyDescent="0.2">
      <c r="A54" s="306" t="s">
        <v>279</v>
      </c>
      <c r="B54" s="307" t="s">
        <v>280</v>
      </c>
      <c r="C54" s="308"/>
      <c r="D54" s="113">
        <v>7.1270791749833666</v>
      </c>
      <c r="E54" s="115">
        <v>8034</v>
      </c>
      <c r="F54" s="114">
        <v>8137</v>
      </c>
      <c r="G54" s="114">
        <v>8177</v>
      </c>
      <c r="H54" s="114">
        <v>8093</v>
      </c>
      <c r="I54" s="140">
        <v>8182</v>
      </c>
      <c r="J54" s="115">
        <v>-148</v>
      </c>
      <c r="K54" s="116">
        <v>-1.8088486922512832</v>
      </c>
    </row>
    <row r="55" spans="1:11" ht="14.1" customHeight="1" x14ac:dyDescent="0.2">
      <c r="A55" s="306">
        <v>72</v>
      </c>
      <c r="B55" s="307" t="s">
        <v>281</v>
      </c>
      <c r="C55" s="308"/>
      <c r="D55" s="113">
        <v>4.9917941893989797</v>
      </c>
      <c r="E55" s="115">
        <v>5627</v>
      </c>
      <c r="F55" s="114">
        <v>5657</v>
      </c>
      <c r="G55" s="114">
        <v>5657</v>
      </c>
      <c r="H55" s="114">
        <v>5517</v>
      </c>
      <c r="I55" s="140">
        <v>5552</v>
      </c>
      <c r="J55" s="115">
        <v>75</v>
      </c>
      <c r="K55" s="116">
        <v>1.350864553314121</v>
      </c>
    </row>
    <row r="56" spans="1:11" ht="14.1" customHeight="1" x14ac:dyDescent="0.2">
      <c r="A56" s="306" t="s">
        <v>282</v>
      </c>
      <c r="B56" s="307" t="s">
        <v>283</v>
      </c>
      <c r="C56" s="308"/>
      <c r="D56" s="113">
        <v>2.6640053226879572</v>
      </c>
      <c r="E56" s="115">
        <v>3003</v>
      </c>
      <c r="F56" s="114">
        <v>3023</v>
      </c>
      <c r="G56" s="114">
        <v>3027</v>
      </c>
      <c r="H56" s="114">
        <v>2942</v>
      </c>
      <c r="I56" s="140">
        <v>2971</v>
      </c>
      <c r="J56" s="115">
        <v>32</v>
      </c>
      <c r="K56" s="116">
        <v>1.0770784247728038</v>
      </c>
    </row>
    <row r="57" spans="1:11" ht="14.1" customHeight="1" x14ac:dyDescent="0.2">
      <c r="A57" s="306" t="s">
        <v>284</v>
      </c>
      <c r="B57" s="307" t="s">
        <v>285</v>
      </c>
      <c r="C57" s="308"/>
      <c r="D57" s="113">
        <v>1.6704369039698381</v>
      </c>
      <c r="E57" s="115">
        <v>1883</v>
      </c>
      <c r="F57" s="114">
        <v>1881</v>
      </c>
      <c r="G57" s="114">
        <v>1882</v>
      </c>
      <c r="H57" s="114">
        <v>1842</v>
      </c>
      <c r="I57" s="140">
        <v>1833</v>
      </c>
      <c r="J57" s="115">
        <v>50</v>
      </c>
      <c r="K57" s="116">
        <v>2.7277686852154939</v>
      </c>
    </row>
    <row r="58" spans="1:11" ht="14.1" customHeight="1" x14ac:dyDescent="0.2">
      <c r="A58" s="306">
        <v>73</v>
      </c>
      <c r="B58" s="307" t="s">
        <v>286</v>
      </c>
      <c r="C58" s="308"/>
      <c r="D58" s="113">
        <v>5.7467287646928362</v>
      </c>
      <c r="E58" s="115">
        <v>6478</v>
      </c>
      <c r="F58" s="114">
        <v>6559</v>
      </c>
      <c r="G58" s="114">
        <v>6590</v>
      </c>
      <c r="H58" s="114">
        <v>6402</v>
      </c>
      <c r="I58" s="140">
        <v>6424</v>
      </c>
      <c r="J58" s="115">
        <v>54</v>
      </c>
      <c r="K58" s="116">
        <v>0.84059775840597761</v>
      </c>
    </row>
    <row r="59" spans="1:11" ht="14.1" customHeight="1" x14ac:dyDescent="0.2">
      <c r="A59" s="306" t="s">
        <v>287</v>
      </c>
      <c r="B59" s="307" t="s">
        <v>288</v>
      </c>
      <c r="C59" s="308"/>
      <c r="D59" s="113">
        <v>4.8356620093147038</v>
      </c>
      <c r="E59" s="115">
        <v>5451</v>
      </c>
      <c r="F59" s="114">
        <v>5497</v>
      </c>
      <c r="G59" s="114">
        <v>5498</v>
      </c>
      <c r="H59" s="114">
        <v>5364</v>
      </c>
      <c r="I59" s="140">
        <v>5369</v>
      </c>
      <c r="J59" s="115">
        <v>82</v>
      </c>
      <c r="K59" s="116">
        <v>1.5272862730489849</v>
      </c>
    </row>
    <row r="60" spans="1:11" ht="14.1" customHeight="1" x14ac:dyDescent="0.2">
      <c r="A60" s="306">
        <v>81</v>
      </c>
      <c r="B60" s="307" t="s">
        <v>289</v>
      </c>
      <c r="C60" s="308"/>
      <c r="D60" s="113">
        <v>9.571967176757596</v>
      </c>
      <c r="E60" s="115">
        <v>10790</v>
      </c>
      <c r="F60" s="114">
        <v>10872</v>
      </c>
      <c r="G60" s="114">
        <v>10790</v>
      </c>
      <c r="H60" s="114">
        <v>10651</v>
      </c>
      <c r="I60" s="140">
        <v>10610</v>
      </c>
      <c r="J60" s="115">
        <v>180</v>
      </c>
      <c r="K60" s="116">
        <v>1.6965127238454289</v>
      </c>
    </row>
    <row r="61" spans="1:11" ht="14.1" customHeight="1" x14ac:dyDescent="0.2">
      <c r="A61" s="306" t="s">
        <v>290</v>
      </c>
      <c r="B61" s="307" t="s">
        <v>291</v>
      </c>
      <c r="C61" s="308"/>
      <c r="D61" s="113">
        <v>2.2665779552007095</v>
      </c>
      <c r="E61" s="115">
        <v>2555</v>
      </c>
      <c r="F61" s="114">
        <v>2587</v>
      </c>
      <c r="G61" s="114">
        <v>2586</v>
      </c>
      <c r="H61" s="114">
        <v>2505</v>
      </c>
      <c r="I61" s="140">
        <v>2506</v>
      </c>
      <c r="J61" s="115">
        <v>49</v>
      </c>
      <c r="K61" s="116">
        <v>1.9553072625698324</v>
      </c>
    </row>
    <row r="62" spans="1:11" ht="14.1" customHeight="1" x14ac:dyDescent="0.2">
      <c r="A62" s="306" t="s">
        <v>292</v>
      </c>
      <c r="B62" s="307" t="s">
        <v>293</v>
      </c>
      <c r="C62" s="308"/>
      <c r="D62" s="113">
        <v>4.5677533821246392</v>
      </c>
      <c r="E62" s="115">
        <v>5149</v>
      </c>
      <c r="F62" s="114">
        <v>5160</v>
      </c>
      <c r="G62" s="114">
        <v>5093</v>
      </c>
      <c r="H62" s="114">
        <v>5097</v>
      </c>
      <c r="I62" s="140">
        <v>5050</v>
      </c>
      <c r="J62" s="115">
        <v>99</v>
      </c>
      <c r="K62" s="116">
        <v>1.9603960396039604</v>
      </c>
    </row>
    <row r="63" spans="1:11" ht="14.1" customHeight="1" x14ac:dyDescent="0.2">
      <c r="A63" s="306"/>
      <c r="B63" s="307" t="s">
        <v>294</v>
      </c>
      <c r="C63" s="308"/>
      <c r="D63" s="113">
        <v>3.9503215790640942</v>
      </c>
      <c r="E63" s="115">
        <v>4453</v>
      </c>
      <c r="F63" s="114">
        <v>4478</v>
      </c>
      <c r="G63" s="114">
        <v>4414</v>
      </c>
      <c r="H63" s="114">
        <v>4439</v>
      </c>
      <c r="I63" s="140">
        <v>4392</v>
      </c>
      <c r="J63" s="115">
        <v>61</v>
      </c>
      <c r="K63" s="116">
        <v>1.3888888888888888</v>
      </c>
    </row>
    <row r="64" spans="1:11" ht="14.1" customHeight="1" x14ac:dyDescent="0.2">
      <c r="A64" s="306" t="s">
        <v>295</v>
      </c>
      <c r="B64" s="307" t="s">
        <v>296</v>
      </c>
      <c r="C64" s="308"/>
      <c r="D64" s="113">
        <v>1.2073630516744289</v>
      </c>
      <c r="E64" s="115">
        <v>1361</v>
      </c>
      <c r="F64" s="114">
        <v>1355</v>
      </c>
      <c r="G64" s="114">
        <v>1354</v>
      </c>
      <c r="H64" s="114">
        <v>1322</v>
      </c>
      <c r="I64" s="140">
        <v>1334</v>
      </c>
      <c r="J64" s="115">
        <v>27</v>
      </c>
      <c r="K64" s="116">
        <v>2.0239880059970017</v>
      </c>
    </row>
    <row r="65" spans="1:11" ht="14.1" customHeight="1" x14ac:dyDescent="0.2">
      <c r="A65" s="306" t="s">
        <v>297</v>
      </c>
      <c r="B65" s="307" t="s">
        <v>298</v>
      </c>
      <c r="C65" s="308"/>
      <c r="D65" s="113">
        <v>0.61299622976269685</v>
      </c>
      <c r="E65" s="115">
        <v>691</v>
      </c>
      <c r="F65" s="114">
        <v>710</v>
      </c>
      <c r="G65" s="114">
        <v>694</v>
      </c>
      <c r="H65" s="114">
        <v>694</v>
      </c>
      <c r="I65" s="140">
        <v>695</v>
      </c>
      <c r="J65" s="115">
        <v>-4</v>
      </c>
      <c r="K65" s="116">
        <v>-0.57553956834532372</v>
      </c>
    </row>
    <row r="66" spans="1:11" ht="14.1" customHeight="1" x14ac:dyDescent="0.2">
      <c r="A66" s="306">
        <v>82</v>
      </c>
      <c r="B66" s="307" t="s">
        <v>299</v>
      </c>
      <c r="C66" s="308"/>
      <c r="D66" s="113">
        <v>2.9940119760479043</v>
      </c>
      <c r="E66" s="115">
        <v>3375</v>
      </c>
      <c r="F66" s="114">
        <v>3396</v>
      </c>
      <c r="G66" s="114">
        <v>3429</v>
      </c>
      <c r="H66" s="114">
        <v>3370</v>
      </c>
      <c r="I66" s="140">
        <v>3315</v>
      </c>
      <c r="J66" s="115">
        <v>60</v>
      </c>
      <c r="K66" s="116">
        <v>1.8099547511312217</v>
      </c>
    </row>
    <row r="67" spans="1:11" ht="14.1" customHeight="1" x14ac:dyDescent="0.2">
      <c r="A67" s="306" t="s">
        <v>300</v>
      </c>
      <c r="B67" s="307" t="s">
        <v>301</v>
      </c>
      <c r="C67" s="308"/>
      <c r="D67" s="113">
        <v>1.833666001330672</v>
      </c>
      <c r="E67" s="115">
        <v>2067</v>
      </c>
      <c r="F67" s="114">
        <v>2074</v>
      </c>
      <c r="G67" s="114">
        <v>2100</v>
      </c>
      <c r="H67" s="114">
        <v>2106</v>
      </c>
      <c r="I67" s="140">
        <v>2026</v>
      </c>
      <c r="J67" s="115">
        <v>41</v>
      </c>
      <c r="K67" s="116">
        <v>2.0236920039486672</v>
      </c>
    </row>
    <row r="68" spans="1:11" ht="14.1" customHeight="1" x14ac:dyDescent="0.2">
      <c r="A68" s="306" t="s">
        <v>302</v>
      </c>
      <c r="B68" s="307" t="s">
        <v>303</v>
      </c>
      <c r="C68" s="308"/>
      <c r="D68" s="113">
        <v>0.52694610778443118</v>
      </c>
      <c r="E68" s="115">
        <v>594</v>
      </c>
      <c r="F68" s="114">
        <v>622</v>
      </c>
      <c r="G68" s="114">
        <v>620</v>
      </c>
      <c r="H68" s="114">
        <v>584</v>
      </c>
      <c r="I68" s="140">
        <v>594</v>
      </c>
      <c r="J68" s="115">
        <v>0</v>
      </c>
      <c r="K68" s="116">
        <v>0</v>
      </c>
    </row>
    <row r="69" spans="1:11" ht="14.1" customHeight="1" x14ac:dyDescent="0.2">
      <c r="A69" s="306">
        <v>83</v>
      </c>
      <c r="B69" s="307" t="s">
        <v>304</v>
      </c>
      <c r="C69" s="308"/>
      <c r="D69" s="113">
        <v>6.1823020625415834</v>
      </c>
      <c r="E69" s="115">
        <v>6969</v>
      </c>
      <c r="F69" s="114">
        <v>7172</v>
      </c>
      <c r="G69" s="114">
        <v>7068</v>
      </c>
      <c r="H69" s="114">
        <v>6901</v>
      </c>
      <c r="I69" s="140">
        <v>6929</v>
      </c>
      <c r="J69" s="115">
        <v>40</v>
      </c>
      <c r="K69" s="116">
        <v>0.57728387934766923</v>
      </c>
    </row>
    <row r="70" spans="1:11" ht="14.1" customHeight="1" x14ac:dyDescent="0.2">
      <c r="A70" s="306" t="s">
        <v>305</v>
      </c>
      <c r="B70" s="307" t="s">
        <v>306</v>
      </c>
      <c r="C70" s="308"/>
      <c r="D70" s="113">
        <v>5.4823685961410513</v>
      </c>
      <c r="E70" s="115">
        <v>6180</v>
      </c>
      <c r="F70" s="114">
        <v>6262</v>
      </c>
      <c r="G70" s="114">
        <v>6166</v>
      </c>
      <c r="H70" s="114">
        <v>6007</v>
      </c>
      <c r="I70" s="140">
        <v>6046</v>
      </c>
      <c r="J70" s="115">
        <v>134</v>
      </c>
      <c r="K70" s="116">
        <v>2.2163413827323852</v>
      </c>
    </row>
    <row r="71" spans="1:11" ht="14.1" customHeight="1" x14ac:dyDescent="0.2">
      <c r="A71" s="306"/>
      <c r="B71" s="307" t="s">
        <v>307</v>
      </c>
      <c r="C71" s="308"/>
      <c r="D71" s="113">
        <v>1.8611665557773343</v>
      </c>
      <c r="E71" s="115">
        <v>2098</v>
      </c>
      <c r="F71" s="114">
        <v>2111</v>
      </c>
      <c r="G71" s="114">
        <v>2119</v>
      </c>
      <c r="H71" s="114">
        <v>2033</v>
      </c>
      <c r="I71" s="140">
        <v>2047</v>
      </c>
      <c r="J71" s="115">
        <v>51</v>
      </c>
      <c r="K71" s="116">
        <v>2.4914509037616024</v>
      </c>
    </row>
    <row r="72" spans="1:11" ht="14.1" customHeight="1" x14ac:dyDescent="0.2">
      <c r="A72" s="306">
        <v>84</v>
      </c>
      <c r="B72" s="307" t="s">
        <v>308</v>
      </c>
      <c r="C72" s="308"/>
      <c r="D72" s="113">
        <v>3.22200044355733</v>
      </c>
      <c r="E72" s="115">
        <v>3632</v>
      </c>
      <c r="F72" s="114">
        <v>3808</v>
      </c>
      <c r="G72" s="114">
        <v>3678</v>
      </c>
      <c r="H72" s="114">
        <v>3666</v>
      </c>
      <c r="I72" s="140">
        <v>3648</v>
      </c>
      <c r="J72" s="115">
        <v>-16</v>
      </c>
      <c r="K72" s="116">
        <v>-0.43859649122807015</v>
      </c>
    </row>
    <row r="73" spans="1:11" ht="14.1" customHeight="1" x14ac:dyDescent="0.2">
      <c r="A73" s="306" t="s">
        <v>309</v>
      </c>
      <c r="B73" s="307" t="s">
        <v>310</v>
      </c>
      <c r="C73" s="308"/>
      <c r="D73" s="113">
        <v>0.56331780882679083</v>
      </c>
      <c r="E73" s="115">
        <v>635</v>
      </c>
      <c r="F73" s="114">
        <v>668</v>
      </c>
      <c r="G73" s="114">
        <v>633</v>
      </c>
      <c r="H73" s="114">
        <v>561</v>
      </c>
      <c r="I73" s="140">
        <v>599</v>
      </c>
      <c r="J73" s="115">
        <v>36</v>
      </c>
      <c r="K73" s="116">
        <v>6.010016694490818</v>
      </c>
    </row>
    <row r="74" spans="1:11" ht="14.1" customHeight="1" x14ac:dyDescent="0.2">
      <c r="A74" s="306" t="s">
        <v>311</v>
      </c>
      <c r="B74" s="307" t="s">
        <v>312</v>
      </c>
      <c r="C74" s="308"/>
      <c r="D74" s="113">
        <v>0.31758704812597027</v>
      </c>
      <c r="E74" s="115">
        <v>358</v>
      </c>
      <c r="F74" s="114">
        <v>373</v>
      </c>
      <c r="G74" s="114">
        <v>376</v>
      </c>
      <c r="H74" s="114">
        <v>380</v>
      </c>
      <c r="I74" s="140">
        <v>380</v>
      </c>
      <c r="J74" s="115">
        <v>-22</v>
      </c>
      <c r="K74" s="116">
        <v>-5.7894736842105265</v>
      </c>
    </row>
    <row r="75" spans="1:11" ht="14.1" customHeight="1" x14ac:dyDescent="0.2">
      <c r="A75" s="306" t="s">
        <v>313</v>
      </c>
      <c r="B75" s="307" t="s">
        <v>314</v>
      </c>
      <c r="C75" s="308"/>
      <c r="D75" s="113">
        <v>1.8780217343091594</v>
      </c>
      <c r="E75" s="115">
        <v>2117</v>
      </c>
      <c r="F75" s="114">
        <v>2218</v>
      </c>
      <c r="G75" s="114">
        <v>2141</v>
      </c>
      <c r="H75" s="114">
        <v>2212</v>
      </c>
      <c r="I75" s="140">
        <v>2153</v>
      </c>
      <c r="J75" s="115">
        <v>-36</v>
      </c>
      <c r="K75" s="116">
        <v>-1.672085462145843</v>
      </c>
    </row>
    <row r="76" spans="1:11" ht="14.1" customHeight="1" x14ac:dyDescent="0.2">
      <c r="A76" s="306">
        <v>91</v>
      </c>
      <c r="B76" s="307" t="s">
        <v>315</v>
      </c>
      <c r="C76" s="308"/>
      <c r="D76" s="113">
        <v>0.35041029053005102</v>
      </c>
      <c r="E76" s="115">
        <v>395</v>
      </c>
      <c r="F76" s="114">
        <v>400</v>
      </c>
      <c r="G76" s="114">
        <v>413</v>
      </c>
      <c r="H76" s="114">
        <v>456</v>
      </c>
      <c r="I76" s="140">
        <v>450</v>
      </c>
      <c r="J76" s="115">
        <v>-55</v>
      </c>
      <c r="K76" s="116">
        <v>-12.222222222222221</v>
      </c>
    </row>
    <row r="77" spans="1:11" ht="14.1" customHeight="1" x14ac:dyDescent="0.2">
      <c r="A77" s="306">
        <v>92</v>
      </c>
      <c r="B77" s="307" t="s">
        <v>316</v>
      </c>
      <c r="C77" s="308"/>
      <c r="D77" s="113">
        <v>1.6367265469061876</v>
      </c>
      <c r="E77" s="115">
        <v>1845</v>
      </c>
      <c r="F77" s="114">
        <v>1804</v>
      </c>
      <c r="G77" s="114">
        <v>1813</v>
      </c>
      <c r="H77" s="114">
        <v>1762</v>
      </c>
      <c r="I77" s="140">
        <v>1796</v>
      </c>
      <c r="J77" s="115">
        <v>49</v>
      </c>
      <c r="K77" s="116">
        <v>2.7282850779510022</v>
      </c>
    </row>
    <row r="78" spans="1:11" ht="14.1" customHeight="1" x14ac:dyDescent="0.2">
      <c r="A78" s="306">
        <v>93</v>
      </c>
      <c r="B78" s="307" t="s">
        <v>317</v>
      </c>
      <c r="C78" s="308"/>
      <c r="D78" s="113">
        <v>0.13927700155245065</v>
      </c>
      <c r="E78" s="115">
        <v>157</v>
      </c>
      <c r="F78" s="114">
        <v>165</v>
      </c>
      <c r="G78" s="114">
        <v>164</v>
      </c>
      <c r="H78" s="114">
        <v>154</v>
      </c>
      <c r="I78" s="140">
        <v>161</v>
      </c>
      <c r="J78" s="115">
        <v>-4</v>
      </c>
      <c r="K78" s="116">
        <v>-2.4844720496894408</v>
      </c>
    </row>
    <row r="79" spans="1:11" ht="14.1" customHeight="1" x14ac:dyDescent="0.2">
      <c r="A79" s="306">
        <v>94</v>
      </c>
      <c r="B79" s="307" t="s">
        <v>318</v>
      </c>
      <c r="C79" s="308"/>
      <c r="D79" s="113">
        <v>0.56952761144377906</v>
      </c>
      <c r="E79" s="115">
        <v>642</v>
      </c>
      <c r="F79" s="114">
        <v>664</v>
      </c>
      <c r="G79" s="114">
        <v>674</v>
      </c>
      <c r="H79" s="114">
        <v>623</v>
      </c>
      <c r="I79" s="140">
        <v>652</v>
      </c>
      <c r="J79" s="115">
        <v>-10</v>
      </c>
      <c r="K79" s="116">
        <v>-1.5337423312883436</v>
      </c>
    </row>
    <row r="80" spans="1:11" ht="14.1" customHeight="1" x14ac:dyDescent="0.2">
      <c r="A80" s="306" t="s">
        <v>319</v>
      </c>
      <c r="B80" s="307" t="s">
        <v>320</v>
      </c>
      <c r="C80" s="308"/>
      <c r="D80" s="113">
        <v>0</v>
      </c>
      <c r="E80" s="115">
        <v>0</v>
      </c>
      <c r="F80" s="114">
        <v>0</v>
      </c>
      <c r="G80" s="114" t="s">
        <v>513</v>
      </c>
      <c r="H80" s="114" t="s">
        <v>513</v>
      </c>
      <c r="I80" s="140" t="s">
        <v>513</v>
      </c>
      <c r="J80" s="115" t="s">
        <v>513</v>
      </c>
      <c r="K80" s="116" t="s">
        <v>513</v>
      </c>
    </row>
    <row r="81" spans="1:11" ht="14.1" customHeight="1" x14ac:dyDescent="0.2">
      <c r="A81" s="310" t="s">
        <v>321</v>
      </c>
      <c r="B81" s="311" t="s">
        <v>224</v>
      </c>
      <c r="C81" s="312"/>
      <c r="D81" s="125">
        <v>0.8081614548680417</v>
      </c>
      <c r="E81" s="143">
        <v>911</v>
      </c>
      <c r="F81" s="144">
        <v>791</v>
      </c>
      <c r="G81" s="144">
        <v>791</v>
      </c>
      <c r="H81" s="144">
        <v>735</v>
      </c>
      <c r="I81" s="145">
        <v>767</v>
      </c>
      <c r="J81" s="143">
        <v>144</v>
      </c>
      <c r="K81" s="146">
        <v>18.774445893089961</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20" t="s">
        <v>323</v>
      </c>
      <c r="B85" s="620"/>
      <c r="C85" s="620"/>
      <c r="D85" s="620"/>
      <c r="E85" s="620"/>
      <c r="F85" s="620"/>
      <c r="G85" s="620"/>
      <c r="H85" s="620"/>
      <c r="I85" s="620"/>
      <c r="J85" s="620"/>
      <c r="K85" s="620"/>
    </row>
    <row r="86" spans="1:11" ht="22.5" customHeight="1" x14ac:dyDescent="0.2">
      <c r="A86" s="620"/>
      <c r="B86" s="620"/>
      <c r="C86" s="620"/>
      <c r="D86" s="620"/>
      <c r="E86" s="620"/>
      <c r="F86" s="620"/>
      <c r="G86" s="620"/>
      <c r="H86" s="620"/>
      <c r="I86" s="620"/>
      <c r="J86" s="620"/>
      <c r="K86" s="620"/>
    </row>
    <row r="87" spans="1:11" ht="18" customHeight="1" x14ac:dyDescent="0.2">
      <c r="A87" s="621"/>
      <c r="B87" s="621"/>
      <c r="C87" s="621"/>
      <c r="D87" s="621"/>
      <c r="E87" s="621"/>
      <c r="F87" s="621"/>
      <c r="G87" s="621"/>
      <c r="H87" s="621"/>
      <c r="I87" s="621"/>
      <c r="J87" s="621"/>
      <c r="K87" s="621"/>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92" t="s">
        <v>97</v>
      </c>
      <c r="E8" s="592" t="s">
        <v>98</v>
      </c>
      <c r="F8" s="592" t="s">
        <v>99</v>
      </c>
      <c r="G8" s="592" t="s">
        <v>100</v>
      </c>
      <c r="H8" s="592" t="s">
        <v>101</v>
      </c>
      <c r="I8" s="590"/>
      <c r="J8" s="591"/>
      <c r="K8"/>
      <c r="L8"/>
      <c r="M8"/>
      <c r="N8"/>
      <c r="O8"/>
      <c r="P8"/>
    </row>
    <row r="9" spans="1:16" ht="12" customHeight="1" x14ac:dyDescent="0.2">
      <c r="A9" s="578"/>
      <c r="B9" s="579"/>
      <c r="C9" s="583"/>
      <c r="D9" s="593"/>
      <c r="E9" s="593"/>
      <c r="F9" s="593"/>
      <c r="G9" s="593"/>
      <c r="H9" s="593"/>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23715</v>
      </c>
      <c r="E12" s="114">
        <v>24982</v>
      </c>
      <c r="F12" s="114">
        <v>24575</v>
      </c>
      <c r="G12" s="114">
        <v>24914</v>
      </c>
      <c r="H12" s="140">
        <v>24589</v>
      </c>
      <c r="I12" s="115">
        <v>-874</v>
      </c>
      <c r="J12" s="116">
        <v>-3.5544349099190695</v>
      </c>
      <c r="K12"/>
      <c r="L12"/>
      <c r="M12"/>
      <c r="N12"/>
      <c r="O12"/>
      <c r="P12"/>
    </row>
    <row r="13" spans="1:16" s="110" customFormat="1" ht="14.45" customHeight="1" x14ac:dyDescent="0.2">
      <c r="A13" s="120" t="s">
        <v>105</v>
      </c>
      <c r="B13" s="119" t="s">
        <v>106</v>
      </c>
      <c r="C13" s="113">
        <v>44.718532574320051</v>
      </c>
      <c r="D13" s="115">
        <v>10605</v>
      </c>
      <c r="E13" s="114">
        <v>11163</v>
      </c>
      <c r="F13" s="114">
        <v>10997</v>
      </c>
      <c r="G13" s="114">
        <v>11062</v>
      </c>
      <c r="H13" s="140">
        <v>10961</v>
      </c>
      <c r="I13" s="115">
        <v>-356</v>
      </c>
      <c r="J13" s="116">
        <v>-3.2478788431712435</v>
      </c>
      <c r="K13"/>
      <c r="L13"/>
      <c r="M13"/>
      <c r="N13"/>
      <c r="O13"/>
      <c r="P13"/>
    </row>
    <row r="14" spans="1:16" s="110" customFormat="1" ht="14.45" customHeight="1" x14ac:dyDescent="0.2">
      <c r="A14" s="120"/>
      <c r="B14" s="119" t="s">
        <v>107</v>
      </c>
      <c r="C14" s="113">
        <v>55.281467425679949</v>
      </c>
      <c r="D14" s="115">
        <v>13110</v>
      </c>
      <c r="E14" s="114">
        <v>13819</v>
      </c>
      <c r="F14" s="114">
        <v>13578</v>
      </c>
      <c r="G14" s="114">
        <v>13852</v>
      </c>
      <c r="H14" s="140">
        <v>13628</v>
      </c>
      <c r="I14" s="115">
        <v>-518</v>
      </c>
      <c r="J14" s="116">
        <v>-3.8009979454065159</v>
      </c>
      <c r="K14"/>
      <c r="L14"/>
      <c r="M14"/>
      <c r="N14"/>
      <c r="O14"/>
      <c r="P14"/>
    </row>
    <row r="15" spans="1:16" s="110" customFormat="1" ht="14.45" customHeight="1" x14ac:dyDescent="0.2">
      <c r="A15" s="118" t="s">
        <v>105</v>
      </c>
      <c r="B15" s="121" t="s">
        <v>108</v>
      </c>
      <c r="C15" s="113">
        <v>21.214421252371917</v>
      </c>
      <c r="D15" s="115">
        <v>5031</v>
      </c>
      <c r="E15" s="114">
        <v>5596</v>
      </c>
      <c r="F15" s="114">
        <v>5308</v>
      </c>
      <c r="G15" s="114">
        <v>5590</v>
      </c>
      <c r="H15" s="140">
        <v>5350</v>
      </c>
      <c r="I15" s="115">
        <v>-319</v>
      </c>
      <c r="J15" s="116">
        <v>-5.962616822429907</v>
      </c>
      <c r="K15"/>
      <c r="L15"/>
      <c r="M15"/>
      <c r="N15"/>
      <c r="O15"/>
      <c r="P15"/>
    </row>
    <row r="16" spans="1:16" s="110" customFormat="1" ht="14.45" customHeight="1" x14ac:dyDescent="0.2">
      <c r="A16" s="118"/>
      <c r="B16" s="121" t="s">
        <v>109</v>
      </c>
      <c r="C16" s="113">
        <v>48.222643896268181</v>
      </c>
      <c r="D16" s="115">
        <v>11436</v>
      </c>
      <c r="E16" s="114">
        <v>12087</v>
      </c>
      <c r="F16" s="114">
        <v>11986</v>
      </c>
      <c r="G16" s="114">
        <v>12123</v>
      </c>
      <c r="H16" s="140">
        <v>12036</v>
      </c>
      <c r="I16" s="115">
        <v>-600</v>
      </c>
      <c r="J16" s="116">
        <v>-4.9850448654037889</v>
      </c>
      <c r="K16"/>
      <c r="L16"/>
      <c r="M16"/>
      <c r="N16"/>
      <c r="O16"/>
      <c r="P16"/>
    </row>
    <row r="17" spans="1:16" s="110" customFormat="1" ht="14.45" customHeight="1" x14ac:dyDescent="0.2">
      <c r="A17" s="118"/>
      <c r="B17" s="121" t="s">
        <v>110</v>
      </c>
      <c r="C17" s="113">
        <v>15.816993464052288</v>
      </c>
      <c r="D17" s="115">
        <v>3751</v>
      </c>
      <c r="E17" s="114">
        <v>3800</v>
      </c>
      <c r="F17" s="114">
        <v>3804</v>
      </c>
      <c r="G17" s="114">
        <v>3795</v>
      </c>
      <c r="H17" s="140">
        <v>3818</v>
      </c>
      <c r="I17" s="115">
        <v>-67</v>
      </c>
      <c r="J17" s="116">
        <v>-1.7548454688318491</v>
      </c>
      <c r="K17"/>
      <c r="L17"/>
      <c r="M17"/>
      <c r="N17"/>
      <c r="O17"/>
      <c r="P17"/>
    </row>
    <row r="18" spans="1:16" s="110" customFormat="1" ht="14.45" customHeight="1" x14ac:dyDescent="0.2">
      <c r="A18" s="120"/>
      <c r="B18" s="121" t="s">
        <v>111</v>
      </c>
      <c r="C18" s="113">
        <v>14.745941387307612</v>
      </c>
      <c r="D18" s="115">
        <v>3497</v>
      </c>
      <c r="E18" s="114">
        <v>3499</v>
      </c>
      <c r="F18" s="114">
        <v>3477</v>
      </c>
      <c r="G18" s="114">
        <v>3405</v>
      </c>
      <c r="H18" s="140">
        <v>3384</v>
      </c>
      <c r="I18" s="115">
        <v>113</v>
      </c>
      <c r="J18" s="116">
        <v>3.3392434988179671</v>
      </c>
      <c r="K18"/>
      <c r="L18"/>
      <c r="M18"/>
      <c r="N18"/>
      <c r="O18"/>
      <c r="P18"/>
    </row>
    <row r="19" spans="1:16" s="110" customFormat="1" ht="14.45" customHeight="1" x14ac:dyDescent="0.2">
      <c r="A19" s="120"/>
      <c r="B19" s="121" t="s">
        <v>112</v>
      </c>
      <c r="C19" s="113">
        <v>1.2987560615644107</v>
      </c>
      <c r="D19" s="115">
        <v>308</v>
      </c>
      <c r="E19" s="114">
        <v>327</v>
      </c>
      <c r="F19" s="114">
        <v>338</v>
      </c>
      <c r="G19" s="114">
        <v>281</v>
      </c>
      <c r="H19" s="140">
        <v>279</v>
      </c>
      <c r="I19" s="115">
        <v>29</v>
      </c>
      <c r="J19" s="116">
        <v>10.394265232974911</v>
      </c>
      <c r="K19"/>
      <c r="L19"/>
      <c r="M19"/>
      <c r="N19"/>
      <c r="O19"/>
      <c r="P19"/>
    </row>
    <row r="20" spans="1:16" s="110" customFormat="1" ht="14.45" customHeight="1" x14ac:dyDescent="0.2">
      <c r="A20" s="120" t="s">
        <v>113</v>
      </c>
      <c r="B20" s="119" t="s">
        <v>116</v>
      </c>
      <c r="C20" s="113">
        <v>85.865485979337976</v>
      </c>
      <c r="D20" s="115">
        <v>20363</v>
      </c>
      <c r="E20" s="114">
        <v>21368</v>
      </c>
      <c r="F20" s="114">
        <v>20999</v>
      </c>
      <c r="G20" s="114">
        <v>21324</v>
      </c>
      <c r="H20" s="140">
        <v>21064</v>
      </c>
      <c r="I20" s="115">
        <v>-701</v>
      </c>
      <c r="J20" s="116">
        <v>-3.3279529054310673</v>
      </c>
      <c r="K20"/>
      <c r="L20"/>
      <c r="M20"/>
      <c r="N20"/>
      <c r="O20"/>
      <c r="P20"/>
    </row>
    <row r="21" spans="1:16" s="110" customFormat="1" ht="14.45" customHeight="1" x14ac:dyDescent="0.2">
      <c r="A21" s="123"/>
      <c r="B21" s="124" t="s">
        <v>117</v>
      </c>
      <c r="C21" s="125">
        <v>13.965844402277041</v>
      </c>
      <c r="D21" s="143">
        <v>3312</v>
      </c>
      <c r="E21" s="144">
        <v>3558</v>
      </c>
      <c r="F21" s="144">
        <v>3507</v>
      </c>
      <c r="G21" s="144">
        <v>3524</v>
      </c>
      <c r="H21" s="145">
        <v>3450</v>
      </c>
      <c r="I21" s="143">
        <v>-138</v>
      </c>
      <c r="J21" s="146">
        <v>-4</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570925</v>
      </c>
      <c r="E23" s="114">
        <v>596609</v>
      </c>
      <c r="F23" s="114">
        <v>594160</v>
      </c>
      <c r="G23" s="114">
        <v>596222</v>
      </c>
      <c r="H23" s="140">
        <v>586448</v>
      </c>
      <c r="I23" s="115">
        <v>-15523</v>
      </c>
      <c r="J23" s="116">
        <v>-2.6469525004774508</v>
      </c>
      <c r="K23"/>
      <c r="L23"/>
      <c r="M23"/>
      <c r="N23"/>
      <c r="O23"/>
      <c r="P23"/>
    </row>
    <row r="24" spans="1:16" s="110" customFormat="1" ht="14.45" customHeight="1" x14ac:dyDescent="0.2">
      <c r="A24" s="120" t="s">
        <v>105</v>
      </c>
      <c r="B24" s="119" t="s">
        <v>106</v>
      </c>
      <c r="C24" s="113">
        <v>41.404212462232344</v>
      </c>
      <c r="D24" s="115">
        <v>236387</v>
      </c>
      <c r="E24" s="114">
        <v>246418</v>
      </c>
      <c r="F24" s="114">
        <v>245289</v>
      </c>
      <c r="G24" s="114">
        <v>244979</v>
      </c>
      <c r="H24" s="140">
        <v>239947</v>
      </c>
      <c r="I24" s="115">
        <v>-3560</v>
      </c>
      <c r="J24" s="116">
        <v>-1.4836609751320082</v>
      </c>
      <c r="K24"/>
      <c r="L24"/>
      <c r="M24"/>
      <c r="N24"/>
      <c r="O24"/>
      <c r="P24"/>
    </row>
    <row r="25" spans="1:16" s="110" customFormat="1" ht="14.45" customHeight="1" x14ac:dyDescent="0.2">
      <c r="A25" s="120"/>
      <c r="B25" s="119" t="s">
        <v>107</v>
      </c>
      <c r="C25" s="113">
        <v>58.595787537767656</v>
      </c>
      <c r="D25" s="115">
        <v>334538</v>
      </c>
      <c r="E25" s="114">
        <v>350191</v>
      </c>
      <c r="F25" s="114">
        <v>348871</v>
      </c>
      <c r="G25" s="114">
        <v>351243</v>
      </c>
      <c r="H25" s="140">
        <v>346501</v>
      </c>
      <c r="I25" s="115">
        <v>-11963</v>
      </c>
      <c r="J25" s="116">
        <v>-3.4525152885561656</v>
      </c>
      <c r="K25"/>
      <c r="L25"/>
      <c r="M25"/>
      <c r="N25"/>
      <c r="O25"/>
      <c r="P25"/>
    </row>
    <row r="26" spans="1:16" s="110" customFormat="1" ht="14.45" customHeight="1" x14ac:dyDescent="0.2">
      <c r="A26" s="118" t="s">
        <v>105</v>
      </c>
      <c r="B26" s="121" t="s">
        <v>108</v>
      </c>
      <c r="C26" s="113">
        <v>17.961903927836406</v>
      </c>
      <c r="D26" s="115">
        <v>102549</v>
      </c>
      <c r="E26" s="114">
        <v>110374</v>
      </c>
      <c r="F26" s="114">
        <v>108668</v>
      </c>
      <c r="G26" s="114">
        <v>111760</v>
      </c>
      <c r="H26" s="140">
        <v>105818</v>
      </c>
      <c r="I26" s="115">
        <v>-3269</v>
      </c>
      <c r="J26" s="116">
        <v>-3.0892664764028805</v>
      </c>
      <c r="K26"/>
      <c r="L26"/>
      <c r="M26"/>
      <c r="N26"/>
      <c r="O26"/>
      <c r="P26"/>
    </row>
    <row r="27" spans="1:16" s="110" customFormat="1" ht="14.45" customHeight="1" x14ac:dyDescent="0.2">
      <c r="A27" s="118"/>
      <c r="B27" s="121" t="s">
        <v>109</v>
      </c>
      <c r="C27" s="113">
        <v>49.587073608617594</v>
      </c>
      <c r="D27" s="115">
        <v>283105</v>
      </c>
      <c r="E27" s="114">
        <v>296957</v>
      </c>
      <c r="F27" s="114">
        <v>297040</v>
      </c>
      <c r="G27" s="114">
        <v>297480</v>
      </c>
      <c r="H27" s="140">
        <v>296166</v>
      </c>
      <c r="I27" s="115">
        <v>-13061</v>
      </c>
      <c r="J27" s="116">
        <v>-4.4100268092893851</v>
      </c>
      <c r="K27"/>
      <c r="L27"/>
      <c r="M27"/>
      <c r="N27"/>
      <c r="O27"/>
      <c r="P27"/>
    </row>
    <row r="28" spans="1:16" s="110" customFormat="1" ht="14.45" customHeight="1" x14ac:dyDescent="0.2">
      <c r="A28" s="118"/>
      <c r="B28" s="121" t="s">
        <v>110</v>
      </c>
      <c r="C28" s="113">
        <v>17.827560537723869</v>
      </c>
      <c r="D28" s="115">
        <v>101782</v>
      </c>
      <c r="E28" s="114">
        <v>103791</v>
      </c>
      <c r="F28" s="114">
        <v>103722</v>
      </c>
      <c r="G28" s="114">
        <v>103225</v>
      </c>
      <c r="H28" s="140">
        <v>102339</v>
      </c>
      <c r="I28" s="115">
        <v>-557</v>
      </c>
      <c r="J28" s="116">
        <v>-0.54426953556317725</v>
      </c>
      <c r="K28"/>
      <c r="L28"/>
      <c r="M28"/>
      <c r="N28"/>
      <c r="O28"/>
      <c r="P28"/>
    </row>
    <row r="29" spans="1:16" s="110" customFormat="1" ht="14.45" customHeight="1" x14ac:dyDescent="0.2">
      <c r="A29" s="118"/>
      <c r="B29" s="121" t="s">
        <v>111</v>
      </c>
      <c r="C29" s="113">
        <v>14.623461925822131</v>
      </c>
      <c r="D29" s="115">
        <v>83489</v>
      </c>
      <c r="E29" s="114">
        <v>85486</v>
      </c>
      <c r="F29" s="114">
        <v>84729</v>
      </c>
      <c r="G29" s="114">
        <v>83755</v>
      </c>
      <c r="H29" s="140">
        <v>82124</v>
      </c>
      <c r="I29" s="115">
        <v>1365</v>
      </c>
      <c r="J29" s="116">
        <v>1.6621206955335834</v>
      </c>
      <c r="K29"/>
      <c r="L29"/>
      <c r="M29"/>
      <c r="N29"/>
      <c r="O29"/>
      <c r="P29"/>
    </row>
    <row r="30" spans="1:16" s="110" customFormat="1" ht="14.45" customHeight="1" x14ac:dyDescent="0.2">
      <c r="A30" s="120"/>
      <c r="B30" s="121" t="s">
        <v>112</v>
      </c>
      <c r="C30" s="113">
        <v>1.3704076717607392</v>
      </c>
      <c r="D30" s="115">
        <v>7824</v>
      </c>
      <c r="E30" s="114">
        <v>7963</v>
      </c>
      <c r="F30" s="114">
        <v>8249</v>
      </c>
      <c r="G30" s="114">
        <v>7184</v>
      </c>
      <c r="H30" s="140">
        <v>6838</v>
      </c>
      <c r="I30" s="115">
        <v>986</v>
      </c>
      <c r="J30" s="116">
        <v>14.41942088329921</v>
      </c>
      <c r="K30"/>
      <c r="L30"/>
      <c r="M30"/>
      <c r="N30"/>
      <c r="O30"/>
      <c r="P30"/>
    </row>
    <row r="31" spans="1:16" s="110" customFormat="1" ht="14.45" customHeight="1" x14ac:dyDescent="0.2">
      <c r="A31" s="120" t="s">
        <v>113</v>
      </c>
      <c r="B31" s="119" t="s">
        <v>116</v>
      </c>
      <c r="C31" s="113">
        <v>81.875027367867929</v>
      </c>
      <c r="D31" s="115">
        <v>467445</v>
      </c>
      <c r="E31" s="114">
        <v>488333</v>
      </c>
      <c r="F31" s="114">
        <v>487098</v>
      </c>
      <c r="G31" s="114">
        <v>489676</v>
      </c>
      <c r="H31" s="140">
        <v>481995</v>
      </c>
      <c r="I31" s="115">
        <v>-14550</v>
      </c>
      <c r="J31" s="116">
        <v>-3.0187035135219245</v>
      </c>
      <c r="K31"/>
      <c r="L31"/>
      <c r="M31"/>
      <c r="N31"/>
      <c r="O31"/>
      <c r="P31"/>
    </row>
    <row r="32" spans="1:16" s="110" customFormat="1" ht="14.45" customHeight="1" x14ac:dyDescent="0.2">
      <c r="A32" s="123"/>
      <c r="B32" s="124" t="s">
        <v>117</v>
      </c>
      <c r="C32" s="125">
        <v>17.851031221263739</v>
      </c>
      <c r="D32" s="143">
        <v>101916</v>
      </c>
      <c r="E32" s="144">
        <v>106630</v>
      </c>
      <c r="F32" s="144">
        <v>105434</v>
      </c>
      <c r="G32" s="144">
        <v>104846</v>
      </c>
      <c r="H32" s="145">
        <v>102797</v>
      </c>
      <c r="I32" s="143">
        <v>-881</v>
      </c>
      <c r="J32" s="146">
        <v>-0.85702890162164269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17953</v>
      </c>
      <c r="E56" s="114">
        <v>19201</v>
      </c>
      <c r="F56" s="114">
        <v>18782</v>
      </c>
      <c r="G56" s="114">
        <v>19085</v>
      </c>
      <c r="H56" s="140">
        <v>18894</v>
      </c>
      <c r="I56" s="115">
        <v>-941</v>
      </c>
      <c r="J56" s="116">
        <v>-4.9804170636180798</v>
      </c>
      <c r="K56"/>
      <c r="L56"/>
      <c r="M56"/>
      <c r="N56"/>
      <c r="O56"/>
      <c r="P56"/>
    </row>
    <row r="57" spans="1:16" s="110" customFormat="1" ht="14.45" customHeight="1" x14ac:dyDescent="0.2">
      <c r="A57" s="120" t="s">
        <v>105</v>
      </c>
      <c r="B57" s="119" t="s">
        <v>106</v>
      </c>
      <c r="C57" s="113">
        <v>43.145992313262404</v>
      </c>
      <c r="D57" s="115">
        <v>7746</v>
      </c>
      <c r="E57" s="114">
        <v>8338</v>
      </c>
      <c r="F57" s="114">
        <v>8167</v>
      </c>
      <c r="G57" s="114">
        <v>8247</v>
      </c>
      <c r="H57" s="140">
        <v>8158</v>
      </c>
      <c r="I57" s="115">
        <v>-412</v>
      </c>
      <c r="J57" s="116">
        <v>-5.0502574160333413</v>
      </c>
    </row>
    <row r="58" spans="1:16" s="110" customFormat="1" ht="14.45" customHeight="1" x14ac:dyDescent="0.2">
      <c r="A58" s="120"/>
      <c r="B58" s="119" t="s">
        <v>107</v>
      </c>
      <c r="C58" s="113">
        <v>56.854007686737596</v>
      </c>
      <c r="D58" s="115">
        <v>10207</v>
      </c>
      <c r="E58" s="114">
        <v>10863</v>
      </c>
      <c r="F58" s="114">
        <v>10615</v>
      </c>
      <c r="G58" s="114">
        <v>10838</v>
      </c>
      <c r="H58" s="140">
        <v>10736</v>
      </c>
      <c r="I58" s="115">
        <v>-529</v>
      </c>
      <c r="J58" s="116">
        <v>-4.9273472429210132</v>
      </c>
    </row>
    <row r="59" spans="1:16" s="110" customFormat="1" ht="14.45" customHeight="1" x14ac:dyDescent="0.2">
      <c r="A59" s="118" t="s">
        <v>105</v>
      </c>
      <c r="B59" s="121" t="s">
        <v>108</v>
      </c>
      <c r="C59" s="113">
        <v>22.497632707625467</v>
      </c>
      <c r="D59" s="115">
        <v>4039</v>
      </c>
      <c r="E59" s="114">
        <v>4500</v>
      </c>
      <c r="F59" s="114">
        <v>4215</v>
      </c>
      <c r="G59" s="114">
        <v>4423</v>
      </c>
      <c r="H59" s="140">
        <v>4242</v>
      </c>
      <c r="I59" s="115">
        <v>-203</v>
      </c>
      <c r="J59" s="116">
        <v>-4.7854785478547859</v>
      </c>
    </row>
    <row r="60" spans="1:16" s="110" customFormat="1" ht="14.45" customHeight="1" x14ac:dyDescent="0.2">
      <c r="A60" s="118"/>
      <c r="B60" s="121" t="s">
        <v>109</v>
      </c>
      <c r="C60" s="113">
        <v>51.423160474572498</v>
      </c>
      <c r="D60" s="115">
        <v>9232</v>
      </c>
      <c r="E60" s="114">
        <v>9925</v>
      </c>
      <c r="F60" s="114">
        <v>9848</v>
      </c>
      <c r="G60" s="114">
        <v>9954</v>
      </c>
      <c r="H60" s="140">
        <v>9927</v>
      </c>
      <c r="I60" s="115">
        <v>-695</v>
      </c>
      <c r="J60" s="116">
        <v>-7.0011080890500654</v>
      </c>
    </row>
    <row r="61" spans="1:16" s="110" customFormat="1" ht="14.45" customHeight="1" x14ac:dyDescent="0.2">
      <c r="A61" s="118"/>
      <c r="B61" s="121" t="s">
        <v>110</v>
      </c>
      <c r="C61" s="113">
        <v>14.39870773686849</v>
      </c>
      <c r="D61" s="115">
        <v>2585</v>
      </c>
      <c r="E61" s="114">
        <v>2614</v>
      </c>
      <c r="F61" s="114">
        <v>2615</v>
      </c>
      <c r="G61" s="114">
        <v>2627</v>
      </c>
      <c r="H61" s="140">
        <v>2664</v>
      </c>
      <c r="I61" s="115">
        <v>-79</v>
      </c>
      <c r="J61" s="116">
        <v>-2.9654654654654653</v>
      </c>
    </row>
    <row r="62" spans="1:16" s="110" customFormat="1" ht="14.45" customHeight="1" x14ac:dyDescent="0.2">
      <c r="A62" s="120"/>
      <c r="B62" s="121" t="s">
        <v>111</v>
      </c>
      <c r="C62" s="113">
        <v>11.680499080933549</v>
      </c>
      <c r="D62" s="115">
        <v>2097</v>
      </c>
      <c r="E62" s="114">
        <v>2162</v>
      </c>
      <c r="F62" s="114">
        <v>2104</v>
      </c>
      <c r="G62" s="114">
        <v>2080</v>
      </c>
      <c r="H62" s="140">
        <v>2060</v>
      </c>
      <c r="I62" s="115">
        <v>37</v>
      </c>
      <c r="J62" s="116">
        <v>1.796116504854369</v>
      </c>
    </row>
    <row r="63" spans="1:16" s="110" customFormat="1" ht="14.45" customHeight="1" x14ac:dyDescent="0.2">
      <c r="A63" s="120"/>
      <c r="B63" s="121" t="s">
        <v>112</v>
      </c>
      <c r="C63" s="113">
        <v>1.1028797415473737</v>
      </c>
      <c r="D63" s="115">
        <v>198</v>
      </c>
      <c r="E63" s="114">
        <v>220</v>
      </c>
      <c r="F63" s="114">
        <v>206</v>
      </c>
      <c r="G63" s="114">
        <v>177</v>
      </c>
      <c r="H63" s="140">
        <v>163</v>
      </c>
      <c r="I63" s="115">
        <v>35</v>
      </c>
      <c r="J63" s="116">
        <v>21.472392638036808</v>
      </c>
    </row>
    <row r="64" spans="1:16" s="110" customFormat="1" ht="14.45" customHeight="1" x14ac:dyDescent="0.2">
      <c r="A64" s="120" t="s">
        <v>113</v>
      </c>
      <c r="B64" s="119" t="s">
        <v>116</v>
      </c>
      <c r="C64" s="113">
        <v>80.276276945357324</v>
      </c>
      <c r="D64" s="115">
        <v>14412</v>
      </c>
      <c r="E64" s="114">
        <v>15349</v>
      </c>
      <c r="F64" s="114">
        <v>15001</v>
      </c>
      <c r="G64" s="114">
        <v>15317</v>
      </c>
      <c r="H64" s="140">
        <v>15167</v>
      </c>
      <c r="I64" s="115">
        <v>-755</v>
      </c>
      <c r="J64" s="116">
        <v>-4.9779125733500367</v>
      </c>
    </row>
    <row r="65" spans="1:10" s="110" customFormat="1" ht="14.45" customHeight="1" x14ac:dyDescent="0.2">
      <c r="A65" s="123"/>
      <c r="B65" s="124" t="s">
        <v>117</v>
      </c>
      <c r="C65" s="125">
        <v>19.461928368517796</v>
      </c>
      <c r="D65" s="143">
        <v>3494</v>
      </c>
      <c r="E65" s="144">
        <v>3788</v>
      </c>
      <c r="F65" s="144">
        <v>3709</v>
      </c>
      <c r="G65" s="144">
        <v>3698</v>
      </c>
      <c r="H65" s="145">
        <v>3645</v>
      </c>
      <c r="I65" s="143">
        <v>-151</v>
      </c>
      <c r="J65" s="146">
        <v>-4.1426611796982167</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23715</v>
      </c>
      <c r="G11" s="114">
        <v>24982</v>
      </c>
      <c r="H11" s="114">
        <v>24575</v>
      </c>
      <c r="I11" s="114">
        <v>24914</v>
      </c>
      <c r="J11" s="140">
        <v>24589</v>
      </c>
      <c r="K11" s="114">
        <v>-874</v>
      </c>
      <c r="L11" s="116">
        <v>-3.5544349099190695</v>
      </c>
    </row>
    <row r="12" spans="1:17" s="110" customFormat="1" ht="24" customHeight="1" x14ac:dyDescent="0.2">
      <c r="A12" s="606" t="s">
        <v>185</v>
      </c>
      <c r="B12" s="607"/>
      <c r="C12" s="607"/>
      <c r="D12" s="608"/>
      <c r="E12" s="113">
        <v>44.718532574320051</v>
      </c>
      <c r="F12" s="115">
        <v>10605</v>
      </c>
      <c r="G12" s="114">
        <v>11163</v>
      </c>
      <c r="H12" s="114">
        <v>10997</v>
      </c>
      <c r="I12" s="114">
        <v>11062</v>
      </c>
      <c r="J12" s="140">
        <v>10961</v>
      </c>
      <c r="K12" s="114">
        <v>-356</v>
      </c>
      <c r="L12" s="116">
        <v>-3.2478788431712435</v>
      </c>
    </row>
    <row r="13" spans="1:17" s="110" customFormat="1" ht="15" customHeight="1" x14ac:dyDescent="0.2">
      <c r="A13" s="120"/>
      <c r="B13" s="609" t="s">
        <v>107</v>
      </c>
      <c r="C13" s="609"/>
      <c r="E13" s="113">
        <v>55.281467425679949</v>
      </c>
      <c r="F13" s="115">
        <v>13110</v>
      </c>
      <c r="G13" s="114">
        <v>13819</v>
      </c>
      <c r="H13" s="114">
        <v>13578</v>
      </c>
      <c r="I13" s="114">
        <v>13852</v>
      </c>
      <c r="J13" s="140">
        <v>13628</v>
      </c>
      <c r="K13" s="114">
        <v>-518</v>
      </c>
      <c r="L13" s="116">
        <v>-3.8009979454065159</v>
      </c>
    </row>
    <row r="14" spans="1:17" s="110" customFormat="1" ht="22.5" customHeight="1" x14ac:dyDescent="0.2">
      <c r="A14" s="606" t="s">
        <v>186</v>
      </c>
      <c r="B14" s="607"/>
      <c r="C14" s="607"/>
      <c r="D14" s="608"/>
      <c r="E14" s="113">
        <v>21.214421252371917</v>
      </c>
      <c r="F14" s="115">
        <v>5031</v>
      </c>
      <c r="G14" s="114">
        <v>5596</v>
      </c>
      <c r="H14" s="114">
        <v>5308</v>
      </c>
      <c r="I14" s="114">
        <v>5590</v>
      </c>
      <c r="J14" s="140">
        <v>5350</v>
      </c>
      <c r="K14" s="114">
        <v>-319</v>
      </c>
      <c r="L14" s="116">
        <v>-5.962616822429907</v>
      </c>
    </row>
    <row r="15" spans="1:17" s="110" customFormat="1" ht="15" customHeight="1" x14ac:dyDescent="0.2">
      <c r="A15" s="120"/>
      <c r="B15" s="119"/>
      <c r="C15" s="258" t="s">
        <v>106</v>
      </c>
      <c r="E15" s="113">
        <v>46.511627906976742</v>
      </c>
      <c r="F15" s="115">
        <v>2340</v>
      </c>
      <c r="G15" s="114">
        <v>2592</v>
      </c>
      <c r="H15" s="114">
        <v>2489</v>
      </c>
      <c r="I15" s="114">
        <v>2602</v>
      </c>
      <c r="J15" s="140">
        <v>2517</v>
      </c>
      <c r="K15" s="114">
        <v>-177</v>
      </c>
      <c r="L15" s="116">
        <v>-7.0321811680572113</v>
      </c>
    </row>
    <row r="16" spans="1:17" s="110" customFormat="1" ht="15" customHeight="1" x14ac:dyDescent="0.2">
      <c r="A16" s="120"/>
      <c r="B16" s="119"/>
      <c r="C16" s="258" t="s">
        <v>107</v>
      </c>
      <c r="E16" s="113">
        <v>53.488372093023258</v>
      </c>
      <c r="F16" s="115">
        <v>2691</v>
      </c>
      <c r="G16" s="114">
        <v>3004</v>
      </c>
      <c r="H16" s="114">
        <v>2819</v>
      </c>
      <c r="I16" s="114">
        <v>2988</v>
      </c>
      <c r="J16" s="140">
        <v>2833</v>
      </c>
      <c r="K16" s="114">
        <v>-142</v>
      </c>
      <c r="L16" s="116">
        <v>-5.0123543946346629</v>
      </c>
    </row>
    <row r="17" spans="1:12" s="110" customFormat="1" ht="15" customHeight="1" x14ac:dyDescent="0.2">
      <c r="A17" s="120"/>
      <c r="B17" s="121" t="s">
        <v>109</v>
      </c>
      <c r="C17" s="258"/>
      <c r="E17" s="113">
        <v>48.222643896268181</v>
      </c>
      <c r="F17" s="115">
        <v>11436</v>
      </c>
      <c r="G17" s="114">
        <v>12087</v>
      </c>
      <c r="H17" s="114">
        <v>11986</v>
      </c>
      <c r="I17" s="114">
        <v>12123</v>
      </c>
      <c r="J17" s="140">
        <v>12036</v>
      </c>
      <c r="K17" s="114">
        <v>-600</v>
      </c>
      <c r="L17" s="116">
        <v>-4.9850448654037889</v>
      </c>
    </row>
    <row r="18" spans="1:12" s="110" customFormat="1" ht="15" customHeight="1" x14ac:dyDescent="0.2">
      <c r="A18" s="120"/>
      <c r="B18" s="119"/>
      <c r="C18" s="258" t="s">
        <v>106</v>
      </c>
      <c r="E18" s="113">
        <v>41.920251836306399</v>
      </c>
      <c r="F18" s="115">
        <v>4794</v>
      </c>
      <c r="G18" s="114">
        <v>5095</v>
      </c>
      <c r="H18" s="114">
        <v>5028</v>
      </c>
      <c r="I18" s="114">
        <v>5046</v>
      </c>
      <c r="J18" s="140">
        <v>5001</v>
      </c>
      <c r="K18" s="114">
        <v>-207</v>
      </c>
      <c r="L18" s="116">
        <v>-4.1391721655668867</v>
      </c>
    </row>
    <row r="19" spans="1:12" s="110" customFormat="1" ht="15" customHeight="1" x14ac:dyDescent="0.2">
      <c r="A19" s="120"/>
      <c r="B19" s="119"/>
      <c r="C19" s="258" t="s">
        <v>107</v>
      </c>
      <c r="E19" s="113">
        <v>58.079748163693601</v>
      </c>
      <c r="F19" s="115">
        <v>6642</v>
      </c>
      <c r="G19" s="114">
        <v>6992</v>
      </c>
      <c r="H19" s="114">
        <v>6958</v>
      </c>
      <c r="I19" s="114">
        <v>7077</v>
      </c>
      <c r="J19" s="140">
        <v>7035</v>
      </c>
      <c r="K19" s="114">
        <v>-393</v>
      </c>
      <c r="L19" s="116">
        <v>-5.5863539445628998</v>
      </c>
    </row>
    <row r="20" spans="1:12" s="110" customFormat="1" ht="15" customHeight="1" x14ac:dyDescent="0.2">
      <c r="A20" s="120"/>
      <c r="B20" s="121" t="s">
        <v>110</v>
      </c>
      <c r="C20" s="258"/>
      <c r="E20" s="113">
        <v>15.816993464052288</v>
      </c>
      <c r="F20" s="115">
        <v>3751</v>
      </c>
      <c r="G20" s="114">
        <v>3800</v>
      </c>
      <c r="H20" s="114">
        <v>3804</v>
      </c>
      <c r="I20" s="114">
        <v>3795</v>
      </c>
      <c r="J20" s="140">
        <v>3818</v>
      </c>
      <c r="K20" s="114">
        <v>-67</v>
      </c>
      <c r="L20" s="116">
        <v>-1.7548454688318491</v>
      </c>
    </row>
    <row r="21" spans="1:12" s="110" customFormat="1" ht="15" customHeight="1" x14ac:dyDescent="0.2">
      <c r="A21" s="120"/>
      <c r="B21" s="119"/>
      <c r="C21" s="258" t="s">
        <v>106</v>
      </c>
      <c r="E21" s="113">
        <v>38.416422287390027</v>
      </c>
      <c r="F21" s="115">
        <v>1441</v>
      </c>
      <c r="G21" s="114">
        <v>1457</v>
      </c>
      <c r="H21" s="114">
        <v>1459</v>
      </c>
      <c r="I21" s="114">
        <v>1462</v>
      </c>
      <c r="J21" s="140">
        <v>1489</v>
      </c>
      <c r="K21" s="114">
        <v>-48</v>
      </c>
      <c r="L21" s="116">
        <v>-3.2236400268636669</v>
      </c>
    </row>
    <row r="22" spans="1:12" s="110" customFormat="1" ht="15" customHeight="1" x14ac:dyDescent="0.2">
      <c r="A22" s="120"/>
      <c r="B22" s="119"/>
      <c r="C22" s="258" t="s">
        <v>107</v>
      </c>
      <c r="E22" s="113">
        <v>61.583577712609973</v>
      </c>
      <c r="F22" s="115">
        <v>2310</v>
      </c>
      <c r="G22" s="114">
        <v>2343</v>
      </c>
      <c r="H22" s="114">
        <v>2345</v>
      </c>
      <c r="I22" s="114">
        <v>2333</v>
      </c>
      <c r="J22" s="140">
        <v>2329</v>
      </c>
      <c r="K22" s="114">
        <v>-19</v>
      </c>
      <c r="L22" s="116">
        <v>-0.81580077286389008</v>
      </c>
    </row>
    <row r="23" spans="1:12" s="110" customFormat="1" ht="15" customHeight="1" x14ac:dyDescent="0.2">
      <c r="A23" s="120"/>
      <c r="B23" s="121" t="s">
        <v>111</v>
      </c>
      <c r="C23" s="258"/>
      <c r="E23" s="113">
        <v>14.745941387307612</v>
      </c>
      <c r="F23" s="115">
        <v>3497</v>
      </c>
      <c r="G23" s="114">
        <v>3499</v>
      </c>
      <c r="H23" s="114">
        <v>3477</v>
      </c>
      <c r="I23" s="114">
        <v>3405</v>
      </c>
      <c r="J23" s="140">
        <v>3384</v>
      </c>
      <c r="K23" s="114">
        <v>113</v>
      </c>
      <c r="L23" s="116">
        <v>3.3392434988179671</v>
      </c>
    </row>
    <row r="24" spans="1:12" s="110" customFormat="1" ht="15" customHeight="1" x14ac:dyDescent="0.2">
      <c r="A24" s="120"/>
      <c r="B24" s="119"/>
      <c r="C24" s="258" t="s">
        <v>106</v>
      </c>
      <c r="E24" s="113">
        <v>58.049756934515301</v>
      </c>
      <c r="F24" s="115">
        <v>2030</v>
      </c>
      <c r="G24" s="114">
        <v>2019</v>
      </c>
      <c r="H24" s="114">
        <v>2021</v>
      </c>
      <c r="I24" s="114">
        <v>1951</v>
      </c>
      <c r="J24" s="140">
        <v>1953</v>
      </c>
      <c r="K24" s="114">
        <v>77</v>
      </c>
      <c r="L24" s="116">
        <v>3.9426523297491038</v>
      </c>
    </row>
    <row r="25" spans="1:12" s="110" customFormat="1" ht="15" customHeight="1" x14ac:dyDescent="0.2">
      <c r="A25" s="120"/>
      <c r="B25" s="119"/>
      <c r="C25" s="258" t="s">
        <v>107</v>
      </c>
      <c r="E25" s="113">
        <v>41.950243065484699</v>
      </c>
      <c r="F25" s="115">
        <v>1467</v>
      </c>
      <c r="G25" s="114">
        <v>1480</v>
      </c>
      <c r="H25" s="114">
        <v>1456</v>
      </c>
      <c r="I25" s="114">
        <v>1454</v>
      </c>
      <c r="J25" s="140">
        <v>1431</v>
      </c>
      <c r="K25" s="114">
        <v>36</v>
      </c>
      <c r="L25" s="116">
        <v>2.5157232704402515</v>
      </c>
    </row>
    <row r="26" spans="1:12" s="110" customFormat="1" ht="15" customHeight="1" x14ac:dyDescent="0.2">
      <c r="A26" s="120"/>
      <c r="C26" s="121" t="s">
        <v>187</v>
      </c>
      <c r="D26" s="110" t="s">
        <v>188</v>
      </c>
      <c r="E26" s="113">
        <v>1.2987560615644107</v>
      </c>
      <c r="F26" s="115">
        <v>308</v>
      </c>
      <c r="G26" s="114">
        <v>327</v>
      </c>
      <c r="H26" s="114">
        <v>338</v>
      </c>
      <c r="I26" s="114">
        <v>281</v>
      </c>
      <c r="J26" s="140">
        <v>279</v>
      </c>
      <c r="K26" s="114">
        <v>29</v>
      </c>
      <c r="L26" s="116">
        <v>10.394265232974911</v>
      </c>
    </row>
    <row r="27" spans="1:12" s="110" customFormat="1" ht="15" customHeight="1" x14ac:dyDescent="0.2">
      <c r="A27" s="120"/>
      <c r="B27" s="119"/>
      <c r="D27" s="259" t="s">
        <v>106</v>
      </c>
      <c r="E27" s="113">
        <v>51.623376623376622</v>
      </c>
      <c r="F27" s="115">
        <v>159</v>
      </c>
      <c r="G27" s="114">
        <v>172</v>
      </c>
      <c r="H27" s="114">
        <v>175</v>
      </c>
      <c r="I27" s="114">
        <v>142</v>
      </c>
      <c r="J27" s="140">
        <v>146</v>
      </c>
      <c r="K27" s="114">
        <v>13</v>
      </c>
      <c r="L27" s="116">
        <v>8.9041095890410951</v>
      </c>
    </row>
    <row r="28" spans="1:12" s="110" customFormat="1" ht="15" customHeight="1" x14ac:dyDescent="0.2">
      <c r="A28" s="120"/>
      <c r="B28" s="119"/>
      <c r="D28" s="259" t="s">
        <v>107</v>
      </c>
      <c r="E28" s="113">
        <v>48.376623376623378</v>
      </c>
      <c r="F28" s="115">
        <v>149</v>
      </c>
      <c r="G28" s="114">
        <v>155</v>
      </c>
      <c r="H28" s="114">
        <v>163</v>
      </c>
      <c r="I28" s="114">
        <v>139</v>
      </c>
      <c r="J28" s="140">
        <v>133</v>
      </c>
      <c r="K28" s="114">
        <v>16</v>
      </c>
      <c r="L28" s="116">
        <v>12.030075187969924</v>
      </c>
    </row>
    <row r="29" spans="1:12" s="110" customFormat="1" ht="24" customHeight="1" x14ac:dyDescent="0.2">
      <c r="A29" s="606" t="s">
        <v>189</v>
      </c>
      <c r="B29" s="607"/>
      <c r="C29" s="607"/>
      <c r="D29" s="608"/>
      <c r="E29" s="113">
        <v>85.865485979337976</v>
      </c>
      <c r="F29" s="115">
        <v>20363</v>
      </c>
      <c r="G29" s="114">
        <v>21368</v>
      </c>
      <c r="H29" s="114">
        <v>20999</v>
      </c>
      <c r="I29" s="114">
        <v>21324</v>
      </c>
      <c r="J29" s="140">
        <v>21064</v>
      </c>
      <c r="K29" s="114">
        <v>-701</v>
      </c>
      <c r="L29" s="116">
        <v>-3.3279529054310673</v>
      </c>
    </row>
    <row r="30" spans="1:12" s="110" customFormat="1" ht="15" customHeight="1" x14ac:dyDescent="0.2">
      <c r="A30" s="120"/>
      <c r="B30" s="119"/>
      <c r="C30" s="258" t="s">
        <v>106</v>
      </c>
      <c r="E30" s="113">
        <v>43.883514216962141</v>
      </c>
      <c r="F30" s="115">
        <v>8936</v>
      </c>
      <c r="G30" s="114">
        <v>9306</v>
      </c>
      <c r="H30" s="114">
        <v>9188</v>
      </c>
      <c r="I30" s="114">
        <v>9263</v>
      </c>
      <c r="J30" s="140">
        <v>9205</v>
      </c>
      <c r="K30" s="114">
        <v>-269</v>
      </c>
      <c r="L30" s="116">
        <v>-2.9223248234655079</v>
      </c>
    </row>
    <row r="31" spans="1:12" s="110" customFormat="1" ht="15" customHeight="1" x14ac:dyDescent="0.2">
      <c r="A31" s="120"/>
      <c r="B31" s="119"/>
      <c r="C31" s="258" t="s">
        <v>107</v>
      </c>
      <c r="E31" s="113">
        <v>56.116485783037859</v>
      </c>
      <c r="F31" s="115">
        <v>11427</v>
      </c>
      <c r="G31" s="114">
        <v>12062</v>
      </c>
      <c r="H31" s="114">
        <v>11811</v>
      </c>
      <c r="I31" s="114">
        <v>12061</v>
      </c>
      <c r="J31" s="140">
        <v>11859</v>
      </c>
      <c r="K31" s="114">
        <v>-432</v>
      </c>
      <c r="L31" s="116">
        <v>-3.6428029344801418</v>
      </c>
    </row>
    <row r="32" spans="1:12" s="110" customFormat="1" ht="15" customHeight="1" x14ac:dyDescent="0.2">
      <c r="A32" s="120"/>
      <c r="B32" s="119" t="s">
        <v>117</v>
      </c>
      <c r="C32" s="258"/>
      <c r="E32" s="113">
        <v>13.965844402277041</v>
      </c>
      <c r="F32" s="114">
        <v>3312</v>
      </c>
      <c r="G32" s="114">
        <v>3558</v>
      </c>
      <c r="H32" s="114">
        <v>3507</v>
      </c>
      <c r="I32" s="114">
        <v>3524</v>
      </c>
      <c r="J32" s="140">
        <v>3450</v>
      </c>
      <c r="K32" s="114">
        <v>-138</v>
      </c>
      <c r="L32" s="116">
        <v>-4</v>
      </c>
    </row>
    <row r="33" spans="1:12" s="110" customFormat="1" ht="15" customHeight="1" x14ac:dyDescent="0.2">
      <c r="A33" s="120"/>
      <c r="B33" s="119"/>
      <c r="C33" s="258" t="s">
        <v>106</v>
      </c>
      <c r="E33" s="113">
        <v>49.969806763285021</v>
      </c>
      <c r="F33" s="114">
        <v>1655</v>
      </c>
      <c r="G33" s="114">
        <v>1825</v>
      </c>
      <c r="H33" s="114">
        <v>1773</v>
      </c>
      <c r="I33" s="114">
        <v>1766</v>
      </c>
      <c r="J33" s="140">
        <v>1716</v>
      </c>
      <c r="K33" s="114">
        <v>-61</v>
      </c>
      <c r="L33" s="116">
        <v>-3.5547785547785549</v>
      </c>
    </row>
    <row r="34" spans="1:12" s="110" customFormat="1" ht="15" customHeight="1" x14ac:dyDescent="0.2">
      <c r="A34" s="120"/>
      <c r="B34" s="119"/>
      <c r="C34" s="258" t="s">
        <v>107</v>
      </c>
      <c r="E34" s="113">
        <v>50.030193236714979</v>
      </c>
      <c r="F34" s="114">
        <v>1657</v>
      </c>
      <c r="G34" s="114">
        <v>1733</v>
      </c>
      <c r="H34" s="114">
        <v>1734</v>
      </c>
      <c r="I34" s="114">
        <v>1758</v>
      </c>
      <c r="J34" s="140">
        <v>1734</v>
      </c>
      <c r="K34" s="114">
        <v>-77</v>
      </c>
      <c r="L34" s="116">
        <v>-4.4405997693194923</v>
      </c>
    </row>
    <row r="35" spans="1:12" s="110" customFormat="1" ht="24" customHeight="1" x14ac:dyDescent="0.2">
      <c r="A35" s="606" t="s">
        <v>192</v>
      </c>
      <c r="B35" s="607"/>
      <c r="C35" s="607"/>
      <c r="D35" s="608"/>
      <c r="E35" s="113">
        <v>23.255323634830276</v>
      </c>
      <c r="F35" s="114">
        <v>5515</v>
      </c>
      <c r="G35" s="114">
        <v>5936</v>
      </c>
      <c r="H35" s="114">
        <v>5675</v>
      </c>
      <c r="I35" s="114">
        <v>5932</v>
      </c>
      <c r="J35" s="114">
        <v>5699</v>
      </c>
      <c r="K35" s="318">
        <v>-184</v>
      </c>
      <c r="L35" s="319">
        <v>-3.2286366029127915</v>
      </c>
    </row>
    <row r="36" spans="1:12" s="110" customFormat="1" ht="15" customHeight="1" x14ac:dyDescent="0.2">
      <c r="A36" s="120"/>
      <c r="B36" s="119"/>
      <c r="C36" s="258" t="s">
        <v>106</v>
      </c>
      <c r="E36" s="113">
        <v>46.110607434270172</v>
      </c>
      <c r="F36" s="114">
        <v>2543</v>
      </c>
      <c r="G36" s="114">
        <v>2718</v>
      </c>
      <c r="H36" s="114">
        <v>2598</v>
      </c>
      <c r="I36" s="114">
        <v>2702</v>
      </c>
      <c r="J36" s="114">
        <v>2595</v>
      </c>
      <c r="K36" s="318">
        <v>-52</v>
      </c>
      <c r="L36" s="116">
        <v>-2.0038535645472062</v>
      </c>
    </row>
    <row r="37" spans="1:12" s="110" customFormat="1" ht="15" customHeight="1" x14ac:dyDescent="0.2">
      <c r="A37" s="120"/>
      <c r="B37" s="119"/>
      <c r="C37" s="258" t="s">
        <v>107</v>
      </c>
      <c r="E37" s="113">
        <v>53.889392565729828</v>
      </c>
      <c r="F37" s="114">
        <v>2972</v>
      </c>
      <c r="G37" s="114">
        <v>3218</v>
      </c>
      <c r="H37" s="114">
        <v>3077</v>
      </c>
      <c r="I37" s="114">
        <v>3230</v>
      </c>
      <c r="J37" s="140">
        <v>3104</v>
      </c>
      <c r="K37" s="114">
        <v>-132</v>
      </c>
      <c r="L37" s="116">
        <v>-4.2525773195876289</v>
      </c>
    </row>
    <row r="38" spans="1:12" s="110" customFormat="1" ht="15" customHeight="1" x14ac:dyDescent="0.2">
      <c r="A38" s="120"/>
      <c r="B38" s="119" t="s">
        <v>328</v>
      </c>
      <c r="C38" s="258"/>
      <c r="E38" s="113">
        <v>45.511279780729495</v>
      </c>
      <c r="F38" s="114">
        <v>10793</v>
      </c>
      <c r="G38" s="114">
        <v>11101</v>
      </c>
      <c r="H38" s="114">
        <v>11047</v>
      </c>
      <c r="I38" s="114">
        <v>11062</v>
      </c>
      <c r="J38" s="140">
        <v>10990</v>
      </c>
      <c r="K38" s="114">
        <v>-197</v>
      </c>
      <c r="L38" s="116">
        <v>-1.7925386715195633</v>
      </c>
    </row>
    <row r="39" spans="1:12" s="110" customFormat="1" ht="15" customHeight="1" x14ac:dyDescent="0.2">
      <c r="A39" s="120"/>
      <c r="B39" s="119"/>
      <c r="C39" s="258" t="s">
        <v>106</v>
      </c>
      <c r="E39" s="113">
        <v>45.455387751320302</v>
      </c>
      <c r="F39" s="115">
        <v>4906</v>
      </c>
      <c r="G39" s="114">
        <v>5008</v>
      </c>
      <c r="H39" s="114">
        <v>4994</v>
      </c>
      <c r="I39" s="114">
        <v>4931</v>
      </c>
      <c r="J39" s="140">
        <v>4917</v>
      </c>
      <c r="K39" s="114">
        <v>-11</v>
      </c>
      <c r="L39" s="116">
        <v>-0.22371364653243847</v>
      </c>
    </row>
    <row r="40" spans="1:12" s="110" customFormat="1" ht="15" customHeight="1" x14ac:dyDescent="0.2">
      <c r="A40" s="120"/>
      <c r="B40" s="119"/>
      <c r="C40" s="258" t="s">
        <v>107</v>
      </c>
      <c r="E40" s="113">
        <v>54.544612248679698</v>
      </c>
      <c r="F40" s="115">
        <v>5887</v>
      </c>
      <c r="G40" s="114">
        <v>6093</v>
      </c>
      <c r="H40" s="114">
        <v>6053</v>
      </c>
      <c r="I40" s="114">
        <v>6131</v>
      </c>
      <c r="J40" s="140">
        <v>6073</v>
      </c>
      <c r="K40" s="114">
        <v>-186</v>
      </c>
      <c r="L40" s="116">
        <v>-3.0627367034414621</v>
      </c>
    </row>
    <row r="41" spans="1:12" s="110" customFormat="1" ht="15" customHeight="1" x14ac:dyDescent="0.2">
      <c r="A41" s="120"/>
      <c r="B41" s="320" t="s">
        <v>516</v>
      </c>
      <c r="C41" s="258"/>
      <c r="E41" s="113">
        <v>10.562934851359898</v>
      </c>
      <c r="F41" s="115">
        <v>2505</v>
      </c>
      <c r="G41" s="114">
        <v>2622</v>
      </c>
      <c r="H41" s="114">
        <v>2562</v>
      </c>
      <c r="I41" s="114">
        <v>2575</v>
      </c>
      <c r="J41" s="140">
        <v>2495</v>
      </c>
      <c r="K41" s="114">
        <v>10</v>
      </c>
      <c r="L41" s="116">
        <v>0.40080160320641284</v>
      </c>
    </row>
    <row r="42" spans="1:12" s="110" customFormat="1" ht="15" customHeight="1" x14ac:dyDescent="0.2">
      <c r="A42" s="120"/>
      <c r="B42" s="119"/>
      <c r="C42" s="268" t="s">
        <v>106</v>
      </c>
      <c r="D42" s="182"/>
      <c r="E42" s="113">
        <v>44.11177644710579</v>
      </c>
      <c r="F42" s="115">
        <v>1105</v>
      </c>
      <c r="G42" s="114">
        <v>1166</v>
      </c>
      <c r="H42" s="114">
        <v>1143</v>
      </c>
      <c r="I42" s="114">
        <v>1154</v>
      </c>
      <c r="J42" s="140">
        <v>1120</v>
      </c>
      <c r="K42" s="114">
        <v>-15</v>
      </c>
      <c r="L42" s="116">
        <v>-1.3392857142857142</v>
      </c>
    </row>
    <row r="43" spans="1:12" s="110" customFormat="1" ht="15" customHeight="1" x14ac:dyDescent="0.2">
      <c r="A43" s="120"/>
      <c r="B43" s="119"/>
      <c r="C43" s="268" t="s">
        <v>107</v>
      </c>
      <c r="D43" s="182"/>
      <c r="E43" s="113">
        <v>55.88822355289421</v>
      </c>
      <c r="F43" s="115">
        <v>1400</v>
      </c>
      <c r="G43" s="114">
        <v>1456</v>
      </c>
      <c r="H43" s="114">
        <v>1419</v>
      </c>
      <c r="I43" s="114">
        <v>1421</v>
      </c>
      <c r="J43" s="140">
        <v>1375</v>
      </c>
      <c r="K43" s="114">
        <v>25</v>
      </c>
      <c r="L43" s="116">
        <v>1.8181818181818181</v>
      </c>
    </row>
    <row r="44" spans="1:12" s="110" customFormat="1" ht="15" customHeight="1" x14ac:dyDescent="0.2">
      <c r="A44" s="120"/>
      <c r="B44" s="119" t="s">
        <v>205</v>
      </c>
      <c r="C44" s="268"/>
      <c r="D44" s="182"/>
      <c r="E44" s="113">
        <v>20.67046173308033</v>
      </c>
      <c r="F44" s="115">
        <v>4902</v>
      </c>
      <c r="G44" s="114">
        <v>5323</v>
      </c>
      <c r="H44" s="114">
        <v>5291</v>
      </c>
      <c r="I44" s="114">
        <v>5345</v>
      </c>
      <c r="J44" s="140">
        <v>5405</v>
      </c>
      <c r="K44" s="114">
        <v>-503</v>
      </c>
      <c r="L44" s="116">
        <v>-9.3061979648473638</v>
      </c>
    </row>
    <row r="45" spans="1:12" s="110" customFormat="1" ht="15" customHeight="1" x14ac:dyDescent="0.2">
      <c r="A45" s="120"/>
      <c r="B45" s="119"/>
      <c r="C45" s="268" t="s">
        <v>106</v>
      </c>
      <c r="D45" s="182"/>
      <c r="E45" s="113">
        <v>41.840065279477763</v>
      </c>
      <c r="F45" s="115">
        <v>2051</v>
      </c>
      <c r="G45" s="114">
        <v>2271</v>
      </c>
      <c r="H45" s="114">
        <v>2262</v>
      </c>
      <c r="I45" s="114">
        <v>2275</v>
      </c>
      <c r="J45" s="140">
        <v>2329</v>
      </c>
      <c r="K45" s="114">
        <v>-278</v>
      </c>
      <c r="L45" s="116">
        <v>-11.936453413482182</v>
      </c>
    </row>
    <row r="46" spans="1:12" s="110" customFormat="1" ht="15" customHeight="1" x14ac:dyDescent="0.2">
      <c r="A46" s="123"/>
      <c r="B46" s="124"/>
      <c r="C46" s="260" t="s">
        <v>107</v>
      </c>
      <c r="D46" s="261"/>
      <c r="E46" s="125">
        <v>58.159934720522237</v>
      </c>
      <c r="F46" s="143">
        <v>2851</v>
      </c>
      <c r="G46" s="144">
        <v>3052</v>
      </c>
      <c r="H46" s="144">
        <v>3029</v>
      </c>
      <c r="I46" s="144">
        <v>3070</v>
      </c>
      <c r="J46" s="145">
        <v>3076</v>
      </c>
      <c r="K46" s="144">
        <v>-225</v>
      </c>
      <c r="L46" s="146">
        <v>-7.314694408322497</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4"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21"/>
      <c r="B53" s="621"/>
      <c r="C53" s="621"/>
      <c r="D53" s="621"/>
      <c r="E53" s="621"/>
      <c r="F53" s="621"/>
      <c r="G53" s="621"/>
      <c r="H53" s="621"/>
      <c r="I53" s="621"/>
      <c r="J53" s="621"/>
      <c r="K53" s="621"/>
      <c r="L53" s="621"/>
    </row>
    <row r="54" spans="1:12" ht="21" customHeight="1" x14ac:dyDescent="0.2">
      <c r="A54" s="604"/>
      <c r="B54" s="604"/>
      <c r="C54" s="604"/>
      <c r="D54" s="604"/>
      <c r="E54" s="604"/>
      <c r="F54" s="604"/>
      <c r="G54" s="604"/>
      <c r="H54" s="604"/>
      <c r="I54" s="604"/>
      <c r="J54" s="604"/>
      <c r="K54" s="604"/>
      <c r="L54" s="604"/>
    </row>
    <row r="55" spans="1:12" ht="12.75" customHeight="1" x14ac:dyDescent="0.2"/>
  </sheetData>
  <mergeCells count="21">
    <mergeCell ref="A35:D35"/>
    <mergeCell ref="A51:L51"/>
    <mergeCell ref="A52:L52"/>
    <mergeCell ref="A53:L53"/>
    <mergeCell ref="A54:L54"/>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23715</v>
      </c>
      <c r="E11" s="114">
        <v>24982</v>
      </c>
      <c r="F11" s="114">
        <v>24575</v>
      </c>
      <c r="G11" s="114">
        <v>24914</v>
      </c>
      <c r="H11" s="140">
        <v>24589</v>
      </c>
      <c r="I11" s="115">
        <v>-874</v>
      </c>
      <c r="J11" s="116">
        <v>-3.5544349099190695</v>
      </c>
    </row>
    <row r="12" spans="1:15" s="110" customFormat="1" ht="24.95" customHeight="1" x14ac:dyDescent="0.2">
      <c r="A12" s="193" t="s">
        <v>132</v>
      </c>
      <c r="B12" s="194" t="s">
        <v>133</v>
      </c>
      <c r="C12" s="113">
        <v>5.9034366434745938E-2</v>
      </c>
      <c r="D12" s="115">
        <v>14</v>
      </c>
      <c r="E12" s="114">
        <v>15</v>
      </c>
      <c r="F12" s="114">
        <v>16</v>
      </c>
      <c r="G12" s="114">
        <v>13</v>
      </c>
      <c r="H12" s="140">
        <v>11</v>
      </c>
      <c r="I12" s="115">
        <v>3</v>
      </c>
      <c r="J12" s="116">
        <v>27.272727272727273</v>
      </c>
    </row>
    <row r="13" spans="1:15" s="110" customFormat="1" ht="24.95" customHeight="1" x14ac:dyDescent="0.2">
      <c r="A13" s="193" t="s">
        <v>134</v>
      </c>
      <c r="B13" s="199" t="s">
        <v>214</v>
      </c>
      <c r="C13" s="113">
        <v>0.22348724436010964</v>
      </c>
      <c r="D13" s="115">
        <v>53</v>
      </c>
      <c r="E13" s="114">
        <v>55</v>
      </c>
      <c r="F13" s="114">
        <v>56</v>
      </c>
      <c r="G13" s="114">
        <v>54</v>
      </c>
      <c r="H13" s="140">
        <v>58</v>
      </c>
      <c r="I13" s="115">
        <v>-5</v>
      </c>
      <c r="J13" s="116">
        <v>-8.6206896551724146</v>
      </c>
    </row>
    <row r="14" spans="1:15" s="287" customFormat="1" ht="24.95" customHeight="1" x14ac:dyDescent="0.2">
      <c r="A14" s="193" t="s">
        <v>215</v>
      </c>
      <c r="B14" s="199" t="s">
        <v>137</v>
      </c>
      <c r="C14" s="113">
        <v>2.833649588867805</v>
      </c>
      <c r="D14" s="115">
        <v>672</v>
      </c>
      <c r="E14" s="114">
        <v>700</v>
      </c>
      <c r="F14" s="114">
        <v>715</v>
      </c>
      <c r="G14" s="114">
        <v>730</v>
      </c>
      <c r="H14" s="140">
        <v>712</v>
      </c>
      <c r="I14" s="115">
        <v>-40</v>
      </c>
      <c r="J14" s="116">
        <v>-5.617977528089888</v>
      </c>
      <c r="K14" s="110"/>
      <c r="L14" s="110"/>
      <c r="M14" s="110"/>
      <c r="N14" s="110"/>
      <c r="O14" s="110"/>
    </row>
    <row r="15" spans="1:15" s="110" customFormat="1" ht="24.95" customHeight="1" x14ac:dyDescent="0.2">
      <c r="A15" s="193" t="s">
        <v>216</v>
      </c>
      <c r="B15" s="199" t="s">
        <v>217</v>
      </c>
      <c r="C15" s="113">
        <v>0.89394897744043855</v>
      </c>
      <c r="D15" s="115">
        <v>212</v>
      </c>
      <c r="E15" s="114">
        <v>222</v>
      </c>
      <c r="F15" s="114">
        <v>219</v>
      </c>
      <c r="G15" s="114">
        <v>236</v>
      </c>
      <c r="H15" s="140">
        <v>221</v>
      </c>
      <c r="I15" s="115">
        <v>-9</v>
      </c>
      <c r="J15" s="116">
        <v>-4.0723981900452486</v>
      </c>
    </row>
    <row r="16" spans="1:15" s="287" customFormat="1" ht="24.95" customHeight="1" x14ac:dyDescent="0.2">
      <c r="A16" s="193" t="s">
        <v>218</v>
      </c>
      <c r="B16" s="199" t="s">
        <v>141</v>
      </c>
      <c r="C16" s="113">
        <v>1.6993464052287581</v>
      </c>
      <c r="D16" s="115">
        <v>403</v>
      </c>
      <c r="E16" s="114">
        <v>425</v>
      </c>
      <c r="F16" s="114">
        <v>440</v>
      </c>
      <c r="G16" s="114">
        <v>439</v>
      </c>
      <c r="H16" s="140">
        <v>438</v>
      </c>
      <c r="I16" s="115">
        <v>-35</v>
      </c>
      <c r="J16" s="116">
        <v>-7.9908675799086755</v>
      </c>
      <c r="K16" s="110"/>
      <c r="L16" s="110"/>
      <c r="M16" s="110"/>
      <c r="N16" s="110"/>
      <c r="O16" s="110"/>
    </row>
    <row r="17" spans="1:15" s="110" customFormat="1" ht="24.95" customHeight="1" x14ac:dyDescent="0.2">
      <c r="A17" s="193" t="s">
        <v>142</v>
      </c>
      <c r="B17" s="199" t="s">
        <v>220</v>
      </c>
      <c r="C17" s="113">
        <v>0.24035420619860848</v>
      </c>
      <c r="D17" s="115">
        <v>57</v>
      </c>
      <c r="E17" s="114">
        <v>53</v>
      </c>
      <c r="F17" s="114">
        <v>56</v>
      </c>
      <c r="G17" s="114">
        <v>55</v>
      </c>
      <c r="H17" s="140">
        <v>53</v>
      </c>
      <c r="I17" s="115">
        <v>4</v>
      </c>
      <c r="J17" s="116">
        <v>7.5471698113207548</v>
      </c>
    </row>
    <row r="18" spans="1:15" s="287" customFormat="1" ht="24.95" customHeight="1" x14ac:dyDescent="0.2">
      <c r="A18" s="201" t="s">
        <v>144</v>
      </c>
      <c r="B18" s="202" t="s">
        <v>145</v>
      </c>
      <c r="C18" s="113">
        <v>2.1125869702719799</v>
      </c>
      <c r="D18" s="115">
        <v>501</v>
      </c>
      <c r="E18" s="114">
        <v>485</v>
      </c>
      <c r="F18" s="114">
        <v>489</v>
      </c>
      <c r="G18" s="114">
        <v>478</v>
      </c>
      <c r="H18" s="140">
        <v>488</v>
      </c>
      <c r="I18" s="115">
        <v>13</v>
      </c>
      <c r="J18" s="116">
        <v>2.6639344262295084</v>
      </c>
      <c r="K18" s="110"/>
      <c r="L18" s="110"/>
      <c r="M18" s="110"/>
      <c r="N18" s="110"/>
      <c r="O18" s="110"/>
    </row>
    <row r="19" spans="1:15" s="110" customFormat="1" ht="24.95" customHeight="1" x14ac:dyDescent="0.2">
      <c r="A19" s="193" t="s">
        <v>146</v>
      </c>
      <c r="B19" s="199" t="s">
        <v>147</v>
      </c>
      <c r="C19" s="113">
        <v>15.559772296015181</v>
      </c>
      <c r="D19" s="115">
        <v>3690</v>
      </c>
      <c r="E19" s="114">
        <v>3897</v>
      </c>
      <c r="F19" s="114">
        <v>3757</v>
      </c>
      <c r="G19" s="114">
        <v>3789</v>
      </c>
      <c r="H19" s="140">
        <v>3805</v>
      </c>
      <c r="I19" s="115">
        <v>-115</v>
      </c>
      <c r="J19" s="116">
        <v>-3.0223390275952693</v>
      </c>
    </row>
    <row r="20" spans="1:15" s="287" customFormat="1" ht="24.95" customHeight="1" x14ac:dyDescent="0.2">
      <c r="A20" s="193" t="s">
        <v>148</v>
      </c>
      <c r="B20" s="199" t="s">
        <v>149</v>
      </c>
      <c r="C20" s="113">
        <v>3.9890364748049758</v>
      </c>
      <c r="D20" s="115">
        <v>946</v>
      </c>
      <c r="E20" s="114">
        <v>964</v>
      </c>
      <c r="F20" s="114">
        <v>977</v>
      </c>
      <c r="G20" s="114">
        <v>987</v>
      </c>
      <c r="H20" s="140">
        <v>1049</v>
      </c>
      <c r="I20" s="115">
        <v>-103</v>
      </c>
      <c r="J20" s="116">
        <v>-9.8188751191611061</v>
      </c>
      <c r="K20" s="110"/>
      <c r="L20" s="110"/>
      <c r="M20" s="110"/>
      <c r="N20" s="110"/>
      <c r="O20" s="110"/>
    </row>
    <row r="21" spans="1:15" s="110" customFormat="1" ht="24.95" customHeight="1" x14ac:dyDescent="0.2">
      <c r="A21" s="201" t="s">
        <v>150</v>
      </c>
      <c r="B21" s="202" t="s">
        <v>151</v>
      </c>
      <c r="C21" s="113">
        <v>11.827956989247312</v>
      </c>
      <c r="D21" s="115">
        <v>2805</v>
      </c>
      <c r="E21" s="114">
        <v>3305</v>
      </c>
      <c r="F21" s="114">
        <v>3282</v>
      </c>
      <c r="G21" s="114">
        <v>3344</v>
      </c>
      <c r="H21" s="140">
        <v>3275</v>
      </c>
      <c r="I21" s="115">
        <v>-470</v>
      </c>
      <c r="J21" s="116">
        <v>-14.351145038167939</v>
      </c>
    </row>
    <row r="22" spans="1:15" s="110" customFormat="1" ht="24.95" customHeight="1" x14ac:dyDescent="0.2">
      <c r="A22" s="201" t="s">
        <v>152</v>
      </c>
      <c r="B22" s="199" t="s">
        <v>153</v>
      </c>
      <c r="C22" s="113">
        <v>1.0499683744465529</v>
      </c>
      <c r="D22" s="115">
        <v>249</v>
      </c>
      <c r="E22" s="114">
        <v>251</v>
      </c>
      <c r="F22" s="114">
        <v>253</v>
      </c>
      <c r="G22" s="114">
        <v>240</v>
      </c>
      <c r="H22" s="140">
        <v>265</v>
      </c>
      <c r="I22" s="115">
        <v>-16</v>
      </c>
      <c r="J22" s="116">
        <v>-6.0377358490566042</v>
      </c>
    </row>
    <row r="23" spans="1:15" s="110" customFormat="1" ht="24.95" customHeight="1" x14ac:dyDescent="0.2">
      <c r="A23" s="193" t="s">
        <v>154</v>
      </c>
      <c r="B23" s="199" t="s">
        <v>155</v>
      </c>
      <c r="C23" s="113">
        <v>0.97828378663293269</v>
      </c>
      <c r="D23" s="115">
        <v>232</v>
      </c>
      <c r="E23" s="114">
        <v>232</v>
      </c>
      <c r="F23" s="114">
        <v>221</v>
      </c>
      <c r="G23" s="114">
        <v>217</v>
      </c>
      <c r="H23" s="140">
        <v>227</v>
      </c>
      <c r="I23" s="115">
        <v>5</v>
      </c>
      <c r="J23" s="116">
        <v>2.2026431718061672</v>
      </c>
    </row>
    <row r="24" spans="1:15" s="110" customFormat="1" ht="24.95" customHeight="1" x14ac:dyDescent="0.2">
      <c r="A24" s="193" t="s">
        <v>156</v>
      </c>
      <c r="B24" s="199" t="s">
        <v>221</v>
      </c>
      <c r="C24" s="113">
        <v>17.832595403752897</v>
      </c>
      <c r="D24" s="115">
        <v>4229</v>
      </c>
      <c r="E24" s="114">
        <v>4176</v>
      </c>
      <c r="F24" s="114">
        <v>4172</v>
      </c>
      <c r="G24" s="114">
        <v>4175</v>
      </c>
      <c r="H24" s="140">
        <v>4153</v>
      </c>
      <c r="I24" s="115">
        <v>76</v>
      </c>
      <c r="J24" s="116">
        <v>1.8300024078979051</v>
      </c>
    </row>
    <row r="25" spans="1:15" s="110" customFormat="1" ht="24.95" customHeight="1" x14ac:dyDescent="0.2">
      <c r="A25" s="193" t="s">
        <v>222</v>
      </c>
      <c r="B25" s="204" t="s">
        <v>159</v>
      </c>
      <c r="C25" s="113">
        <v>13.835125448028673</v>
      </c>
      <c r="D25" s="115">
        <v>3281</v>
      </c>
      <c r="E25" s="114">
        <v>3326</v>
      </c>
      <c r="F25" s="114">
        <v>3316</v>
      </c>
      <c r="G25" s="114">
        <v>3318</v>
      </c>
      <c r="H25" s="140">
        <v>3180</v>
      </c>
      <c r="I25" s="115">
        <v>101</v>
      </c>
      <c r="J25" s="116">
        <v>3.1761006289308176</v>
      </c>
    </row>
    <row r="26" spans="1:15" s="110" customFormat="1" ht="24.95" customHeight="1" x14ac:dyDescent="0.2">
      <c r="A26" s="201">
        <v>782.78300000000002</v>
      </c>
      <c r="B26" s="203" t="s">
        <v>160</v>
      </c>
      <c r="C26" s="113">
        <v>1.121652962260173</v>
      </c>
      <c r="D26" s="115">
        <v>266</v>
      </c>
      <c r="E26" s="114">
        <v>409</v>
      </c>
      <c r="F26" s="114">
        <v>361</v>
      </c>
      <c r="G26" s="114">
        <v>421</v>
      </c>
      <c r="H26" s="140">
        <v>405</v>
      </c>
      <c r="I26" s="115">
        <v>-139</v>
      </c>
      <c r="J26" s="116">
        <v>-34.320987654320987</v>
      </c>
    </row>
    <row r="27" spans="1:15" s="110" customFormat="1" ht="24.95" customHeight="1" x14ac:dyDescent="0.2">
      <c r="A27" s="193" t="s">
        <v>161</v>
      </c>
      <c r="B27" s="199" t="s">
        <v>162</v>
      </c>
      <c r="C27" s="113">
        <v>0.53974277883196287</v>
      </c>
      <c r="D27" s="115">
        <v>128</v>
      </c>
      <c r="E27" s="114">
        <v>173</v>
      </c>
      <c r="F27" s="114">
        <v>148</v>
      </c>
      <c r="G27" s="114">
        <v>131</v>
      </c>
      <c r="H27" s="140">
        <v>129</v>
      </c>
      <c r="I27" s="115">
        <v>-1</v>
      </c>
      <c r="J27" s="116">
        <v>-0.77519379844961245</v>
      </c>
    </row>
    <row r="28" spans="1:15" s="110" customFormat="1" ht="24.95" customHeight="1" x14ac:dyDescent="0.2">
      <c r="A28" s="193" t="s">
        <v>163</v>
      </c>
      <c r="B28" s="199" t="s">
        <v>164</v>
      </c>
      <c r="C28" s="113">
        <v>6.6919671094244153</v>
      </c>
      <c r="D28" s="115">
        <v>1587</v>
      </c>
      <c r="E28" s="114">
        <v>1715</v>
      </c>
      <c r="F28" s="114">
        <v>1488</v>
      </c>
      <c r="G28" s="114">
        <v>1632</v>
      </c>
      <c r="H28" s="140">
        <v>1478</v>
      </c>
      <c r="I28" s="115">
        <v>109</v>
      </c>
      <c r="J28" s="116">
        <v>7.3748308525033828</v>
      </c>
    </row>
    <row r="29" spans="1:15" s="110" customFormat="1" ht="24.95" customHeight="1" x14ac:dyDescent="0.2">
      <c r="A29" s="193">
        <v>86</v>
      </c>
      <c r="B29" s="199" t="s">
        <v>165</v>
      </c>
      <c r="C29" s="113">
        <v>6.1353573687539535</v>
      </c>
      <c r="D29" s="115">
        <v>1455</v>
      </c>
      <c r="E29" s="114">
        <v>1500</v>
      </c>
      <c r="F29" s="114">
        <v>1497</v>
      </c>
      <c r="G29" s="114">
        <v>1487</v>
      </c>
      <c r="H29" s="140">
        <v>1518</v>
      </c>
      <c r="I29" s="115">
        <v>-63</v>
      </c>
      <c r="J29" s="116">
        <v>-4.150197628458498</v>
      </c>
    </row>
    <row r="30" spans="1:15" s="110" customFormat="1" ht="24.95" customHeight="1" x14ac:dyDescent="0.2">
      <c r="A30" s="193">
        <v>87.88</v>
      </c>
      <c r="B30" s="204" t="s">
        <v>166</v>
      </c>
      <c r="C30" s="113">
        <v>4.6679316888045541</v>
      </c>
      <c r="D30" s="115">
        <v>1107</v>
      </c>
      <c r="E30" s="114">
        <v>1088</v>
      </c>
      <c r="F30" s="114">
        <v>1148</v>
      </c>
      <c r="G30" s="114">
        <v>1193</v>
      </c>
      <c r="H30" s="140">
        <v>1147</v>
      </c>
      <c r="I30" s="115">
        <v>-40</v>
      </c>
      <c r="J30" s="116">
        <v>-3.4873583260680037</v>
      </c>
    </row>
    <row r="31" spans="1:15" s="110" customFormat="1" ht="24.95" customHeight="1" x14ac:dyDescent="0.2">
      <c r="A31" s="193" t="s">
        <v>167</v>
      </c>
      <c r="B31" s="199" t="s">
        <v>168</v>
      </c>
      <c r="C31" s="113">
        <v>10.541851149061776</v>
      </c>
      <c r="D31" s="115">
        <v>2500</v>
      </c>
      <c r="E31" s="114">
        <v>2691</v>
      </c>
      <c r="F31" s="114">
        <v>2679</v>
      </c>
      <c r="G31" s="114">
        <v>2705</v>
      </c>
      <c r="H31" s="140">
        <v>2689</v>
      </c>
      <c r="I31" s="115">
        <v>-189</v>
      </c>
      <c r="J31" s="116">
        <v>-7.0286351803644473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5.9034366434745938E-2</v>
      </c>
      <c r="D34" s="115">
        <v>14</v>
      </c>
      <c r="E34" s="114">
        <v>15</v>
      </c>
      <c r="F34" s="114">
        <v>16</v>
      </c>
      <c r="G34" s="114">
        <v>13</v>
      </c>
      <c r="H34" s="140">
        <v>11</v>
      </c>
      <c r="I34" s="115">
        <v>3</v>
      </c>
      <c r="J34" s="116">
        <v>27.272727272727273</v>
      </c>
    </row>
    <row r="35" spans="1:10" s="110" customFormat="1" ht="24.95" customHeight="1" x14ac:dyDescent="0.2">
      <c r="A35" s="292" t="s">
        <v>171</v>
      </c>
      <c r="B35" s="293" t="s">
        <v>172</v>
      </c>
      <c r="C35" s="113">
        <v>5.1697238034998945</v>
      </c>
      <c r="D35" s="115">
        <v>1226</v>
      </c>
      <c r="E35" s="114">
        <v>1240</v>
      </c>
      <c r="F35" s="114">
        <v>1260</v>
      </c>
      <c r="G35" s="114">
        <v>1262</v>
      </c>
      <c r="H35" s="140">
        <v>1258</v>
      </c>
      <c r="I35" s="115">
        <v>-32</v>
      </c>
      <c r="J35" s="116">
        <v>-2.5437201907790143</v>
      </c>
    </row>
    <row r="36" spans="1:10" s="110" customFormat="1" ht="24.95" customHeight="1" x14ac:dyDescent="0.2">
      <c r="A36" s="294" t="s">
        <v>173</v>
      </c>
      <c r="B36" s="295" t="s">
        <v>174</v>
      </c>
      <c r="C36" s="125">
        <v>94.771241830065364</v>
      </c>
      <c r="D36" s="143">
        <v>22475</v>
      </c>
      <c r="E36" s="144">
        <v>23727</v>
      </c>
      <c r="F36" s="144">
        <v>23299</v>
      </c>
      <c r="G36" s="144">
        <v>23639</v>
      </c>
      <c r="H36" s="145">
        <v>23320</v>
      </c>
      <c r="I36" s="143">
        <v>-845</v>
      </c>
      <c r="J36" s="146">
        <v>-3.6234991423670668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92" t="s">
        <v>97</v>
      </c>
      <c r="F8" s="592" t="s">
        <v>98</v>
      </c>
      <c r="G8" s="592" t="s">
        <v>99</v>
      </c>
      <c r="H8" s="592" t="s">
        <v>100</v>
      </c>
      <c r="I8" s="592" t="s">
        <v>101</v>
      </c>
      <c r="J8" s="590"/>
      <c r="K8" s="591"/>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23715</v>
      </c>
      <c r="F11" s="264">
        <v>24982</v>
      </c>
      <c r="G11" s="264">
        <v>24575</v>
      </c>
      <c r="H11" s="264">
        <v>24914</v>
      </c>
      <c r="I11" s="265">
        <v>24589</v>
      </c>
      <c r="J11" s="263">
        <v>-874</v>
      </c>
      <c r="K11" s="266">
        <v>-3.5544349099190695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43.820366856419987</v>
      </c>
      <c r="E13" s="115">
        <v>10392</v>
      </c>
      <c r="F13" s="114">
        <v>10880</v>
      </c>
      <c r="G13" s="114">
        <v>10751</v>
      </c>
      <c r="H13" s="114">
        <v>10935</v>
      </c>
      <c r="I13" s="140">
        <v>10841</v>
      </c>
      <c r="J13" s="115">
        <v>-449</v>
      </c>
      <c r="K13" s="116">
        <v>-4.1416843464625037</v>
      </c>
    </row>
    <row r="14" spans="1:15" ht="15.95" customHeight="1" x14ac:dyDescent="0.2">
      <c r="A14" s="306" t="s">
        <v>230</v>
      </c>
      <c r="B14" s="307"/>
      <c r="C14" s="308"/>
      <c r="D14" s="113">
        <v>41.024667931688803</v>
      </c>
      <c r="E14" s="115">
        <v>9729</v>
      </c>
      <c r="F14" s="114">
        <v>10278</v>
      </c>
      <c r="G14" s="114">
        <v>10189</v>
      </c>
      <c r="H14" s="114">
        <v>10192</v>
      </c>
      <c r="I14" s="140">
        <v>10083</v>
      </c>
      <c r="J14" s="115">
        <v>-354</v>
      </c>
      <c r="K14" s="116">
        <v>-3.5108598631359715</v>
      </c>
    </row>
    <row r="15" spans="1:15" ht="15.95" customHeight="1" x14ac:dyDescent="0.2">
      <c r="A15" s="306" t="s">
        <v>231</v>
      </c>
      <c r="B15" s="307"/>
      <c r="C15" s="308"/>
      <c r="D15" s="113">
        <v>4.7733502002951722</v>
      </c>
      <c r="E15" s="115">
        <v>1132</v>
      </c>
      <c r="F15" s="114">
        <v>1227</v>
      </c>
      <c r="G15" s="114">
        <v>1231</v>
      </c>
      <c r="H15" s="114">
        <v>1247</v>
      </c>
      <c r="I15" s="140">
        <v>1257</v>
      </c>
      <c r="J15" s="115">
        <v>-125</v>
      </c>
      <c r="K15" s="116">
        <v>-9.9443118536197304</v>
      </c>
    </row>
    <row r="16" spans="1:15" ht="15.95" customHeight="1" x14ac:dyDescent="0.2">
      <c r="A16" s="306" t="s">
        <v>232</v>
      </c>
      <c r="B16" s="307"/>
      <c r="C16" s="308"/>
      <c r="D16" s="113">
        <v>7.282310773771874</v>
      </c>
      <c r="E16" s="115">
        <v>1727</v>
      </c>
      <c r="F16" s="114">
        <v>1838</v>
      </c>
      <c r="G16" s="114">
        <v>1654</v>
      </c>
      <c r="H16" s="114">
        <v>1773</v>
      </c>
      <c r="I16" s="140">
        <v>1639</v>
      </c>
      <c r="J16" s="115">
        <v>88</v>
      </c>
      <c r="K16" s="116">
        <v>5.3691275167785237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8.0118068732869488E-2</v>
      </c>
      <c r="E18" s="115">
        <v>19</v>
      </c>
      <c r="F18" s="114">
        <v>23</v>
      </c>
      <c r="G18" s="114">
        <v>28</v>
      </c>
      <c r="H18" s="114">
        <v>28</v>
      </c>
      <c r="I18" s="140">
        <v>28</v>
      </c>
      <c r="J18" s="115">
        <v>-9</v>
      </c>
      <c r="K18" s="116">
        <v>-32.142857142857146</v>
      </c>
    </row>
    <row r="19" spans="1:11" ht="14.1" customHeight="1" x14ac:dyDescent="0.2">
      <c r="A19" s="306" t="s">
        <v>235</v>
      </c>
      <c r="B19" s="307" t="s">
        <v>236</v>
      </c>
      <c r="C19" s="308"/>
      <c r="D19" s="113">
        <v>3.3733923676997679E-2</v>
      </c>
      <c r="E19" s="115">
        <v>8</v>
      </c>
      <c r="F19" s="114">
        <v>12</v>
      </c>
      <c r="G19" s="114">
        <v>11</v>
      </c>
      <c r="H19" s="114">
        <v>9</v>
      </c>
      <c r="I19" s="140">
        <v>8</v>
      </c>
      <c r="J19" s="115">
        <v>0</v>
      </c>
      <c r="K19" s="116">
        <v>0</v>
      </c>
    </row>
    <row r="20" spans="1:11" ht="14.1" customHeight="1" x14ac:dyDescent="0.2">
      <c r="A20" s="306">
        <v>12</v>
      </c>
      <c r="B20" s="307" t="s">
        <v>237</v>
      </c>
      <c r="C20" s="308"/>
      <c r="D20" s="113">
        <v>0.57347670250896055</v>
      </c>
      <c r="E20" s="115">
        <v>136</v>
      </c>
      <c r="F20" s="114">
        <v>122</v>
      </c>
      <c r="G20" s="114">
        <v>143</v>
      </c>
      <c r="H20" s="114">
        <v>138</v>
      </c>
      <c r="I20" s="140">
        <v>136</v>
      </c>
      <c r="J20" s="115">
        <v>0</v>
      </c>
      <c r="K20" s="116">
        <v>0</v>
      </c>
    </row>
    <row r="21" spans="1:11" ht="14.1" customHeight="1" x14ac:dyDescent="0.2">
      <c r="A21" s="306">
        <v>21</v>
      </c>
      <c r="B21" s="307" t="s">
        <v>238</v>
      </c>
      <c r="C21" s="308"/>
      <c r="D21" s="113">
        <v>5.0600885515496519E-2</v>
      </c>
      <c r="E21" s="115">
        <v>12</v>
      </c>
      <c r="F21" s="114">
        <v>12</v>
      </c>
      <c r="G21" s="114">
        <v>10</v>
      </c>
      <c r="H21" s="114">
        <v>12</v>
      </c>
      <c r="I21" s="140">
        <v>15</v>
      </c>
      <c r="J21" s="115">
        <v>-3</v>
      </c>
      <c r="K21" s="116">
        <v>-20</v>
      </c>
    </row>
    <row r="22" spans="1:11" ht="14.1" customHeight="1" x14ac:dyDescent="0.2">
      <c r="A22" s="306">
        <v>22</v>
      </c>
      <c r="B22" s="307" t="s">
        <v>239</v>
      </c>
      <c r="C22" s="308"/>
      <c r="D22" s="113">
        <v>0.15180265654648956</v>
      </c>
      <c r="E22" s="115">
        <v>36</v>
      </c>
      <c r="F22" s="114">
        <v>36</v>
      </c>
      <c r="G22" s="114">
        <v>38</v>
      </c>
      <c r="H22" s="114">
        <v>38</v>
      </c>
      <c r="I22" s="140">
        <v>40</v>
      </c>
      <c r="J22" s="115">
        <v>-4</v>
      </c>
      <c r="K22" s="116">
        <v>-10</v>
      </c>
    </row>
    <row r="23" spans="1:11" ht="14.1" customHeight="1" x14ac:dyDescent="0.2">
      <c r="A23" s="306">
        <v>23</v>
      </c>
      <c r="B23" s="307" t="s">
        <v>240</v>
      </c>
      <c r="C23" s="308"/>
      <c r="D23" s="113">
        <v>0.37950664136622392</v>
      </c>
      <c r="E23" s="115">
        <v>90</v>
      </c>
      <c r="F23" s="114">
        <v>96</v>
      </c>
      <c r="G23" s="114">
        <v>92</v>
      </c>
      <c r="H23" s="114">
        <v>102</v>
      </c>
      <c r="I23" s="140">
        <v>110</v>
      </c>
      <c r="J23" s="115">
        <v>-20</v>
      </c>
      <c r="K23" s="116">
        <v>-18.181818181818183</v>
      </c>
    </row>
    <row r="24" spans="1:11" ht="14.1" customHeight="1" x14ac:dyDescent="0.2">
      <c r="A24" s="306">
        <v>24</v>
      </c>
      <c r="B24" s="307" t="s">
        <v>241</v>
      </c>
      <c r="C24" s="308"/>
      <c r="D24" s="113">
        <v>0.27408812987560616</v>
      </c>
      <c r="E24" s="115">
        <v>65</v>
      </c>
      <c r="F24" s="114">
        <v>77</v>
      </c>
      <c r="G24" s="114">
        <v>84</v>
      </c>
      <c r="H24" s="114">
        <v>84</v>
      </c>
      <c r="I24" s="140">
        <v>87</v>
      </c>
      <c r="J24" s="115">
        <v>-22</v>
      </c>
      <c r="K24" s="116">
        <v>-25.287356321839081</v>
      </c>
    </row>
    <row r="25" spans="1:11" ht="14.1" customHeight="1" x14ac:dyDescent="0.2">
      <c r="A25" s="306">
        <v>25</v>
      </c>
      <c r="B25" s="307" t="s">
        <v>242</v>
      </c>
      <c r="C25" s="308"/>
      <c r="D25" s="113">
        <v>0.52709255745308881</v>
      </c>
      <c r="E25" s="115">
        <v>125</v>
      </c>
      <c r="F25" s="114">
        <v>131</v>
      </c>
      <c r="G25" s="114">
        <v>127</v>
      </c>
      <c r="H25" s="114">
        <v>136</v>
      </c>
      <c r="I25" s="140">
        <v>141</v>
      </c>
      <c r="J25" s="115">
        <v>-16</v>
      </c>
      <c r="K25" s="116">
        <v>-11.347517730496454</v>
      </c>
    </row>
    <row r="26" spans="1:11" ht="14.1" customHeight="1" x14ac:dyDescent="0.2">
      <c r="A26" s="306">
        <v>26</v>
      </c>
      <c r="B26" s="307" t="s">
        <v>243</v>
      </c>
      <c r="C26" s="308"/>
      <c r="D26" s="113">
        <v>0.30360531309297911</v>
      </c>
      <c r="E26" s="115">
        <v>72</v>
      </c>
      <c r="F26" s="114">
        <v>69</v>
      </c>
      <c r="G26" s="114">
        <v>64</v>
      </c>
      <c r="H26" s="114">
        <v>75</v>
      </c>
      <c r="I26" s="140">
        <v>66</v>
      </c>
      <c r="J26" s="115">
        <v>6</v>
      </c>
      <c r="K26" s="116">
        <v>9.0909090909090917</v>
      </c>
    </row>
    <row r="27" spans="1:11" ht="14.1" customHeight="1" x14ac:dyDescent="0.2">
      <c r="A27" s="306">
        <v>27</v>
      </c>
      <c r="B27" s="307" t="s">
        <v>244</v>
      </c>
      <c r="C27" s="308"/>
      <c r="D27" s="113">
        <v>0.23192072527935906</v>
      </c>
      <c r="E27" s="115">
        <v>55</v>
      </c>
      <c r="F27" s="114">
        <v>71</v>
      </c>
      <c r="G27" s="114">
        <v>72</v>
      </c>
      <c r="H27" s="114">
        <v>65</v>
      </c>
      <c r="I27" s="140">
        <v>68</v>
      </c>
      <c r="J27" s="115">
        <v>-13</v>
      </c>
      <c r="K27" s="116">
        <v>-19.117647058823529</v>
      </c>
    </row>
    <row r="28" spans="1:11" ht="14.1" customHeight="1" x14ac:dyDescent="0.2">
      <c r="A28" s="306">
        <v>28</v>
      </c>
      <c r="B28" s="307" t="s">
        <v>245</v>
      </c>
      <c r="C28" s="308"/>
      <c r="D28" s="113">
        <v>0.22770398481973433</v>
      </c>
      <c r="E28" s="115">
        <v>54</v>
      </c>
      <c r="F28" s="114">
        <v>54</v>
      </c>
      <c r="G28" s="114">
        <v>59</v>
      </c>
      <c r="H28" s="114">
        <v>65</v>
      </c>
      <c r="I28" s="140">
        <v>56</v>
      </c>
      <c r="J28" s="115">
        <v>-2</v>
      </c>
      <c r="K28" s="116">
        <v>-3.5714285714285716</v>
      </c>
    </row>
    <row r="29" spans="1:11" ht="14.1" customHeight="1" x14ac:dyDescent="0.2">
      <c r="A29" s="306">
        <v>29</v>
      </c>
      <c r="B29" s="307" t="s">
        <v>246</v>
      </c>
      <c r="C29" s="308"/>
      <c r="D29" s="113">
        <v>2.9854522454142947</v>
      </c>
      <c r="E29" s="115">
        <v>708</v>
      </c>
      <c r="F29" s="114">
        <v>828</v>
      </c>
      <c r="G29" s="114">
        <v>819</v>
      </c>
      <c r="H29" s="114">
        <v>837</v>
      </c>
      <c r="I29" s="140">
        <v>848</v>
      </c>
      <c r="J29" s="115">
        <v>-140</v>
      </c>
      <c r="K29" s="116">
        <v>-16.509433962264151</v>
      </c>
    </row>
    <row r="30" spans="1:11" ht="14.1" customHeight="1" x14ac:dyDescent="0.2">
      <c r="A30" s="306" t="s">
        <v>247</v>
      </c>
      <c r="B30" s="307" t="s">
        <v>248</v>
      </c>
      <c r="C30" s="308"/>
      <c r="D30" s="113">
        <v>0.1686696183849884</v>
      </c>
      <c r="E30" s="115">
        <v>40</v>
      </c>
      <c r="F30" s="114">
        <v>43</v>
      </c>
      <c r="G30" s="114">
        <v>39</v>
      </c>
      <c r="H30" s="114">
        <v>48</v>
      </c>
      <c r="I30" s="140">
        <v>45</v>
      </c>
      <c r="J30" s="115">
        <v>-5</v>
      </c>
      <c r="K30" s="116">
        <v>-11.111111111111111</v>
      </c>
    </row>
    <row r="31" spans="1:11" ht="14.1" customHeight="1" x14ac:dyDescent="0.2">
      <c r="A31" s="306" t="s">
        <v>249</v>
      </c>
      <c r="B31" s="307" t="s">
        <v>250</v>
      </c>
      <c r="C31" s="308"/>
      <c r="D31" s="113">
        <v>2.8167826270293062</v>
      </c>
      <c r="E31" s="115">
        <v>668</v>
      </c>
      <c r="F31" s="114">
        <v>785</v>
      </c>
      <c r="G31" s="114">
        <v>780</v>
      </c>
      <c r="H31" s="114">
        <v>789</v>
      </c>
      <c r="I31" s="140">
        <v>803</v>
      </c>
      <c r="J31" s="115">
        <v>-135</v>
      </c>
      <c r="K31" s="116">
        <v>-16.811955168119553</v>
      </c>
    </row>
    <row r="32" spans="1:11" ht="14.1" customHeight="1" x14ac:dyDescent="0.2">
      <c r="A32" s="306">
        <v>31</v>
      </c>
      <c r="B32" s="307" t="s">
        <v>251</v>
      </c>
      <c r="C32" s="308"/>
      <c r="D32" s="113">
        <v>0.23613746573898375</v>
      </c>
      <c r="E32" s="115">
        <v>56</v>
      </c>
      <c r="F32" s="114">
        <v>51</v>
      </c>
      <c r="G32" s="114">
        <v>53</v>
      </c>
      <c r="H32" s="114">
        <v>54</v>
      </c>
      <c r="I32" s="140">
        <v>61</v>
      </c>
      <c r="J32" s="115">
        <v>-5</v>
      </c>
      <c r="K32" s="116">
        <v>-8.1967213114754092</v>
      </c>
    </row>
    <row r="33" spans="1:11" ht="14.1" customHeight="1" x14ac:dyDescent="0.2">
      <c r="A33" s="306">
        <v>32</v>
      </c>
      <c r="B33" s="307" t="s">
        <v>252</v>
      </c>
      <c r="C33" s="308"/>
      <c r="D33" s="113">
        <v>0.67046173308032886</v>
      </c>
      <c r="E33" s="115">
        <v>159</v>
      </c>
      <c r="F33" s="114">
        <v>140</v>
      </c>
      <c r="G33" s="114">
        <v>161</v>
      </c>
      <c r="H33" s="114">
        <v>149</v>
      </c>
      <c r="I33" s="140">
        <v>162</v>
      </c>
      <c r="J33" s="115">
        <v>-3</v>
      </c>
      <c r="K33" s="116">
        <v>-1.8518518518518519</v>
      </c>
    </row>
    <row r="34" spans="1:11" ht="14.1" customHeight="1" x14ac:dyDescent="0.2">
      <c r="A34" s="306">
        <v>33</v>
      </c>
      <c r="B34" s="307" t="s">
        <v>253</v>
      </c>
      <c r="C34" s="308"/>
      <c r="D34" s="113">
        <v>0.22770398481973433</v>
      </c>
      <c r="E34" s="115">
        <v>54</v>
      </c>
      <c r="F34" s="114">
        <v>55</v>
      </c>
      <c r="G34" s="114">
        <v>57</v>
      </c>
      <c r="H34" s="114">
        <v>59</v>
      </c>
      <c r="I34" s="140">
        <v>58</v>
      </c>
      <c r="J34" s="115">
        <v>-4</v>
      </c>
      <c r="K34" s="116">
        <v>-6.8965517241379306</v>
      </c>
    </row>
    <row r="35" spans="1:11" ht="14.1" customHeight="1" x14ac:dyDescent="0.2">
      <c r="A35" s="306">
        <v>34</v>
      </c>
      <c r="B35" s="307" t="s">
        <v>254</v>
      </c>
      <c r="C35" s="308"/>
      <c r="D35" s="113">
        <v>2.9770187644950452</v>
      </c>
      <c r="E35" s="115">
        <v>706</v>
      </c>
      <c r="F35" s="114">
        <v>727</v>
      </c>
      <c r="G35" s="114">
        <v>720</v>
      </c>
      <c r="H35" s="114">
        <v>708</v>
      </c>
      <c r="I35" s="140">
        <v>709</v>
      </c>
      <c r="J35" s="115">
        <v>-3</v>
      </c>
      <c r="K35" s="116">
        <v>-0.42313117066290551</v>
      </c>
    </row>
    <row r="36" spans="1:11" ht="14.1" customHeight="1" x14ac:dyDescent="0.2">
      <c r="A36" s="306">
        <v>41</v>
      </c>
      <c r="B36" s="307" t="s">
        <v>255</v>
      </c>
      <c r="C36" s="308"/>
      <c r="D36" s="113">
        <v>0.1265022137887413</v>
      </c>
      <c r="E36" s="115">
        <v>30</v>
      </c>
      <c r="F36" s="114">
        <v>25</v>
      </c>
      <c r="G36" s="114">
        <v>23</v>
      </c>
      <c r="H36" s="114">
        <v>22</v>
      </c>
      <c r="I36" s="140">
        <v>24</v>
      </c>
      <c r="J36" s="115">
        <v>6</v>
      </c>
      <c r="K36" s="116">
        <v>25</v>
      </c>
    </row>
    <row r="37" spans="1:11" ht="14.1" customHeight="1" x14ac:dyDescent="0.2">
      <c r="A37" s="306">
        <v>42</v>
      </c>
      <c r="B37" s="307" t="s">
        <v>256</v>
      </c>
      <c r="C37" s="308"/>
      <c r="D37" s="113" t="s">
        <v>513</v>
      </c>
      <c r="E37" s="115" t="s">
        <v>513</v>
      </c>
      <c r="F37" s="114" t="s">
        <v>513</v>
      </c>
      <c r="G37" s="114">
        <v>10</v>
      </c>
      <c r="H37" s="114">
        <v>9</v>
      </c>
      <c r="I37" s="140" t="s">
        <v>513</v>
      </c>
      <c r="J37" s="115" t="s">
        <v>513</v>
      </c>
      <c r="K37" s="116" t="s">
        <v>513</v>
      </c>
    </row>
    <row r="38" spans="1:11" ht="14.1" customHeight="1" x14ac:dyDescent="0.2">
      <c r="A38" s="306">
        <v>43</v>
      </c>
      <c r="B38" s="307" t="s">
        <v>257</v>
      </c>
      <c r="C38" s="308"/>
      <c r="D38" s="113">
        <v>0.43854100780096983</v>
      </c>
      <c r="E38" s="115">
        <v>104</v>
      </c>
      <c r="F38" s="114">
        <v>101</v>
      </c>
      <c r="G38" s="114">
        <v>99</v>
      </c>
      <c r="H38" s="114">
        <v>101</v>
      </c>
      <c r="I38" s="140">
        <v>92</v>
      </c>
      <c r="J38" s="115">
        <v>12</v>
      </c>
      <c r="K38" s="116">
        <v>13.043478260869565</v>
      </c>
    </row>
    <row r="39" spans="1:11" ht="14.1" customHeight="1" x14ac:dyDescent="0.2">
      <c r="A39" s="306">
        <v>51</v>
      </c>
      <c r="B39" s="307" t="s">
        <v>258</v>
      </c>
      <c r="C39" s="308"/>
      <c r="D39" s="113">
        <v>15.601939700611428</v>
      </c>
      <c r="E39" s="115">
        <v>3700</v>
      </c>
      <c r="F39" s="114">
        <v>3771</v>
      </c>
      <c r="G39" s="114">
        <v>3674</v>
      </c>
      <c r="H39" s="114">
        <v>3722</v>
      </c>
      <c r="I39" s="140">
        <v>3692</v>
      </c>
      <c r="J39" s="115">
        <v>8</v>
      </c>
      <c r="K39" s="116">
        <v>0.21668472372697725</v>
      </c>
    </row>
    <row r="40" spans="1:11" ht="14.1" customHeight="1" x14ac:dyDescent="0.2">
      <c r="A40" s="306" t="s">
        <v>259</v>
      </c>
      <c r="B40" s="307" t="s">
        <v>260</v>
      </c>
      <c r="C40" s="308"/>
      <c r="D40" s="113">
        <v>15.462787265443811</v>
      </c>
      <c r="E40" s="115">
        <v>3667</v>
      </c>
      <c r="F40" s="114">
        <v>3735</v>
      </c>
      <c r="G40" s="114">
        <v>3642</v>
      </c>
      <c r="H40" s="114">
        <v>3686</v>
      </c>
      <c r="I40" s="140">
        <v>3654</v>
      </c>
      <c r="J40" s="115">
        <v>13</v>
      </c>
      <c r="K40" s="116">
        <v>0.35577449370552816</v>
      </c>
    </row>
    <row r="41" spans="1:11" ht="14.1" customHeight="1" x14ac:dyDescent="0.2">
      <c r="A41" s="306"/>
      <c r="B41" s="307" t="s">
        <v>261</v>
      </c>
      <c r="C41" s="308"/>
      <c r="D41" s="113">
        <v>3.4282099936748893</v>
      </c>
      <c r="E41" s="115">
        <v>813</v>
      </c>
      <c r="F41" s="114">
        <v>919</v>
      </c>
      <c r="G41" s="114">
        <v>853</v>
      </c>
      <c r="H41" s="114">
        <v>896</v>
      </c>
      <c r="I41" s="140">
        <v>900</v>
      </c>
      <c r="J41" s="115">
        <v>-87</v>
      </c>
      <c r="K41" s="116">
        <v>-9.6666666666666661</v>
      </c>
    </row>
    <row r="42" spans="1:11" ht="14.1" customHeight="1" x14ac:dyDescent="0.2">
      <c r="A42" s="306">
        <v>52</v>
      </c>
      <c r="B42" s="307" t="s">
        <v>262</v>
      </c>
      <c r="C42" s="308"/>
      <c r="D42" s="113">
        <v>7.2570103310141265</v>
      </c>
      <c r="E42" s="115">
        <v>1721</v>
      </c>
      <c r="F42" s="114">
        <v>1715</v>
      </c>
      <c r="G42" s="114">
        <v>1699</v>
      </c>
      <c r="H42" s="114">
        <v>1665</v>
      </c>
      <c r="I42" s="140">
        <v>1680</v>
      </c>
      <c r="J42" s="115">
        <v>41</v>
      </c>
      <c r="K42" s="116">
        <v>2.4404761904761907</v>
      </c>
    </row>
    <row r="43" spans="1:11" ht="14.1" customHeight="1" x14ac:dyDescent="0.2">
      <c r="A43" s="306" t="s">
        <v>263</v>
      </c>
      <c r="B43" s="307" t="s">
        <v>264</v>
      </c>
      <c r="C43" s="308"/>
      <c r="D43" s="113">
        <v>7.2232764073371287</v>
      </c>
      <c r="E43" s="115">
        <v>1713</v>
      </c>
      <c r="F43" s="114">
        <v>1698</v>
      </c>
      <c r="G43" s="114">
        <v>1691</v>
      </c>
      <c r="H43" s="114">
        <v>1657</v>
      </c>
      <c r="I43" s="140">
        <v>1673</v>
      </c>
      <c r="J43" s="115">
        <v>40</v>
      </c>
      <c r="K43" s="116">
        <v>2.3909145248057384</v>
      </c>
    </row>
    <row r="44" spans="1:11" ht="14.1" customHeight="1" x14ac:dyDescent="0.2">
      <c r="A44" s="306">
        <v>53</v>
      </c>
      <c r="B44" s="307" t="s">
        <v>265</v>
      </c>
      <c r="C44" s="308"/>
      <c r="D44" s="113">
        <v>3.057136833227915</v>
      </c>
      <c r="E44" s="115">
        <v>725</v>
      </c>
      <c r="F44" s="114">
        <v>699</v>
      </c>
      <c r="G44" s="114">
        <v>717</v>
      </c>
      <c r="H44" s="114">
        <v>721</v>
      </c>
      <c r="I44" s="140">
        <v>681</v>
      </c>
      <c r="J44" s="115">
        <v>44</v>
      </c>
      <c r="K44" s="116">
        <v>6.4610866372980906</v>
      </c>
    </row>
    <row r="45" spans="1:11" ht="14.1" customHeight="1" x14ac:dyDescent="0.2">
      <c r="A45" s="306" t="s">
        <v>266</v>
      </c>
      <c r="B45" s="307" t="s">
        <v>267</v>
      </c>
      <c r="C45" s="308"/>
      <c r="D45" s="113">
        <v>3.0444866118490408</v>
      </c>
      <c r="E45" s="115">
        <v>722</v>
      </c>
      <c r="F45" s="114">
        <v>697</v>
      </c>
      <c r="G45" s="114">
        <v>716</v>
      </c>
      <c r="H45" s="114">
        <v>720</v>
      </c>
      <c r="I45" s="140">
        <v>678</v>
      </c>
      <c r="J45" s="115">
        <v>44</v>
      </c>
      <c r="K45" s="116">
        <v>6.4896755162241888</v>
      </c>
    </row>
    <row r="46" spans="1:11" ht="14.1" customHeight="1" x14ac:dyDescent="0.2">
      <c r="A46" s="306">
        <v>54</v>
      </c>
      <c r="B46" s="307" t="s">
        <v>268</v>
      </c>
      <c r="C46" s="308"/>
      <c r="D46" s="113">
        <v>12.549019607843137</v>
      </c>
      <c r="E46" s="115">
        <v>2976</v>
      </c>
      <c r="F46" s="114">
        <v>3059</v>
      </c>
      <c r="G46" s="114">
        <v>3041</v>
      </c>
      <c r="H46" s="114">
        <v>3098</v>
      </c>
      <c r="I46" s="140">
        <v>3093</v>
      </c>
      <c r="J46" s="115">
        <v>-117</v>
      </c>
      <c r="K46" s="116">
        <v>-3.7827352085354025</v>
      </c>
    </row>
    <row r="47" spans="1:11" ht="14.1" customHeight="1" x14ac:dyDescent="0.2">
      <c r="A47" s="306">
        <v>61</v>
      </c>
      <c r="B47" s="307" t="s">
        <v>269</v>
      </c>
      <c r="C47" s="308"/>
      <c r="D47" s="113">
        <v>0.91503267973856206</v>
      </c>
      <c r="E47" s="115">
        <v>217</v>
      </c>
      <c r="F47" s="114">
        <v>228</v>
      </c>
      <c r="G47" s="114">
        <v>230</v>
      </c>
      <c r="H47" s="114">
        <v>224</v>
      </c>
      <c r="I47" s="140">
        <v>211</v>
      </c>
      <c r="J47" s="115">
        <v>6</v>
      </c>
      <c r="K47" s="116">
        <v>2.8436018957345972</v>
      </c>
    </row>
    <row r="48" spans="1:11" ht="14.1" customHeight="1" x14ac:dyDescent="0.2">
      <c r="A48" s="306">
        <v>62</v>
      </c>
      <c r="B48" s="307" t="s">
        <v>270</v>
      </c>
      <c r="C48" s="308"/>
      <c r="D48" s="113">
        <v>9.3442968585283577</v>
      </c>
      <c r="E48" s="115">
        <v>2216</v>
      </c>
      <c r="F48" s="114">
        <v>2410</v>
      </c>
      <c r="G48" s="114">
        <v>2297</v>
      </c>
      <c r="H48" s="114">
        <v>2334</v>
      </c>
      <c r="I48" s="140">
        <v>2271</v>
      </c>
      <c r="J48" s="115">
        <v>-55</v>
      </c>
      <c r="K48" s="116">
        <v>-2.4218405988551299</v>
      </c>
    </row>
    <row r="49" spans="1:11" ht="14.1" customHeight="1" x14ac:dyDescent="0.2">
      <c r="A49" s="306">
        <v>63</v>
      </c>
      <c r="B49" s="307" t="s">
        <v>271</v>
      </c>
      <c r="C49" s="308"/>
      <c r="D49" s="113">
        <v>9.3485135989879815</v>
      </c>
      <c r="E49" s="115">
        <v>2217</v>
      </c>
      <c r="F49" s="114">
        <v>2748</v>
      </c>
      <c r="G49" s="114">
        <v>2720</v>
      </c>
      <c r="H49" s="114">
        <v>2757</v>
      </c>
      <c r="I49" s="140">
        <v>2684</v>
      </c>
      <c r="J49" s="115">
        <v>-467</v>
      </c>
      <c r="K49" s="116">
        <v>-17.399403874813711</v>
      </c>
    </row>
    <row r="50" spans="1:11" ht="14.1" customHeight="1" x14ac:dyDescent="0.2">
      <c r="A50" s="306" t="s">
        <v>272</v>
      </c>
      <c r="B50" s="307" t="s">
        <v>273</v>
      </c>
      <c r="C50" s="308"/>
      <c r="D50" s="113">
        <v>0.59034366434745944</v>
      </c>
      <c r="E50" s="115">
        <v>140</v>
      </c>
      <c r="F50" s="114">
        <v>155</v>
      </c>
      <c r="G50" s="114">
        <v>154</v>
      </c>
      <c r="H50" s="114">
        <v>156</v>
      </c>
      <c r="I50" s="140">
        <v>156</v>
      </c>
      <c r="J50" s="115">
        <v>-16</v>
      </c>
      <c r="K50" s="116">
        <v>-10.256410256410257</v>
      </c>
    </row>
    <row r="51" spans="1:11" ht="14.1" customHeight="1" x14ac:dyDescent="0.2">
      <c r="A51" s="306" t="s">
        <v>274</v>
      </c>
      <c r="B51" s="307" t="s">
        <v>275</v>
      </c>
      <c r="C51" s="308"/>
      <c r="D51" s="113">
        <v>8.3027619650010536</v>
      </c>
      <c r="E51" s="115">
        <v>1969</v>
      </c>
      <c r="F51" s="114">
        <v>2500</v>
      </c>
      <c r="G51" s="114">
        <v>2473</v>
      </c>
      <c r="H51" s="114">
        <v>2510</v>
      </c>
      <c r="I51" s="140">
        <v>2448</v>
      </c>
      <c r="J51" s="115">
        <v>-479</v>
      </c>
      <c r="K51" s="116">
        <v>-19.566993464052288</v>
      </c>
    </row>
    <row r="52" spans="1:11" ht="14.1" customHeight="1" x14ac:dyDescent="0.2">
      <c r="A52" s="306">
        <v>71</v>
      </c>
      <c r="B52" s="307" t="s">
        <v>276</v>
      </c>
      <c r="C52" s="308"/>
      <c r="D52" s="113">
        <v>9.3948977440438544</v>
      </c>
      <c r="E52" s="115">
        <v>2228</v>
      </c>
      <c r="F52" s="114">
        <v>2243</v>
      </c>
      <c r="G52" s="114">
        <v>2196</v>
      </c>
      <c r="H52" s="114">
        <v>2184</v>
      </c>
      <c r="I52" s="140">
        <v>2176</v>
      </c>
      <c r="J52" s="115">
        <v>52</v>
      </c>
      <c r="K52" s="116">
        <v>2.3897058823529411</v>
      </c>
    </row>
    <row r="53" spans="1:11" ht="14.1" customHeight="1" x14ac:dyDescent="0.2">
      <c r="A53" s="306" t="s">
        <v>277</v>
      </c>
      <c r="B53" s="307" t="s">
        <v>278</v>
      </c>
      <c r="C53" s="308"/>
      <c r="D53" s="113">
        <v>1.0794855576639257</v>
      </c>
      <c r="E53" s="115">
        <v>256</v>
      </c>
      <c r="F53" s="114">
        <v>255</v>
      </c>
      <c r="G53" s="114">
        <v>249</v>
      </c>
      <c r="H53" s="114">
        <v>270</v>
      </c>
      <c r="I53" s="140">
        <v>252</v>
      </c>
      <c r="J53" s="115">
        <v>4</v>
      </c>
      <c r="K53" s="116">
        <v>1.5873015873015872</v>
      </c>
    </row>
    <row r="54" spans="1:11" ht="14.1" customHeight="1" x14ac:dyDescent="0.2">
      <c r="A54" s="306" t="s">
        <v>279</v>
      </c>
      <c r="B54" s="307" t="s">
        <v>280</v>
      </c>
      <c r="C54" s="308"/>
      <c r="D54" s="113">
        <v>7.9527725068522033</v>
      </c>
      <c r="E54" s="115">
        <v>1886</v>
      </c>
      <c r="F54" s="114">
        <v>1902</v>
      </c>
      <c r="G54" s="114">
        <v>1856</v>
      </c>
      <c r="H54" s="114">
        <v>1822</v>
      </c>
      <c r="I54" s="140">
        <v>1825</v>
      </c>
      <c r="J54" s="115">
        <v>61</v>
      </c>
      <c r="K54" s="116">
        <v>3.3424657534246576</v>
      </c>
    </row>
    <row r="55" spans="1:11" ht="14.1" customHeight="1" x14ac:dyDescent="0.2">
      <c r="A55" s="306">
        <v>72</v>
      </c>
      <c r="B55" s="307" t="s">
        <v>281</v>
      </c>
      <c r="C55" s="308"/>
      <c r="D55" s="113">
        <v>1.075268817204301</v>
      </c>
      <c r="E55" s="115">
        <v>255</v>
      </c>
      <c r="F55" s="114">
        <v>258</v>
      </c>
      <c r="G55" s="114">
        <v>255</v>
      </c>
      <c r="H55" s="114">
        <v>253</v>
      </c>
      <c r="I55" s="140">
        <v>258</v>
      </c>
      <c r="J55" s="115">
        <v>-3</v>
      </c>
      <c r="K55" s="116">
        <v>-1.1627906976744187</v>
      </c>
    </row>
    <row r="56" spans="1:11" ht="14.1" customHeight="1" x14ac:dyDescent="0.2">
      <c r="A56" s="306" t="s">
        <v>282</v>
      </c>
      <c r="B56" s="307" t="s">
        <v>283</v>
      </c>
      <c r="C56" s="308"/>
      <c r="D56" s="113">
        <v>0.15601939700611428</v>
      </c>
      <c r="E56" s="115">
        <v>37</v>
      </c>
      <c r="F56" s="114">
        <v>38</v>
      </c>
      <c r="G56" s="114">
        <v>36</v>
      </c>
      <c r="H56" s="114">
        <v>34</v>
      </c>
      <c r="I56" s="140">
        <v>35</v>
      </c>
      <c r="J56" s="115">
        <v>2</v>
      </c>
      <c r="K56" s="116">
        <v>5.7142857142857144</v>
      </c>
    </row>
    <row r="57" spans="1:11" ht="14.1" customHeight="1" x14ac:dyDescent="0.2">
      <c r="A57" s="306" t="s">
        <v>284</v>
      </c>
      <c r="B57" s="307" t="s">
        <v>285</v>
      </c>
      <c r="C57" s="308"/>
      <c r="D57" s="113">
        <v>0.64516129032258063</v>
      </c>
      <c r="E57" s="115">
        <v>153</v>
      </c>
      <c r="F57" s="114">
        <v>154</v>
      </c>
      <c r="G57" s="114">
        <v>153</v>
      </c>
      <c r="H57" s="114">
        <v>151</v>
      </c>
      <c r="I57" s="140">
        <v>152</v>
      </c>
      <c r="J57" s="115">
        <v>1</v>
      </c>
      <c r="K57" s="116">
        <v>0.65789473684210531</v>
      </c>
    </row>
    <row r="58" spans="1:11" ht="14.1" customHeight="1" x14ac:dyDescent="0.2">
      <c r="A58" s="306">
        <v>73</v>
      </c>
      <c r="B58" s="307" t="s">
        <v>286</v>
      </c>
      <c r="C58" s="308"/>
      <c r="D58" s="113">
        <v>1.0415348935273034</v>
      </c>
      <c r="E58" s="115">
        <v>247</v>
      </c>
      <c r="F58" s="114">
        <v>240</v>
      </c>
      <c r="G58" s="114">
        <v>219</v>
      </c>
      <c r="H58" s="114">
        <v>220</v>
      </c>
      <c r="I58" s="140">
        <v>224</v>
      </c>
      <c r="J58" s="115">
        <v>23</v>
      </c>
      <c r="K58" s="116">
        <v>10.267857142857142</v>
      </c>
    </row>
    <row r="59" spans="1:11" ht="14.1" customHeight="1" x14ac:dyDescent="0.2">
      <c r="A59" s="306" t="s">
        <v>287</v>
      </c>
      <c r="B59" s="307" t="s">
        <v>288</v>
      </c>
      <c r="C59" s="308"/>
      <c r="D59" s="113">
        <v>0.72527935905545016</v>
      </c>
      <c r="E59" s="115">
        <v>172</v>
      </c>
      <c r="F59" s="114">
        <v>170</v>
      </c>
      <c r="G59" s="114">
        <v>147</v>
      </c>
      <c r="H59" s="114">
        <v>151</v>
      </c>
      <c r="I59" s="140">
        <v>151</v>
      </c>
      <c r="J59" s="115">
        <v>21</v>
      </c>
      <c r="K59" s="116">
        <v>13.907284768211921</v>
      </c>
    </row>
    <row r="60" spans="1:11" ht="14.1" customHeight="1" x14ac:dyDescent="0.2">
      <c r="A60" s="306">
        <v>81</v>
      </c>
      <c r="B60" s="307" t="s">
        <v>289</v>
      </c>
      <c r="C60" s="308"/>
      <c r="D60" s="113">
        <v>3.8962681846932323</v>
      </c>
      <c r="E60" s="115">
        <v>924</v>
      </c>
      <c r="F60" s="114">
        <v>943</v>
      </c>
      <c r="G60" s="114">
        <v>1011</v>
      </c>
      <c r="H60" s="114">
        <v>1010</v>
      </c>
      <c r="I60" s="140">
        <v>988</v>
      </c>
      <c r="J60" s="115">
        <v>-64</v>
      </c>
      <c r="K60" s="116">
        <v>-6.4777327935222671</v>
      </c>
    </row>
    <row r="61" spans="1:11" ht="14.1" customHeight="1" x14ac:dyDescent="0.2">
      <c r="A61" s="306" t="s">
        <v>290</v>
      </c>
      <c r="B61" s="307" t="s">
        <v>291</v>
      </c>
      <c r="C61" s="308"/>
      <c r="D61" s="113">
        <v>1.2102045119122917</v>
      </c>
      <c r="E61" s="115">
        <v>287</v>
      </c>
      <c r="F61" s="114">
        <v>295</v>
      </c>
      <c r="G61" s="114">
        <v>296</v>
      </c>
      <c r="H61" s="114">
        <v>305</v>
      </c>
      <c r="I61" s="140">
        <v>310</v>
      </c>
      <c r="J61" s="115">
        <v>-23</v>
      </c>
      <c r="K61" s="116">
        <v>-7.419354838709677</v>
      </c>
    </row>
    <row r="62" spans="1:11" ht="14.1" customHeight="1" x14ac:dyDescent="0.2">
      <c r="A62" s="306" t="s">
        <v>292</v>
      </c>
      <c r="B62" s="307" t="s">
        <v>293</v>
      </c>
      <c r="C62" s="308"/>
      <c r="D62" s="113">
        <v>1.6065781151170146</v>
      </c>
      <c r="E62" s="115">
        <v>381</v>
      </c>
      <c r="F62" s="114">
        <v>383</v>
      </c>
      <c r="G62" s="114">
        <v>448</v>
      </c>
      <c r="H62" s="114">
        <v>449</v>
      </c>
      <c r="I62" s="140">
        <v>421</v>
      </c>
      <c r="J62" s="115">
        <v>-40</v>
      </c>
      <c r="K62" s="116">
        <v>-9.5011876484560567</v>
      </c>
    </row>
    <row r="63" spans="1:11" ht="14.1" customHeight="1" x14ac:dyDescent="0.2">
      <c r="A63" s="306"/>
      <c r="B63" s="307" t="s">
        <v>294</v>
      </c>
      <c r="C63" s="308"/>
      <c r="D63" s="113">
        <v>1.2355049546700401</v>
      </c>
      <c r="E63" s="115">
        <v>293</v>
      </c>
      <c r="F63" s="114">
        <v>298</v>
      </c>
      <c r="G63" s="114">
        <v>347</v>
      </c>
      <c r="H63" s="114">
        <v>348</v>
      </c>
      <c r="I63" s="140">
        <v>333</v>
      </c>
      <c r="J63" s="115">
        <v>-40</v>
      </c>
      <c r="K63" s="116">
        <v>-12.012012012012011</v>
      </c>
    </row>
    <row r="64" spans="1:11" ht="14.1" customHeight="1" x14ac:dyDescent="0.2">
      <c r="A64" s="306" t="s">
        <v>295</v>
      </c>
      <c r="B64" s="307" t="s">
        <v>296</v>
      </c>
      <c r="C64" s="308"/>
      <c r="D64" s="113">
        <v>0.16023613746573898</v>
      </c>
      <c r="E64" s="115">
        <v>38</v>
      </c>
      <c r="F64" s="114">
        <v>35</v>
      </c>
      <c r="G64" s="114">
        <v>35</v>
      </c>
      <c r="H64" s="114">
        <v>31</v>
      </c>
      <c r="I64" s="140">
        <v>31</v>
      </c>
      <c r="J64" s="115">
        <v>7</v>
      </c>
      <c r="K64" s="116">
        <v>22.580645161290324</v>
      </c>
    </row>
    <row r="65" spans="1:11" ht="14.1" customHeight="1" x14ac:dyDescent="0.2">
      <c r="A65" s="306" t="s">
        <v>297</v>
      </c>
      <c r="B65" s="307" t="s">
        <v>298</v>
      </c>
      <c r="C65" s="308"/>
      <c r="D65" s="113">
        <v>0.62829432848408184</v>
      </c>
      <c r="E65" s="115">
        <v>149</v>
      </c>
      <c r="F65" s="114">
        <v>159</v>
      </c>
      <c r="G65" s="114">
        <v>163</v>
      </c>
      <c r="H65" s="114">
        <v>157</v>
      </c>
      <c r="I65" s="140">
        <v>162</v>
      </c>
      <c r="J65" s="115">
        <v>-13</v>
      </c>
      <c r="K65" s="116">
        <v>-8.0246913580246915</v>
      </c>
    </row>
    <row r="66" spans="1:11" ht="14.1" customHeight="1" x14ac:dyDescent="0.2">
      <c r="A66" s="306">
        <v>82</v>
      </c>
      <c r="B66" s="307" t="s">
        <v>299</v>
      </c>
      <c r="C66" s="308"/>
      <c r="D66" s="113">
        <v>2.0493358633776091</v>
      </c>
      <c r="E66" s="115">
        <v>486</v>
      </c>
      <c r="F66" s="114">
        <v>496</v>
      </c>
      <c r="G66" s="114">
        <v>512</v>
      </c>
      <c r="H66" s="114">
        <v>535</v>
      </c>
      <c r="I66" s="140">
        <v>535</v>
      </c>
      <c r="J66" s="115">
        <v>-49</v>
      </c>
      <c r="K66" s="116">
        <v>-9.1588785046728969</v>
      </c>
    </row>
    <row r="67" spans="1:11" ht="14.1" customHeight="1" x14ac:dyDescent="0.2">
      <c r="A67" s="306" t="s">
        <v>300</v>
      </c>
      <c r="B67" s="307" t="s">
        <v>301</v>
      </c>
      <c r="C67" s="308"/>
      <c r="D67" s="113">
        <v>0.86021505376344087</v>
      </c>
      <c r="E67" s="115">
        <v>204</v>
      </c>
      <c r="F67" s="114">
        <v>205</v>
      </c>
      <c r="G67" s="114">
        <v>209</v>
      </c>
      <c r="H67" s="114">
        <v>231</v>
      </c>
      <c r="I67" s="140">
        <v>223</v>
      </c>
      <c r="J67" s="115">
        <v>-19</v>
      </c>
      <c r="K67" s="116">
        <v>-8.52017937219731</v>
      </c>
    </row>
    <row r="68" spans="1:11" ht="14.1" customHeight="1" x14ac:dyDescent="0.2">
      <c r="A68" s="306" t="s">
        <v>302</v>
      </c>
      <c r="B68" s="307" t="s">
        <v>303</v>
      </c>
      <c r="C68" s="308"/>
      <c r="D68" s="113">
        <v>0.86864853468269032</v>
      </c>
      <c r="E68" s="115">
        <v>206</v>
      </c>
      <c r="F68" s="114">
        <v>211</v>
      </c>
      <c r="G68" s="114">
        <v>220</v>
      </c>
      <c r="H68" s="114">
        <v>226</v>
      </c>
      <c r="I68" s="140">
        <v>230</v>
      </c>
      <c r="J68" s="115">
        <v>-24</v>
      </c>
      <c r="K68" s="116">
        <v>-10.434782608695652</v>
      </c>
    </row>
    <row r="69" spans="1:11" ht="14.1" customHeight="1" x14ac:dyDescent="0.2">
      <c r="A69" s="306">
        <v>83</v>
      </c>
      <c r="B69" s="307" t="s">
        <v>304</v>
      </c>
      <c r="C69" s="308"/>
      <c r="D69" s="113">
        <v>3.5800126502213789</v>
      </c>
      <c r="E69" s="115">
        <v>849</v>
      </c>
      <c r="F69" s="114">
        <v>873</v>
      </c>
      <c r="G69" s="114">
        <v>875</v>
      </c>
      <c r="H69" s="114">
        <v>906</v>
      </c>
      <c r="I69" s="140">
        <v>907</v>
      </c>
      <c r="J69" s="115">
        <v>-58</v>
      </c>
      <c r="K69" s="116">
        <v>-6.3947078280044103</v>
      </c>
    </row>
    <row r="70" spans="1:11" ht="14.1" customHeight="1" x14ac:dyDescent="0.2">
      <c r="A70" s="306" t="s">
        <v>305</v>
      </c>
      <c r="B70" s="307" t="s">
        <v>306</v>
      </c>
      <c r="C70" s="308"/>
      <c r="D70" s="113">
        <v>2.8083491461100567</v>
      </c>
      <c r="E70" s="115">
        <v>666</v>
      </c>
      <c r="F70" s="114">
        <v>696</v>
      </c>
      <c r="G70" s="114">
        <v>685</v>
      </c>
      <c r="H70" s="114">
        <v>718</v>
      </c>
      <c r="I70" s="140">
        <v>716</v>
      </c>
      <c r="J70" s="115">
        <v>-50</v>
      </c>
      <c r="K70" s="116">
        <v>-6.983240223463687</v>
      </c>
    </row>
    <row r="71" spans="1:11" ht="14.1" customHeight="1" x14ac:dyDescent="0.2">
      <c r="A71" s="306"/>
      <c r="B71" s="307" t="s">
        <v>307</v>
      </c>
      <c r="C71" s="308"/>
      <c r="D71" s="113">
        <v>0.66202825216107952</v>
      </c>
      <c r="E71" s="115">
        <v>157</v>
      </c>
      <c r="F71" s="114">
        <v>163</v>
      </c>
      <c r="G71" s="114">
        <v>164</v>
      </c>
      <c r="H71" s="114">
        <v>178</v>
      </c>
      <c r="I71" s="140">
        <v>176</v>
      </c>
      <c r="J71" s="115">
        <v>-19</v>
      </c>
      <c r="K71" s="116">
        <v>-10.795454545454545</v>
      </c>
    </row>
    <row r="72" spans="1:11" ht="14.1" customHeight="1" x14ac:dyDescent="0.2">
      <c r="A72" s="306">
        <v>84</v>
      </c>
      <c r="B72" s="307" t="s">
        <v>308</v>
      </c>
      <c r="C72" s="308"/>
      <c r="D72" s="113">
        <v>5.7895846510647271</v>
      </c>
      <c r="E72" s="115">
        <v>1373</v>
      </c>
      <c r="F72" s="114">
        <v>1528</v>
      </c>
      <c r="G72" s="114">
        <v>1327</v>
      </c>
      <c r="H72" s="114">
        <v>1404</v>
      </c>
      <c r="I72" s="140">
        <v>1256</v>
      </c>
      <c r="J72" s="115">
        <v>117</v>
      </c>
      <c r="K72" s="116">
        <v>9.3152866242038215</v>
      </c>
    </row>
    <row r="73" spans="1:11" ht="14.1" customHeight="1" x14ac:dyDescent="0.2">
      <c r="A73" s="306" t="s">
        <v>309</v>
      </c>
      <c r="B73" s="307" t="s">
        <v>310</v>
      </c>
      <c r="C73" s="308"/>
      <c r="D73" s="113">
        <v>0.44275774826059455</v>
      </c>
      <c r="E73" s="115">
        <v>105</v>
      </c>
      <c r="F73" s="114">
        <v>142</v>
      </c>
      <c r="G73" s="114">
        <v>116</v>
      </c>
      <c r="H73" s="114">
        <v>89</v>
      </c>
      <c r="I73" s="140">
        <v>85</v>
      </c>
      <c r="J73" s="115">
        <v>20</v>
      </c>
      <c r="K73" s="116">
        <v>23.529411764705884</v>
      </c>
    </row>
    <row r="74" spans="1:11" ht="14.1" customHeight="1" x14ac:dyDescent="0.2">
      <c r="A74" s="306" t="s">
        <v>311</v>
      </c>
      <c r="B74" s="307" t="s">
        <v>312</v>
      </c>
      <c r="C74" s="308"/>
      <c r="D74" s="113">
        <v>9.2768290111743618E-2</v>
      </c>
      <c r="E74" s="115">
        <v>22</v>
      </c>
      <c r="F74" s="114">
        <v>23</v>
      </c>
      <c r="G74" s="114">
        <v>23</v>
      </c>
      <c r="H74" s="114">
        <v>24</v>
      </c>
      <c r="I74" s="140">
        <v>24</v>
      </c>
      <c r="J74" s="115">
        <v>-2</v>
      </c>
      <c r="K74" s="116">
        <v>-8.3333333333333339</v>
      </c>
    </row>
    <row r="75" spans="1:11" ht="14.1" customHeight="1" x14ac:dyDescent="0.2">
      <c r="A75" s="306" t="s">
        <v>313</v>
      </c>
      <c r="B75" s="307" t="s">
        <v>314</v>
      </c>
      <c r="C75" s="308"/>
      <c r="D75" s="113">
        <v>4.3854100780096985</v>
      </c>
      <c r="E75" s="115">
        <v>1040</v>
      </c>
      <c r="F75" s="114">
        <v>1144</v>
      </c>
      <c r="G75" s="114">
        <v>958</v>
      </c>
      <c r="H75" s="114">
        <v>1066</v>
      </c>
      <c r="I75" s="140">
        <v>912</v>
      </c>
      <c r="J75" s="115">
        <v>128</v>
      </c>
      <c r="K75" s="116">
        <v>14.035087719298245</v>
      </c>
    </row>
    <row r="76" spans="1:11" ht="14.1" customHeight="1" x14ac:dyDescent="0.2">
      <c r="A76" s="306">
        <v>91</v>
      </c>
      <c r="B76" s="307" t="s">
        <v>315</v>
      </c>
      <c r="C76" s="308"/>
      <c r="D76" s="113">
        <v>0.38794012228547331</v>
      </c>
      <c r="E76" s="115">
        <v>92</v>
      </c>
      <c r="F76" s="114">
        <v>82</v>
      </c>
      <c r="G76" s="114">
        <v>79</v>
      </c>
      <c r="H76" s="114">
        <v>110</v>
      </c>
      <c r="I76" s="140">
        <v>117</v>
      </c>
      <c r="J76" s="115">
        <v>-25</v>
      </c>
      <c r="K76" s="116">
        <v>-21.367521367521366</v>
      </c>
    </row>
    <row r="77" spans="1:11" ht="14.1" customHeight="1" x14ac:dyDescent="0.2">
      <c r="A77" s="306">
        <v>92</v>
      </c>
      <c r="B77" s="307" t="s">
        <v>316</v>
      </c>
      <c r="C77" s="308"/>
      <c r="D77" s="113">
        <v>0.50600885515496519</v>
      </c>
      <c r="E77" s="115">
        <v>120</v>
      </c>
      <c r="F77" s="114">
        <v>116</v>
      </c>
      <c r="G77" s="114">
        <v>122</v>
      </c>
      <c r="H77" s="114">
        <v>138</v>
      </c>
      <c r="I77" s="140">
        <v>137</v>
      </c>
      <c r="J77" s="115">
        <v>-17</v>
      </c>
      <c r="K77" s="116">
        <v>-12.408759124087592</v>
      </c>
    </row>
    <row r="78" spans="1:11" ht="14.1" customHeight="1" x14ac:dyDescent="0.2">
      <c r="A78" s="306">
        <v>93</v>
      </c>
      <c r="B78" s="307" t="s">
        <v>317</v>
      </c>
      <c r="C78" s="308"/>
      <c r="D78" s="113">
        <v>5.4817625975121229E-2</v>
      </c>
      <c r="E78" s="115">
        <v>13</v>
      </c>
      <c r="F78" s="114">
        <v>18</v>
      </c>
      <c r="G78" s="114">
        <v>16</v>
      </c>
      <c r="H78" s="114">
        <v>14</v>
      </c>
      <c r="I78" s="140">
        <v>14</v>
      </c>
      <c r="J78" s="115">
        <v>-1</v>
      </c>
      <c r="K78" s="116">
        <v>-7.1428571428571432</v>
      </c>
    </row>
    <row r="79" spans="1:11" ht="14.1" customHeight="1" x14ac:dyDescent="0.2">
      <c r="A79" s="306">
        <v>94</v>
      </c>
      <c r="B79" s="307" t="s">
        <v>318</v>
      </c>
      <c r="C79" s="308"/>
      <c r="D79" s="113">
        <v>0.54395951929158759</v>
      </c>
      <c r="E79" s="115">
        <v>129</v>
      </c>
      <c r="F79" s="114">
        <v>167</v>
      </c>
      <c r="G79" s="114">
        <v>176</v>
      </c>
      <c r="H79" s="114">
        <v>170</v>
      </c>
      <c r="I79" s="140">
        <v>183</v>
      </c>
      <c r="J79" s="115">
        <v>-54</v>
      </c>
      <c r="K79" s="116">
        <v>-29.508196721311474</v>
      </c>
    </row>
    <row r="80" spans="1:11" ht="14.1" customHeight="1" x14ac:dyDescent="0.2">
      <c r="A80" s="306" t="s">
        <v>319</v>
      </c>
      <c r="B80" s="307" t="s">
        <v>320</v>
      </c>
      <c r="C80" s="308"/>
      <c r="D80" s="113" t="s">
        <v>513</v>
      </c>
      <c r="E80" s="115" t="s">
        <v>513</v>
      </c>
      <c r="F80" s="114" t="s">
        <v>513</v>
      </c>
      <c r="G80" s="114">
        <v>0</v>
      </c>
      <c r="H80" s="114">
        <v>0</v>
      </c>
      <c r="I80" s="140" t="s">
        <v>513</v>
      </c>
      <c r="J80" s="115" t="s">
        <v>513</v>
      </c>
      <c r="K80" s="116" t="s">
        <v>513</v>
      </c>
    </row>
    <row r="81" spans="1:11" ht="14.1" customHeight="1" x14ac:dyDescent="0.2">
      <c r="A81" s="310" t="s">
        <v>321</v>
      </c>
      <c r="B81" s="311" t="s">
        <v>333</v>
      </c>
      <c r="C81" s="312"/>
      <c r="D81" s="125">
        <v>3.0993042378241618</v>
      </c>
      <c r="E81" s="143">
        <v>735</v>
      </c>
      <c r="F81" s="144">
        <v>759</v>
      </c>
      <c r="G81" s="144">
        <v>750</v>
      </c>
      <c r="H81" s="144">
        <v>767</v>
      </c>
      <c r="I81" s="145">
        <v>769</v>
      </c>
      <c r="J81" s="143">
        <v>-34</v>
      </c>
      <c r="K81" s="146">
        <v>-4.4213263979193762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20" t="s">
        <v>323</v>
      </c>
      <c r="B85" s="620"/>
      <c r="C85" s="620"/>
      <c r="D85" s="620"/>
      <c r="E85" s="620"/>
      <c r="F85" s="620"/>
      <c r="G85" s="620"/>
      <c r="H85" s="620"/>
      <c r="I85" s="620"/>
      <c r="J85" s="620"/>
      <c r="K85" s="620"/>
    </row>
    <row r="86" spans="1:11" ht="18" customHeight="1" x14ac:dyDescent="0.2">
      <c r="A86" s="620"/>
      <c r="B86" s="620"/>
      <c r="C86" s="620"/>
      <c r="D86" s="620"/>
      <c r="E86" s="620"/>
      <c r="F86" s="620"/>
      <c r="G86" s="620"/>
      <c r="H86" s="620"/>
      <c r="I86" s="620"/>
      <c r="J86" s="620"/>
      <c r="K86" s="620"/>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election activeCell="A2" sqref="A2"/>
    </sheetView>
  </sheetViews>
  <sheetFormatPr baseColWidth="10" defaultColWidth="7.75" defaultRowHeight="15.95" customHeight="1" x14ac:dyDescent="0.2"/>
  <cols>
    <col min="1" max="1" width="3.625" style="401" customWidth="1"/>
    <col min="2" max="2" width="3.125" style="402" customWidth="1"/>
    <col min="3" max="3" width="3.25" style="401" customWidth="1"/>
    <col min="4" max="4" width="5.625" style="402" customWidth="1"/>
    <col min="5" max="5" width="15.5" style="402" customWidth="1"/>
    <col min="6" max="11" width="8.5" style="403" customWidth="1"/>
    <col min="12" max="12" width="7.625" style="404"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22" t="s">
        <v>334</v>
      </c>
      <c r="B3" s="622"/>
      <c r="C3" s="622"/>
      <c r="D3" s="622"/>
      <c r="E3" s="622"/>
      <c r="F3" s="622"/>
      <c r="G3" s="622"/>
      <c r="H3" s="622"/>
      <c r="I3" s="622"/>
      <c r="J3" s="622"/>
      <c r="K3" s="622"/>
      <c r="L3" s="62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23" t="s">
        <v>335</v>
      </c>
      <c r="B5" s="623"/>
      <c r="C5" s="623"/>
      <c r="D5" s="623"/>
      <c r="E5" s="336"/>
      <c r="F5" s="336"/>
      <c r="G5" s="336"/>
      <c r="H5" s="336"/>
      <c r="I5" s="337"/>
      <c r="J5" s="337"/>
      <c r="K5" s="336"/>
      <c r="L5" s="336"/>
    </row>
    <row r="6" spans="1:17" s="553" customFormat="1" ht="35.1" customHeight="1" x14ac:dyDescent="0.25">
      <c r="A6" s="634" t="s">
        <v>520</v>
      </c>
      <c r="B6" s="635"/>
      <c r="C6" s="635"/>
      <c r="D6" s="635"/>
      <c r="E6" s="635"/>
      <c r="F6" s="635"/>
      <c r="G6" s="635"/>
      <c r="H6" s="635"/>
      <c r="I6" s="635"/>
      <c r="J6" s="635"/>
      <c r="K6" s="635"/>
      <c r="L6" s="635"/>
    </row>
    <row r="7" spans="1:17" s="91" customFormat="1" ht="12" customHeight="1" x14ac:dyDescent="0.2">
      <c r="A7" s="624" t="s">
        <v>336</v>
      </c>
      <c r="B7" s="624"/>
      <c r="C7" s="624"/>
      <c r="D7" s="624"/>
      <c r="E7" s="624"/>
      <c r="F7" s="627" t="s">
        <v>104</v>
      </c>
      <c r="G7" s="628"/>
      <c r="H7" s="628"/>
      <c r="I7" s="628"/>
      <c r="J7" s="628"/>
      <c r="K7" s="628"/>
      <c r="L7" s="629"/>
      <c r="M7" s="96"/>
      <c r="N7" s="96"/>
      <c r="O7" s="96"/>
      <c r="P7" s="96"/>
      <c r="Q7" s="96"/>
    </row>
    <row r="8" spans="1:17" ht="21.75" customHeight="1" x14ac:dyDescent="0.2">
      <c r="A8" s="624"/>
      <c r="B8" s="624"/>
      <c r="C8" s="624"/>
      <c r="D8" s="624"/>
      <c r="E8" s="624"/>
      <c r="F8" s="630" t="s">
        <v>335</v>
      </c>
      <c r="G8" s="630" t="s">
        <v>337</v>
      </c>
      <c r="H8" s="630" t="s">
        <v>338</v>
      </c>
      <c r="I8" s="630" t="s">
        <v>339</v>
      </c>
      <c r="J8" s="630" t="s">
        <v>340</v>
      </c>
      <c r="K8" s="632" t="s">
        <v>341</v>
      </c>
      <c r="L8" s="633"/>
    </row>
    <row r="9" spans="1:17" ht="12" customHeight="1" x14ac:dyDescent="0.2">
      <c r="A9" s="624"/>
      <c r="B9" s="624"/>
      <c r="C9" s="624"/>
      <c r="D9" s="624"/>
      <c r="E9" s="624"/>
      <c r="F9" s="631"/>
      <c r="G9" s="631"/>
      <c r="H9" s="631"/>
      <c r="I9" s="631"/>
      <c r="J9" s="631"/>
      <c r="K9" s="338" t="s">
        <v>102</v>
      </c>
      <c r="L9" s="339" t="s">
        <v>342</v>
      </c>
    </row>
    <row r="10" spans="1:17" ht="12" customHeight="1" x14ac:dyDescent="0.2">
      <c r="A10" s="625"/>
      <c r="B10" s="625"/>
      <c r="C10" s="625"/>
      <c r="D10" s="625"/>
      <c r="E10" s="626"/>
      <c r="F10" s="340">
        <v>1</v>
      </c>
      <c r="G10" s="341">
        <v>2</v>
      </c>
      <c r="H10" s="341">
        <v>3</v>
      </c>
      <c r="I10" s="341">
        <v>4</v>
      </c>
      <c r="J10" s="341">
        <v>5</v>
      </c>
      <c r="K10" s="341">
        <v>6</v>
      </c>
      <c r="L10" s="341">
        <v>7</v>
      </c>
      <c r="M10" s="101"/>
    </row>
    <row r="11" spans="1:17" s="110" customFormat="1" ht="27.75" customHeight="1" x14ac:dyDescent="0.2">
      <c r="A11" s="636" t="s">
        <v>343</v>
      </c>
      <c r="B11" s="637"/>
      <c r="C11" s="637"/>
      <c r="D11" s="637"/>
      <c r="E11" s="638"/>
      <c r="F11" s="342"/>
      <c r="G11" s="342"/>
      <c r="H11" s="342"/>
      <c r="I11" s="342"/>
      <c r="J11" s="343"/>
      <c r="K11" s="342"/>
      <c r="L11" s="343"/>
    </row>
    <row r="12" spans="1:17" s="110" customFormat="1" ht="15.75" customHeight="1" x14ac:dyDescent="0.2">
      <c r="A12" s="344" t="s">
        <v>104</v>
      </c>
      <c r="B12" s="345"/>
      <c r="C12" s="346"/>
      <c r="D12" s="346"/>
      <c r="E12" s="347"/>
      <c r="F12" s="535">
        <v>8588</v>
      </c>
      <c r="G12" s="535">
        <v>11107</v>
      </c>
      <c r="H12" s="535">
        <v>12342</v>
      </c>
      <c r="I12" s="535">
        <v>9094</v>
      </c>
      <c r="J12" s="536">
        <v>9455</v>
      </c>
      <c r="K12" s="537">
        <v>-867</v>
      </c>
      <c r="L12" s="348">
        <v>-9.1697514542570069</v>
      </c>
    </row>
    <row r="13" spans="1:17" s="110" customFormat="1" ht="15" customHeight="1" x14ac:dyDescent="0.2">
      <c r="A13" s="349" t="s">
        <v>344</v>
      </c>
      <c r="B13" s="350" t="s">
        <v>345</v>
      </c>
      <c r="C13" s="346"/>
      <c r="D13" s="346"/>
      <c r="E13" s="347"/>
      <c r="F13" s="535">
        <v>4950</v>
      </c>
      <c r="G13" s="535">
        <v>7224</v>
      </c>
      <c r="H13" s="535">
        <v>6819</v>
      </c>
      <c r="I13" s="535">
        <v>5250</v>
      </c>
      <c r="J13" s="536">
        <v>5157</v>
      </c>
      <c r="K13" s="537">
        <v>-207</v>
      </c>
      <c r="L13" s="348">
        <v>-4.0139616055846421</v>
      </c>
    </row>
    <row r="14" spans="1:17" s="110" customFormat="1" ht="22.5" customHeight="1" x14ac:dyDescent="0.2">
      <c r="A14" s="349"/>
      <c r="B14" s="350" t="s">
        <v>346</v>
      </c>
      <c r="C14" s="346"/>
      <c r="D14" s="346"/>
      <c r="E14" s="347"/>
      <c r="F14" s="535">
        <v>3638</v>
      </c>
      <c r="G14" s="535">
        <v>3883</v>
      </c>
      <c r="H14" s="535">
        <v>5523</v>
      </c>
      <c r="I14" s="535">
        <v>3844</v>
      </c>
      <c r="J14" s="536">
        <v>4298</v>
      </c>
      <c r="K14" s="537">
        <v>-660</v>
      </c>
      <c r="L14" s="348">
        <v>-15.355979525360633</v>
      </c>
    </row>
    <row r="15" spans="1:17" s="110" customFormat="1" ht="15" customHeight="1" x14ac:dyDescent="0.2">
      <c r="A15" s="349" t="s">
        <v>347</v>
      </c>
      <c r="B15" s="350" t="s">
        <v>108</v>
      </c>
      <c r="C15" s="346"/>
      <c r="D15" s="346"/>
      <c r="E15" s="347"/>
      <c r="F15" s="535">
        <v>2051</v>
      </c>
      <c r="G15" s="535">
        <v>2568</v>
      </c>
      <c r="H15" s="535">
        <v>5185</v>
      </c>
      <c r="I15" s="535">
        <v>2307</v>
      </c>
      <c r="J15" s="536">
        <v>2019</v>
      </c>
      <c r="K15" s="537">
        <v>32</v>
      </c>
      <c r="L15" s="348">
        <v>1.58494304110946</v>
      </c>
    </row>
    <row r="16" spans="1:17" s="110" customFormat="1" ht="15" customHeight="1" x14ac:dyDescent="0.2">
      <c r="A16" s="349"/>
      <c r="B16" s="350" t="s">
        <v>109</v>
      </c>
      <c r="C16" s="346"/>
      <c r="D16" s="346"/>
      <c r="E16" s="347"/>
      <c r="F16" s="535">
        <v>5815</v>
      </c>
      <c r="G16" s="535">
        <v>7445</v>
      </c>
      <c r="H16" s="535">
        <v>6479</v>
      </c>
      <c r="I16" s="535">
        <v>6115</v>
      </c>
      <c r="J16" s="536">
        <v>6572</v>
      </c>
      <c r="K16" s="537">
        <v>-757</v>
      </c>
      <c r="L16" s="348">
        <v>-11.518563603164942</v>
      </c>
    </row>
    <row r="17" spans="1:12" s="110" customFormat="1" ht="15" customHeight="1" x14ac:dyDescent="0.2">
      <c r="A17" s="349"/>
      <c r="B17" s="350" t="s">
        <v>110</v>
      </c>
      <c r="C17" s="346"/>
      <c r="D17" s="346"/>
      <c r="E17" s="347"/>
      <c r="F17" s="535">
        <v>649</v>
      </c>
      <c r="G17" s="535">
        <v>1019</v>
      </c>
      <c r="H17" s="535">
        <v>581</v>
      </c>
      <c r="I17" s="535">
        <v>594</v>
      </c>
      <c r="J17" s="536">
        <v>768</v>
      </c>
      <c r="K17" s="537">
        <v>-119</v>
      </c>
      <c r="L17" s="348">
        <v>-15.494791666666666</v>
      </c>
    </row>
    <row r="18" spans="1:12" s="110" customFormat="1" ht="15" customHeight="1" x14ac:dyDescent="0.2">
      <c r="A18" s="349"/>
      <c r="B18" s="350" t="s">
        <v>111</v>
      </c>
      <c r="C18" s="346"/>
      <c r="D18" s="346"/>
      <c r="E18" s="347"/>
      <c r="F18" s="535">
        <v>73</v>
      </c>
      <c r="G18" s="535">
        <v>75</v>
      </c>
      <c r="H18" s="535">
        <v>97</v>
      </c>
      <c r="I18" s="535">
        <v>78</v>
      </c>
      <c r="J18" s="536">
        <v>96</v>
      </c>
      <c r="K18" s="537">
        <v>-23</v>
      </c>
      <c r="L18" s="348">
        <v>-23.958333333333332</v>
      </c>
    </row>
    <row r="19" spans="1:12" s="110" customFormat="1" ht="15" customHeight="1" x14ac:dyDescent="0.2">
      <c r="A19" s="118" t="s">
        <v>113</v>
      </c>
      <c r="B19" s="119" t="s">
        <v>181</v>
      </c>
      <c r="C19" s="346"/>
      <c r="D19" s="346"/>
      <c r="E19" s="347"/>
      <c r="F19" s="535">
        <v>4812</v>
      </c>
      <c r="G19" s="535">
        <v>6914</v>
      </c>
      <c r="H19" s="535">
        <v>7909</v>
      </c>
      <c r="I19" s="535">
        <v>4857</v>
      </c>
      <c r="J19" s="536">
        <v>4970</v>
      </c>
      <c r="K19" s="537">
        <v>-158</v>
      </c>
      <c r="L19" s="348">
        <v>-3.1790744466800804</v>
      </c>
    </row>
    <row r="20" spans="1:12" s="110" customFormat="1" ht="15" customHeight="1" x14ac:dyDescent="0.2">
      <c r="A20" s="118"/>
      <c r="B20" s="119" t="s">
        <v>182</v>
      </c>
      <c r="C20" s="346"/>
      <c r="D20" s="346"/>
      <c r="E20" s="347"/>
      <c r="F20" s="535">
        <v>3776</v>
      </c>
      <c r="G20" s="535">
        <v>4193</v>
      </c>
      <c r="H20" s="535">
        <v>4433</v>
      </c>
      <c r="I20" s="535">
        <v>4237</v>
      </c>
      <c r="J20" s="536">
        <v>4485</v>
      </c>
      <c r="K20" s="537">
        <v>-709</v>
      </c>
      <c r="L20" s="348">
        <v>-15.808249721293199</v>
      </c>
    </row>
    <row r="21" spans="1:12" s="110" customFormat="1" ht="15" customHeight="1" x14ac:dyDescent="0.2">
      <c r="A21" s="118" t="s">
        <v>113</v>
      </c>
      <c r="B21" s="119" t="s">
        <v>116</v>
      </c>
      <c r="C21" s="346"/>
      <c r="D21" s="346"/>
      <c r="E21" s="347"/>
      <c r="F21" s="535">
        <v>6496</v>
      </c>
      <c r="G21" s="535">
        <v>8560</v>
      </c>
      <c r="H21" s="535">
        <v>9603</v>
      </c>
      <c r="I21" s="535">
        <v>6567</v>
      </c>
      <c r="J21" s="536">
        <v>7324</v>
      </c>
      <c r="K21" s="537">
        <v>-828</v>
      </c>
      <c r="L21" s="348">
        <v>-11.305297651556527</v>
      </c>
    </row>
    <row r="22" spans="1:12" s="110" customFormat="1" ht="15" customHeight="1" x14ac:dyDescent="0.2">
      <c r="A22" s="118"/>
      <c r="B22" s="119" t="s">
        <v>117</v>
      </c>
      <c r="C22" s="346"/>
      <c r="D22" s="346"/>
      <c r="E22" s="347"/>
      <c r="F22" s="535">
        <v>2086</v>
      </c>
      <c r="G22" s="535">
        <v>2539</v>
      </c>
      <c r="H22" s="535">
        <v>2731</v>
      </c>
      <c r="I22" s="535">
        <v>2514</v>
      </c>
      <c r="J22" s="536">
        <v>2123</v>
      </c>
      <c r="K22" s="537">
        <v>-37</v>
      </c>
      <c r="L22" s="348">
        <v>-1.7428167687235046</v>
      </c>
    </row>
    <row r="23" spans="1:12" s="110" customFormat="1" ht="15" customHeight="1" x14ac:dyDescent="0.2">
      <c r="A23" s="351" t="s">
        <v>347</v>
      </c>
      <c r="B23" s="352" t="s">
        <v>193</v>
      </c>
      <c r="C23" s="353"/>
      <c r="D23" s="353"/>
      <c r="E23" s="354"/>
      <c r="F23" s="538">
        <v>180</v>
      </c>
      <c r="G23" s="538">
        <v>572</v>
      </c>
      <c r="H23" s="538">
        <v>2007</v>
      </c>
      <c r="I23" s="538">
        <v>195</v>
      </c>
      <c r="J23" s="539">
        <v>197</v>
      </c>
      <c r="K23" s="540">
        <v>-17</v>
      </c>
      <c r="L23" s="355">
        <v>-8.6294416243654819</v>
      </c>
    </row>
    <row r="24" spans="1:12" s="110" customFormat="1" ht="15" customHeight="1" x14ac:dyDescent="0.2">
      <c r="A24" s="639" t="s">
        <v>348</v>
      </c>
      <c r="B24" s="640"/>
      <c r="C24" s="640"/>
      <c r="D24" s="640"/>
      <c r="E24" s="641"/>
      <c r="F24" s="356"/>
      <c r="G24" s="356"/>
      <c r="H24" s="356"/>
      <c r="I24" s="356"/>
      <c r="J24" s="356"/>
      <c r="K24" s="357"/>
      <c r="L24" s="358"/>
    </row>
    <row r="25" spans="1:12" s="110" customFormat="1" ht="15" customHeight="1" x14ac:dyDescent="0.2">
      <c r="A25" s="359" t="s">
        <v>104</v>
      </c>
      <c r="B25" s="360"/>
      <c r="C25" s="361"/>
      <c r="D25" s="361"/>
      <c r="E25" s="362"/>
      <c r="F25" s="541">
        <v>40.1</v>
      </c>
      <c r="G25" s="541">
        <v>34.4</v>
      </c>
      <c r="H25" s="541">
        <v>44.8</v>
      </c>
      <c r="I25" s="541">
        <v>43.8</v>
      </c>
      <c r="J25" s="541">
        <v>42.4</v>
      </c>
      <c r="K25" s="542" t="s">
        <v>349</v>
      </c>
      <c r="L25" s="363">
        <v>-2.2999999999999972</v>
      </c>
    </row>
    <row r="26" spans="1:12" s="110" customFormat="1" ht="15" customHeight="1" x14ac:dyDescent="0.2">
      <c r="A26" s="364" t="s">
        <v>105</v>
      </c>
      <c r="B26" s="365" t="s">
        <v>345</v>
      </c>
      <c r="C26" s="361"/>
      <c r="D26" s="361"/>
      <c r="E26" s="362"/>
      <c r="F26" s="541">
        <v>38.1</v>
      </c>
      <c r="G26" s="541">
        <v>27.5</v>
      </c>
      <c r="H26" s="541">
        <v>41.6</v>
      </c>
      <c r="I26" s="541">
        <v>40.9</v>
      </c>
      <c r="J26" s="543">
        <v>40</v>
      </c>
      <c r="K26" s="542" t="s">
        <v>349</v>
      </c>
      <c r="L26" s="363">
        <v>-1.8999999999999986</v>
      </c>
    </row>
    <row r="27" spans="1:12" s="110" customFormat="1" ht="15" customHeight="1" x14ac:dyDescent="0.2">
      <c r="A27" s="364"/>
      <c r="B27" s="365" t="s">
        <v>346</v>
      </c>
      <c r="C27" s="361"/>
      <c r="D27" s="361"/>
      <c r="E27" s="362"/>
      <c r="F27" s="541">
        <v>42.9</v>
      </c>
      <c r="G27" s="541">
        <v>48</v>
      </c>
      <c r="H27" s="541">
        <v>49.1</v>
      </c>
      <c r="I27" s="541">
        <v>47.9</v>
      </c>
      <c r="J27" s="541">
        <v>45.3</v>
      </c>
      <c r="K27" s="542" t="s">
        <v>349</v>
      </c>
      <c r="L27" s="363">
        <v>-2.3999999999999986</v>
      </c>
    </row>
    <row r="28" spans="1:12" s="110" customFormat="1" ht="15" customHeight="1" x14ac:dyDescent="0.2">
      <c r="A28" s="364" t="s">
        <v>113</v>
      </c>
      <c r="B28" s="365" t="s">
        <v>108</v>
      </c>
      <c r="C28" s="361"/>
      <c r="D28" s="361"/>
      <c r="E28" s="362"/>
      <c r="F28" s="541">
        <v>51.4</v>
      </c>
      <c r="G28" s="541">
        <v>52.4</v>
      </c>
      <c r="H28" s="541">
        <v>55.2</v>
      </c>
      <c r="I28" s="541">
        <v>52.9</v>
      </c>
      <c r="J28" s="541">
        <v>54.5</v>
      </c>
      <c r="K28" s="542" t="s">
        <v>349</v>
      </c>
      <c r="L28" s="363">
        <v>-3.1000000000000014</v>
      </c>
    </row>
    <row r="29" spans="1:12" s="110" customFormat="1" ht="11.25" x14ac:dyDescent="0.2">
      <c r="A29" s="364"/>
      <c r="B29" s="365" t="s">
        <v>109</v>
      </c>
      <c r="C29" s="361"/>
      <c r="D29" s="361"/>
      <c r="E29" s="362"/>
      <c r="F29" s="541">
        <v>37.799999999999997</v>
      </c>
      <c r="G29" s="541">
        <v>32.200000000000003</v>
      </c>
      <c r="H29" s="541">
        <v>42</v>
      </c>
      <c r="I29" s="541">
        <v>41.7</v>
      </c>
      <c r="J29" s="543">
        <v>40.9</v>
      </c>
      <c r="K29" s="542" t="s">
        <v>349</v>
      </c>
      <c r="L29" s="363">
        <v>-3.1000000000000014</v>
      </c>
    </row>
    <row r="30" spans="1:12" s="110" customFormat="1" ht="15" customHeight="1" x14ac:dyDescent="0.2">
      <c r="A30" s="364"/>
      <c r="B30" s="365" t="s">
        <v>110</v>
      </c>
      <c r="C30" s="361"/>
      <c r="D30" s="361"/>
      <c r="E30" s="362"/>
      <c r="F30" s="541">
        <v>27.6</v>
      </c>
      <c r="G30" s="541">
        <v>14.7</v>
      </c>
      <c r="H30" s="541">
        <v>32.799999999999997</v>
      </c>
      <c r="I30" s="541">
        <v>32</v>
      </c>
      <c r="J30" s="541">
        <v>27.3</v>
      </c>
      <c r="K30" s="542" t="s">
        <v>349</v>
      </c>
      <c r="L30" s="363">
        <v>0.30000000000000071</v>
      </c>
    </row>
    <row r="31" spans="1:12" s="110" customFormat="1" ht="15" customHeight="1" x14ac:dyDescent="0.2">
      <c r="A31" s="364"/>
      <c r="B31" s="365" t="s">
        <v>111</v>
      </c>
      <c r="C31" s="361"/>
      <c r="D31" s="361"/>
      <c r="E31" s="362"/>
      <c r="F31" s="541">
        <v>54.8</v>
      </c>
      <c r="G31" s="541">
        <v>50.7</v>
      </c>
      <c r="H31" s="541">
        <v>52.6</v>
      </c>
      <c r="I31" s="541">
        <v>48.7</v>
      </c>
      <c r="J31" s="541">
        <v>43.8</v>
      </c>
      <c r="K31" s="542" t="s">
        <v>349</v>
      </c>
      <c r="L31" s="363">
        <v>11</v>
      </c>
    </row>
    <row r="32" spans="1:12" s="110" customFormat="1" ht="15" customHeight="1" x14ac:dyDescent="0.2">
      <c r="A32" s="366" t="s">
        <v>113</v>
      </c>
      <c r="B32" s="367" t="s">
        <v>181</v>
      </c>
      <c r="C32" s="361"/>
      <c r="D32" s="361"/>
      <c r="E32" s="362"/>
      <c r="F32" s="541">
        <v>34.299999999999997</v>
      </c>
      <c r="G32" s="541">
        <v>21.8</v>
      </c>
      <c r="H32" s="541">
        <v>38.4</v>
      </c>
      <c r="I32" s="541">
        <v>38.200000000000003</v>
      </c>
      <c r="J32" s="543">
        <v>37.4</v>
      </c>
      <c r="K32" s="542" t="s">
        <v>349</v>
      </c>
      <c r="L32" s="363">
        <v>-3.1000000000000014</v>
      </c>
    </row>
    <row r="33" spans="1:12" s="110" customFormat="1" ht="15" customHeight="1" x14ac:dyDescent="0.2">
      <c r="A33" s="366"/>
      <c r="B33" s="367" t="s">
        <v>182</v>
      </c>
      <c r="C33" s="361"/>
      <c r="D33" s="361"/>
      <c r="E33" s="362"/>
      <c r="F33" s="541">
        <v>47.1</v>
      </c>
      <c r="G33" s="541">
        <v>53.2</v>
      </c>
      <c r="H33" s="541">
        <v>51.9</v>
      </c>
      <c r="I33" s="541">
        <v>50</v>
      </c>
      <c r="J33" s="541">
        <v>47.5</v>
      </c>
      <c r="K33" s="542" t="s">
        <v>349</v>
      </c>
      <c r="L33" s="363">
        <v>-0.39999999999999858</v>
      </c>
    </row>
    <row r="34" spans="1:12" s="368" customFormat="1" ht="15" customHeight="1" x14ac:dyDescent="0.2">
      <c r="A34" s="366" t="s">
        <v>113</v>
      </c>
      <c r="B34" s="367" t="s">
        <v>116</v>
      </c>
      <c r="C34" s="361"/>
      <c r="D34" s="361"/>
      <c r="E34" s="362"/>
      <c r="F34" s="541">
        <v>40.5</v>
      </c>
      <c r="G34" s="541">
        <v>32.5</v>
      </c>
      <c r="H34" s="541">
        <v>45.2</v>
      </c>
      <c r="I34" s="541">
        <v>44.5</v>
      </c>
      <c r="J34" s="541">
        <v>43.3</v>
      </c>
      <c r="K34" s="542" t="s">
        <v>349</v>
      </c>
      <c r="L34" s="363">
        <v>-2.7999999999999972</v>
      </c>
    </row>
    <row r="35" spans="1:12" s="368" customFormat="1" ht="11.25" x14ac:dyDescent="0.2">
      <c r="A35" s="369"/>
      <c r="B35" s="370" t="s">
        <v>117</v>
      </c>
      <c r="C35" s="371"/>
      <c r="D35" s="371"/>
      <c r="E35" s="372"/>
      <c r="F35" s="544">
        <v>39</v>
      </c>
      <c r="G35" s="544">
        <v>40.6</v>
      </c>
      <c r="H35" s="544">
        <v>43.8</v>
      </c>
      <c r="I35" s="544">
        <v>42.1</v>
      </c>
      <c r="J35" s="545">
        <v>39.4</v>
      </c>
      <c r="K35" s="546" t="s">
        <v>349</v>
      </c>
      <c r="L35" s="373">
        <v>-0.39999999999999858</v>
      </c>
    </row>
    <row r="36" spans="1:12" s="368" customFormat="1" ht="15.95" customHeight="1" x14ac:dyDescent="0.2">
      <c r="A36" s="374" t="s">
        <v>350</v>
      </c>
      <c r="B36" s="375"/>
      <c r="C36" s="376"/>
      <c r="D36" s="375"/>
      <c r="E36" s="377"/>
      <c r="F36" s="547">
        <v>8266</v>
      </c>
      <c r="G36" s="547">
        <v>10307</v>
      </c>
      <c r="H36" s="547">
        <v>9101</v>
      </c>
      <c r="I36" s="547">
        <v>8821</v>
      </c>
      <c r="J36" s="547">
        <v>9058</v>
      </c>
      <c r="K36" s="548">
        <v>-792</v>
      </c>
      <c r="L36" s="379">
        <v>-8.7436520203135348</v>
      </c>
    </row>
    <row r="37" spans="1:12" s="368" customFormat="1" ht="15.95" customHeight="1" x14ac:dyDescent="0.2">
      <c r="A37" s="380"/>
      <c r="B37" s="381" t="s">
        <v>113</v>
      </c>
      <c r="C37" s="381" t="s">
        <v>351</v>
      </c>
      <c r="D37" s="381"/>
      <c r="E37" s="382"/>
      <c r="F37" s="547">
        <v>3314</v>
      </c>
      <c r="G37" s="547">
        <v>3544</v>
      </c>
      <c r="H37" s="547">
        <v>4081</v>
      </c>
      <c r="I37" s="547">
        <v>3864</v>
      </c>
      <c r="J37" s="547">
        <v>3839</v>
      </c>
      <c r="K37" s="548">
        <v>-525</v>
      </c>
      <c r="L37" s="379">
        <v>-13.675436311539464</v>
      </c>
    </row>
    <row r="38" spans="1:12" s="368" customFormat="1" ht="15.95" customHeight="1" x14ac:dyDescent="0.2">
      <c r="A38" s="380"/>
      <c r="B38" s="383" t="s">
        <v>105</v>
      </c>
      <c r="C38" s="383" t="s">
        <v>106</v>
      </c>
      <c r="D38" s="384"/>
      <c r="E38" s="382"/>
      <c r="F38" s="547">
        <v>4813</v>
      </c>
      <c r="G38" s="547">
        <v>6841</v>
      </c>
      <c r="H38" s="547">
        <v>5175</v>
      </c>
      <c r="I38" s="547">
        <v>5161</v>
      </c>
      <c r="J38" s="549">
        <v>4987</v>
      </c>
      <c r="K38" s="548">
        <v>-174</v>
      </c>
      <c r="L38" s="379">
        <v>-3.4890715861239223</v>
      </c>
    </row>
    <row r="39" spans="1:12" s="368" customFormat="1" ht="15.95" customHeight="1" x14ac:dyDescent="0.2">
      <c r="A39" s="380"/>
      <c r="B39" s="384"/>
      <c r="C39" s="381" t="s">
        <v>352</v>
      </c>
      <c r="D39" s="384"/>
      <c r="E39" s="382"/>
      <c r="F39" s="547">
        <v>1832</v>
      </c>
      <c r="G39" s="547">
        <v>1880</v>
      </c>
      <c r="H39" s="547">
        <v>2154</v>
      </c>
      <c r="I39" s="547">
        <v>2111</v>
      </c>
      <c r="J39" s="547">
        <v>1995</v>
      </c>
      <c r="K39" s="548">
        <v>-163</v>
      </c>
      <c r="L39" s="379">
        <v>-8.170426065162907</v>
      </c>
    </row>
    <row r="40" spans="1:12" s="368" customFormat="1" ht="15.95" customHeight="1" x14ac:dyDescent="0.2">
      <c r="A40" s="380"/>
      <c r="B40" s="383"/>
      <c r="C40" s="383" t="s">
        <v>107</v>
      </c>
      <c r="D40" s="384"/>
      <c r="E40" s="382"/>
      <c r="F40" s="547">
        <v>3453</v>
      </c>
      <c r="G40" s="547">
        <v>3466</v>
      </c>
      <c r="H40" s="547">
        <v>3926</v>
      </c>
      <c r="I40" s="547">
        <v>3660</v>
      </c>
      <c r="J40" s="547">
        <v>4071</v>
      </c>
      <c r="K40" s="548">
        <v>-618</v>
      </c>
      <c r="L40" s="379">
        <v>-15.180545320560059</v>
      </c>
    </row>
    <row r="41" spans="1:12" s="368" customFormat="1" ht="24" customHeight="1" x14ac:dyDescent="0.2">
      <c r="A41" s="380"/>
      <c r="B41" s="384"/>
      <c r="C41" s="381" t="s">
        <v>352</v>
      </c>
      <c r="D41" s="384"/>
      <c r="E41" s="382"/>
      <c r="F41" s="547">
        <v>1482</v>
      </c>
      <c r="G41" s="547">
        <v>1664</v>
      </c>
      <c r="H41" s="547">
        <v>1927</v>
      </c>
      <c r="I41" s="547">
        <v>1753</v>
      </c>
      <c r="J41" s="549">
        <v>1844</v>
      </c>
      <c r="K41" s="548">
        <v>-362</v>
      </c>
      <c r="L41" s="379">
        <v>-19.631236442516268</v>
      </c>
    </row>
    <row r="42" spans="1:12" s="110" customFormat="1" ht="15" customHeight="1" x14ac:dyDescent="0.2">
      <c r="A42" s="380"/>
      <c r="B42" s="383" t="s">
        <v>113</v>
      </c>
      <c r="C42" s="383" t="s">
        <v>353</v>
      </c>
      <c r="D42" s="384"/>
      <c r="E42" s="382"/>
      <c r="F42" s="547">
        <v>1792</v>
      </c>
      <c r="G42" s="547">
        <v>1920</v>
      </c>
      <c r="H42" s="547">
        <v>2301</v>
      </c>
      <c r="I42" s="547">
        <v>2143</v>
      </c>
      <c r="J42" s="547">
        <v>1716</v>
      </c>
      <c r="K42" s="548">
        <v>76</v>
      </c>
      <c r="L42" s="379">
        <v>4.4289044289044286</v>
      </c>
    </row>
    <row r="43" spans="1:12" s="110" customFormat="1" ht="15" customHeight="1" x14ac:dyDescent="0.2">
      <c r="A43" s="380"/>
      <c r="B43" s="384"/>
      <c r="C43" s="381" t="s">
        <v>352</v>
      </c>
      <c r="D43" s="384"/>
      <c r="E43" s="382"/>
      <c r="F43" s="547">
        <v>921</v>
      </c>
      <c r="G43" s="547">
        <v>1006</v>
      </c>
      <c r="H43" s="547">
        <v>1271</v>
      </c>
      <c r="I43" s="547">
        <v>1134</v>
      </c>
      <c r="J43" s="547">
        <v>936</v>
      </c>
      <c r="K43" s="548">
        <v>-15</v>
      </c>
      <c r="L43" s="379">
        <v>-1.6025641025641026</v>
      </c>
    </row>
    <row r="44" spans="1:12" s="110" customFormat="1" ht="15" customHeight="1" x14ac:dyDescent="0.2">
      <c r="A44" s="380"/>
      <c r="B44" s="383"/>
      <c r="C44" s="365" t="s">
        <v>109</v>
      </c>
      <c r="D44" s="384"/>
      <c r="E44" s="382"/>
      <c r="F44" s="547">
        <v>5753</v>
      </c>
      <c r="G44" s="547">
        <v>7293</v>
      </c>
      <c r="H44" s="547">
        <v>6123</v>
      </c>
      <c r="I44" s="547">
        <v>6006</v>
      </c>
      <c r="J44" s="549">
        <v>6478</v>
      </c>
      <c r="K44" s="548">
        <v>-725</v>
      </c>
      <c r="L44" s="379">
        <v>-11.191725841309045</v>
      </c>
    </row>
    <row r="45" spans="1:12" s="110" customFormat="1" ht="15" customHeight="1" x14ac:dyDescent="0.2">
      <c r="A45" s="380"/>
      <c r="B45" s="384"/>
      <c r="C45" s="381" t="s">
        <v>352</v>
      </c>
      <c r="D45" s="384"/>
      <c r="E45" s="382"/>
      <c r="F45" s="547">
        <v>2174</v>
      </c>
      <c r="G45" s="547">
        <v>2350</v>
      </c>
      <c r="H45" s="547">
        <v>2569</v>
      </c>
      <c r="I45" s="547">
        <v>2502</v>
      </c>
      <c r="J45" s="547">
        <v>2651</v>
      </c>
      <c r="K45" s="548">
        <v>-477</v>
      </c>
      <c r="L45" s="379">
        <v>-17.993210109392681</v>
      </c>
    </row>
    <row r="46" spans="1:12" s="110" customFormat="1" ht="15" customHeight="1" x14ac:dyDescent="0.2">
      <c r="A46" s="380"/>
      <c r="B46" s="383"/>
      <c r="C46" s="365" t="s">
        <v>110</v>
      </c>
      <c r="D46" s="384"/>
      <c r="E46" s="382"/>
      <c r="F46" s="547">
        <v>648</v>
      </c>
      <c r="G46" s="547">
        <v>1019</v>
      </c>
      <c r="H46" s="547">
        <v>580</v>
      </c>
      <c r="I46" s="547">
        <v>594</v>
      </c>
      <c r="J46" s="547">
        <v>768</v>
      </c>
      <c r="K46" s="548">
        <v>-120</v>
      </c>
      <c r="L46" s="379">
        <v>-15.625</v>
      </c>
    </row>
    <row r="47" spans="1:12" s="110" customFormat="1" ht="15" customHeight="1" x14ac:dyDescent="0.2">
      <c r="A47" s="380"/>
      <c r="B47" s="384"/>
      <c r="C47" s="381" t="s">
        <v>352</v>
      </c>
      <c r="D47" s="384"/>
      <c r="E47" s="382"/>
      <c r="F47" s="547">
        <v>179</v>
      </c>
      <c r="G47" s="547">
        <v>150</v>
      </c>
      <c r="H47" s="547">
        <v>190</v>
      </c>
      <c r="I47" s="547">
        <v>190</v>
      </c>
      <c r="J47" s="549">
        <v>210</v>
      </c>
      <c r="K47" s="548">
        <v>-31</v>
      </c>
      <c r="L47" s="379">
        <v>-14.761904761904763</v>
      </c>
    </row>
    <row r="48" spans="1:12" s="110" customFormat="1" ht="15" customHeight="1" x14ac:dyDescent="0.2">
      <c r="A48" s="380"/>
      <c r="B48" s="384"/>
      <c r="C48" s="365" t="s">
        <v>111</v>
      </c>
      <c r="D48" s="385"/>
      <c r="E48" s="386"/>
      <c r="F48" s="547">
        <v>73</v>
      </c>
      <c r="G48" s="547">
        <v>75</v>
      </c>
      <c r="H48" s="547">
        <v>97</v>
      </c>
      <c r="I48" s="547">
        <v>78</v>
      </c>
      <c r="J48" s="547">
        <v>96</v>
      </c>
      <c r="K48" s="548">
        <v>-23</v>
      </c>
      <c r="L48" s="379">
        <v>-23.958333333333332</v>
      </c>
    </row>
    <row r="49" spans="1:12" s="110" customFormat="1" ht="15" customHeight="1" x14ac:dyDescent="0.2">
      <c r="A49" s="380"/>
      <c r="B49" s="384"/>
      <c r="C49" s="381" t="s">
        <v>352</v>
      </c>
      <c r="D49" s="384"/>
      <c r="E49" s="382"/>
      <c r="F49" s="547">
        <v>40</v>
      </c>
      <c r="G49" s="547">
        <v>38</v>
      </c>
      <c r="H49" s="547">
        <v>51</v>
      </c>
      <c r="I49" s="547">
        <v>38</v>
      </c>
      <c r="J49" s="547">
        <v>42</v>
      </c>
      <c r="K49" s="548">
        <v>-2</v>
      </c>
      <c r="L49" s="379">
        <v>-4.7619047619047619</v>
      </c>
    </row>
    <row r="50" spans="1:12" s="110" customFormat="1" ht="15" customHeight="1" x14ac:dyDescent="0.2">
      <c r="A50" s="380"/>
      <c r="B50" s="383" t="s">
        <v>113</v>
      </c>
      <c r="C50" s="381" t="s">
        <v>181</v>
      </c>
      <c r="D50" s="384"/>
      <c r="E50" s="382"/>
      <c r="F50" s="547">
        <v>4528</v>
      </c>
      <c r="G50" s="547">
        <v>6172</v>
      </c>
      <c r="H50" s="547">
        <v>4758</v>
      </c>
      <c r="I50" s="547">
        <v>4627</v>
      </c>
      <c r="J50" s="549">
        <v>4608</v>
      </c>
      <c r="K50" s="548">
        <v>-80</v>
      </c>
      <c r="L50" s="379">
        <v>-1.7361111111111112</v>
      </c>
    </row>
    <row r="51" spans="1:12" s="110" customFormat="1" ht="15" customHeight="1" x14ac:dyDescent="0.2">
      <c r="A51" s="380"/>
      <c r="B51" s="384"/>
      <c r="C51" s="381" t="s">
        <v>352</v>
      </c>
      <c r="D51" s="384"/>
      <c r="E51" s="382"/>
      <c r="F51" s="547">
        <v>1553</v>
      </c>
      <c r="G51" s="547">
        <v>1344</v>
      </c>
      <c r="H51" s="547">
        <v>1827</v>
      </c>
      <c r="I51" s="547">
        <v>1769</v>
      </c>
      <c r="J51" s="547">
        <v>1724</v>
      </c>
      <c r="K51" s="548">
        <v>-171</v>
      </c>
      <c r="L51" s="379">
        <v>-9.9187935034802788</v>
      </c>
    </row>
    <row r="52" spans="1:12" s="110" customFormat="1" ht="15" customHeight="1" x14ac:dyDescent="0.2">
      <c r="A52" s="380"/>
      <c r="B52" s="383"/>
      <c r="C52" s="381" t="s">
        <v>182</v>
      </c>
      <c r="D52" s="384"/>
      <c r="E52" s="382"/>
      <c r="F52" s="547">
        <v>3738</v>
      </c>
      <c r="G52" s="547">
        <v>4135</v>
      </c>
      <c r="H52" s="547">
        <v>4343</v>
      </c>
      <c r="I52" s="547">
        <v>4194</v>
      </c>
      <c r="J52" s="547">
        <v>4450</v>
      </c>
      <c r="K52" s="548">
        <v>-712</v>
      </c>
      <c r="L52" s="379">
        <v>-16</v>
      </c>
    </row>
    <row r="53" spans="1:12" s="269" customFormat="1" ht="11.25" customHeight="1" x14ac:dyDescent="0.2">
      <c r="A53" s="380"/>
      <c r="B53" s="384"/>
      <c r="C53" s="381" t="s">
        <v>352</v>
      </c>
      <c r="D53" s="384"/>
      <c r="E53" s="382"/>
      <c r="F53" s="547">
        <v>1761</v>
      </c>
      <c r="G53" s="547">
        <v>2200</v>
      </c>
      <c r="H53" s="547">
        <v>2254</v>
      </c>
      <c r="I53" s="547">
        <v>2095</v>
      </c>
      <c r="J53" s="549">
        <v>2115</v>
      </c>
      <c r="K53" s="548">
        <v>-354</v>
      </c>
      <c r="L53" s="379">
        <v>-16.73758865248227</v>
      </c>
    </row>
    <row r="54" spans="1:12" s="151" customFormat="1" ht="12.75" customHeight="1" x14ac:dyDescent="0.2">
      <c r="A54" s="380"/>
      <c r="B54" s="383" t="s">
        <v>113</v>
      </c>
      <c r="C54" s="383" t="s">
        <v>116</v>
      </c>
      <c r="D54" s="384"/>
      <c r="E54" s="382"/>
      <c r="F54" s="547">
        <v>6232</v>
      </c>
      <c r="G54" s="547">
        <v>7877</v>
      </c>
      <c r="H54" s="547">
        <v>6690</v>
      </c>
      <c r="I54" s="547">
        <v>6346</v>
      </c>
      <c r="J54" s="547">
        <v>6998</v>
      </c>
      <c r="K54" s="548">
        <v>-766</v>
      </c>
      <c r="L54" s="379">
        <v>-10.945984567019149</v>
      </c>
    </row>
    <row r="55" spans="1:12" ht="11.25" x14ac:dyDescent="0.2">
      <c r="A55" s="380"/>
      <c r="B55" s="384"/>
      <c r="C55" s="381" t="s">
        <v>352</v>
      </c>
      <c r="D55" s="384"/>
      <c r="E55" s="382"/>
      <c r="F55" s="547">
        <v>2522</v>
      </c>
      <c r="G55" s="547">
        <v>2558</v>
      </c>
      <c r="H55" s="547">
        <v>3026</v>
      </c>
      <c r="I55" s="547">
        <v>2822</v>
      </c>
      <c r="J55" s="547">
        <v>3028</v>
      </c>
      <c r="K55" s="548">
        <v>-506</v>
      </c>
      <c r="L55" s="379">
        <v>-16.710700132100396</v>
      </c>
    </row>
    <row r="56" spans="1:12" ht="14.25" customHeight="1" x14ac:dyDescent="0.2">
      <c r="A56" s="380"/>
      <c r="B56" s="384"/>
      <c r="C56" s="383" t="s">
        <v>117</v>
      </c>
      <c r="D56" s="384"/>
      <c r="E56" s="382"/>
      <c r="F56" s="547">
        <v>2028</v>
      </c>
      <c r="G56" s="547">
        <v>2422</v>
      </c>
      <c r="H56" s="547">
        <v>2403</v>
      </c>
      <c r="I56" s="547">
        <v>2463</v>
      </c>
      <c r="J56" s="547">
        <v>2052</v>
      </c>
      <c r="K56" s="548">
        <v>-24</v>
      </c>
      <c r="L56" s="379">
        <v>-1.1695906432748537</v>
      </c>
    </row>
    <row r="57" spans="1:12" ht="18.75" customHeight="1" x14ac:dyDescent="0.2">
      <c r="A57" s="387"/>
      <c r="B57" s="388"/>
      <c r="C57" s="389" t="s">
        <v>352</v>
      </c>
      <c r="D57" s="388"/>
      <c r="E57" s="390"/>
      <c r="F57" s="550">
        <v>791</v>
      </c>
      <c r="G57" s="551">
        <v>983</v>
      </c>
      <c r="H57" s="551">
        <v>1052</v>
      </c>
      <c r="I57" s="551">
        <v>1038</v>
      </c>
      <c r="J57" s="551">
        <v>809</v>
      </c>
      <c r="K57" s="552">
        <f t="shared" ref="K57" si="0">IF(OR(F57=".",J57=".")=TRUE,".",IF(OR(F57="*",J57="*")=TRUE,"*",IF(AND(F57="-",J57="-")=TRUE,"-",IF(AND(ISNUMBER(J57),ISNUMBER(F57))=TRUE,IF(F57-J57=0,0,F57-J57),IF(ISNUMBER(F57)=TRUE,F57,-J57)))))</f>
        <v>-18</v>
      </c>
      <c r="L57" s="391">
        <f t="shared" ref="L57" si="1">IF(K57 =".",".",IF(K57 ="*","*",IF(K57="-","-",IF(K57=0,0,IF(OR(J57="-",J57=".",F57="-",F57=".")=TRUE,"X",IF(J57=0,"0,0",IF(ABS(K57*100/J57)&gt;250,".X",(K57*100/J57))))))))</f>
        <v>-2.2249690976514214</v>
      </c>
    </row>
    <row r="58" spans="1:12" ht="11.25" x14ac:dyDescent="0.2">
      <c r="A58" s="392"/>
      <c r="B58" s="384"/>
      <c r="C58" s="381"/>
      <c r="D58" s="384"/>
      <c r="E58" s="384"/>
      <c r="F58" s="393"/>
      <c r="G58" s="393"/>
      <c r="H58" s="393"/>
      <c r="I58" s="378"/>
      <c r="J58" s="393"/>
      <c r="K58" s="394"/>
      <c r="L58" s="269" t="s">
        <v>45</v>
      </c>
    </row>
    <row r="59" spans="1:12" ht="20.25" customHeight="1" x14ac:dyDescent="0.2">
      <c r="A59" s="642" t="s">
        <v>354</v>
      </c>
      <c r="B59" s="643"/>
      <c r="C59" s="643"/>
      <c r="D59" s="642"/>
      <c r="E59" s="643"/>
      <c r="F59" s="643"/>
      <c r="G59" s="643"/>
      <c r="H59" s="643"/>
      <c r="I59" s="643"/>
      <c r="J59" s="643"/>
      <c r="K59" s="643"/>
      <c r="L59" s="643"/>
    </row>
    <row r="60" spans="1:12" ht="11.25" customHeight="1" x14ac:dyDescent="0.2">
      <c r="A60" s="644" t="s">
        <v>355</v>
      </c>
      <c r="B60" s="645"/>
      <c r="C60" s="645"/>
      <c r="D60" s="645"/>
      <c r="E60" s="645"/>
      <c r="F60" s="645"/>
      <c r="G60" s="645"/>
      <c r="H60" s="645"/>
      <c r="I60" s="645"/>
      <c r="J60" s="645"/>
      <c r="K60" s="645"/>
      <c r="L60" s="645"/>
    </row>
    <row r="61" spans="1:12" ht="12.75" customHeight="1" x14ac:dyDescent="0.2">
      <c r="A61" s="646" t="s">
        <v>356</v>
      </c>
      <c r="B61" s="647"/>
      <c r="C61" s="647"/>
      <c r="D61" s="647"/>
      <c r="E61" s="647"/>
      <c r="F61" s="647"/>
      <c r="G61" s="647"/>
      <c r="H61" s="647"/>
      <c r="I61" s="647"/>
      <c r="J61" s="647"/>
      <c r="K61" s="647"/>
      <c r="L61" s="647"/>
    </row>
    <row r="62" spans="1:12" ht="15.95" customHeight="1" x14ac:dyDescent="0.2">
      <c r="A62" s="395"/>
      <c r="B62" s="395"/>
      <c r="C62" s="395"/>
      <c r="D62" s="395"/>
      <c r="E62" s="395"/>
      <c r="F62" s="395"/>
      <c r="G62" s="395"/>
      <c r="H62" s="395"/>
      <c r="I62" s="395"/>
      <c r="J62" s="396"/>
      <c r="K62" s="396"/>
      <c r="L62" s="397"/>
    </row>
    <row r="63" spans="1:12" ht="15.95" customHeight="1" x14ac:dyDescent="0.2">
      <c r="A63" s="397"/>
      <c r="B63" s="398"/>
      <c r="C63" s="397"/>
      <c r="D63" s="398"/>
      <c r="E63" s="398"/>
      <c r="F63" s="396"/>
      <c r="G63" s="396"/>
      <c r="H63" s="396"/>
      <c r="I63" s="396"/>
      <c r="J63" s="396"/>
      <c r="K63" s="396"/>
      <c r="L63" s="399"/>
    </row>
    <row r="64" spans="1:12" ht="15.95" customHeight="1" x14ac:dyDescent="0.2">
      <c r="A64" s="397"/>
      <c r="B64" s="398"/>
      <c r="C64" s="397"/>
      <c r="D64" s="398"/>
      <c r="E64" s="398"/>
      <c r="F64" s="396"/>
      <c r="G64" s="396"/>
      <c r="H64" s="396"/>
      <c r="I64" s="396"/>
      <c r="J64" s="396"/>
      <c r="K64" s="396"/>
      <c r="L64" s="399"/>
    </row>
    <row r="65" spans="12:12" ht="15.95" customHeight="1" x14ac:dyDescent="0.2">
      <c r="L65" s="400"/>
    </row>
  </sheetData>
  <mergeCells count="16">
    <mergeCell ref="A11:E11"/>
    <mergeCell ref="A24:E24"/>
    <mergeCell ref="A59:L59"/>
    <mergeCell ref="A60:L60"/>
    <mergeCell ref="A61:L61"/>
    <mergeCell ref="A3:L3"/>
    <mergeCell ref="A5:D5"/>
    <mergeCell ref="A7:E10"/>
    <mergeCell ref="F7:L7"/>
    <mergeCell ref="F8:F9"/>
    <mergeCell ref="G8:G9"/>
    <mergeCell ref="H8:H9"/>
    <mergeCell ref="I8:I9"/>
    <mergeCell ref="J8:J9"/>
    <mergeCell ref="K8:L8"/>
    <mergeCell ref="A6:L6"/>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555" customFormat="1" ht="35.1" customHeight="1" x14ac:dyDescent="0.25">
      <c r="A6" s="634" t="s">
        <v>520</v>
      </c>
      <c r="B6" s="634"/>
      <c r="C6" s="634"/>
      <c r="D6" s="634"/>
      <c r="E6" s="634"/>
      <c r="F6" s="634"/>
      <c r="G6" s="634"/>
      <c r="H6" s="634"/>
      <c r="I6" s="634"/>
      <c r="J6" s="634"/>
      <c r="K6" s="554"/>
      <c r="L6" s="554"/>
    </row>
    <row r="7" spans="1:15" s="91" customFormat="1" ht="24.95" customHeight="1" x14ac:dyDescent="0.2">
      <c r="A7" s="588" t="s">
        <v>213</v>
      </c>
      <c r="B7" s="589"/>
      <c r="C7" s="582" t="s">
        <v>94</v>
      </c>
      <c r="D7" s="648" t="s">
        <v>358</v>
      </c>
      <c r="E7" s="649"/>
      <c r="F7" s="649"/>
      <c r="G7" s="649"/>
      <c r="H7" s="650"/>
      <c r="I7" s="651" t="s">
        <v>359</v>
      </c>
      <c r="J7" s="652"/>
      <c r="K7" s="96"/>
      <c r="L7" s="96"/>
      <c r="M7" s="96"/>
      <c r="N7" s="96"/>
      <c r="O7" s="96"/>
    </row>
    <row r="8" spans="1:15" ht="21.75" customHeight="1" x14ac:dyDescent="0.2">
      <c r="A8" s="616"/>
      <c r="B8" s="617"/>
      <c r="C8" s="583"/>
      <c r="D8" s="592" t="s">
        <v>335</v>
      </c>
      <c r="E8" s="592" t="s">
        <v>337</v>
      </c>
      <c r="F8" s="592" t="s">
        <v>338</v>
      </c>
      <c r="G8" s="592" t="s">
        <v>339</v>
      </c>
      <c r="H8" s="592" t="s">
        <v>340</v>
      </c>
      <c r="I8" s="653"/>
      <c r="J8" s="654"/>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8588</v>
      </c>
      <c r="E11" s="114">
        <v>11107</v>
      </c>
      <c r="F11" s="114">
        <v>12342</v>
      </c>
      <c r="G11" s="114">
        <v>9094</v>
      </c>
      <c r="H11" s="140">
        <v>9455</v>
      </c>
      <c r="I11" s="115">
        <v>-867</v>
      </c>
      <c r="J11" s="116">
        <v>-9.1697514542570069</v>
      </c>
    </row>
    <row r="12" spans="1:15" s="110" customFormat="1" ht="24.95" customHeight="1" x14ac:dyDescent="0.2">
      <c r="A12" s="193" t="s">
        <v>132</v>
      </c>
      <c r="B12" s="194" t="s">
        <v>133</v>
      </c>
      <c r="C12" s="113">
        <v>0.10479739170936191</v>
      </c>
      <c r="D12" s="115">
        <v>9</v>
      </c>
      <c r="E12" s="114" t="s">
        <v>513</v>
      </c>
      <c r="F12" s="114">
        <v>12</v>
      </c>
      <c r="G12" s="114">
        <v>6</v>
      </c>
      <c r="H12" s="140">
        <v>7</v>
      </c>
      <c r="I12" s="115">
        <v>2</v>
      </c>
      <c r="J12" s="116">
        <v>28.571428571428573</v>
      </c>
    </row>
    <row r="13" spans="1:15" s="110" customFormat="1" ht="24.95" customHeight="1" x14ac:dyDescent="0.2">
      <c r="A13" s="193" t="s">
        <v>134</v>
      </c>
      <c r="B13" s="199" t="s">
        <v>214</v>
      </c>
      <c r="C13" s="113">
        <v>1.8397764322310199</v>
      </c>
      <c r="D13" s="115">
        <v>158</v>
      </c>
      <c r="E13" s="114" t="s">
        <v>513</v>
      </c>
      <c r="F13" s="114">
        <v>241</v>
      </c>
      <c r="G13" s="114">
        <v>89</v>
      </c>
      <c r="H13" s="140">
        <v>159</v>
      </c>
      <c r="I13" s="115">
        <v>-1</v>
      </c>
      <c r="J13" s="116">
        <v>-0.62893081761006286</v>
      </c>
    </row>
    <row r="14" spans="1:15" s="287" customFormat="1" ht="24.95" customHeight="1" x14ac:dyDescent="0.2">
      <c r="A14" s="193" t="s">
        <v>215</v>
      </c>
      <c r="B14" s="199" t="s">
        <v>137</v>
      </c>
      <c r="C14" s="113">
        <v>5.9618071727992552</v>
      </c>
      <c r="D14" s="115">
        <v>512</v>
      </c>
      <c r="E14" s="114">
        <v>3385</v>
      </c>
      <c r="F14" s="114">
        <v>731</v>
      </c>
      <c r="G14" s="114">
        <v>511</v>
      </c>
      <c r="H14" s="140">
        <v>546</v>
      </c>
      <c r="I14" s="115">
        <v>-34</v>
      </c>
      <c r="J14" s="116">
        <v>-6.2271062271062272</v>
      </c>
      <c r="K14" s="110"/>
      <c r="L14" s="110"/>
      <c r="M14" s="110"/>
      <c r="N14" s="110"/>
      <c r="O14" s="110"/>
    </row>
    <row r="15" spans="1:15" s="110" customFormat="1" ht="24.95" customHeight="1" x14ac:dyDescent="0.2">
      <c r="A15" s="193" t="s">
        <v>216</v>
      </c>
      <c r="B15" s="199" t="s">
        <v>217</v>
      </c>
      <c r="C15" s="113">
        <v>0.72193758733115976</v>
      </c>
      <c r="D15" s="115">
        <v>62</v>
      </c>
      <c r="E15" s="114">
        <v>41</v>
      </c>
      <c r="F15" s="114">
        <v>78</v>
      </c>
      <c r="G15" s="114">
        <v>55</v>
      </c>
      <c r="H15" s="140">
        <v>47</v>
      </c>
      <c r="I15" s="115">
        <v>15</v>
      </c>
      <c r="J15" s="116">
        <v>31.914893617021278</v>
      </c>
    </row>
    <row r="16" spans="1:15" s="287" customFormat="1" ht="24.95" customHeight="1" x14ac:dyDescent="0.2">
      <c r="A16" s="193" t="s">
        <v>218</v>
      </c>
      <c r="B16" s="199" t="s">
        <v>141</v>
      </c>
      <c r="C16" s="113">
        <v>4.4364229156963209</v>
      </c>
      <c r="D16" s="115">
        <v>381</v>
      </c>
      <c r="E16" s="114">
        <v>3265</v>
      </c>
      <c r="F16" s="114">
        <v>557</v>
      </c>
      <c r="G16" s="114">
        <v>374</v>
      </c>
      <c r="H16" s="140">
        <v>424</v>
      </c>
      <c r="I16" s="115">
        <v>-43</v>
      </c>
      <c r="J16" s="116">
        <v>-10.141509433962264</v>
      </c>
      <c r="K16" s="110"/>
      <c r="L16" s="110"/>
      <c r="M16" s="110"/>
      <c r="N16" s="110"/>
      <c r="O16" s="110"/>
    </row>
    <row r="17" spans="1:15" s="110" customFormat="1" ht="24.95" customHeight="1" x14ac:dyDescent="0.2">
      <c r="A17" s="193" t="s">
        <v>142</v>
      </c>
      <c r="B17" s="199" t="s">
        <v>220</v>
      </c>
      <c r="C17" s="113">
        <v>0.80344666977177459</v>
      </c>
      <c r="D17" s="115">
        <v>69</v>
      </c>
      <c r="E17" s="114">
        <v>79</v>
      </c>
      <c r="F17" s="114">
        <v>96</v>
      </c>
      <c r="G17" s="114">
        <v>82</v>
      </c>
      <c r="H17" s="140">
        <v>75</v>
      </c>
      <c r="I17" s="115">
        <v>-6</v>
      </c>
      <c r="J17" s="116">
        <v>-8</v>
      </c>
    </row>
    <row r="18" spans="1:15" s="287" customFormat="1" ht="24.95" customHeight="1" x14ac:dyDescent="0.2">
      <c r="A18" s="201" t="s">
        <v>144</v>
      </c>
      <c r="B18" s="202" t="s">
        <v>145</v>
      </c>
      <c r="C18" s="113">
        <v>5.0768514205868653</v>
      </c>
      <c r="D18" s="115">
        <v>436</v>
      </c>
      <c r="E18" s="114">
        <v>258</v>
      </c>
      <c r="F18" s="114">
        <v>629</v>
      </c>
      <c r="G18" s="114">
        <v>473</v>
      </c>
      <c r="H18" s="140">
        <v>436</v>
      </c>
      <c r="I18" s="115">
        <v>0</v>
      </c>
      <c r="J18" s="116">
        <v>0</v>
      </c>
      <c r="K18" s="110"/>
      <c r="L18" s="110"/>
      <c r="M18" s="110"/>
      <c r="N18" s="110"/>
      <c r="O18" s="110"/>
    </row>
    <row r="19" spans="1:15" s="110" customFormat="1" ht="24.95" customHeight="1" x14ac:dyDescent="0.2">
      <c r="A19" s="193" t="s">
        <v>146</v>
      </c>
      <c r="B19" s="199" t="s">
        <v>147</v>
      </c>
      <c r="C19" s="113">
        <v>10.805775500698649</v>
      </c>
      <c r="D19" s="115">
        <v>928</v>
      </c>
      <c r="E19" s="114">
        <v>831</v>
      </c>
      <c r="F19" s="114">
        <v>1371</v>
      </c>
      <c r="G19" s="114">
        <v>928</v>
      </c>
      <c r="H19" s="140">
        <v>1039</v>
      </c>
      <c r="I19" s="115">
        <v>-111</v>
      </c>
      <c r="J19" s="116">
        <v>-10.68334937439846</v>
      </c>
    </row>
    <row r="20" spans="1:15" s="287" customFormat="1" ht="24.95" customHeight="1" x14ac:dyDescent="0.2">
      <c r="A20" s="193" t="s">
        <v>148</v>
      </c>
      <c r="B20" s="199" t="s">
        <v>149</v>
      </c>
      <c r="C20" s="113">
        <v>8.7214718211457853</v>
      </c>
      <c r="D20" s="115">
        <v>749</v>
      </c>
      <c r="E20" s="114">
        <v>602</v>
      </c>
      <c r="F20" s="114">
        <v>823</v>
      </c>
      <c r="G20" s="114">
        <v>589</v>
      </c>
      <c r="H20" s="140">
        <v>673</v>
      </c>
      <c r="I20" s="115">
        <v>76</v>
      </c>
      <c r="J20" s="116">
        <v>11.292719167904904</v>
      </c>
      <c r="K20" s="110"/>
      <c r="L20" s="110"/>
      <c r="M20" s="110"/>
      <c r="N20" s="110"/>
      <c r="O20" s="110"/>
    </row>
    <row r="21" spans="1:15" s="110" customFormat="1" ht="24.95" customHeight="1" x14ac:dyDescent="0.2">
      <c r="A21" s="201" t="s">
        <v>150</v>
      </c>
      <c r="B21" s="202" t="s">
        <v>151</v>
      </c>
      <c r="C21" s="113">
        <v>7.906380996739637</v>
      </c>
      <c r="D21" s="115">
        <v>679</v>
      </c>
      <c r="E21" s="114">
        <v>625</v>
      </c>
      <c r="F21" s="114">
        <v>706</v>
      </c>
      <c r="G21" s="114">
        <v>634</v>
      </c>
      <c r="H21" s="140">
        <v>587</v>
      </c>
      <c r="I21" s="115">
        <v>92</v>
      </c>
      <c r="J21" s="116">
        <v>15.672913117546848</v>
      </c>
    </row>
    <row r="22" spans="1:15" s="110" customFormat="1" ht="24.95" customHeight="1" x14ac:dyDescent="0.2">
      <c r="A22" s="201" t="s">
        <v>152</v>
      </c>
      <c r="B22" s="199" t="s">
        <v>153</v>
      </c>
      <c r="C22" s="113">
        <v>2.0843036795528644</v>
      </c>
      <c r="D22" s="115">
        <v>179</v>
      </c>
      <c r="E22" s="114" t="s">
        <v>513</v>
      </c>
      <c r="F22" s="114">
        <v>237</v>
      </c>
      <c r="G22" s="114">
        <v>153</v>
      </c>
      <c r="H22" s="140">
        <v>241</v>
      </c>
      <c r="I22" s="115">
        <v>-62</v>
      </c>
      <c r="J22" s="116">
        <v>-25.726141078838175</v>
      </c>
    </row>
    <row r="23" spans="1:15" s="110" customFormat="1" ht="24.95" customHeight="1" x14ac:dyDescent="0.2">
      <c r="A23" s="193" t="s">
        <v>154</v>
      </c>
      <c r="B23" s="199" t="s">
        <v>155</v>
      </c>
      <c r="C23" s="113">
        <v>1.3740102468560782</v>
      </c>
      <c r="D23" s="115">
        <v>118</v>
      </c>
      <c r="E23" s="114" t="s">
        <v>513</v>
      </c>
      <c r="F23" s="114">
        <v>186</v>
      </c>
      <c r="G23" s="114">
        <v>85</v>
      </c>
      <c r="H23" s="140">
        <v>108</v>
      </c>
      <c r="I23" s="115">
        <v>10</v>
      </c>
      <c r="J23" s="116">
        <v>9.2592592592592595</v>
      </c>
    </row>
    <row r="24" spans="1:15" s="110" customFormat="1" ht="24.95" customHeight="1" x14ac:dyDescent="0.2">
      <c r="A24" s="193" t="s">
        <v>156</v>
      </c>
      <c r="B24" s="199" t="s">
        <v>221</v>
      </c>
      <c r="C24" s="113">
        <v>7.9762459245458777</v>
      </c>
      <c r="D24" s="115">
        <v>685</v>
      </c>
      <c r="E24" s="114">
        <v>502</v>
      </c>
      <c r="F24" s="114">
        <v>694</v>
      </c>
      <c r="G24" s="114">
        <v>589</v>
      </c>
      <c r="H24" s="140">
        <v>641</v>
      </c>
      <c r="I24" s="115">
        <v>44</v>
      </c>
      <c r="J24" s="116">
        <v>6.8642745709828397</v>
      </c>
    </row>
    <row r="25" spans="1:15" s="110" customFormat="1" ht="24.95" customHeight="1" x14ac:dyDescent="0.2">
      <c r="A25" s="193" t="s">
        <v>222</v>
      </c>
      <c r="B25" s="204" t="s">
        <v>159</v>
      </c>
      <c r="C25" s="113">
        <v>7.2775966464834649</v>
      </c>
      <c r="D25" s="115">
        <v>625</v>
      </c>
      <c r="E25" s="114">
        <v>580</v>
      </c>
      <c r="F25" s="114">
        <v>740</v>
      </c>
      <c r="G25" s="114">
        <v>954</v>
      </c>
      <c r="H25" s="140">
        <v>886</v>
      </c>
      <c r="I25" s="115">
        <v>-261</v>
      </c>
      <c r="J25" s="116">
        <v>-29.458239277652371</v>
      </c>
    </row>
    <row r="26" spans="1:15" s="110" customFormat="1" ht="24.95" customHeight="1" x14ac:dyDescent="0.2">
      <c r="A26" s="201">
        <v>782.78300000000002</v>
      </c>
      <c r="B26" s="203" t="s">
        <v>160</v>
      </c>
      <c r="C26" s="113">
        <v>14.287377736376339</v>
      </c>
      <c r="D26" s="115">
        <v>1227</v>
      </c>
      <c r="E26" s="114">
        <v>1275</v>
      </c>
      <c r="F26" s="114">
        <v>1567</v>
      </c>
      <c r="G26" s="114">
        <v>1633</v>
      </c>
      <c r="H26" s="140">
        <v>1043</v>
      </c>
      <c r="I26" s="115">
        <v>184</v>
      </c>
      <c r="J26" s="116">
        <v>17.641418983700863</v>
      </c>
    </row>
    <row r="27" spans="1:15" s="110" customFormat="1" ht="24.95" customHeight="1" x14ac:dyDescent="0.2">
      <c r="A27" s="193" t="s">
        <v>161</v>
      </c>
      <c r="B27" s="199" t="s">
        <v>162</v>
      </c>
      <c r="C27" s="113">
        <v>2.1425244527247322</v>
      </c>
      <c r="D27" s="115">
        <v>184</v>
      </c>
      <c r="E27" s="114">
        <v>232</v>
      </c>
      <c r="F27" s="114">
        <v>507</v>
      </c>
      <c r="G27" s="114">
        <v>278</v>
      </c>
      <c r="H27" s="140">
        <v>287</v>
      </c>
      <c r="I27" s="115">
        <v>-103</v>
      </c>
      <c r="J27" s="116">
        <v>-35.88850174216028</v>
      </c>
    </row>
    <row r="28" spans="1:15" s="110" customFormat="1" ht="24.95" customHeight="1" x14ac:dyDescent="0.2">
      <c r="A28" s="193" t="s">
        <v>163</v>
      </c>
      <c r="B28" s="199" t="s">
        <v>164</v>
      </c>
      <c r="C28" s="113">
        <v>5.2864462040055891</v>
      </c>
      <c r="D28" s="115">
        <v>454</v>
      </c>
      <c r="E28" s="114">
        <v>650</v>
      </c>
      <c r="F28" s="114">
        <v>951</v>
      </c>
      <c r="G28" s="114">
        <v>556</v>
      </c>
      <c r="H28" s="140">
        <v>661</v>
      </c>
      <c r="I28" s="115">
        <v>-207</v>
      </c>
      <c r="J28" s="116">
        <v>-31.316187594553707</v>
      </c>
    </row>
    <row r="29" spans="1:15" s="110" customFormat="1" ht="24.95" customHeight="1" x14ac:dyDescent="0.2">
      <c r="A29" s="193">
        <v>86</v>
      </c>
      <c r="B29" s="199" t="s">
        <v>165</v>
      </c>
      <c r="C29" s="113">
        <v>7.6269212855146717</v>
      </c>
      <c r="D29" s="115">
        <v>655</v>
      </c>
      <c r="E29" s="114">
        <v>717</v>
      </c>
      <c r="F29" s="114">
        <v>914</v>
      </c>
      <c r="G29" s="114">
        <v>607</v>
      </c>
      <c r="H29" s="140">
        <v>717</v>
      </c>
      <c r="I29" s="115">
        <v>-62</v>
      </c>
      <c r="J29" s="116">
        <v>-8.6471408647140873</v>
      </c>
    </row>
    <row r="30" spans="1:15" s="110" customFormat="1" ht="24.95" customHeight="1" x14ac:dyDescent="0.2">
      <c r="A30" s="193">
        <v>87.88</v>
      </c>
      <c r="B30" s="204" t="s">
        <v>166</v>
      </c>
      <c r="C30" s="113">
        <v>6.5556590591523056</v>
      </c>
      <c r="D30" s="115">
        <v>563</v>
      </c>
      <c r="E30" s="114">
        <v>686</v>
      </c>
      <c r="F30" s="114">
        <v>1410</v>
      </c>
      <c r="G30" s="114">
        <v>616</v>
      </c>
      <c r="H30" s="140">
        <v>977</v>
      </c>
      <c r="I30" s="115">
        <v>-414</v>
      </c>
      <c r="J30" s="116">
        <v>-42.374616171954962</v>
      </c>
    </row>
    <row r="31" spans="1:15" s="110" customFormat="1" ht="24.95" customHeight="1" x14ac:dyDescent="0.2">
      <c r="A31" s="193" t="s">
        <v>167</v>
      </c>
      <c r="B31" s="199" t="s">
        <v>168</v>
      </c>
      <c r="C31" s="113">
        <v>4.925477410340009</v>
      </c>
      <c r="D31" s="115">
        <v>423</v>
      </c>
      <c r="E31" s="114">
        <v>364</v>
      </c>
      <c r="F31" s="114">
        <v>623</v>
      </c>
      <c r="G31" s="114">
        <v>393</v>
      </c>
      <c r="H31" s="140">
        <v>447</v>
      </c>
      <c r="I31" s="115">
        <v>-24</v>
      </c>
      <c r="J31" s="116">
        <v>-5.3691275167785237</v>
      </c>
    </row>
    <row r="32" spans="1:15" s="110" customFormat="1" ht="24.95" customHeight="1" x14ac:dyDescent="0.2">
      <c r="A32" s="193"/>
      <c r="B32" s="204" t="s">
        <v>169</v>
      </c>
      <c r="C32" s="113">
        <v>4.6576618537494181E-2</v>
      </c>
      <c r="D32" s="115">
        <v>4</v>
      </c>
      <c r="E32" s="114">
        <v>0</v>
      </c>
      <c r="F32" s="114">
        <v>0</v>
      </c>
      <c r="G32" s="114">
        <v>0</v>
      </c>
      <c r="H32" s="140">
        <v>0</v>
      </c>
      <c r="I32" s="115">
        <v>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0.10479739170936191</v>
      </c>
      <c r="D34" s="115">
        <v>9</v>
      </c>
      <c r="E34" s="114" t="s">
        <v>513</v>
      </c>
      <c r="F34" s="114">
        <v>12</v>
      </c>
      <c r="G34" s="114">
        <v>6</v>
      </c>
      <c r="H34" s="140">
        <v>7</v>
      </c>
      <c r="I34" s="115">
        <v>2</v>
      </c>
      <c r="J34" s="116">
        <v>28.571428571428573</v>
      </c>
    </row>
    <row r="35" spans="1:10" s="110" customFormat="1" ht="24.95" customHeight="1" x14ac:dyDescent="0.2">
      <c r="A35" s="292" t="s">
        <v>171</v>
      </c>
      <c r="B35" s="293" t="s">
        <v>172</v>
      </c>
      <c r="C35" s="113">
        <v>12.87843502561714</v>
      </c>
      <c r="D35" s="115">
        <v>1106</v>
      </c>
      <c r="E35" s="114" t="s">
        <v>513</v>
      </c>
      <c r="F35" s="114">
        <v>1601</v>
      </c>
      <c r="G35" s="114">
        <v>1073</v>
      </c>
      <c r="H35" s="140">
        <v>1141</v>
      </c>
      <c r="I35" s="115">
        <v>-35</v>
      </c>
      <c r="J35" s="116">
        <v>-3.0674846625766872</v>
      </c>
    </row>
    <row r="36" spans="1:10" s="110" customFormat="1" ht="24.95" customHeight="1" x14ac:dyDescent="0.2">
      <c r="A36" s="294" t="s">
        <v>173</v>
      </c>
      <c r="B36" s="295" t="s">
        <v>174</v>
      </c>
      <c r="C36" s="125">
        <v>86.970190964136009</v>
      </c>
      <c r="D36" s="143">
        <v>7469</v>
      </c>
      <c r="E36" s="144">
        <v>7289</v>
      </c>
      <c r="F36" s="144">
        <v>10729</v>
      </c>
      <c r="G36" s="144">
        <v>8015</v>
      </c>
      <c r="H36" s="145">
        <v>8307</v>
      </c>
      <c r="I36" s="143">
        <v>-838</v>
      </c>
      <c r="J36" s="146">
        <v>-10.087877693511496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55" t="s">
        <v>360</v>
      </c>
      <c r="B39" s="656"/>
      <c r="C39" s="656"/>
      <c r="D39" s="656"/>
      <c r="E39" s="656"/>
      <c r="F39" s="656"/>
      <c r="G39" s="656"/>
      <c r="H39" s="656"/>
      <c r="I39" s="656"/>
      <c r="J39" s="656"/>
    </row>
    <row r="40" spans="1:10" ht="31.5" customHeight="1" x14ac:dyDescent="0.2">
      <c r="A40" s="657" t="s">
        <v>361</v>
      </c>
      <c r="B40" s="657"/>
      <c r="C40" s="657"/>
      <c r="D40" s="657"/>
      <c r="E40" s="657"/>
      <c r="F40" s="657"/>
      <c r="G40" s="657"/>
      <c r="H40" s="657"/>
      <c r="I40" s="657"/>
      <c r="J40" s="657"/>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35.1" customHeight="1" x14ac:dyDescent="0.2">
      <c r="A6" s="634" t="s">
        <v>520</v>
      </c>
      <c r="B6" s="634"/>
      <c r="C6" s="634"/>
      <c r="D6" s="634"/>
      <c r="E6" s="634"/>
      <c r="F6" s="634"/>
      <c r="G6" s="634"/>
      <c r="H6" s="634"/>
      <c r="I6" s="634"/>
      <c r="J6" s="634"/>
      <c r="K6" s="634"/>
    </row>
    <row r="7" spans="1:15" s="91" customFormat="1" ht="24.95" customHeight="1" x14ac:dyDescent="0.2">
      <c r="A7" s="588" t="s">
        <v>332</v>
      </c>
      <c r="B7" s="577"/>
      <c r="C7" s="577"/>
      <c r="D7" s="582" t="s">
        <v>94</v>
      </c>
      <c r="E7" s="658" t="s">
        <v>363</v>
      </c>
      <c r="F7" s="586"/>
      <c r="G7" s="586"/>
      <c r="H7" s="586"/>
      <c r="I7" s="587"/>
      <c r="J7" s="651" t="s">
        <v>359</v>
      </c>
      <c r="K7" s="652"/>
      <c r="L7" s="96"/>
      <c r="M7" s="96"/>
      <c r="N7" s="96"/>
      <c r="O7" s="96"/>
    </row>
    <row r="8" spans="1:15" ht="21.75" customHeight="1" x14ac:dyDescent="0.2">
      <c r="A8" s="578"/>
      <c r="B8" s="579"/>
      <c r="C8" s="579"/>
      <c r="D8" s="583"/>
      <c r="E8" s="592" t="s">
        <v>335</v>
      </c>
      <c r="F8" s="592" t="s">
        <v>337</v>
      </c>
      <c r="G8" s="592" t="s">
        <v>338</v>
      </c>
      <c r="H8" s="592" t="s">
        <v>339</v>
      </c>
      <c r="I8" s="592" t="s">
        <v>340</v>
      </c>
      <c r="J8" s="653"/>
      <c r="K8" s="654"/>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8588</v>
      </c>
      <c r="F11" s="264">
        <v>11107</v>
      </c>
      <c r="G11" s="264">
        <v>12342</v>
      </c>
      <c r="H11" s="264">
        <v>9094</v>
      </c>
      <c r="I11" s="265">
        <v>9455</v>
      </c>
      <c r="J11" s="263">
        <v>-867</v>
      </c>
      <c r="K11" s="266">
        <v>-9.1697514542570069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27.713088029809036</v>
      </c>
      <c r="E13" s="115">
        <v>2380</v>
      </c>
      <c r="F13" s="114">
        <v>3157</v>
      </c>
      <c r="G13" s="114">
        <v>3141</v>
      </c>
      <c r="H13" s="114">
        <v>3107</v>
      </c>
      <c r="I13" s="140">
        <v>2460</v>
      </c>
      <c r="J13" s="115">
        <v>-80</v>
      </c>
      <c r="K13" s="116">
        <v>-3.2520325203252032</v>
      </c>
    </row>
    <row r="14" spans="1:15" ht="15.95" customHeight="1" x14ac:dyDescent="0.2">
      <c r="A14" s="306" t="s">
        <v>230</v>
      </c>
      <c r="B14" s="307"/>
      <c r="C14" s="308"/>
      <c r="D14" s="113">
        <v>49.569166278528179</v>
      </c>
      <c r="E14" s="115">
        <v>4257</v>
      </c>
      <c r="F14" s="114">
        <v>5546</v>
      </c>
      <c r="G14" s="114">
        <v>6376</v>
      </c>
      <c r="H14" s="114">
        <v>4299</v>
      </c>
      <c r="I14" s="140">
        <v>4606</v>
      </c>
      <c r="J14" s="115">
        <v>-349</v>
      </c>
      <c r="K14" s="116">
        <v>-7.5770733825445076</v>
      </c>
    </row>
    <row r="15" spans="1:15" ht="15.95" customHeight="1" x14ac:dyDescent="0.2">
      <c r="A15" s="306" t="s">
        <v>231</v>
      </c>
      <c r="B15" s="307"/>
      <c r="C15" s="308"/>
      <c r="D15" s="113">
        <v>8.884489986027015</v>
      </c>
      <c r="E15" s="115">
        <v>763</v>
      </c>
      <c r="F15" s="114">
        <v>1027</v>
      </c>
      <c r="G15" s="114">
        <v>869</v>
      </c>
      <c r="H15" s="114">
        <v>584</v>
      </c>
      <c r="I15" s="140">
        <v>808</v>
      </c>
      <c r="J15" s="115">
        <v>-45</v>
      </c>
      <c r="K15" s="116">
        <v>-5.5693069306930694</v>
      </c>
    </row>
    <row r="16" spans="1:15" ht="15.95" customHeight="1" x14ac:dyDescent="0.2">
      <c r="A16" s="306" t="s">
        <v>232</v>
      </c>
      <c r="B16" s="307"/>
      <c r="C16" s="308"/>
      <c r="D16" s="113">
        <v>13.448998602701444</v>
      </c>
      <c r="E16" s="115">
        <v>1155</v>
      </c>
      <c r="F16" s="114">
        <v>1358</v>
      </c>
      <c r="G16" s="114">
        <v>1837</v>
      </c>
      <c r="H16" s="114">
        <v>1085</v>
      </c>
      <c r="I16" s="140">
        <v>1563</v>
      </c>
      <c r="J16" s="115">
        <v>-408</v>
      </c>
      <c r="K16" s="116">
        <v>-26.103646833013435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0.11644154634373545</v>
      </c>
      <c r="E18" s="115">
        <v>10</v>
      </c>
      <c r="F18" s="114">
        <v>8</v>
      </c>
      <c r="G18" s="114">
        <v>15</v>
      </c>
      <c r="H18" s="114">
        <v>8</v>
      </c>
      <c r="I18" s="140">
        <v>8</v>
      </c>
      <c r="J18" s="115">
        <v>2</v>
      </c>
      <c r="K18" s="116">
        <v>25</v>
      </c>
    </row>
    <row r="19" spans="1:11" ht="14.1" customHeight="1" x14ac:dyDescent="0.2">
      <c r="A19" s="306" t="s">
        <v>235</v>
      </c>
      <c r="B19" s="307" t="s">
        <v>236</v>
      </c>
      <c r="C19" s="308"/>
      <c r="D19" s="113">
        <v>5.8220773171867725E-2</v>
      </c>
      <c r="E19" s="115">
        <v>5</v>
      </c>
      <c r="F19" s="114">
        <v>3</v>
      </c>
      <c r="G19" s="114">
        <v>4</v>
      </c>
      <c r="H19" s="114">
        <v>3</v>
      </c>
      <c r="I19" s="140">
        <v>6</v>
      </c>
      <c r="J19" s="115">
        <v>-1</v>
      </c>
      <c r="K19" s="116">
        <v>-16.666666666666668</v>
      </c>
    </row>
    <row r="20" spans="1:11" ht="14.1" customHeight="1" x14ac:dyDescent="0.2">
      <c r="A20" s="306">
        <v>12</v>
      </c>
      <c r="B20" s="307" t="s">
        <v>237</v>
      </c>
      <c r="C20" s="308"/>
      <c r="D20" s="113">
        <v>1.5836050302748022</v>
      </c>
      <c r="E20" s="115">
        <v>136</v>
      </c>
      <c r="F20" s="114">
        <v>46</v>
      </c>
      <c r="G20" s="114">
        <v>82</v>
      </c>
      <c r="H20" s="114">
        <v>118</v>
      </c>
      <c r="I20" s="140">
        <v>138</v>
      </c>
      <c r="J20" s="115">
        <v>-2</v>
      </c>
      <c r="K20" s="116">
        <v>-1.4492753623188406</v>
      </c>
    </row>
    <row r="21" spans="1:11" ht="14.1" customHeight="1" x14ac:dyDescent="0.2">
      <c r="A21" s="306">
        <v>21</v>
      </c>
      <c r="B21" s="307" t="s">
        <v>238</v>
      </c>
      <c r="C21" s="308"/>
      <c r="D21" s="113">
        <v>0.38425710293432697</v>
      </c>
      <c r="E21" s="115">
        <v>33</v>
      </c>
      <c r="F21" s="114">
        <v>19</v>
      </c>
      <c r="G21" s="114">
        <v>22</v>
      </c>
      <c r="H21" s="114">
        <v>22</v>
      </c>
      <c r="I21" s="140">
        <v>54</v>
      </c>
      <c r="J21" s="115">
        <v>-21</v>
      </c>
      <c r="K21" s="116">
        <v>-38.888888888888886</v>
      </c>
    </row>
    <row r="22" spans="1:11" ht="14.1" customHeight="1" x14ac:dyDescent="0.2">
      <c r="A22" s="306">
        <v>22</v>
      </c>
      <c r="B22" s="307" t="s">
        <v>239</v>
      </c>
      <c r="C22" s="308"/>
      <c r="D22" s="113">
        <v>1.2808570097810899</v>
      </c>
      <c r="E22" s="115">
        <v>110</v>
      </c>
      <c r="F22" s="114">
        <v>126</v>
      </c>
      <c r="G22" s="114">
        <v>182</v>
      </c>
      <c r="H22" s="114">
        <v>147</v>
      </c>
      <c r="I22" s="140">
        <v>121</v>
      </c>
      <c r="J22" s="115">
        <v>-11</v>
      </c>
      <c r="K22" s="116">
        <v>-9.0909090909090917</v>
      </c>
    </row>
    <row r="23" spans="1:11" ht="14.1" customHeight="1" x14ac:dyDescent="0.2">
      <c r="A23" s="306">
        <v>23</v>
      </c>
      <c r="B23" s="307" t="s">
        <v>240</v>
      </c>
      <c r="C23" s="308"/>
      <c r="D23" s="113">
        <v>0.8733115975780158</v>
      </c>
      <c r="E23" s="115">
        <v>75</v>
      </c>
      <c r="F23" s="114">
        <v>90</v>
      </c>
      <c r="G23" s="114">
        <v>89</v>
      </c>
      <c r="H23" s="114">
        <v>78</v>
      </c>
      <c r="I23" s="140">
        <v>99</v>
      </c>
      <c r="J23" s="115">
        <v>-24</v>
      </c>
      <c r="K23" s="116">
        <v>-24.242424242424242</v>
      </c>
    </row>
    <row r="24" spans="1:11" ht="14.1" customHeight="1" x14ac:dyDescent="0.2">
      <c r="A24" s="306">
        <v>24</v>
      </c>
      <c r="B24" s="307" t="s">
        <v>241</v>
      </c>
      <c r="C24" s="308"/>
      <c r="D24" s="113">
        <v>1.688402421984164</v>
      </c>
      <c r="E24" s="115">
        <v>145</v>
      </c>
      <c r="F24" s="114">
        <v>650</v>
      </c>
      <c r="G24" s="114">
        <v>239</v>
      </c>
      <c r="H24" s="114">
        <v>195</v>
      </c>
      <c r="I24" s="140">
        <v>194</v>
      </c>
      <c r="J24" s="115">
        <v>-49</v>
      </c>
      <c r="K24" s="116">
        <v>-25.257731958762886</v>
      </c>
    </row>
    <row r="25" spans="1:11" ht="14.1" customHeight="1" x14ac:dyDescent="0.2">
      <c r="A25" s="306">
        <v>25</v>
      </c>
      <c r="B25" s="307" t="s">
        <v>242</v>
      </c>
      <c r="C25" s="308"/>
      <c r="D25" s="113">
        <v>3.4233814625058221</v>
      </c>
      <c r="E25" s="115">
        <v>294</v>
      </c>
      <c r="F25" s="114">
        <v>1622</v>
      </c>
      <c r="G25" s="114">
        <v>397</v>
      </c>
      <c r="H25" s="114">
        <v>272</v>
      </c>
      <c r="I25" s="140">
        <v>324</v>
      </c>
      <c r="J25" s="115">
        <v>-30</v>
      </c>
      <c r="K25" s="116">
        <v>-9.2592592592592595</v>
      </c>
    </row>
    <row r="26" spans="1:11" ht="14.1" customHeight="1" x14ac:dyDescent="0.2">
      <c r="A26" s="306">
        <v>26</v>
      </c>
      <c r="B26" s="307" t="s">
        <v>243</v>
      </c>
      <c r="C26" s="308"/>
      <c r="D26" s="113">
        <v>1.9096413600372613</v>
      </c>
      <c r="E26" s="115">
        <v>164</v>
      </c>
      <c r="F26" s="114">
        <v>135</v>
      </c>
      <c r="G26" s="114">
        <v>320</v>
      </c>
      <c r="H26" s="114">
        <v>138</v>
      </c>
      <c r="I26" s="140">
        <v>160</v>
      </c>
      <c r="J26" s="115">
        <v>4</v>
      </c>
      <c r="K26" s="116">
        <v>2.5</v>
      </c>
    </row>
    <row r="27" spans="1:11" ht="14.1" customHeight="1" x14ac:dyDescent="0.2">
      <c r="A27" s="306">
        <v>27</v>
      </c>
      <c r="B27" s="307" t="s">
        <v>244</v>
      </c>
      <c r="C27" s="308"/>
      <c r="D27" s="113">
        <v>1.199347927340475</v>
      </c>
      <c r="E27" s="115">
        <v>103</v>
      </c>
      <c r="F27" s="114">
        <v>472</v>
      </c>
      <c r="G27" s="114">
        <v>107</v>
      </c>
      <c r="H27" s="114">
        <v>120</v>
      </c>
      <c r="I27" s="140">
        <v>135</v>
      </c>
      <c r="J27" s="115">
        <v>-32</v>
      </c>
      <c r="K27" s="116">
        <v>-23.703703703703702</v>
      </c>
    </row>
    <row r="28" spans="1:11" ht="14.1" customHeight="1" x14ac:dyDescent="0.2">
      <c r="A28" s="306">
        <v>28</v>
      </c>
      <c r="B28" s="307" t="s">
        <v>245</v>
      </c>
      <c r="C28" s="308"/>
      <c r="D28" s="113">
        <v>6.9864927806241262E-2</v>
      </c>
      <c r="E28" s="115">
        <v>6</v>
      </c>
      <c r="F28" s="114">
        <v>9</v>
      </c>
      <c r="G28" s="114" t="s">
        <v>513</v>
      </c>
      <c r="H28" s="114">
        <v>15</v>
      </c>
      <c r="I28" s="140">
        <v>5</v>
      </c>
      <c r="J28" s="115">
        <v>1</v>
      </c>
      <c r="K28" s="116">
        <v>20</v>
      </c>
    </row>
    <row r="29" spans="1:11" ht="14.1" customHeight="1" x14ac:dyDescent="0.2">
      <c r="A29" s="306">
        <v>29</v>
      </c>
      <c r="B29" s="307" t="s">
        <v>246</v>
      </c>
      <c r="C29" s="308"/>
      <c r="D29" s="113">
        <v>4.2384722869119704</v>
      </c>
      <c r="E29" s="115">
        <v>364</v>
      </c>
      <c r="F29" s="114">
        <v>353</v>
      </c>
      <c r="G29" s="114">
        <v>436</v>
      </c>
      <c r="H29" s="114">
        <v>372</v>
      </c>
      <c r="I29" s="140">
        <v>298</v>
      </c>
      <c r="J29" s="115">
        <v>66</v>
      </c>
      <c r="K29" s="116">
        <v>22.14765100671141</v>
      </c>
    </row>
    <row r="30" spans="1:11" ht="14.1" customHeight="1" x14ac:dyDescent="0.2">
      <c r="A30" s="306" t="s">
        <v>247</v>
      </c>
      <c r="B30" s="307" t="s">
        <v>248</v>
      </c>
      <c r="C30" s="308"/>
      <c r="D30" s="113">
        <v>0.91988821611550997</v>
      </c>
      <c r="E30" s="115">
        <v>79</v>
      </c>
      <c r="F30" s="114" t="s">
        <v>513</v>
      </c>
      <c r="G30" s="114">
        <v>133</v>
      </c>
      <c r="H30" s="114">
        <v>114</v>
      </c>
      <c r="I30" s="140">
        <v>72</v>
      </c>
      <c r="J30" s="115">
        <v>7</v>
      </c>
      <c r="K30" s="116">
        <v>9.7222222222222214</v>
      </c>
    </row>
    <row r="31" spans="1:11" ht="14.1" customHeight="1" x14ac:dyDescent="0.2">
      <c r="A31" s="306" t="s">
        <v>249</v>
      </c>
      <c r="B31" s="307" t="s">
        <v>250</v>
      </c>
      <c r="C31" s="308"/>
      <c r="D31" s="113">
        <v>3.3185840707964602</v>
      </c>
      <c r="E31" s="115">
        <v>285</v>
      </c>
      <c r="F31" s="114">
        <v>275</v>
      </c>
      <c r="G31" s="114">
        <v>303</v>
      </c>
      <c r="H31" s="114">
        <v>258</v>
      </c>
      <c r="I31" s="140">
        <v>226</v>
      </c>
      <c r="J31" s="115">
        <v>59</v>
      </c>
      <c r="K31" s="116">
        <v>26.106194690265486</v>
      </c>
    </row>
    <row r="32" spans="1:11" ht="14.1" customHeight="1" x14ac:dyDescent="0.2">
      <c r="A32" s="306">
        <v>31</v>
      </c>
      <c r="B32" s="307" t="s">
        <v>251</v>
      </c>
      <c r="C32" s="308"/>
      <c r="D32" s="113">
        <v>0.86166744294364228</v>
      </c>
      <c r="E32" s="115">
        <v>74</v>
      </c>
      <c r="F32" s="114">
        <v>78</v>
      </c>
      <c r="G32" s="114">
        <v>76</v>
      </c>
      <c r="H32" s="114">
        <v>73</v>
      </c>
      <c r="I32" s="140">
        <v>65</v>
      </c>
      <c r="J32" s="115">
        <v>9</v>
      </c>
      <c r="K32" s="116">
        <v>13.846153846153847</v>
      </c>
    </row>
    <row r="33" spans="1:11" ht="14.1" customHeight="1" x14ac:dyDescent="0.2">
      <c r="A33" s="306">
        <v>32</v>
      </c>
      <c r="B33" s="307" t="s">
        <v>252</v>
      </c>
      <c r="C33" s="308"/>
      <c r="D33" s="113">
        <v>3.2603632976245924</v>
      </c>
      <c r="E33" s="115">
        <v>280</v>
      </c>
      <c r="F33" s="114">
        <v>173</v>
      </c>
      <c r="G33" s="114">
        <v>363</v>
      </c>
      <c r="H33" s="114">
        <v>311</v>
      </c>
      <c r="I33" s="140">
        <v>273</v>
      </c>
      <c r="J33" s="115">
        <v>7</v>
      </c>
      <c r="K33" s="116">
        <v>2.5641025641025643</v>
      </c>
    </row>
    <row r="34" spans="1:11" ht="14.1" customHeight="1" x14ac:dyDescent="0.2">
      <c r="A34" s="306">
        <v>33</v>
      </c>
      <c r="B34" s="307" t="s">
        <v>253</v>
      </c>
      <c r="C34" s="308"/>
      <c r="D34" s="113">
        <v>0.81509082440614811</v>
      </c>
      <c r="E34" s="115">
        <v>70</v>
      </c>
      <c r="F34" s="114">
        <v>40</v>
      </c>
      <c r="G34" s="114">
        <v>95</v>
      </c>
      <c r="H34" s="114">
        <v>63</v>
      </c>
      <c r="I34" s="140">
        <v>67</v>
      </c>
      <c r="J34" s="115">
        <v>3</v>
      </c>
      <c r="K34" s="116">
        <v>4.4776119402985071</v>
      </c>
    </row>
    <row r="35" spans="1:11" ht="14.1" customHeight="1" x14ac:dyDescent="0.2">
      <c r="A35" s="306">
        <v>34</v>
      </c>
      <c r="B35" s="307" t="s">
        <v>254</v>
      </c>
      <c r="C35" s="308"/>
      <c r="D35" s="113">
        <v>1.4438751746623195</v>
      </c>
      <c r="E35" s="115">
        <v>124</v>
      </c>
      <c r="F35" s="114">
        <v>95</v>
      </c>
      <c r="G35" s="114">
        <v>181</v>
      </c>
      <c r="H35" s="114">
        <v>132</v>
      </c>
      <c r="I35" s="140">
        <v>184</v>
      </c>
      <c r="J35" s="115">
        <v>-60</v>
      </c>
      <c r="K35" s="116">
        <v>-32.608695652173914</v>
      </c>
    </row>
    <row r="36" spans="1:11" ht="14.1" customHeight="1" x14ac:dyDescent="0.2">
      <c r="A36" s="306">
        <v>41</v>
      </c>
      <c r="B36" s="307" t="s">
        <v>255</v>
      </c>
      <c r="C36" s="308"/>
      <c r="D36" s="113">
        <v>0.30274802049371213</v>
      </c>
      <c r="E36" s="115">
        <v>26</v>
      </c>
      <c r="F36" s="114">
        <v>31</v>
      </c>
      <c r="G36" s="114">
        <v>41</v>
      </c>
      <c r="H36" s="114">
        <v>23</v>
      </c>
      <c r="I36" s="140">
        <v>17</v>
      </c>
      <c r="J36" s="115">
        <v>9</v>
      </c>
      <c r="K36" s="116">
        <v>52.941176470588232</v>
      </c>
    </row>
    <row r="37" spans="1:11" ht="14.1" customHeight="1" x14ac:dyDescent="0.2">
      <c r="A37" s="306">
        <v>42</v>
      </c>
      <c r="B37" s="307" t="s">
        <v>256</v>
      </c>
      <c r="C37" s="308"/>
      <c r="D37" s="113">
        <v>0.33768048439683279</v>
      </c>
      <c r="E37" s="115">
        <v>29</v>
      </c>
      <c r="F37" s="114">
        <v>15</v>
      </c>
      <c r="G37" s="114">
        <v>19</v>
      </c>
      <c r="H37" s="114">
        <v>12</v>
      </c>
      <c r="I37" s="140">
        <v>14</v>
      </c>
      <c r="J37" s="115">
        <v>15</v>
      </c>
      <c r="K37" s="116">
        <v>107.14285714285714</v>
      </c>
    </row>
    <row r="38" spans="1:11" ht="14.1" customHeight="1" x14ac:dyDescent="0.2">
      <c r="A38" s="306">
        <v>43</v>
      </c>
      <c r="B38" s="307" t="s">
        <v>257</v>
      </c>
      <c r="C38" s="308"/>
      <c r="D38" s="113">
        <v>1.8281322775966464</v>
      </c>
      <c r="E38" s="115">
        <v>157</v>
      </c>
      <c r="F38" s="114">
        <v>92</v>
      </c>
      <c r="G38" s="114">
        <v>201</v>
      </c>
      <c r="H38" s="114">
        <v>114</v>
      </c>
      <c r="I38" s="140">
        <v>128</v>
      </c>
      <c r="J38" s="115">
        <v>29</v>
      </c>
      <c r="K38" s="116">
        <v>22.65625</v>
      </c>
    </row>
    <row r="39" spans="1:11" ht="14.1" customHeight="1" x14ac:dyDescent="0.2">
      <c r="A39" s="306">
        <v>51</v>
      </c>
      <c r="B39" s="307" t="s">
        <v>258</v>
      </c>
      <c r="C39" s="308"/>
      <c r="D39" s="113">
        <v>11.853749417792269</v>
      </c>
      <c r="E39" s="115">
        <v>1018</v>
      </c>
      <c r="F39" s="114">
        <v>1511</v>
      </c>
      <c r="G39" s="114">
        <v>1308</v>
      </c>
      <c r="H39" s="114">
        <v>1508</v>
      </c>
      <c r="I39" s="140">
        <v>1013</v>
      </c>
      <c r="J39" s="115">
        <v>5</v>
      </c>
      <c r="K39" s="116">
        <v>0.49358341559723595</v>
      </c>
    </row>
    <row r="40" spans="1:11" ht="14.1" customHeight="1" x14ac:dyDescent="0.2">
      <c r="A40" s="306" t="s">
        <v>259</v>
      </c>
      <c r="B40" s="307" t="s">
        <v>260</v>
      </c>
      <c r="C40" s="308"/>
      <c r="D40" s="113">
        <v>11.015370284117374</v>
      </c>
      <c r="E40" s="115">
        <v>946</v>
      </c>
      <c r="F40" s="114">
        <v>1394</v>
      </c>
      <c r="G40" s="114">
        <v>1224</v>
      </c>
      <c r="H40" s="114">
        <v>1458</v>
      </c>
      <c r="I40" s="140">
        <v>973</v>
      </c>
      <c r="J40" s="115">
        <v>-27</v>
      </c>
      <c r="K40" s="116">
        <v>-2.7749229188078108</v>
      </c>
    </row>
    <row r="41" spans="1:11" ht="14.1" customHeight="1" x14ac:dyDescent="0.2">
      <c r="A41" s="306"/>
      <c r="B41" s="307" t="s">
        <v>261</v>
      </c>
      <c r="C41" s="308"/>
      <c r="D41" s="113">
        <v>9.0358639962738714</v>
      </c>
      <c r="E41" s="115">
        <v>776</v>
      </c>
      <c r="F41" s="114">
        <v>1221</v>
      </c>
      <c r="G41" s="114">
        <v>975</v>
      </c>
      <c r="H41" s="114">
        <v>1269</v>
      </c>
      <c r="I41" s="140">
        <v>780</v>
      </c>
      <c r="J41" s="115">
        <v>-4</v>
      </c>
      <c r="K41" s="116">
        <v>-0.51282051282051277</v>
      </c>
    </row>
    <row r="42" spans="1:11" ht="14.1" customHeight="1" x14ac:dyDescent="0.2">
      <c r="A42" s="306">
        <v>52</v>
      </c>
      <c r="B42" s="307" t="s">
        <v>262</v>
      </c>
      <c r="C42" s="308"/>
      <c r="D42" s="113">
        <v>6.1481136469492315</v>
      </c>
      <c r="E42" s="115">
        <v>528</v>
      </c>
      <c r="F42" s="114">
        <v>506</v>
      </c>
      <c r="G42" s="114">
        <v>534</v>
      </c>
      <c r="H42" s="114">
        <v>479</v>
      </c>
      <c r="I42" s="140">
        <v>493</v>
      </c>
      <c r="J42" s="115">
        <v>35</v>
      </c>
      <c r="K42" s="116">
        <v>7.0993914807302234</v>
      </c>
    </row>
    <row r="43" spans="1:11" ht="14.1" customHeight="1" x14ac:dyDescent="0.2">
      <c r="A43" s="306" t="s">
        <v>263</v>
      </c>
      <c r="B43" s="307" t="s">
        <v>264</v>
      </c>
      <c r="C43" s="308"/>
      <c r="D43" s="113">
        <v>4.9138332557056357</v>
      </c>
      <c r="E43" s="115">
        <v>422</v>
      </c>
      <c r="F43" s="114">
        <v>408</v>
      </c>
      <c r="G43" s="114">
        <v>441</v>
      </c>
      <c r="H43" s="114">
        <v>363</v>
      </c>
      <c r="I43" s="140">
        <v>404</v>
      </c>
      <c r="J43" s="115">
        <v>18</v>
      </c>
      <c r="K43" s="116">
        <v>4.4554455445544559</v>
      </c>
    </row>
    <row r="44" spans="1:11" ht="14.1" customHeight="1" x14ac:dyDescent="0.2">
      <c r="A44" s="306">
        <v>53</v>
      </c>
      <c r="B44" s="307" t="s">
        <v>265</v>
      </c>
      <c r="C44" s="308"/>
      <c r="D44" s="113">
        <v>1.5253842571029343</v>
      </c>
      <c r="E44" s="115">
        <v>131</v>
      </c>
      <c r="F44" s="114">
        <v>138</v>
      </c>
      <c r="G44" s="114">
        <v>123</v>
      </c>
      <c r="H44" s="114">
        <v>176</v>
      </c>
      <c r="I44" s="140">
        <v>109</v>
      </c>
      <c r="J44" s="115">
        <v>22</v>
      </c>
      <c r="K44" s="116">
        <v>20.183486238532112</v>
      </c>
    </row>
    <row r="45" spans="1:11" ht="14.1" customHeight="1" x14ac:dyDescent="0.2">
      <c r="A45" s="306" t="s">
        <v>266</v>
      </c>
      <c r="B45" s="307" t="s">
        <v>267</v>
      </c>
      <c r="C45" s="308"/>
      <c r="D45" s="113">
        <v>1.4788076385654401</v>
      </c>
      <c r="E45" s="115">
        <v>127</v>
      </c>
      <c r="F45" s="114">
        <v>123</v>
      </c>
      <c r="G45" s="114">
        <v>118</v>
      </c>
      <c r="H45" s="114">
        <v>172</v>
      </c>
      <c r="I45" s="140">
        <v>104</v>
      </c>
      <c r="J45" s="115">
        <v>23</v>
      </c>
      <c r="K45" s="116">
        <v>22.115384615384617</v>
      </c>
    </row>
    <row r="46" spans="1:11" ht="14.1" customHeight="1" x14ac:dyDescent="0.2">
      <c r="A46" s="306">
        <v>54</v>
      </c>
      <c r="B46" s="307" t="s">
        <v>268</v>
      </c>
      <c r="C46" s="308"/>
      <c r="D46" s="113">
        <v>3.6213320912901725</v>
      </c>
      <c r="E46" s="115">
        <v>311</v>
      </c>
      <c r="F46" s="114">
        <v>292</v>
      </c>
      <c r="G46" s="114">
        <v>378</v>
      </c>
      <c r="H46" s="114">
        <v>333</v>
      </c>
      <c r="I46" s="140">
        <v>378</v>
      </c>
      <c r="J46" s="115">
        <v>-67</v>
      </c>
      <c r="K46" s="116">
        <v>-17.724867724867725</v>
      </c>
    </row>
    <row r="47" spans="1:11" ht="14.1" customHeight="1" x14ac:dyDescent="0.2">
      <c r="A47" s="306">
        <v>61</v>
      </c>
      <c r="B47" s="307" t="s">
        <v>269</v>
      </c>
      <c r="C47" s="308"/>
      <c r="D47" s="113">
        <v>1.944573823940382</v>
      </c>
      <c r="E47" s="115">
        <v>167</v>
      </c>
      <c r="F47" s="114">
        <v>162</v>
      </c>
      <c r="G47" s="114">
        <v>240</v>
      </c>
      <c r="H47" s="114">
        <v>152</v>
      </c>
      <c r="I47" s="140">
        <v>159</v>
      </c>
      <c r="J47" s="115">
        <v>8</v>
      </c>
      <c r="K47" s="116">
        <v>5.0314465408805029</v>
      </c>
    </row>
    <row r="48" spans="1:11" ht="14.1" customHeight="1" x14ac:dyDescent="0.2">
      <c r="A48" s="306">
        <v>62</v>
      </c>
      <c r="B48" s="307" t="s">
        <v>270</v>
      </c>
      <c r="C48" s="308"/>
      <c r="D48" s="113">
        <v>6.2994876571960878</v>
      </c>
      <c r="E48" s="115">
        <v>541</v>
      </c>
      <c r="F48" s="114">
        <v>569</v>
      </c>
      <c r="G48" s="114">
        <v>842</v>
      </c>
      <c r="H48" s="114">
        <v>521</v>
      </c>
      <c r="I48" s="140">
        <v>544</v>
      </c>
      <c r="J48" s="115">
        <v>-3</v>
      </c>
      <c r="K48" s="116">
        <v>-0.55147058823529416</v>
      </c>
    </row>
    <row r="49" spans="1:11" ht="14.1" customHeight="1" x14ac:dyDescent="0.2">
      <c r="A49" s="306">
        <v>63</v>
      </c>
      <c r="B49" s="307" t="s">
        <v>271</v>
      </c>
      <c r="C49" s="308"/>
      <c r="D49" s="113">
        <v>5.5775500698649276</v>
      </c>
      <c r="E49" s="115">
        <v>479</v>
      </c>
      <c r="F49" s="114">
        <v>457</v>
      </c>
      <c r="G49" s="114">
        <v>598</v>
      </c>
      <c r="H49" s="114">
        <v>535</v>
      </c>
      <c r="I49" s="140">
        <v>413</v>
      </c>
      <c r="J49" s="115">
        <v>66</v>
      </c>
      <c r="K49" s="116">
        <v>15.980629539951574</v>
      </c>
    </row>
    <row r="50" spans="1:11" ht="14.1" customHeight="1" x14ac:dyDescent="0.2">
      <c r="A50" s="306" t="s">
        <v>272</v>
      </c>
      <c r="B50" s="307" t="s">
        <v>273</v>
      </c>
      <c r="C50" s="308"/>
      <c r="D50" s="113">
        <v>0.76851420586865393</v>
      </c>
      <c r="E50" s="115">
        <v>66</v>
      </c>
      <c r="F50" s="114">
        <v>63</v>
      </c>
      <c r="G50" s="114">
        <v>80</v>
      </c>
      <c r="H50" s="114">
        <v>51</v>
      </c>
      <c r="I50" s="140">
        <v>48</v>
      </c>
      <c r="J50" s="115">
        <v>18</v>
      </c>
      <c r="K50" s="116">
        <v>37.5</v>
      </c>
    </row>
    <row r="51" spans="1:11" ht="14.1" customHeight="1" x14ac:dyDescent="0.2">
      <c r="A51" s="306" t="s">
        <v>274</v>
      </c>
      <c r="B51" s="307" t="s">
        <v>275</v>
      </c>
      <c r="C51" s="308"/>
      <c r="D51" s="113">
        <v>4.2035398230088497</v>
      </c>
      <c r="E51" s="115">
        <v>361</v>
      </c>
      <c r="F51" s="114">
        <v>368</v>
      </c>
      <c r="G51" s="114">
        <v>380</v>
      </c>
      <c r="H51" s="114">
        <v>393</v>
      </c>
      <c r="I51" s="140">
        <v>330</v>
      </c>
      <c r="J51" s="115">
        <v>31</v>
      </c>
      <c r="K51" s="116">
        <v>9.3939393939393945</v>
      </c>
    </row>
    <row r="52" spans="1:11" ht="14.1" customHeight="1" x14ac:dyDescent="0.2">
      <c r="A52" s="306">
        <v>71</v>
      </c>
      <c r="B52" s="307" t="s">
        <v>276</v>
      </c>
      <c r="C52" s="308"/>
      <c r="D52" s="113">
        <v>9.4434094084769438</v>
      </c>
      <c r="E52" s="115">
        <v>811</v>
      </c>
      <c r="F52" s="114">
        <v>680</v>
      </c>
      <c r="G52" s="114">
        <v>1027</v>
      </c>
      <c r="H52" s="114">
        <v>754</v>
      </c>
      <c r="I52" s="140">
        <v>938</v>
      </c>
      <c r="J52" s="115">
        <v>-127</v>
      </c>
      <c r="K52" s="116">
        <v>-13.539445628997868</v>
      </c>
    </row>
    <row r="53" spans="1:11" ht="14.1" customHeight="1" x14ac:dyDescent="0.2">
      <c r="A53" s="306" t="s">
        <v>277</v>
      </c>
      <c r="B53" s="307" t="s">
        <v>278</v>
      </c>
      <c r="C53" s="308"/>
      <c r="D53" s="113">
        <v>3.528178854215184</v>
      </c>
      <c r="E53" s="115">
        <v>303</v>
      </c>
      <c r="F53" s="114">
        <v>252</v>
      </c>
      <c r="G53" s="114">
        <v>344</v>
      </c>
      <c r="H53" s="114">
        <v>257</v>
      </c>
      <c r="I53" s="140">
        <v>341</v>
      </c>
      <c r="J53" s="115">
        <v>-38</v>
      </c>
      <c r="K53" s="116">
        <v>-11.143695014662757</v>
      </c>
    </row>
    <row r="54" spans="1:11" ht="14.1" customHeight="1" x14ac:dyDescent="0.2">
      <c r="A54" s="306" t="s">
        <v>279</v>
      </c>
      <c r="B54" s="307" t="s">
        <v>280</v>
      </c>
      <c r="C54" s="308"/>
      <c r="D54" s="113">
        <v>5.0069864927806238</v>
      </c>
      <c r="E54" s="115">
        <v>430</v>
      </c>
      <c r="F54" s="114">
        <v>348</v>
      </c>
      <c r="G54" s="114">
        <v>587</v>
      </c>
      <c r="H54" s="114">
        <v>432</v>
      </c>
      <c r="I54" s="140">
        <v>497</v>
      </c>
      <c r="J54" s="115">
        <v>-67</v>
      </c>
      <c r="K54" s="116">
        <v>-13.480885311871228</v>
      </c>
    </row>
    <row r="55" spans="1:11" ht="14.1" customHeight="1" x14ac:dyDescent="0.2">
      <c r="A55" s="306">
        <v>72</v>
      </c>
      <c r="B55" s="307" t="s">
        <v>281</v>
      </c>
      <c r="C55" s="308"/>
      <c r="D55" s="113">
        <v>2.5966464834653005</v>
      </c>
      <c r="E55" s="115">
        <v>223</v>
      </c>
      <c r="F55" s="114">
        <v>227</v>
      </c>
      <c r="G55" s="114">
        <v>314</v>
      </c>
      <c r="H55" s="114">
        <v>178</v>
      </c>
      <c r="I55" s="140">
        <v>224</v>
      </c>
      <c r="J55" s="115">
        <v>-1</v>
      </c>
      <c r="K55" s="116">
        <v>-0.44642857142857145</v>
      </c>
    </row>
    <row r="56" spans="1:11" ht="14.1" customHeight="1" x14ac:dyDescent="0.2">
      <c r="A56" s="306" t="s">
        <v>282</v>
      </c>
      <c r="B56" s="307" t="s">
        <v>283</v>
      </c>
      <c r="C56" s="308"/>
      <c r="D56" s="113">
        <v>1.199347927340475</v>
      </c>
      <c r="E56" s="115">
        <v>103</v>
      </c>
      <c r="F56" s="114">
        <v>70</v>
      </c>
      <c r="G56" s="114">
        <v>163</v>
      </c>
      <c r="H56" s="114">
        <v>73</v>
      </c>
      <c r="I56" s="140">
        <v>82</v>
      </c>
      <c r="J56" s="115">
        <v>21</v>
      </c>
      <c r="K56" s="116">
        <v>25.609756097560975</v>
      </c>
    </row>
    <row r="57" spans="1:11" ht="14.1" customHeight="1" x14ac:dyDescent="0.2">
      <c r="A57" s="306" t="s">
        <v>284</v>
      </c>
      <c r="B57" s="307" t="s">
        <v>285</v>
      </c>
      <c r="C57" s="308"/>
      <c r="D57" s="113">
        <v>0.98975314392175129</v>
      </c>
      <c r="E57" s="115">
        <v>85</v>
      </c>
      <c r="F57" s="114">
        <v>117</v>
      </c>
      <c r="G57" s="114">
        <v>96</v>
      </c>
      <c r="H57" s="114">
        <v>64</v>
      </c>
      <c r="I57" s="140">
        <v>95</v>
      </c>
      <c r="J57" s="115">
        <v>-10</v>
      </c>
      <c r="K57" s="116">
        <v>-10.526315789473685</v>
      </c>
    </row>
    <row r="58" spans="1:11" ht="14.1" customHeight="1" x14ac:dyDescent="0.2">
      <c r="A58" s="306">
        <v>73</v>
      </c>
      <c r="B58" s="307" t="s">
        <v>286</v>
      </c>
      <c r="C58" s="308"/>
      <c r="D58" s="113">
        <v>2.0027945971122496</v>
      </c>
      <c r="E58" s="115">
        <v>172</v>
      </c>
      <c r="F58" s="114">
        <v>124</v>
      </c>
      <c r="G58" s="114">
        <v>374</v>
      </c>
      <c r="H58" s="114">
        <v>224</v>
      </c>
      <c r="I58" s="140">
        <v>253</v>
      </c>
      <c r="J58" s="115">
        <v>-81</v>
      </c>
      <c r="K58" s="116">
        <v>-32.015810276679844</v>
      </c>
    </row>
    <row r="59" spans="1:11" ht="14.1" customHeight="1" x14ac:dyDescent="0.2">
      <c r="A59" s="306" t="s">
        <v>287</v>
      </c>
      <c r="B59" s="307" t="s">
        <v>288</v>
      </c>
      <c r="C59" s="308"/>
      <c r="D59" s="113">
        <v>1.5719608756404284</v>
      </c>
      <c r="E59" s="115">
        <v>135</v>
      </c>
      <c r="F59" s="114">
        <v>88</v>
      </c>
      <c r="G59" s="114">
        <v>281</v>
      </c>
      <c r="H59" s="114">
        <v>170</v>
      </c>
      <c r="I59" s="140">
        <v>177</v>
      </c>
      <c r="J59" s="115">
        <v>-42</v>
      </c>
      <c r="K59" s="116">
        <v>-23.728813559322035</v>
      </c>
    </row>
    <row r="60" spans="1:11" ht="14.1" customHeight="1" x14ac:dyDescent="0.2">
      <c r="A60" s="306">
        <v>81</v>
      </c>
      <c r="B60" s="307" t="s">
        <v>289</v>
      </c>
      <c r="C60" s="308"/>
      <c r="D60" s="113">
        <v>7.6502095947834183</v>
      </c>
      <c r="E60" s="115">
        <v>657</v>
      </c>
      <c r="F60" s="114">
        <v>741</v>
      </c>
      <c r="G60" s="114">
        <v>1001</v>
      </c>
      <c r="H60" s="114">
        <v>637</v>
      </c>
      <c r="I60" s="140">
        <v>714</v>
      </c>
      <c r="J60" s="115">
        <v>-57</v>
      </c>
      <c r="K60" s="116">
        <v>-7.9831932773109244</v>
      </c>
    </row>
    <row r="61" spans="1:11" ht="14.1" customHeight="1" x14ac:dyDescent="0.2">
      <c r="A61" s="306" t="s">
        <v>290</v>
      </c>
      <c r="B61" s="307" t="s">
        <v>291</v>
      </c>
      <c r="C61" s="308"/>
      <c r="D61" s="113">
        <v>2.3404750815090822</v>
      </c>
      <c r="E61" s="115">
        <v>201</v>
      </c>
      <c r="F61" s="114">
        <v>131</v>
      </c>
      <c r="G61" s="114">
        <v>269</v>
      </c>
      <c r="H61" s="114">
        <v>147</v>
      </c>
      <c r="I61" s="140">
        <v>249</v>
      </c>
      <c r="J61" s="115">
        <v>-48</v>
      </c>
      <c r="K61" s="116">
        <v>-19.277108433734941</v>
      </c>
    </row>
    <row r="62" spans="1:11" ht="14.1" customHeight="1" x14ac:dyDescent="0.2">
      <c r="A62" s="306" t="s">
        <v>292</v>
      </c>
      <c r="B62" s="307" t="s">
        <v>293</v>
      </c>
      <c r="C62" s="308"/>
      <c r="D62" s="113">
        <v>2.5500698649278064</v>
      </c>
      <c r="E62" s="115">
        <v>219</v>
      </c>
      <c r="F62" s="114">
        <v>417</v>
      </c>
      <c r="G62" s="114">
        <v>455</v>
      </c>
      <c r="H62" s="114">
        <v>309</v>
      </c>
      <c r="I62" s="140">
        <v>214</v>
      </c>
      <c r="J62" s="115">
        <v>5</v>
      </c>
      <c r="K62" s="116">
        <v>2.3364485981308412</v>
      </c>
    </row>
    <row r="63" spans="1:11" ht="14.1" customHeight="1" x14ac:dyDescent="0.2">
      <c r="A63" s="306"/>
      <c r="B63" s="307" t="s">
        <v>294</v>
      </c>
      <c r="C63" s="308"/>
      <c r="D63" s="113">
        <v>2.1192361434559852</v>
      </c>
      <c r="E63" s="115">
        <v>182</v>
      </c>
      <c r="F63" s="114">
        <v>357</v>
      </c>
      <c r="G63" s="114">
        <v>396</v>
      </c>
      <c r="H63" s="114">
        <v>278</v>
      </c>
      <c r="I63" s="140">
        <v>180</v>
      </c>
      <c r="J63" s="115">
        <v>2</v>
      </c>
      <c r="K63" s="116">
        <v>1.1111111111111112</v>
      </c>
    </row>
    <row r="64" spans="1:11" ht="14.1" customHeight="1" x14ac:dyDescent="0.2">
      <c r="A64" s="306" t="s">
        <v>295</v>
      </c>
      <c r="B64" s="307" t="s">
        <v>296</v>
      </c>
      <c r="C64" s="308"/>
      <c r="D64" s="113">
        <v>1.6418258034466697</v>
      </c>
      <c r="E64" s="115">
        <v>141</v>
      </c>
      <c r="F64" s="114">
        <v>89</v>
      </c>
      <c r="G64" s="114">
        <v>147</v>
      </c>
      <c r="H64" s="114">
        <v>89</v>
      </c>
      <c r="I64" s="140">
        <v>144</v>
      </c>
      <c r="J64" s="115">
        <v>-3</v>
      </c>
      <c r="K64" s="116">
        <v>-2.0833333333333335</v>
      </c>
    </row>
    <row r="65" spans="1:11" ht="14.1" customHeight="1" x14ac:dyDescent="0.2">
      <c r="A65" s="306" t="s">
        <v>297</v>
      </c>
      <c r="B65" s="307" t="s">
        <v>298</v>
      </c>
      <c r="C65" s="308"/>
      <c r="D65" s="113">
        <v>0.44247787610619471</v>
      </c>
      <c r="E65" s="115">
        <v>38</v>
      </c>
      <c r="F65" s="114">
        <v>50</v>
      </c>
      <c r="G65" s="114">
        <v>42</v>
      </c>
      <c r="H65" s="114">
        <v>35</v>
      </c>
      <c r="I65" s="140">
        <v>47</v>
      </c>
      <c r="J65" s="115">
        <v>-9</v>
      </c>
      <c r="K65" s="116">
        <v>-19.148936170212767</v>
      </c>
    </row>
    <row r="66" spans="1:11" ht="14.1" customHeight="1" x14ac:dyDescent="0.2">
      <c r="A66" s="306">
        <v>82</v>
      </c>
      <c r="B66" s="307" t="s">
        <v>299</v>
      </c>
      <c r="C66" s="308"/>
      <c r="D66" s="113">
        <v>3.5165346995808102</v>
      </c>
      <c r="E66" s="115">
        <v>302</v>
      </c>
      <c r="F66" s="114">
        <v>333</v>
      </c>
      <c r="G66" s="114">
        <v>444</v>
      </c>
      <c r="H66" s="114">
        <v>368</v>
      </c>
      <c r="I66" s="140">
        <v>305</v>
      </c>
      <c r="J66" s="115">
        <v>-3</v>
      </c>
      <c r="K66" s="116">
        <v>-0.98360655737704916</v>
      </c>
    </row>
    <row r="67" spans="1:11" ht="14.1" customHeight="1" x14ac:dyDescent="0.2">
      <c r="A67" s="306" t="s">
        <v>300</v>
      </c>
      <c r="B67" s="307" t="s">
        <v>301</v>
      </c>
      <c r="C67" s="308"/>
      <c r="D67" s="113">
        <v>2.0027945971122496</v>
      </c>
      <c r="E67" s="115">
        <v>172</v>
      </c>
      <c r="F67" s="114">
        <v>257</v>
      </c>
      <c r="G67" s="114">
        <v>263</v>
      </c>
      <c r="H67" s="114">
        <v>285</v>
      </c>
      <c r="I67" s="140">
        <v>188</v>
      </c>
      <c r="J67" s="115">
        <v>-16</v>
      </c>
      <c r="K67" s="116">
        <v>-8.5106382978723403</v>
      </c>
    </row>
    <row r="68" spans="1:11" ht="14.1" customHeight="1" x14ac:dyDescent="0.2">
      <c r="A68" s="306" t="s">
        <v>302</v>
      </c>
      <c r="B68" s="307" t="s">
        <v>303</v>
      </c>
      <c r="C68" s="308"/>
      <c r="D68" s="113">
        <v>0.7452258965999069</v>
      </c>
      <c r="E68" s="115">
        <v>64</v>
      </c>
      <c r="F68" s="114">
        <v>54</v>
      </c>
      <c r="G68" s="114">
        <v>101</v>
      </c>
      <c r="H68" s="114">
        <v>58</v>
      </c>
      <c r="I68" s="140">
        <v>74</v>
      </c>
      <c r="J68" s="115">
        <v>-10</v>
      </c>
      <c r="K68" s="116">
        <v>-13.513513513513514</v>
      </c>
    </row>
    <row r="69" spans="1:11" ht="14.1" customHeight="1" x14ac:dyDescent="0.2">
      <c r="A69" s="306">
        <v>83</v>
      </c>
      <c r="B69" s="307" t="s">
        <v>304</v>
      </c>
      <c r="C69" s="308"/>
      <c r="D69" s="113">
        <v>4.5528644620400556</v>
      </c>
      <c r="E69" s="115">
        <v>391</v>
      </c>
      <c r="F69" s="114">
        <v>513</v>
      </c>
      <c r="G69" s="114">
        <v>1280</v>
      </c>
      <c r="H69" s="114">
        <v>348</v>
      </c>
      <c r="I69" s="140">
        <v>681</v>
      </c>
      <c r="J69" s="115">
        <v>-290</v>
      </c>
      <c r="K69" s="116">
        <v>-42.584434654919235</v>
      </c>
    </row>
    <row r="70" spans="1:11" ht="14.1" customHeight="1" x14ac:dyDescent="0.2">
      <c r="A70" s="306" t="s">
        <v>305</v>
      </c>
      <c r="B70" s="307" t="s">
        <v>306</v>
      </c>
      <c r="C70" s="308"/>
      <c r="D70" s="113">
        <v>3.7144853283651607</v>
      </c>
      <c r="E70" s="115">
        <v>319</v>
      </c>
      <c r="F70" s="114">
        <v>457</v>
      </c>
      <c r="G70" s="114">
        <v>1163</v>
      </c>
      <c r="H70" s="114">
        <v>270</v>
      </c>
      <c r="I70" s="140">
        <v>589</v>
      </c>
      <c r="J70" s="115">
        <v>-270</v>
      </c>
      <c r="K70" s="116">
        <v>-45.840407470288625</v>
      </c>
    </row>
    <row r="71" spans="1:11" ht="14.1" customHeight="1" x14ac:dyDescent="0.2">
      <c r="A71" s="306"/>
      <c r="B71" s="307" t="s">
        <v>307</v>
      </c>
      <c r="C71" s="308"/>
      <c r="D71" s="113">
        <v>0.96646483465300415</v>
      </c>
      <c r="E71" s="115">
        <v>83</v>
      </c>
      <c r="F71" s="114">
        <v>100</v>
      </c>
      <c r="G71" s="114">
        <v>318</v>
      </c>
      <c r="H71" s="114">
        <v>64</v>
      </c>
      <c r="I71" s="140">
        <v>183</v>
      </c>
      <c r="J71" s="115">
        <v>-100</v>
      </c>
      <c r="K71" s="116">
        <v>-54.644808743169399</v>
      </c>
    </row>
    <row r="72" spans="1:11" ht="14.1" customHeight="1" x14ac:dyDescent="0.2">
      <c r="A72" s="306">
        <v>84</v>
      </c>
      <c r="B72" s="307" t="s">
        <v>308</v>
      </c>
      <c r="C72" s="308"/>
      <c r="D72" s="113">
        <v>4.2384722869119704</v>
      </c>
      <c r="E72" s="115">
        <v>364</v>
      </c>
      <c r="F72" s="114">
        <v>586</v>
      </c>
      <c r="G72" s="114">
        <v>538</v>
      </c>
      <c r="H72" s="114">
        <v>446</v>
      </c>
      <c r="I72" s="140">
        <v>535</v>
      </c>
      <c r="J72" s="115">
        <v>-171</v>
      </c>
      <c r="K72" s="116">
        <v>-31.962616822429908</v>
      </c>
    </row>
    <row r="73" spans="1:11" ht="14.1" customHeight="1" x14ac:dyDescent="0.2">
      <c r="A73" s="306" t="s">
        <v>309</v>
      </c>
      <c r="B73" s="307" t="s">
        <v>310</v>
      </c>
      <c r="C73" s="308"/>
      <c r="D73" s="113">
        <v>1.0363297624592454</v>
      </c>
      <c r="E73" s="115">
        <v>89</v>
      </c>
      <c r="F73" s="114">
        <v>86</v>
      </c>
      <c r="G73" s="114">
        <v>164</v>
      </c>
      <c r="H73" s="114">
        <v>48</v>
      </c>
      <c r="I73" s="140">
        <v>102</v>
      </c>
      <c r="J73" s="115">
        <v>-13</v>
      </c>
      <c r="K73" s="116">
        <v>-12.745098039215685</v>
      </c>
    </row>
    <row r="74" spans="1:11" ht="14.1" customHeight="1" x14ac:dyDescent="0.2">
      <c r="A74" s="306" t="s">
        <v>311</v>
      </c>
      <c r="B74" s="307" t="s">
        <v>312</v>
      </c>
      <c r="C74" s="308"/>
      <c r="D74" s="113">
        <v>0.3143921751280857</v>
      </c>
      <c r="E74" s="115">
        <v>27</v>
      </c>
      <c r="F74" s="114">
        <v>31</v>
      </c>
      <c r="G74" s="114">
        <v>35</v>
      </c>
      <c r="H74" s="114">
        <v>15</v>
      </c>
      <c r="I74" s="140">
        <v>20</v>
      </c>
      <c r="J74" s="115">
        <v>7</v>
      </c>
      <c r="K74" s="116">
        <v>35</v>
      </c>
    </row>
    <row r="75" spans="1:11" ht="14.1" customHeight="1" x14ac:dyDescent="0.2">
      <c r="A75" s="306" t="s">
        <v>313</v>
      </c>
      <c r="B75" s="307" t="s">
        <v>314</v>
      </c>
      <c r="C75" s="308"/>
      <c r="D75" s="113">
        <v>2.375407545412203</v>
      </c>
      <c r="E75" s="115">
        <v>204</v>
      </c>
      <c r="F75" s="114">
        <v>420</v>
      </c>
      <c r="G75" s="114">
        <v>270</v>
      </c>
      <c r="H75" s="114">
        <v>352</v>
      </c>
      <c r="I75" s="140">
        <v>374</v>
      </c>
      <c r="J75" s="115">
        <v>-170</v>
      </c>
      <c r="K75" s="116">
        <v>-45.454545454545453</v>
      </c>
    </row>
    <row r="76" spans="1:11" ht="14.1" customHeight="1" x14ac:dyDescent="0.2">
      <c r="A76" s="306">
        <v>91</v>
      </c>
      <c r="B76" s="307" t="s">
        <v>315</v>
      </c>
      <c r="C76" s="308"/>
      <c r="D76" s="113">
        <v>0.3143921751280857</v>
      </c>
      <c r="E76" s="115">
        <v>27</v>
      </c>
      <c r="F76" s="114">
        <v>22</v>
      </c>
      <c r="G76" s="114">
        <v>37</v>
      </c>
      <c r="H76" s="114">
        <v>37</v>
      </c>
      <c r="I76" s="140">
        <v>109</v>
      </c>
      <c r="J76" s="115">
        <v>-82</v>
      </c>
      <c r="K76" s="116">
        <v>-75.22935779816514</v>
      </c>
    </row>
    <row r="77" spans="1:11" ht="14.1" customHeight="1" x14ac:dyDescent="0.2">
      <c r="A77" s="306">
        <v>92</v>
      </c>
      <c r="B77" s="307" t="s">
        <v>316</v>
      </c>
      <c r="C77" s="308"/>
      <c r="D77" s="113">
        <v>1.9212855146716348</v>
      </c>
      <c r="E77" s="115">
        <v>165</v>
      </c>
      <c r="F77" s="114">
        <v>104</v>
      </c>
      <c r="G77" s="114">
        <v>152</v>
      </c>
      <c r="H77" s="114">
        <v>89</v>
      </c>
      <c r="I77" s="140">
        <v>172</v>
      </c>
      <c r="J77" s="115">
        <v>-7</v>
      </c>
      <c r="K77" s="116">
        <v>-4.0697674418604652</v>
      </c>
    </row>
    <row r="78" spans="1:11" ht="14.1" customHeight="1" x14ac:dyDescent="0.2">
      <c r="A78" s="306">
        <v>93</v>
      </c>
      <c r="B78" s="307" t="s">
        <v>317</v>
      </c>
      <c r="C78" s="308"/>
      <c r="D78" s="113">
        <v>3.4932463903120631E-2</v>
      </c>
      <c r="E78" s="115">
        <v>3</v>
      </c>
      <c r="F78" s="114">
        <v>7</v>
      </c>
      <c r="G78" s="114">
        <v>20</v>
      </c>
      <c r="H78" s="114" t="s">
        <v>513</v>
      </c>
      <c r="I78" s="140">
        <v>6</v>
      </c>
      <c r="J78" s="115">
        <v>-3</v>
      </c>
      <c r="K78" s="116">
        <v>-50</v>
      </c>
    </row>
    <row r="79" spans="1:11" ht="14.1" customHeight="1" x14ac:dyDescent="0.2">
      <c r="A79" s="306">
        <v>94</v>
      </c>
      <c r="B79" s="307" t="s">
        <v>318</v>
      </c>
      <c r="C79" s="308"/>
      <c r="D79" s="113">
        <v>0.75687005123428042</v>
      </c>
      <c r="E79" s="115">
        <v>65</v>
      </c>
      <c r="F79" s="114">
        <v>62</v>
      </c>
      <c r="G79" s="114">
        <v>136</v>
      </c>
      <c r="H79" s="114">
        <v>71</v>
      </c>
      <c r="I79" s="140">
        <v>107</v>
      </c>
      <c r="J79" s="115">
        <v>-42</v>
      </c>
      <c r="K79" s="116">
        <v>-39.252336448598129</v>
      </c>
    </row>
    <row r="80" spans="1:11" ht="14.1" customHeight="1" x14ac:dyDescent="0.2">
      <c r="A80" s="306" t="s">
        <v>319</v>
      </c>
      <c r="B80" s="307" t="s">
        <v>320</v>
      </c>
      <c r="C80" s="308"/>
      <c r="D80" s="113">
        <v>0</v>
      </c>
      <c r="E80" s="115">
        <v>0</v>
      </c>
      <c r="F80" s="114">
        <v>0</v>
      </c>
      <c r="G80" s="114" t="s">
        <v>513</v>
      </c>
      <c r="H80" s="114" t="s">
        <v>513</v>
      </c>
      <c r="I80" s="140">
        <v>0</v>
      </c>
      <c r="J80" s="115">
        <v>0</v>
      </c>
      <c r="K80" s="116">
        <v>0</v>
      </c>
    </row>
    <row r="81" spans="1:11" ht="14.1" customHeight="1" x14ac:dyDescent="0.2">
      <c r="A81" s="310" t="s">
        <v>321</v>
      </c>
      <c r="B81" s="311" t="s">
        <v>333</v>
      </c>
      <c r="C81" s="312"/>
      <c r="D81" s="125">
        <v>0.38425710293432697</v>
      </c>
      <c r="E81" s="143">
        <v>33</v>
      </c>
      <c r="F81" s="144">
        <v>19</v>
      </c>
      <c r="G81" s="144">
        <v>119</v>
      </c>
      <c r="H81" s="144">
        <v>19</v>
      </c>
      <c r="I81" s="145">
        <v>18</v>
      </c>
      <c r="J81" s="143">
        <v>15</v>
      </c>
      <c r="K81" s="146">
        <v>83.333333333333329</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9" t="s">
        <v>364</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151" t="s">
        <v>365</v>
      </c>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6">
    <mergeCell ref="A84:K84"/>
    <mergeCell ref="A85:K85"/>
    <mergeCell ref="A87:K87"/>
    <mergeCell ref="A3:K3"/>
    <mergeCell ref="A4:K4"/>
    <mergeCell ref="A5:E5"/>
    <mergeCell ref="A7:C10"/>
    <mergeCell ref="D7:D10"/>
    <mergeCell ref="E7:I7"/>
    <mergeCell ref="J7:K8"/>
    <mergeCell ref="E8:E9"/>
    <mergeCell ref="F8:F9"/>
    <mergeCell ref="G8:G9"/>
    <mergeCell ref="A6:K6"/>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35.1" customHeight="1" x14ac:dyDescent="0.2">
      <c r="A6" s="634" t="s">
        <v>520</v>
      </c>
      <c r="B6" s="634"/>
      <c r="C6" s="634"/>
      <c r="D6" s="634"/>
      <c r="E6" s="634"/>
      <c r="F6" s="634"/>
      <c r="G6" s="634"/>
      <c r="H6" s="634"/>
      <c r="I6" s="634"/>
      <c r="J6" s="634"/>
    </row>
    <row r="7" spans="1:15" s="91" customFormat="1" ht="24.95" customHeight="1" x14ac:dyDescent="0.2">
      <c r="A7" s="588" t="s">
        <v>213</v>
      </c>
      <c r="B7" s="589"/>
      <c r="C7" s="582" t="s">
        <v>94</v>
      </c>
      <c r="D7" s="658" t="s">
        <v>367</v>
      </c>
      <c r="E7" s="661"/>
      <c r="F7" s="661"/>
      <c r="G7" s="661"/>
      <c r="H7" s="662"/>
      <c r="I7" s="588" t="s">
        <v>359</v>
      </c>
      <c r="J7" s="589"/>
      <c r="K7" s="96"/>
      <c r="L7" s="96"/>
      <c r="M7" s="96"/>
      <c r="N7" s="96"/>
      <c r="O7" s="96"/>
    </row>
    <row r="8" spans="1:15" ht="21.75" customHeight="1" x14ac:dyDescent="0.2">
      <c r="A8" s="616"/>
      <c r="B8" s="617"/>
      <c r="C8" s="583"/>
      <c r="D8" s="592" t="s">
        <v>335</v>
      </c>
      <c r="E8" s="592" t="s">
        <v>337</v>
      </c>
      <c r="F8" s="592" t="s">
        <v>338</v>
      </c>
      <c r="G8" s="592" t="s">
        <v>339</v>
      </c>
      <c r="H8" s="592" t="s">
        <v>340</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9734</v>
      </c>
      <c r="E11" s="114">
        <v>11724</v>
      </c>
      <c r="F11" s="114">
        <v>10600</v>
      </c>
      <c r="G11" s="114">
        <v>8791</v>
      </c>
      <c r="H11" s="140">
        <v>9930</v>
      </c>
      <c r="I11" s="115">
        <v>-196</v>
      </c>
      <c r="J11" s="116">
        <v>-1.9738167170191339</v>
      </c>
    </row>
    <row r="12" spans="1:15" s="110" customFormat="1" ht="24.95" customHeight="1" x14ac:dyDescent="0.2">
      <c r="A12" s="193" t="s">
        <v>132</v>
      </c>
      <c r="B12" s="194" t="s">
        <v>133</v>
      </c>
      <c r="C12" s="113">
        <v>6.1639613725087319E-2</v>
      </c>
      <c r="D12" s="115">
        <v>6</v>
      </c>
      <c r="E12" s="114">
        <v>5</v>
      </c>
      <c r="F12" s="114">
        <v>10</v>
      </c>
      <c r="G12" s="114">
        <v>4</v>
      </c>
      <c r="H12" s="140">
        <v>11</v>
      </c>
      <c r="I12" s="115">
        <v>-5</v>
      </c>
      <c r="J12" s="116">
        <v>-45.454545454545453</v>
      </c>
    </row>
    <row r="13" spans="1:15" s="110" customFormat="1" ht="24.95" customHeight="1" x14ac:dyDescent="0.2">
      <c r="A13" s="193" t="s">
        <v>134</v>
      </c>
      <c r="B13" s="199" t="s">
        <v>214</v>
      </c>
      <c r="C13" s="113">
        <v>1.3663447709061023</v>
      </c>
      <c r="D13" s="115">
        <v>133</v>
      </c>
      <c r="E13" s="114">
        <v>137</v>
      </c>
      <c r="F13" s="114">
        <v>208</v>
      </c>
      <c r="G13" s="114">
        <v>110</v>
      </c>
      <c r="H13" s="140">
        <v>205</v>
      </c>
      <c r="I13" s="115">
        <v>-72</v>
      </c>
      <c r="J13" s="116">
        <v>-35.121951219512198</v>
      </c>
    </row>
    <row r="14" spans="1:15" s="287" customFormat="1" ht="24.95" customHeight="1" x14ac:dyDescent="0.2">
      <c r="A14" s="193" t="s">
        <v>215</v>
      </c>
      <c r="B14" s="199" t="s">
        <v>137</v>
      </c>
      <c r="C14" s="113">
        <v>5.6297513868913089</v>
      </c>
      <c r="D14" s="115">
        <v>548</v>
      </c>
      <c r="E14" s="114">
        <v>3428</v>
      </c>
      <c r="F14" s="114">
        <v>509</v>
      </c>
      <c r="G14" s="114">
        <v>493</v>
      </c>
      <c r="H14" s="140">
        <v>589</v>
      </c>
      <c r="I14" s="115">
        <v>-41</v>
      </c>
      <c r="J14" s="116">
        <v>-6.9609507640067916</v>
      </c>
      <c r="K14" s="110"/>
      <c r="L14" s="110"/>
      <c r="M14" s="110"/>
      <c r="N14" s="110"/>
      <c r="O14" s="110"/>
    </row>
    <row r="15" spans="1:15" s="110" customFormat="1" ht="24.95" customHeight="1" x14ac:dyDescent="0.2">
      <c r="A15" s="193" t="s">
        <v>216</v>
      </c>
      <c r="B15" s="199" t="s">
        <v>217</v>
      </c>
      <c r="C15" s="113">
        <v>0.41093075816724883</v>
      </c>
      <c r="D15" s="115">
        <v>40</v>
      </c>
      <c r="E15" s="114">
        <v>56</v>
      </c>
      <c r="F15" s="114">
        <v>49</v>
      </c>
      <c r="G15" s="114">
        <v>66</v>
      </c>
      <c r="H15" s="140">
        <v>68</v>
      </c>
      <c r="I15" s="115">
        <v>-28</v>
      </c>
      <c r="J15" s="116">
        <v>-41.176470588235297</v>
      </c>
    </row>
    <row r="16" spans="1:15" s="287" customFormat="1" ht="24.95" customHeight="1" x14ac:dyDescent="0.2">
      <c r="A16" s="193" t="s">
        <v>218</v>
      </c>
      <c r="B16" s="199" t="s">
        <v>141</v>
      </c>
      <c r="C16" s="113">
        <v>4.1195808506266696</v>
      </c>
      <c r="D16" s="115">
        <v>401</v>
      </c>
      <c r="E16" s="114">
        <v>3307</v>
      </c>
      <c r="F16" s="114">
        <v>399</v>
      </c>
      <c r="G16" s="114">
        <v>361</v>
      </c>
      <c r="H16" s="140">
        <v>436</v>
      </c>
      <c r="I16" s="115">
        <v>-35</v>
      </c>
      <c r="J16" s="116">
        <v>-8.0275229357798157</v>
      </c>
      <c r="K16" s="110"/>
      <c r="L16" s="110"/>
      <c r="M16" s="110"/>
      <c r="N16" s="110"/>
      <c r="O16" s="110"/>
    </row>
    <row r="17" spans="1:15" s="110" customFormat="1" ht="24.95" customHeight="1" x14ac:dyDescent="0.2">
      <c r="A17" s="193" t="s">
        <v>142</v>
      </c>
      <c r="B17" s="199" t="s">
        <v>220</v>
      </c>
      <c r="C17" s="113">
        <v>1.0992397780973906</v>
      </c>
      <c r="D17" s="115">
        <v>107</v>
      </c>
      <c r="E17" s="114">
        <v>65</v>
      </c>
      <c r="F17" s="114">
        <v>61</v>
      </c>
      <c r="G17" s="114">
        <v>66</v>
      </c>
      <c r="H17" s="140">
        <v>85</v>
      </c>
      <c r="I17" s="115">
        <v>22</v>
      </c>
      <c r="J17" s="116">
        <v>25.882352941176471</v>
      </c>
    </row>
    <row r="18" spans="1:15" s="287" customFormat="1" ht="24.95" customHeight="1" x14ac:dyDescent="0.2">
      <c r="A18" s="201" t="s">
        <v>144</v>
      </c>
      <c r="B18" s="202" t="s">
        <v>145</v>
      </c>
      <c r="C18" s="113">
        <v>4.047667967947401</v>
      </c>
      <c r="D18" s="115">
        <v>394</v>
      </c>
      <c r="E18" s="114">
        <v>464</v>
      </c>
      <c r="F18" s="114">
        <v>496</v>
      </c>
      <c r="G18" s="114">
        <v>337</v>
      </c>
      <c r="H18" s="140">
        <v>338</v>
      </c>
      <c r="I18" s="115">
        <v>56</v>
      </c>
      <c r="J18" s="116">
        <v>16.568047337278106</v>
      </c>
      <c r="K18" s="110"/>
      <c r="L18" s="110"/>
      <c r="M18" s="110"/>
      <c r="N18" s="110"/>
      <c r="O18" s="110"/>
    </row>
    <row r="19" spans="1:15" s="110" customFormat="1" ht="24.95" customHeight="1" x14ac:dyDescent="0.2">
      <c r="A19" s="193" t="s">
        <v>146</v>
      </c>
      <c r="B19" s="199" t="s">
        <v>147</v>
      </c>
      <c r="C19" s="113">
        <v>12.194370248613108</v>
      </c>
      <c r="D19" s="115">
        <v>1187</v>
      </c>
      <c r="E19" s="114">
        <v>885</v>
      </c>
      <c r="F19" s="114">
        <v>1044</v>
      </c>
      <c r="G19" s="114">
        <v>1007</v>
      </c>
      <c r="H19" s="140">
        <v>1139</v>
      </c>
      <c r="I19" s="115">
        <v>48</v>
      </c>
      <c r="J19" s="116">
        <v>4.2142230026338892</v>
      </c>
    </row>
    <row r="20" spans="1:15" s="287" customFormat="1" ht="24.95" customHeight="1" x14ac:dyDescent="0.2">
      <c r="A20" s="193" t="s">
        <v>148</v>
      </c>
      <c r="B20" s="199" t="s">
        <v>149</v>
      </c>
      <c r="C20" s="113">
        <v>6.8419971234846928</v>
      </c>
      <c r="D20" s="115">
        <v>666</v>
      </c>
      <c r="E20" s="114">
        <v>564</v>
      </c>
      <c r="F20" s="114">
        <v>789</v>
      </c>
      <c r="G20" s="114">
        <v>907</v>
      </c>
      <c r="H20" s="140">
        <v>781</v>
      </c>
      <c r="I20" s="115">
        <v>-115</v>
      </c>
      <c r="J20" s="116">
        <v>-14.7247119078105</v>
      </c>
      <c r="K20" s="110"/>
      <c r="L20" s="110"/>
      <c r="M20" s="110"/>
      <c r="N20" s="110"/>
      <c r="O20" s="110"/>
    </row>
    <row r="21" spans="1:15" s="110" customFormat="1" ht="24.95" customHeight="1" x14ac:dyDescent="0.2">
      <c r="A21" s="201" t="s">
        <v>150</v>
      </c>
      <c r="B21" s="202" t="s">
        <v>151</v>
      </c>
      <c r="C21" s="113">
        <v>7.8282309430860897</v>
      </c>
      <c r="D21" s="115">
        <v>762</v>
      </c>
      <c r="E21" s="114">
        <v>707</v>
      </c>
      <c r="F21" s="114">
        <v>661</v>
      </c>
      <c r="G21" s="114">
        <v>574</v>
      </c>
      <c r="H21" s="140">
        <v>549</v>
      </c>
      <c r="I21" s="115">
        <v>213</v>
      </c>
      <c r="J21" s="116">
        <v>38.797814207650276</v>
      </c>
    </row>
    <row r="22" spans="1:15" s="110" customFormat="1" ht="24.95" customHeight="1" x14ac:dyDescent="0.2">
      <c r="A22" s="201" t="s">
        <v>152</v>
      </c>
      <c r="B22" s="199" t="s">
        <v>153</v>
      </c>
      <c r="C22" s="113">
        <v>2.2601191699198684</v>
      </c>
      <c r="D22" s="115">
        <v>220</v>
      </c>
      <c r="E22" s="114">
        <v>135</v>
      </c>
      <c r="F22" s="114">
        <v>181</v>
      </c>
      <c r="G22" s="114">
        <v>175</v>
      </c>
      <c r="H22" s="140">
        <v>171</v>
      </c>
      <c r="I22" s="115">
        <v>49</v>
      </c>
      <c r="J22" s="116">
        <v>28.654970760233919</v>
      </c>
    </row>
    <row r="23" spans="1:15" s="110" customFormat="1" ht="24.95" customHeight="1" x14ac:dyDescent="0.2">
      <c r="A23" s="193" t="s">
        <v>154</v>
      </c>
      <c r="B23" s="199" t="s">
        <v>155</v>
      </c>
      <c r="C23" s="113">
        <v>1.6950893774399014</v>
      </c>
      <c r="D23" s="115">
        <v>165</v>
      </c>
      <c r="E23" s="114">
        <v>105</v>
      </c>
      <c r="F23" s="114">
        <v>141</v>
      </c>
      <c r="G23" s="114">
        <v>106</v>
      </c>
      <c r="H23" s="140">
        <v>154</v>
      </c>
      <c r="I23" s="115">
        <v>11</v>
      </c>
      <c r="J23" s="116">
        <v>7.1428571428571432</v>
      </c>
    </row>
    <row r="24" spans="1:15" s="110" customFormat="1" ht="24.95" customHeight="1" x14ac:dyDescent="0.2">
      <c r="A24" s="193" t="s">
        <v>156</v>
      </c>
      <c r="B24" s="199" t="s">
        <v>221</v>
      </c>
      <c r="C24" s="113">
        <v>6.6262584754468872</v>
      </c>
      <c r="D24" s="115">
        <v>645</v>
      </c>
      <c r="E24" s="114">
        <v>502</v>
      </c>
      <c r="F24" s="114">
        <v>576</v>
      </c>
      <c r="G24" s="114">
        <v>627</v>
      </c>
      <c r="H24" s="140">
        <v>646</v>
      </c>
      <c r="I24" s="115">
        <v>-1</v>
      </c>
      <c r="J24" s="116">
        <v>-0.15479876160990713</v>
      </c>
    </row>
    <row r="25" spans="1:15" s="110" customFormat="1" ht="24.95" customHeight="1" x14ac:dyDescent="0.2">
      <c r="A25" s="193" t="s">
        <v>222</v>
      </c>
      <c r="B25" s="204" t="s">
        <v>159</v>
      </c>
      <c r="C25" s="113">
        <v>6.5748921306759813</v>
      </c>
      <c r="D25" s="115">
        <v>640</v>
      </c>
      <c r="E25" s="114">
        <v>717</v>
      </c>
      <c r="F25" s="114">
        <v>654</v>
      </c>
      <c r="G25" s="114">
        <v>623</v>
      </c>
      <c r="H25" s="140">
        <v>793</v>
      </c>
      <c r="I25" s="115">
        <v>-153</v>
      </c>
      <c r="J25" s="116">
        <v>-19.293820933165197</v>
      </c>
    </row>
    <row r="26" spans="1:15" s="110" customFormat="1" ht="24.95" customHeight="1" x14ac:dyDescent="0.2">
      <c r="A26" s="201">
        <v>782.78300000000002</v>
      </c>
      <c r="B26" s="203" t="s">
        <v>160</v>
      </c>
      <c r="C26" s="113">
        <v>15.512636120813642</v>
      </c>
      <c r="D26" s="115">
        <v>1510</v>
      </c>
      <c r="E26" s="114">
        <v>1744</v>
      </c>
      <c r="F26" s="114">
        <v>1614</v>
      </c>
      <c r="G26" s="114">
        <v>1376</v>
      </c>
      <c r="H26" s="140">
        <v>1317</v>
      </c>
      <c r="I26" s="115">
        <v>193</v>
      </c>
      <c r="J26" s="116">
        <v>14.654517843583903</v>
      </c>
    </row>
    <row r="27" spans="1:15" s="110" customFormat="1" ht="24.95" customHeight="1" x14ac:dyDescent="0.2">
      <c r="A27" s="193" t="s">
        <v>161</v>
      </c>
      <c r="B27" s="199" t="s">
        <v>162</v>
      </c>
      <c r="C27" s="113">
        <v>3.4004520238339841</v>
      </c>
      <c r="D27" s="115">
        <v>331</v>
      </c>
      <c r="E27" s="114">
        <v>187</v>
      </c>
      <c r="F27" s="114">
        <v>321</v>
      </c>
      <c r="G27" s="114">
        <v>269</v>
      </c>
      <c r="H27" s="140">
        <v>325</v>
      </c>
      <c r="I27" s="115">
        <v>6</v>
      </c>
      <c r="J27" s="116">
        <v>1.8461538461538463</v>
      </c>
    </row>
    <row r="28" spans="1:15" s="110" customFormat="1" ht="24.95" customHeight="1" x14ac:dyDescent="0.2">
      <c r="A28" s="193" t="s">
        <v>163</v>
      </c>
      <c r="B28" s="199" t="s">
        <v>164</v>
      </c>
      <c r="C28" s="113">
        <v>7.160468461064311</v>
      </c>
      <c r="D28" s="115">
        <v>697</v>
      </c>
      <c r="E28" s="114">
        <v>537</v>
      </c>
      <c r="F28" s="114">
        <v>800</v>
      </c>
      <c r="G28" s="114">
        <v>661</v>
      </c>
      <c r="H28" s="140">
        <v>664</v>
      </c>
      <c r="I28" s="115">
        <v>33</v>
      </c>
      <c r="J28" s="116">
        <v>4.9698795180722888</v>
      </c>
    </row>
    <row r="29" spans="1:15" s="110" customFormat="1" ht="24.95" customHeight="1" x14ac:dyDescent="0.2">
      <c r="A29" s="193">
        <v>86</v>
      </c>
      <c r="B29" s="199" t="s">
        <v>165</v>
      </c>
      <c r="C29" s="113">
        <v>7.3351140332853912</v>
      </c>
      <c r="D29" s="115">
        <v>714</v>
      </c>
      <c r="E29" s="114">
        <v>611</v>
      </c>
      <c r="F29" s="114">
        <v>758</v>
      </c>
      <c r="G29" s="114">
        <v>563</v>
      </c>
      <c r="H29" s="140">
        <v>710</v>
      </c>
      <c r="I29" s="115">
        <v>4</v>
      </c>
      <c r="J29" s="116">
        <v>0.56338028169014087</v>
      </c>
    </row>
    <row r="30" spans="1:15" s="110" customFormat="1" ht="24.95" customHeight="1" x14ac:dyDescent="0.2">
      <c r="A30" s="193">
        <v>87.88</v>
      </c>
      <c r="B30" s="204" t="s">
        <v>166</v>
      </c>
      <c r="C30" s="113">
        <v>6.4413396342716256</v>
      </c>
      <c r="D30" s="115">
        <v>627</v>
      </c>
      <c r="E30" s="114">
        <v>592</v>
      </c>
      <c r="F30" s="114">
        <v>1302</v>
      </c>
      <c r="G30" s="114">
        <v>587</v>
      </c>
      <c r="H30" s="140">
        <v>1110</v>
      </c>
      <c r="I30" s="115">
        <v>-483</v>
      </c>
      <c r="J30" s="116">
        <v>-43.513513513513516</v>
      </c>
    </row>
    <row r="31" spans="1:15" s="110" customFormat="1" ht="24.95" customHeight="1" x14ac:dyDescent="0.2">
      <c r="A31" s="193" t="s">
        <v>167</v>
      </c>
      <c r="B31" s="199" t="s">
        <v>168</v>
      </c>
      <c r="C31" s="113">
        <v>5.0236285185946166</v>
      </c>
      <c r="D31" s="115">
        <v>489</v>
      </c>
      <c r="E31" s="114">
        <v>404</v>
      </c>
      <c r="F31" s="114">
        <v>536</v>
      </c>
      <c r="G31" s="114">
        <v>372</v>
      </c>
      <c r="H31" s="140">
        <v>428</v>
      </c>
      <c r="I31" s="115">
        <v>61</v>
      </c>
      <c r="J31" s="116">
        <v>14.252336448598131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6.1639613725087319E-2</v>
      </c>
      <c r="D34" s="115">
        <v>6</v>
      </c>
      <c r="E34" s="114">
        <v>5</v>
      </c>
      <c r="F34" s="114">
        <v>10</v>
      </c>
      <c r="G34" s="114">
        <v>4</v>
      </c>
      <c r="H34" s="140">
        <v>11</v>
      </c>
      <c r="I34" s="115">
        <v>-5</v>
      </c>
      <c r="J34" s="116">
        <v>-45.454545454545453</v>
      </c>
    </row>
    <row r="35" spans="1:10" s="110" customFormat="1" ht="24.95" customHeight="1" x14ac:dyDescent="0.2">
      <c r="A35" s="292" t="s">
        <v>171</v>
      </c>
      <c r="B35" s="293" t="s">
        <v>172</v>
      </c>
      <c r="C35" s="113">
        <v>11.043764125744811</v>
      </c>
      <c r="D35" s="115">
        <v>1075</v>
      </c>
      <c r="E35" s="114">
        <v>4029</v>
      </c>
      <c r="F35" s="114">
        <v>1213</v>
      </c>
      <c r="G35" s="114">
        <v>940</v>
      </c>
      <c r="H35" s="140">
        <v>1132</v>
      </c>
      <c r="I35" s="115">
        <v>-57</v>
      </c>
      <c r="J35" s="116">
        <v>-5.0353356890459366</v>
      </c>
    </row>
    <row r="36" spans="1:10" s="110" customFormat="1" ht="24.95" customHeight="1" x14ac:dyDescent="0.2">
      <c r="A36" s="294" t="s">
        <v>173</v>
      </c>
      <c r="B36" s="295" t="s">
        <v>174</v>
      </c>
      <c r="C36" s="125">
        <v>88.894596260530108</v>
      </c>
      <c r="D36" s="143">
        <v>8653</v>
      </c>
      <c r="E36" s="144">
        <v>7690</v>
      </c>
      <c r="F36" s="144">
        <v>9377</v>
      </c>
      <c r="G36" s="144">
        <v>7847</v>
      </c>
      <c r="H36" s="145">
        <v>8787</v>
      </c>
      <c r="I36" s="143">
        <v>-134</v>
      </c>
      <c r="J36" s="146">
        <v>-1.5249800842153181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55" t="s">
        <v>368</v>
      </c>
      <c r="B39" s="656"/>
      <c r="C39" s="656"/>
      <c r="D39" s="656"/>
      <c r="E39" s="656"/>
      <c r="F39" s="656"/>
      <c r="G39" s="656"/>
      <c r="H39" s="656"/>
      <c r="I39" s="656"/>
      <c r="J39" s="656"/>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6"/>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35.1" customHeight="1" x14ac:dyDescent="0.2">
      <c r="A6" s="634" t="s">
        <v>520</v>
      </c>
      <c r="B6" s="634"/>
      <c r="C6" s="634"/>
      <c r="D6" s="634"/>
      <c r="E6" s="634"/>
      <c r="F6" s="634"/>
      <c r="G6" s="634"/>
      <c r="H6" s="634"/>
      <c r="I6" s="634"/>
      <c r="J6" s="634"/>
      <c r="K6" s="634"/>
    </row>
    <row r="7" spans="1:17" s="91" customFormat="1" ht="24.95" customHeight="1" x14ac:dyDescent="0.2">
      <c r="A7" s="588" t="s">
        <v>332</v>
      </c>
      <c r="B7" s="577"/>
      <c r="C7" s="577"/>
      <c r="D7" s="582" t="s">
        <v>94</v>
      </c>
      <c r="E7" s="648" t="s">
        <v>370</v>
      </c>
      <c r="F7" s="649"/>
      <c r="G7" s="649"/>
      <c r="H7" s="649"/>
      <c r="I7" s="650"/>
      <c r="J7" s="588" t="s">
        <v>359</v>
      </c>
      <c r="K7" s="589"/>
      <c r="L7" s="96"/>
      <c r="M7" s="96"/>
      <c r="N7" s="96"/>
      <c r="O7" s="96"/>
      <c r="Q7" s="407"/>
    </row>
    <row r="8" spans="1:17" ht="21.75" customHeight="1" x14ac:dyDescent="0.2">
      <c r="A8" s="578"/>
      <c r="B8" s="579"/>
      <c r="C8" s="579"/>
      <c r="D8" s="583"/>
      <c r="E8" s="592" t="s">
        <v>335</v>
      </c>
      <c r="F8" s="592" t="s">
        <v>337</v>
      </c>
      <c r="G8" s="592" t="s">
        <v>338</v>
      </c>
      <c r="H8" s="592" t="s">
        <v>339</v>
      </c>
      <c r="I8" s="592" t="s">
        <v>340</v>
      </c>
      <c r="J8" s="590"/>
      <c r="K8" s="591"/>
    </row>
    <row r="9" spans="1:17" ht="12" customHeight="1" x14ac:dyDescent="0.2">
      <c r="A9" s="578"/>
      <c r="B9" s="579"/>
      <c r="C9" s="579"/>
      <c r="D9" s="583"/>
      <c r="E9" s="593"/>
      <c r="F9" s="593"/>
      <c r="G9" s="593"/>
      <c r="H9" s="593"/>
      <c r="I9" s="593"/>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9734</v>
      </c>
      <c r="F11" s="264">
        <v>11724</v>
      </c>
      <c r="G11" s="264">
        <v>10600</v>
      </c>
      <c r="H11" s="264">
        <v>8791</v>
      </c>
      <c r="I11" s="265">
        <v>9930</v>
      </c>
      <c r="J11" s="263">
        <v>-196</v>
      </c>
      <c r="K11" s="266">
        <v>-1.9738167170191339</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25.498253544277791</v>
      </c>
      <c r="E13" s="115">
        <v>2482</v>
      </c>
      <c r="F13" s="114">
        <v>3737</v>
      </c>
      <c r="G13" s="114">
        <v>3198</v>
      </c>
      <c r="H13" s="114">
        <v>2504</v>
      </c>
      <c r="I13" s="140">
        <v>2553</v>
      </c>
      <c r="J13" s="115">
        <v>-71</v>
      </c>
      <c r="K13" s="116">
        <v>-2.7810419114766942</v>
      </c>
    </row>
    <row r="14" spans="1:17" ht="15.95" customHeight="1" x14ac:dyDescent="0.2">
      <c r="A14" s="306" t="s">
        <v>230</v>
      </c>
      <c r="B14" s="307"/>
      <c r="C14" s="308"/>
      <c r="D14" s="113">
        <v>50.493116909800698</v>
      </c>
      <c r="E14" s="115">
        <v>4915</v>
      </c>
      <c r="F14" s="114">
        <v>5793</v>
      </c>
      <c r="G14" s="114">
        <v>4850</v>
      </c>
      <c r="H14" s="114">
        <v>4481</v>
      </c>
      <c r="I14" s="140">
        <v>5018</v>
      </c>
      <c r="J14" s="115">
        <v>-103</v>
      </c>
      <c r="K14" s="116">
        <v>-2.0526106018333996</v>
      </c>
    </row>
    <row r="15" spans="1:17" ht="15.95" customHeight="1" x14ac:dyDescent="0.2">
      <c r="A15" s="306" t="s">
        <v>231</v>
      </c>
      <c r="B15" s="307"/>
      <c r="C15" s="308"/>
      <c r="D15" s="113">
        <v>8.8555578385042129</v>
      </c>
      <c r="E15" s="115">
        <v>862</v>
      </c>
      <c r="F15" s="114">
        <v>978</v>
      </c>
      <c r="G15" s="114">
        <v>668</v>
      </c>
      <c r="H15" s="114">
        <v>665</v>
      </c>
      <c r="I15" s="140">
        <v>769</v>
      </c>
      <c r="J15" s="115">
        <v>93</v>
      </c>
      <c r="K15" s="116">
        <v>12.093628088426527</v>
      </c>
    </row>
    <row r="16" spans="1:17" ht="15.95" customHeight="1" x14ac:dyDescent="0.2">
      <c r="A16" s="306" t="s">
        <v>232</v>
      </c>
      <c r="B16" s="307"/>
      <c r="C16" s="308"/>
      <c r="D16" s="113">
        <v>14.670228066570782</v>
      </c>
      <c r="E16" s="115">
        <v>1428</v>
      </c>
      <c r="F16" s="114">
        <v>1197</v>
      </c>
      <c r="G16" s="114">
        <v>1819</v>
      </c>
      <c r="H16" s="114">
        <v>1088</v>
      </c>
      <c r="I16" s="140">
        <v>1557</v>
      </c>
      <c r="J16" s="115">
        <v>-129</v>
      </c>
      <c r="K16" s="116">
        <v>-8.2851637764932562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7.1912882679268542E-2</v>
      </c>
      <c r="E18" s="115">
        <v>7</v>
      </c>
      <c r="F18" s="114">
        <v>14</v>
      </c>
      <c r="G18" s="114">
        <v>13</v>
      </c>
      <c r="H18" s="114">
        <v>10</v>
      </c>
      <c r="I18" s="140">
        <v>12</v>
      </c>
      <c r="J18" s="115">
        <v>-5</v>
      </c>
      <c r="K18" s="116">
        <v>-41.666666666666664</v>
      </c>
    </row>
    <row r="19" spans="1:11" ht="14.1" customHeight="1" x14ac:dyDescent="0.2">
      <c r="A19" s="306" t="s">
        <v>235</v>
      </c>
      <c r="B19" s="307" t="s">
        <v>236</v>
      </c>
      <c r="C19" s="308"/>
      <c r="D19" s="113">
        <v>3.081980686254366E-2</v>
      </c>
      <c r="E19" s="115">
        <v>3</v>
      </c>
      <c r="F19" s="114">
        <v>6</v>
      </c>
      <c r="G19" s="114">
        <v>4</v>
      </c>
      <c r="H19" s="114">
        <v>3</v>
      </c>
      <c r="I19" s="140">
        <v>4</v>
      </c>
      <c r="J19" s="115">
        <v>-1</v>
      </c>
      <c r="K19" s="116">
        <v>-25</v>
      </c>
    </row>
    <row r="20" spans="1:11" ht="14.1" customHeight="1" x14ac:dyDescent="0.2">
      <c r="A20" s="306">
        <v>12</v>
      </c>
      <c r="B20" s="307" t="s">
        <v>237</v>
      </c>
      <c r="C20" s="308"/>
      <c r="D20" s="113">
        <v>0.79104170947195396</v>
      </c>
      <c r="E20" s="115">
        <v>77</v>
      </c>
      <c r="F20" s="114">
        <v>171</v>
      </c>
      <c r="G20" s="114">
        <v>66</v>
      </c>
      <c r="H20" s="114">
        <v>49</v>
      </c>
      <c r="I20" s="140">
        <v>71</v>
      </c>
      <c r="J20" s="115">
        <v>6</v>
      </c>
      <c r="K20" s="116">
        <v>8.4507042253521121</v>
      </c>
    </row>
    <row r="21" spans="1:11" ht="14.1" customHeight="1" x14ac:dyDescent="0.2">
      <c r="A21" s="306">
        <v>21</v>
      </c>
      <c r="B21" s="307" t="s">
        <v>238</v>
      </c>
      <c r="C21" s="308"/>
      <c r="D21" s="113">
        <v>0.32874460653379906</v>
      </c>
      <c r="E21" s="115">
        <v>32</v>
      </c>
      <c r="F21" s="114">
        <v>31</v>
      </c>
      <c r="G21" s="114">
        <v>21</v>
      </c>
      <c r="H21" s="114">
        <v>22</v>
      </c>
      <c r="I21" s="140">
        <v>42</v>
      </c>
      <c r="J21" s="115">
        <v>-10</v>
      </c>
      <c r="K21" s="116">
        <v>-23.80952380952381</v>
      </c>
    </row>
    <row r="22" spans="1:11" ht="14.1" customHeight="1" x14ac:dyDescent="0.2">
      <c r="A22" s="306">
        <v>22</v>
      </c>
      <c r="B22" s="307" t="s">
        <v>239</v>
      </c>
      <c r="C22" s="308"/>
      <c r="D22" s="113">
        <v>1.2225190055475652</v>
      </c>
      <c r="E22" s="115">
        <v>119</v>
      </c>
      <c r="F22" s="114">
        <v>198</v>
      </c>
      <c r="G22" s="114">
        <v>122</v>
      </c>
      <c r="H22" s="114">
        <v>145</v>
      </c>
      <c r="I22" s="140">
        <v>106</v>
      </c>
      <c r="J22" s="115">
        <v>13</v>
      </c>
      <c r="K22" s="116">
        <v>12.264150943396226</v>
      </c>
    </row>
    <row r="23" spans="1:11" ht="14.1" customHeight="1" x14ac:dyDescent="0.2">
      <c r="A23" s="306">
        <v>23</v>
      </c>
      <c r="B23" s="307" t="s">
        <v>240</v>
      </c>
      <c r="C23" s="308"/>
      <c r="D23" s="113">
        <v>0.85268132319704126</v>
      </c>
      <c r="E23" s="115">
        <v>83</v>
      </c>
      <c r="F23" s="114">
        <v>98</v>
      </c>
      <c r="G23" s="114">
        <v>71</v>
      </c>
      <c r="H23" s="114">
        <v>88</v>
      </c>
      <c r="I23" s="140">
        <v>98</v>
      </c>
      <c r="J23" s="115">
        <v>-15</v>
      </c>
      <c r="K23" s="116">
        <v>-15.306122448979592</v>
      </c>
    </row>
    <row r="24" spans="1:11" ht="14.1" customHeight="1" x14ac:dyDescent="0.2">
      <c r="A24" s="306">
        <v>24</v>
      </c>
      <c r="B24" s="307" t="s">
        <v>241</v>
      </c>
      <c r="C24" s="308"/>
      <c r="D24" s="113">
        <v>1.9416478323402506</v>
      </c>
      <c r="E24" s="115">
        <v>189</v>
      </c>
      <c r="F24" s="114">
        <v>819</v>
      </c>
      <c r="G24" s="114">
        <v>241</v>
      </c>
      <c r="H24" s="114">
        <v>222</v>
      </c>
      <c r="I24" s="140">
        <v>285</v>
      </c>
      <c r="J24" s="115">
        <v>-96</v>
      </c>
      <c r="K24" s="116">
        <v>-33.684210526315788</v>
      </c>
    </row>
    <row r="25" spans="1:11" ht="14.1" customHeight="1" x14ac:dyDescent="0.2">
      <c r="A25" s="306">
        <v>25</v>
      </c>
      <c r="B25" s="307" t="s">
        <v>242</v>
      </c>
      <c r="C25" s="308"/>
      <c r="D25" s="113">
        <v>3.3490856790630779</v>
      </c>
      <c r="E25" s="115">
        <v>326</v>
      </c>
      <c r="F25" s="114">
        <v>1664</v>
      </c>
      <c r="G25" s="114">
        <v>265</v>
      </c>
      <c r="H25" s="114">
        <v>298</v>
      </c>
      <c r="I25" s="140">
        <v>337</v>
      </c>
      <c r="J25" s="115">
        <v>-11</v>
      </c>
      <c r="K25" s="116">
        <v>-3.2640949554896141</v>
      </c>
    </row>
    <row r="26" spans="1:11" ht="14.1" customHeight="1" x14ac:dyDescent="0.2">
      <c r="A26" s="306">
        <v>26</v>
      </c>
      <c r="B26" s="307" t="s">
        <v>243</v>
      </c>
      <c r="C26" s="308"/>
      <c r="D26" s="113">
        <v>1.9621943702486131</v>
      </c>
      <c r="E26" s="115">
        <v>191</v>
      </c>
      <c r="F26" s="114">
        <v>176</v>
      </c>
      <c r="G26" s="114">
        <v>188</v>
      </c>
      <c r="H26" s="114">
        <v>173</v>
      </c>
      <c r="I26" s="140">
        <v>193</v>
      </c>
      <c r="J26" s="115">
        <v>-2</v>
      </c>
      <c r="K26" s="116">
        <v>-1.0362694300518134</v>
      </c>
    </row>
    <row r="27" spans="1:11" ht="14.1" customHeight="1" x14ac:dyDescent="0.2">
      <c r="A27" s="306">
        <v>27</v>
      </c>
      <c r="B27" s="307" t="s">
        <v>244</v>
      </c>
      <c r="C27" s="308"/>
      <c r="D27" s="113">
        <v>1.068419971234847</v>
      </c>
      <c r="E27" s="115">
        <v>104</v>
      </c>
      <c r="F27" s="114">
        <v>477</v>
      </c>
      <c r="G27" s="114">
        <v>98</v>
      </c>
      <c r="H27" s="114">
        <v>141</v>
      </c>
      <c r="I27" s="140">
        <v>125</v>
      </c>
      <c r="J27" s="115">
        <v>-21</v>
      </c>
      <c r="K27" s="116">
        <v>-16.8</v>
      </c>
    </row>
    <row r="28" spans="1:11" ht="14.1" customHeight="1" x14ac:dyDescent="0.2">
      <c r="A28" s="306">
        <v>28</v>
      </c>
      <c r="B28" s="307" t="s">
        <v>245</v>
      </c>
      <c r="C28" s="308"/>
      <c r="D28" s="113">
        <v>0.12327922745017464</v>
      </c>
      <c r="E28" s="115">
        <v>12</v>
      </c>
      <c r="F28" s="114">
        <v>8</v>
      </c>
      <c r="G28" s="114">
        <v>11</v>
      </c>
      <c r="H28" s="114">
        <v>11</v>
      </c>
      <c r="I28" s="140">
        <v>9</v>
      </c>
      <c r="J28" s="115">
        <v>3</v>
      </c>
      <c r="K28" s="116">
        <v>33.333333333333336</v>
      </c>
    </row>
    <row r="29" spans="1:11" ht="14.1" customHeight="1" x14ac:dyDescent="0.2">
      <c r="A29" s="306">
        <v>29</v>
      </c>
      <c r="B29" s="307" t="s">
        <v>246</v>
      </c>
      <c r="C29" s="308"/>
      <c r="D29" s="113">
        <v>4.4585987261146496</v>
      </c>
      <c r="E29" s="115">
        <v>434</v>
      </c>
      <c r="F29" s="114">
        <v>387</v>
      </c>
      <c r="G29" s="114">
        <v>384</v>
      </c>
      <c r="H29" s="114">
        <v>297</v>
      </c>
      <c r="I29" s="140">
        <v>332</v>
      </c>
      <c r="J29" s="115">
        <v>102</v>
      </c>
      <c r="K29" s="116">
        <v>30.722891566265059</v>
      </c>
    </row>
    <row r="30" spans="1:11" ht="14.1" customHeight="1" x14ac:dyDescent="0.2">
      <c r="A30" s="306" t="s">
        <v>247</v>
      </c>
      <c r="B30" s="307" t="s">
        <v>248</v>
      </c>
      <c r="C30" s="308"/>
      <c r="D30" s="113">
        <v>0.81158824738031643</v>
      </c>
      <c r="E30" s="115">
        <v>79</v>
      </c>
      <c r="F30" s="114">
        <v>102</v>
      </c>
      <c r="G30" s="114">
        <v>120</v>
      </c>
      <c r="H30" s="114">
        <v>68</v>
      </c>
      <c r="I30" s="140">
        <v>86</v>
      </c>
      <c r="J30" s="115">
        <v>-7</v>
      </c>
      <c r="K30" s="116">
        <v>-8.1395348837209305</v>
      </c>
    </row>
    <row r="31" spans="1:11" ht="14.1" customHeight="1" x14ac:dyDescent="0.2">
      <c r="A31" s="306" t="s">
        <v>249</v>
      </c>
      <c r="B31" s="307" t="s">
        <v>250</v>
      </c>
      <c r="C31" s="308"/>
      <c r="D31" s="113">
        <v>3.6470104787343334</v>
      </c>
      <c r="E31" s="115">
        <v>355</v>
      </c>
      <c r="F31" s="114">
        <v>285</v>
      </c>
      <c r="G31" s="114">
        <v>264</v>
      </c>
      <c r="H31" s="114">
        <v>229</v>
      </c>
      <c r="I31" s="140">
        <v>246</v>
      </c>
      <c r="J31" s="115">
        <v>109</v>
      </c>
      <c r="K31" s="116">
        <v>44.308943089430898</v>
      </c>
    </row>
    <row r="32" spans="1:11" ht="14.1" customHeight="1" x14ac:dyDescent="0.2">
      <c r="A32" s="306">
        <v>31</v>
      </c>
      <c r="B32" s="307" t="s">
        <v>251</v>
      </c>
      <c r="C32" s="308"/>
      <c r="D32" s="113">
        <v>0.85268132319704126</v>
      </c>
      <c r="E32" s="115">
        <v>83</v>
      </c>
      <c r="F32" s="114">
        <v>67</v>
      </c>
      <c r="G32" s="114">
        <v>61</v>
      </c>
      <c r="H32" s="114">
        <v>66</v>
      </c>
      <c r="I32" s="140">
        <v>77</v>
      </c>
      <c r="J32" s="115">
        <v>6</v>
      </c>
      <c r="K32" s="116">
        <v>7.7922077922077921</v>
      </c>
    </row>
    <row r="33" spans="1:11" ht="14.1" customHeight="1" x14ac:dyDescent="0.2">
      <c r="A33" s="306">
        <v>32</v>
      </c>
      <c r="B33" s="307" t="s">
        <v>252</v>
      </c>
      <c r="C33" s="308"/>
      <c r="D33" s="113">
        <v>2.3731251284158619</v>
      </c>
      <c r="E33" s="115">
        <v>231</v>
      </c>
      <c r="F33" s="114">
        <v>330</v>
      </c>
      <c r="G33" s="114">
        <v>331</v>
      </c>
      <c r="H33" s="114">
        <v>201</v>
      </c>
      <c r="I33" s="140">
        <v>163</v>
      </c>
      <c r="J33" s="115">
        <v>68</v>
      </c>
      <c r="K33" s="116">
        <v>41.717791411042946</v>
      </c>
    </row>
    <row r="34" spans="1:11" ht="14.1" customHeight="1" x14ac:dyDescent="0.2">
      <c r="A34" s="306">
        <v>33</v>
      </c>
      <c r="B34" s="307" t="s">
        <v>253</v>
      </c>
      <c r="C34" s="308"/>
      <c r="D34" s="113">
        <v>0.74994863365522912</v>
      </c>
      <c r="E34" s="115">
        <v>73</v>
      </c>
      <c r="F34" s="114">
        <v>80</v>
      </c>
      <c r="G34" s="114">
        <v>70</v>
      </c>
      <c r="H34" s="114">
        <v>48</v>
      </c>
      <c r="I34" s="140">
        <v>63</v>
      </c>
      <c r="J34" s="115">
        <v>10</v>
      </c>
      <c r="K34" s="116">
        <v>15.873015873015873</v>
      </c>
    </row>
    <row r="35" spans="1:11" ht="14.1" customHeight="1" x14ac:dyDescent="0.2">
      <c r="A35" s="306">
        <v>34</v>
      </c>
      <c r="B35" s="307" t="s">
        <v>254</v>
      </c>
      <c r="C35" s="308"/>
      <c r="D35" s="113">
        <v>1.3047051571810151</v>
      </c>
      <c r="E35" s="115">
        <v>127</v>
      </c>
      <c r="F35" s="114">
        <v>115</v>
      </c>
      <c r="G35" s="114">
        <v>137</v>
      </c>
      <c r="H35" s="114">
        <v>126</v>
      </c>
      <c r="I35" s="140">
        <v>189</v>
      </c>
      <c r="J35" s="115">
        <v>-62</v>
      </c>
      <c r="K35" s="116">
        <v>-32.804232804232804</v>
      </c>
    </row>
    <row r="36" spans="1:11" ht="14.1" customHeight="1" x14ac:dyDescent="0.2">
      <c r="A36" s="306">
        <v>41</v>
      </c>
      <c r="B36" s="307" t="s">
        <v>255</v>
      </c>
      <c r="C36" s="308"/>
      <c r="D36" s="113">
        <v>0.20546537908362442</v>
      </c>
      <c r="E36" s="115">
        <v>20</v>
      </c>
      <c r="F36" s="114">
        <v>36</v>
      </c>
      <c r="G36" s="114">
        <v>15</v>
      </c>
      <c r="H36" s="114">
        <v>32</v>
      </c>
      <c r="I36" s="140">
        <v>25</v>
      </c>
      <c r="J36" s="115">
        <v>-5</v>
      </c>
      <c r="K36" s="116">
        <v>-20</v>
      </c>
    </row>
    <row r="37" spans="1:11" ht="14.1" customHeight="1" x14ac:dyDescent="0.2">
      <c r="A37" s="306">
        <v>42</v>
      </c>
      <c r="B37" s="307" t="s">
        <v>256</v>
      </c>
      <c r="C37" s="308"/>
      <c r="D37" s="113">
        <v>0.22601191699198686</v>
      </c>
      <c r="E37" s="115">
        <v>22</v>
      </c>
      <c r="F37" s="114">
        <v>15</v>
      </c>
      <c r="G37" s="114">
        <v>20</v>
      </c>
      <c r="H37" s="114">
        <v>13</v>
      </c>
      <c r="I37" s="140">
        <v>18</v>
      </c>
      <c r="J37" s="115">
        <v>4</v>
      </c>
      <c r="K37" s="116">
        <v>22.222222222222221</v>
      </c>
    </row>
    <row r="38" spans="1:11" ht="14.1" customHeight="1" x14ac:dyDescent="0.2">
      <c r="A38" s="306">
        <v>43</v>
      </c>
      <c r="B38" s="307" t="s">
        <v>257</v>
      </c>
      <c r="C38" s="308"/>
      <c r="D38" s="113">
        <v>1.6437230326689953</v>
      </c>
      <c r="E38" s="115">
        <v>160</v>
      </c>
      <c r="F38" s="114">
        <v>81</v>
      </c>
      <c r="G38" s="114">
        <v>112</v>
      </c>
      <c r="H38" s="114">
        <v>102</v>
      </c>
      <c r="I38" s="140">
        <v>133</v>
      </c>
      <c r="J38" s="115">
        <v>27</v>
      </c>
      <c r="K38" s="116">
        <v>20.300751879699249</v>
      </c>
    </row>
    <row r="39" spans="1:11" ht="14.1" customHeight="1" x14ac:dyDescent="0.2">
      <c r="A39" s="306">
        <v>51</v>
      </c>
      <c r="B39" s="307" t="s">
        <v>258</v>
      </c>
      <c r="C39" s="308"/>
      <c r="D39" s="113">
        <v>12.091637559071296</v>
      </c>
      <c r="E39" s="115">
        <v>1177</v>
      </c>
      <c r="F39" s="114">
        <v>1585</v>
      </c>
      <c r="G39" s="114">
        <v>1384</v>
      </c>
      <c r="H39" s="114">
        <v>1338</v>
      </c>
      <c r="I39" s="140">
        <v>1160</v>
      </c>
      <c r="J39" s="115">
        <v>17</v>
      </c>
      <c r="K39" s="116">
        <v>1.4655172413793103</v>
      </c>
    </row>
    <row r="40" spans="1:11" ht="14.1" customHeight="1" x14ac:dyDescent="0.2">
      <c r="A40" s="306" t="s">
        <v>259</v>
      </c>
      <c r="B40" s="307" t="s">
        <v>260</v>
      </c>
      <c r="C40" s="308"/>
      <c r="D40" s="113">
        <v>11.516334497637148</v>
      </c>
      <c r="E40" s="115">
        <v>1121</v>
      </c>
      <c r="F40" s="114">
        <v>1461</v>
      </c>
      <c r="G40" s="114">
        <v>1333</v>
      </c>
      <c r="H40" s="114">
        <v>1288</v>
      </c>
      <c r="I40" s="140">
        <v>1112</v>
      </c>
      <c r="J40" s="115">
        <v>9</v>
      </c>
      <c r="K40" s="116">
        <v>0.80935251798561147</v>
      </c>
    </row>
    <row r="41" spans="1:11" ht="14.1" customHeight="1" x14ac:dyDescent="0.2">
      <c r="A41" s="306"/>
      <c r="B41" s="307" t="s">
        <v>261</v>
      </c>
      <c r="C41" s="308"/>
      <c r="D41" s="113">
        <v>9.6568728169303473</v>
      </c>
      <c r="E41" s="115">
        <v>940</v>
      </c>
      <c r="F41" s="114">
        <v>1299</v>
      </c>
      <c r="G41" s="114">
        <v>979</v>
      </c>
      <c r="H41" s="114">
        <v>1053</v>
      </c>
      <c r="I41" s="140">
        <v>883</v>
      </c>
      <c r="J41" s="115">
        <v>57</v>
      </c>
      <c r="K41" s="116">
        <v>6.4552661381653458</v>
      </c>
    </row>
    <row r="42" spans="1:11" ht="14.1" customHeight="1" x14ac:dyDescent="0.2">
      <c r="A42" s="306">
        <v>52</v>
      </c>
      <c r="B42" s="307" t="s">
        <v>262</v>
      </c>
      <c r="C42" s="308"/>
      <c r="D42" s="113">
        <v>5.5783850421204031</v>
      </c>
      <c r="E42" s="115">
        <v>543</v>
      </c>
      <c r="F42" s="114">
        <v>435</v>
      </c>
      <c r="G42" s="114">
        <v>445</v>
      </c>
      <c r="H42" s="114">
        <v>383</v>
      </c>
      <c r="I42" s="140">
        <v>423</v>
      </c>
      <c r="J42" s="115">
        <v>120</v>
      </c>
      <c r="K42" s="116">
        <v>28.368794326241133</v>
      </c>
    </row>
    <row r="43" spans="1:11" ht="14.1" customHeight="1" x14ac:dyDescent="0.2">
      <c r="A43" s="306" t="s">
        <v>263</v>
      </c>
      <c r="B43" s="307" t="s">
        <v>264</v>
      </c>
      <c r="C43" s="308"/>
      <c r="D43" s="113">
        <v>4.6435175672899121</v>
      </c>
      <c r="E43" s="115">
        <v>452</v>
      </c>
      <c r="F43" s="114">
        <v>347</v>
      </c>
      <c r="G43" s="114">
        <v>367</v>
      </c>
      <c r="H43" s="114">
        <v>299</v>
      </c>
      <c r="I43" s="140">
        <v>344</v>
      </c>
      <c r="J43" s="115">
        <v>108</v>
      </c>
      <c r="K43" s="116">
        <v>31.395348837209301</v>
      </c>
    </row>
    <row r="44" spans="1:11" ht="14.1" customHeight="1" x14ac:dyDescent="0.2">
      <c r="A44" s="306">
        <v>53</v>
      </c>
      <c r="B44" s="307" t="s">
        <v>265</v>
      </c>
      <c r="C44" s="308"/>
      <c r="D44" s="113">
        <v>1.2636120813642902</v>
      </c>
      <c r="E44" s="115">
        <v>123</v>
      </c>
      <c r="F44" s="114">
        <v>147</v>
      </c>
      <c r="G44" s="114">
        <v>136</v>
      </c>
      <c r="H44" s="114">
        <v>122</v>
      </c>
      <c r="I44" s="140">
        <v>144</v>
      </c>
      <c r="J44" s="115">
        <v>-21</v>
      </c>
      <c r="K44" s="116">
        <v>-14.583333333333334</v>
      </c>
    </row>
    <row r="45" spans="1:11" ht="14.1" customHeight="1" x14ac:dyDescent="0.2">
      <c r="A45" s="306" t="s">
        <v>266</v>
      </c>
      <c r="B45" s="307" t="s">
        <v>267</v>
      </c>
      <c r="C45" s="308"/>
      <c r="D45" s="113">
        <v>1.2430655434559277</v>
      </c>
      <c r="E45" s="115">
        <v>121</v>
      </c>
      <c r="F45" s="114">
        <v>145</v>
      </c>
      <c r="G45" s="114">
        <v>135</v>
      </c>
      <c r="H45" s="114">
        <v>118</v>
      </c>
      <c r="I45" s="140">
        <v>138</v>
      </c>
      <c r="J45" s="115">
        <v>-17</v>
      </c>
      <c r="K45" s="116">
        <v>-12.318840579710145</v>
      </c>
    </row>
    <row r="46" spans="1:11" ht="14.1" customHeight="1" x14ac:dyDescent="0.2">
      <c r="A46" s="306">
        <v>54</v>
      </c>
      <c r="B46" s="307" t="s">
        <v>268</v>
      </c>
      <c r="C46" s="308"/>
      <c r="D46" s="113">
        <v>3.3696322169714401</v>
      </c>
      <c r="E46" s="115">
        <v>328</v>
      </c>
      <c r="F46" s="114">
        <v>326</v>
      </c>
      <c r="G46" s="114">
        <v>342</v>
      </c>
      <c r="H46" s="114">
        <v>324</v>
      </c>
      <c r="I46" s="140">
        <v>462</v>
      </c>
      <c r="J46" s="115">
        <v>-134</v>
      </c>
      <c r="K46" s="116">
        <v>-29.004329004329005</v>
      </c>
    </row>
    <row r="47" spans="1:11" ht="14.1" customHeight="1" x14ac:dyDescent="0.2">
      <c r="A47" s="306">
        <v>61</v>
      </c>
      <c r="B47" s="307" t="s">
        <v>269</v>
      </c>
      <c r="C47" s="308"/>
      <c r="D47" s="113">
        <v>1.8697349496609821</v>
      </c>
      <c r="E47" s="115">
        <v>182</v>
      </c>
      <c r="F47" s="114">
        <v>152</v>
      </c>
      <c r="G47" s="114">
        <v>155</v>
      </c>
      <c r="H47" s="114">
        <v>171</v>
      </c>
      <c r="I47" s="140">
        <v>179</v>
      </c>
      <c r="J47" s="115">
        <v>3</v>
      </c>
      <c r="K47" s="116">
        <v>1.6759776536312849</v>
      </c>
    </row>
    <row r="48" spans="1:11" ht="14.1" customHeight="1" x14ac:dyDescent="0.2">
      <c r="A48" s="306">
        <v>62</v>
      </c>
      <c r="B48" s="307" t="s">
        <v>270</v>
      </c>
      <c r="C48" s="308"/>
      <c r="D48" s="113">
        <v>7.0269159646599544</v>
      </c>
      <c r="E48" s="115">
        <v>684</v>
      </c>
      <c r="F48" s="114">
        <v>589</v>
      </c>
      <c r="G48" s="114">
        <v>670</v>
      </c>
      <c r="H48" s="114">
        <v>612</v>
      </c>
      <c r="I48" s="140">
        <v>673</v>
      </c>
      <c r="J48" s="115">
        <v>11</v>
      </c>
      <c r="K48" s="116">
        <v>1.6344725111441307</v>
      </c>
    </row>
    <row r="49" spans="1:11" ht="14.1" customHeight="1" x14ac:dyDescent="0.2">
      <c r="A49" s="306">
        <v>63</v>
      </c>
      <c r="B49" s="307" t="s">
        <v>271</v>
      </c>
      <c r="C49" s="308"/>
      <c r="D49" s="113">
        <v>5.1263612081364291</v>
      </c>
      <c r="E49" s="115">
        <v>499</v>
      </c>
      <c r="F49" s="114">
        <v>508</v>
      </c>
      <c r="G49" s="114">
        <v>640</v>
      </c>
      <c r="H49" s="114">
        <v>419</v>
      </c>
      <c r="I49" s="140">
        <v>378</v>
      </c>
      <c r="J49" s="115">
        <v>121</v>
      </c>
      <c r="K49" s="116">
        <v>32.010582010582013</v>
      </c>
    </row>
    <row r="50" spans="1:11" ht="14.1" customHeight="1" x14ac:dyDescent="0.2">
      <c r="A50" s="306" t="s">
        <v>272</v>
      </c>
      <c r="B50" s="307" t="s">
        <v>273</v>
      </c>
      <c r="C50" s="308"/>
      <c r="D50" s="113">
        <v>0.63694267515923564</v>
      </c>
      <c r="E50" s="115">
        <v>62</v>
      </c>
      <c r="F50" s="114">
        <v>70</v>
      </c>
      <c r="G50" s="114">
        <v>67</v>
      </c>
      <c r="H50" s="114">
        <v>58</v>
      </c>
      <c r="I50" s="140">
        <v>51</v>
      </c>
      <c r="J50" s="115">
        <v>11</v>
      </c>
      <c r="K50" s="116">
        <v>21.568627450980394</v>
      </c>
    </row>
    <row r="51" spans="1:11" ht="14.1" customHeight="1" x14ac:dyDescent="0.2">
      <c r="A51" s="306" t="s">
        <v>274</v>
      </c>
      <c r="B51" s="307" t="s">
        <v>275</v>
      </c>
      <c r="C51" s="308"/>
      <c r="D51" s="113">
        <v>4.1504006574892127</v>
      </c>
      <c r="E51" s="115">
        <v>404</v>
      </c>
      <c r="F51" s="114">
        <v>396</v>
      </c>
      <c r="G51" s="114">
        <v>398</v>
      </c>
      <c r="H51" s="114">
        <v>327</v>
      </c>
      <c r="I51" s="140">
        <v>300</v>
      </c>
      <c r="J51" s="115">
        <v>104</v>
      </c>
      <c r="K51" s="116">
        <v>34.666666666666664</v>
      </c>
    </row>
    <row r="52" spans="1:11" ht="14.1" customHeight="1" x14ac:dyDescent="0.2">
      <c r="A52" s="306">
        <v>71</v>
      </c>
      <c r="B52" s="307" t="s">
        <v>276</v>
      </c>
      <c r="C52" s="308"/>
      <c r="D52" s="113">
        <v>9.5849599342510778</v>
      </c>
      <c r="E52" s="115">
        <v>933</v>
      </c>
      <c r="F52" s="114">
        <v>733</v>
      </c>
      <c r="G52" s="114">
        <v>852</v>
      </c>
      <c r="H52" s="114">
        <v>841</v>
      </c>
      <c r="I52" s="140">
        <v>900</v>
      </c>
      <c r="J52" s="115">
        <v>33</v>
      </c>
      <c r="K52" s="116">
        <v>3.6666666666666665</v>
      </c>
    </row>
    <row r="53" spans="1:11" ht="14.1" customHeight="1" x14ac:dyDescent="0.2">
      <c r="A53" s="306" t="s">
        <v>277</v>
      </c>
      <c r="B53" s="307" t="s">
        <v>278</v>
      </c>
      <c r="C53" s="308"/>
      <c r="D53" s="113">
        <v>3.2874460653379907</v>
      </c>
      <c r="E53" s="115">
        <v>320</v>
      </c>
      <c r="F53" s="114">
        <v>269</v>
      </c>
      <c r="G53" s="114">
        <v>300</v>
      </c>
      <c r="H53" s="114">
        <v>258</v>
      </c>
      <c r="I53" s="140">
        <v>310</v>
      </c>
      <c r="J53" s="115">
        <v>10</v>
      </c>
      <c r="K53" s="116">
        <v>3.225806451612903</v>
      </c>
    </row>
    <row r="54" spans="1:11" ht="14.1" customHeight="1" x14ac:dyDescent="0.2">
      <c r="A54" s="306" t="s">
        <v>279</v>
      </c>
      <c r="B54" s="307" t="s">
        <v>280</v>
      </c>
      <c r="C54" s="308"/>
      <c r="D54" s="113">
        <v>5.403739469899322</v>
      </c>
      <c r="E54" s="115">
        <v>526</v>
      </c>
      <c r="F54" s="114">
        <v>385</v>
      </c>
      <c r="G54" s="114">
        <v>482</v>
      </c>
      <c r="H54" s="114">
        <v>523</v>
      </c>
      <c r="I54" s="140">
        <v>486</v>
      </c>
      <c r="J54" s="115">
        <v>40</v>
      </c>
      <c r="K54" s="116">
        <v>8.2304526748971192</v>
      </c>
    </row>
    <row r="55" spans="1:11" ht="14.1" customHeight="1" x14ac:dyDescent="0.2">
      <c r="A55" s="306">
        <v>72</v>
      </c>
      <c r="B55" s="307" t="s">
        <v>281</v>
      </c>
      <c r="C55" s="308"/>
      <c r="D55" s="113">
        <v>2.6710499280871174</v>
      </c>
      <c r="E55" s="115">
        <v>260</v>
      </c>
      <c r="F55" s="114">
        <v>240</v>
      </c>
      <c r="G55" s="114">
        <v>199</v>
      </c>
      <c r="H55" s="114">
        <v>220</v>
      </c>
      <c r="I55" s="140">
        <v>279</v>
      </c>
      <c r="J55" s="115">
        <v>-19</v>
      </c>
      <c r="K55" s="116">
        <v>-6.8100358422939067</v>
      </c>
    </row>
    <row r="56" spans="1:11" ht="14.1" customHeight="1" x14ac:dyDescent="0.2">
      <c r="A56" s="306" t="s">
        <v>282</v>
      </c>
      <c r="B56" s="307" t="s">
        <v>283</v>
      </c>
      <c r="C56" s="308"/>
      <c r="D56" s="113">
        <v>1.3252516950893773</v>
      </c>
      <c r="E56" s="115">
        <v>129</v>
      </c>
      <c r="F56" s="114">
        <v>88</v>
      </c>
      <c r="G56" s="114">
        <v>87</v>
      </c>
      <c r="H56" s="114">
        <v>101</v>
      </c>
      <c r="I56" s="140">
        <v>136</v>
      </c>
      <c r="J56" s="115">
        <v>-7</v>
      </c>
      <c r="K56" s="116">
        <v>-5.1470588235294121</v>
      </c>
    </row>
    <row r="57" spans="1:11" ht="14.1" customHeight="1" x14ac:dyDescent="0.2">
      <c r="A57" s="306" t="s">
        <v>284</v>
      </c>
      <c r="B57" s="307" t="s">
        <v>285</v>
      </c>
      <c r="C57" s="308"/>
      <c r="D57" s="113">
        <v>0.85268132319704126</v>
      </c>
      <c r="E57" s="115">
        <v>83</v>
      </c>
      <c r="F57" s="114">
        <v>116</v>
      </c>
      <c r="G57" s="114">
        <v>72</v>
      </c>
      <c r="H57" s="114">
        <v>63</v>
      </c>
      <c r="I57" s="140">
        <v>98</v>
      </c>
      <c r="J57" s="115">
        <v>-15</v>
      </c>
      <c r="K57" s="116">
        <v>-15.306122448979592</v>
      </c>
    </row>
    <row r="58" spans="1:11" ht="14.1" customHeight="1" x14ac:dyDescent="0.2">
      <c r="A58" s="306">
        <v>73</v>
      </c>
      <c r="B58" s="307" t="s">
        <v>286</v>
      </c>
      <c r="C58" s="308"/>
      <c r="D58" s="113">
        <v>2.6094103143620302</v>
      </c>
      <c r="E58" s="115">
        <v>254</v>
      </c>
      <c r="F58" s="114">
        <v>164</v>
      </c>
      <c r="G58" s="114">
        <v>198</v>
      </c>
      <c r="H58" s="114">
        <v>254</v>
      </c>
      <c r="I58" s="140">
        <v>275</v>
      </c>
      <c r="J58" s="115">
        <v>-21</v>
      </c>
      <c r="K58" s="116">
        <v>-7.6363636363636367</v>
      </c>
    </row>
    <row r="59" spans="1:11" ht="14.1" customHeight="1" x14ac:dyDescent="0.2">
      <c r="A59" s="306" t="s">
        <v>287</v>
      </c>
      <c r="B59" s="307" t="s">
        <v>288</v>
      </c>
      <c r="C59" s="308"/>
      <c r="D59" s="113">
        <v>1.8389151427984385</v>
      </c>
      <c r="E59" s="115">
        <v>179</v>
      </c>
      <c r="F59" s="114">
        <v>97</v>
      </c>
      <c r="G59" s="114">
        <v>148</v>
      </c>
      <c r="H59" s="114">
        <v>180</v>
      </c>
      <c r="I59" s="140">
        <v>183</v>
      </c>
      <c r="J59" s="115">
        <v>-4</v>
      </c>
      <c r="K59" s="116">
        <v>-2.1857923497267762</v>
      </c>
    </row>
    <row r="60" spans="1:11" ht="14.1" customHeight="1" x14ac:dyDescent="0.2">
      <c r="A60" s="306">
        <v>81</v>
      </c>
      <c r="B60" s="307" t="s">
        <v>289</v>
      </c>
      <c r="C60" s="308"/>
      <c r="D60" s="113">
        <v>7.8487774809944524</v>
      </c>
      <c r="E60" s="115">
        <v>764</v>
      </c>
      <c r="F60" s="114">
        <v>631</v>
      </c>
      <c r="G60" s="114">
        <v>872</v>
      </c>
      <c r="H60" s="114">
        <v>606</v>
      </c>
      <c r="I60" s="140">
        <v>763</v>
      </c>
      <c r="J60" s="115">
        <v>1</v>
      </c>
      <c r="K60" s="116">
        <v>0.13106159895150721</v>
      </c>
    </row>
    <row r="61" spans="1:11" ht="14.1" customHeight="1" x14ac:dyDescent="0.2">
      <c r="A61" s="306" t="s">
        <v>290</v>
      </c>
      <c r="B61" s="307" t="s">
        <v>291</v>
      </c>
      <c r="C61" s="308"/>
      <c r="D61" s="113">
        <v>2.3525785905074996</v>
      </c>
      <c r="E61" s="115">
        <v>229</v>
      </c>
      <c r="F61" s="114">
        <v>133</v>
      </c>
      <c r="G61" s="114">
        <v>197</v>
      </c>
      <c r="H61" s="114">
        <v>153</v>
      </c>
      <c r="I61" s="140">
        <v>265</v>
      </c>
      <c r="J61" s="115">
        <v>-36</v>
      </c>
      <c r="K61" s="116">
        <v>-13.584905660377359</v>
      </c>
    </row>
    <row r="62" spans="1:11" ht="14.1" customHeight="1" x14ac:dyDescent="0.2">
      <c r="A62" s="306" t="s">
        <v>292</v>
      </c>
      <c r="B62" s="307" t="s">
        <v>293</v>
      </c>
      <c r="C62" s="308"/>
      <c r="D62" s="113">
        <v>2.7224162728580232</v>
      </c>
      <c r="E62" s="115">
        <v>265</v>
      </c>
      <c r="F62" s="114">
        <v>313</v>
      </c>
      <c r="G62" s="114">
        <v>446</v>
      </c>
      <c r="H62" s="114">
        <v>264</v>
      </c>
      <c r="I62" s="140">
        <v>257</v>
      </c>
      <c r="J62" s="115">
        <v>8</v>
      </c>
      <c r="K62" s="116">
        <v>3.1128404669260701</v>
      </c>
    </row>
    <row r="63" spans="1:11" ht="14.1" customHeight="1" x14ac:dyDescent="0.2">
      <c r="A63" s="306"/>
      <c r="B63" s="307" t="s">
        <v>294</v>
      </c>
      <c r="C63" s="308"/>
      <c r="D63" s="113">
        <v>2.3628518594616805</v>
      </c>
      <c r="E63" s="115">
        <v>230</v>
      </c>
      <c r="F63" s="114">
        <v>256</v>
      </c>
      <c r="G63" s="114">
        <v>398</v>
      </c>
      <c r="H63" s="114">
        <v>233</v>
      </c>
      <c r="I63" s="140">
        <v>226</v>
      </c>
      <c r="J63" s="115">
        <v>4</v>
      </c>
      <c r="K63" s="116">
        <v>1.7699115044247788</v>
      </c>
    </row>
    <row r="64" spans="1:11" ht="14.1" customHeight="1" x14ac:dyDescent="0.2">
      <c r="A64" s="306" t="s">
        <v>295</v>
      </c>
      <c r="B64" s="307" t="s">
        <v>296</v>
      </c>
      <c r="C64" s="308"/>
      <c r="D64" s="113">
        <v>1.4279843846311897</v>
      </c>
      <c r="E64" s="115">
        <v>139</v>
      </c>
      <c r="F64" s="114">
        <v>89</v>
      </c>
      <c r="G64" s="114">
        <v>118</v>
      </c>
      <c r="H64" s="114">
        <v>102</v>
      </c>
      <c r="I64" s="140">
        <v>123</v>
      </c>
      <c r="J64" s="115">
        <v>16</v>
      </c>
      <c r="K64" s="116">
        <v>13.008130081300813</v>
      </c>
    </row>
    <row r="65" spans="1:11" ht="14.1" customHeight="1" x14ac:dyDescent="0.2">
      <c r="A65" s="306" t="s">
        <v>297</v>
      </c>
      <c r="B65" s="307" t="s">
        <v>298</v>
      </c>
      <c r="C65" s="308"/>
      <c r="D65" s="113">
        <v>0.47257037189233614</v>
      </c>
      <c r="E65" s="115">
        <v>46</v>
      </c>
      <c r="F65" s="114">
        <v>37</v>
      </c>
      <c r="G65" s="114">
        <v>42</v>
      </c>
      <c r="H65" s="114">
        <v>32</v>
      </c>
      <c r="I65" s="140">
        <v>43</v>
      </c>
      <c r="J65" s="115">
        <v>3</v>
      </c>
      <c r="K65" s="116">
        <v>6.9767441860465116</v>
      </c>
    </row>
    <row r="66" spans="1:11" ht="14.1" customHeight="1" x14ac:dyDescent="0.2">
      <c r="A66" s="306">
        <v>82</v>
      </c>
      <c r="B66" s="307" t="s">
        <v>299</v>
      </c>
      <c r="C66" s="308"/>
      <c r="D66" s="113">
        <v>3.3182658722005343</v>
      </c>
      <c r="E66" s="115">
        <v>323</v>
      </c>
      <c r="F66" s="114">
        <v>349</v>
      </c>
      <c r="G66" s="114">
        <v>393</v>
      </c>
      <c r="H66" s="114">
        <v>319</v>
      </c>
      <c r="I66" s="140">
        <v>355</v>
      </c>
      <c r="J66" s="115">
        <v>-32</v>
      </c>
      <c r="K66" s="116">
        <v>-9.0140845070422539</v>
      </c>
    </row>
    <row r="67" spans="1:11" ht="14.1" customHeight="1" x14ac:dyDescent="0.2">
      <c r="A67" s="306" t="s">
        <v>300</v>
      </c>
      <c r="B67" s="307" t="s">
        <v>301</v>
      </c>
      <c r="C67" s="308"/>
      <c r="D67" s="113">
        <v>1.7772755290733511</v>
      </c>
      <c r="E67" s="115">
        <v>173</v>
      </c>
      <c r="F67" s="114">
        <v>255</v>
      </c>
      <c r="G67" s="114">
        <v>270</v>
      </c>
      <c r="H67" s="114">
        <v>208</v>
      </c>
      <c r="I67" s="140">
        <v>236</v>
      </c>
      <c r="J67" s="115">
        <v>-63</v>
      </c>
      <c r="K67" s="116">
        <v>-26.694915254237287</v>
      </c>
    </row>
    <row r="68" spans="1:11" ht="14.1" customHeight="1" x14ac:dyDescent="0.2">
      <c r="A68" s="306" t="s">
        <v>302</v>
      </c>
      <c r="B68" s="307" t="s">
        <v>303</v>
      </c>
      <c r="C68" s="308"/>
      <c r="D68" s="113">
        <v>0.95541401273885351</v>
      </c>
      <c r="E68" s="115">
        <v>93</v>
      </c>
      <c r="F68" s="114">
        <v>62</v>
      </c>
      <c r="G68" s="114">
        <v>70</v>
      </c>
      <c r="H68" s="114">
        <v>71</v>
      </c>
      <c r="I68" s="140">
        <v>74</v>
      </c>
      <c r="J68" s="115">
        <v>19</v>
      </c>
      <c r="K68" s="116">
        <v>25.675675675675677</v>
      </c>
    </row>
    <row r="69" spans="1:11" ht="14.1" customHeight="1" x14ac:dyDescent="0.2">
      <c r="A69" s="306">
        <v>83</v>
      </c>
      <c r="B69" s="307" t="s">
        <v>304</v>
      </c>
      <c r="C69" s="308"/>
      <c r="D69" s="113">
        <v>5.2599137045407849</v>
      </c>
      <c r="E69" s="115">
        <v>512</v>
      </c>
      <c r="F69" s="114">
        <v>417</v>
      </c>
      <c r="G69" s="114">
        <v>1178</v>
      </c>
      <c r="H69" s="114">
        <v>372</v>
      </c>
      <c r="I69" s="140">
        <v>746</v>
      </c>
      <c r="J69" s="115">
        <v>-234</v>
      </c>
      <c r="K69" s="116">
        <v>-31.367292225201073</v>
      </c>
    </row>
    <row r="70" spans="1:11" ht="14.1" customHeight="1" x14ac:dyDescent="0.2">
      <c r="A70" s="306" t="s">
        <v>305</v>
      </c>
      <c r="B70" s="307" t="s">
        <v>306</v>
      </c>
      <c r="C70" s="308"/>
      <c r="D70" s="113">
        <v>4.3353194986644752</v>
      </c>
      <c r="E70" s="115">
        <v>422</v>
      </c>
      <c r="F70" s="114">
        <v>365</v>
      </c>
      <c r="G70" s="114">
        <v>1053</v>
      </c>
      <c r="H70" s="114">
        <v>306</v>
      </c>
      <c r="I70" s="140">
        <v>663</v>
      </c>
      <c r="J70" s="115">
        <v>-241</v>
      </c>
      <c r="K70" s="116">
        <v>-36.349924585218702</v>
      </c>
    </row>
    <row r="71" spans="1:11" ht="14.1" customHeight="1" x14ac:dyDescent="0.2">
      <c r="A71" s="306"/>
      <c r="B71" s="307" t="s">
        <v>307</v>
      </c>
      <c r="C71" s="308"/>
      <c r="D71" s="113">
        <v>1.0478734333264845</v>
      </c>
      <c r="E71" s="115">
        <v>102</v>
      </c>
      <c r="F71" s="114">
        <v>107</v>
      </c>
      <c r="G71" s="114">
        <v>248</v>
      </c>
      <c r="H71" s="114">
        <v>80</v>
      </c>
      <c r="I71" s="140">
        <v>208</v>
      </c>
      <c r="J71" s="115">
        <v>-106</v>
      </c>
      <c r="K71" s="116">
        <v>-50.96153846153846</v>
      </c>
    </row>
    <row r="72" spans="1:11" ht="14.1" customHeight="1" x14ac:dyDescent="0.2">
      <c r="A72" s="306">
        <v>84</v>
      </c>
      <c r="B72" s="307" t="s">
        <v>308</v>
      </c>
      <c r="C72" s="308"/>
      <c r="D72" s="113">
        <v>5.8043969591123892</v>
      </c>
      <c r="E72" s="115">
        <v>565</v>
      </c>
      <c r="F72" s="114">
        <v>445</v>
      </c>
      <c r="G72" s="114">
        <v>527</v>
      </c>
      <c r="H72" s="114">
        <v>447</v>
      </c>
      <c r="I72" s="140">
        <v>527</v>
      </c>
      <c r="J72" s="115">
        <v>38</v>
      </c>
      <c r="K72" s="116">
        <v>7.2106261859582546</v>
      </c>
    </row>
    <row r="73" spans="1:11" ht="14.1" customHeight="1" x14ac:dyDescent="0.2">
      <c r="A73" s="306" t="s">
        <v>309</v>
      </c>
      <c r="B73" s="307" t="s">
        <v>310</v>
      </c>
      <c r="C73" s="308"/>
      <c r="D73" s="113">
        <v>1.3560715019519212</v>
      </c>
      <c r="E73" s="115">
        <v>132</v>
      </c>
      <c r="F73" s="114">
        <v>41</v>
      </c>
      <c r="G73" s="114">
        <v>110</v>
      </c>
      <c r="H73" s="114">
        <v>90</v>
      </c>
      <c r="I73" s="140">
        <v>107</v>
      </c>
      <c r="J73" s="115">
        <v>25</v>
      </c>
      <c r="K73" s="116">
        <v>23.364485981308412</v>
      </c>
    </row>
    <row r="74" spans="1:11" ht="14.1" customHeight="1" x14ac:dyDescent="0.2">
      <c r="A74" s="306" t="s">
        <v>311</v>
      </c>
      <c r="B74" s="307" t="s">
        <v>312</v>
      </c>
      <c r="C74" s="308"/>
      <c r="D74" s="113">
        <v>0.44175056502979249</v>
      </c>
      <c r="E74" s="115">
        <v>43</v>
      </c>
      <c r="F74" s="114">
        <v>31</v>
      </c>
      <c r="G74" s="114">
        <v>33</v>
      </c>
      <c r="H74" s="114">
        <v>17</v>
      </c>
      <c r="I74" s="140">
        <v>23</v>
      </c>
      <c r="J74" s="115">
        <v>20</v>
      </c>
      <c r="K74" s="116">
        <v>86.956521739130437</v>
      </c>
    </row>
    <row r="75" spans="1:11" ht="14.1" customHeight="1" x14ac:dyDescent="0.2">
      <c r="A75" s="306" t="s">
        <v>313</v>
      </c>
      <c r="B75" s="307" t="s">
        <v>314</v>
      </c>
      <c r="C75" s="308"/>
      <c r="D75" s="113">
        <v>3.3182658722005343</v>
      </c>
      <c r="E75" s="115">
        <v>323</v>
      </c>
      <c r="F75" s="114">
        <v>346</v>
      </c>
      <c r="G75" s="114">
        <v>332</v>
      </c>
      <c r="H75" s="114">
        <v>305</v>
      </c>
      <c r="I75" s="140">
        <v>352</v>
      </c>
      <c r="J75" s="115">
        <v>-29</v>
      </c>
      <c r="K75" s="116">
        <v>-8.2386363636363633</v>
      </c>
    </row>
    <row r="76" spans="1:11" ht="14.1" customHeight="1" x14ac:dyDescent="0.2">
      <c r="A76" s="306">
        <v>91</v>
      </c>
      <c r="B76" s="307" t="s">
        <v>315</v>
      </c>
      <c r="C76" s="308"/>
      <c r="D76" s="113">
        <v>0.36983768235052394</v>
      </c>
      <c r="E76" s="115">
        <v>36</v>
      </c>
      <c r="F76" s="114">
        <v>35</v>
      </c>
      <c r="G76" s="114">
        <v>80</v>
      </c>
      <c r="H76" s="114">
        <v>32</v>
      </c>
      <c r="I76" s="140">
        <v>87</v>
      </c>
      <c r="J76" s="115">
        <v>-51</v>
      </c>
      <c r="K76" s="116">
        <v>-58.620689655172413</v>
      </c>
    </row>
    <row r="77" spans="1:11" ht="14.1" customHeight="1" x14ac:dyDescent="0.2">
      <c r="A77" s="306">
        <v>92</v>
      </c>
      <c r="B77" s="307" t="s">
        <v>316</v>
      </c>
      <c r="C77" s="308"/>
      <c r="D77" s="113">
        <v>1.2327922745017466</v>
      </c>
      <c r="E77" s="115">
        <v>120</v>
      </c>
      <c r="F77" s="114">
        <v>109</v>
      </c>
      <c r="G77" s="114">
        <v>136</v>
      </c>
      <c r="H77" s="114">
        <v>120</v>
      </c>
      <c r="I77" s="140">
        <v>134</v>
      </c>
      <c r="J77" s="115">
        <v>-14</v>
      </c>
      <c r="K77" s="116">
        <v>-10.447761194029852</v>
      </c>
    </row>
    <row r="78" spans="1:11" ht="14.1" customHeight="1" x14ac:dyDescent="0.2">
      <c r="A78" s="306">
        <v>93</v>
      </c>
      <c r="B78" s="307" t="s">
        <v>317</v>
      </c>
      <c r="C78" s="308"/>
      <c r="D78" s="113">
        <v>0.11300595849599343</v>
      </c>
      <c r="E78" s="115">
        <v>11</v>
      </c>
      <c r="F78" s="114" t="s">
        <v>513</v>
      </c>
      <c r="G78" s="114" t="s">
        <v>513</v>
      </c>
      <c r="H78" s="114">
        <v>12</v>
      </c>
      <c r="I78" s="140" t="s">
        <v>513</v>
      </c>
      <c r="J78" s="115" t="s">
        <v>513</v>
      </c>
      <c r="K78" s="116" t="s">
        <v>513</v>
      </c>
    </row>
    <row r="79" spans="1:11" ht="14.1" customHeight="1" x14ac:dyDescent="0.2">
      <c r="A79" s="306">
        <v>94</v>
      </c>
      <c r="B79" s="307" t="s">
        <v>318</v>
      </c>
      <c r="C79" s="308"/>
      <c r="D79" s="113">
        <v>0.85268132319704126</v>
      </c>
      <c r="E79" s="115">
        <v>83</v>
      </c>
      <c r="F79" s="114">
        <v>66</v>
      </c>
      <c r="G79" s="114">
        <v>92</v>
      </c>
      <c r="H79" s="114">
        <v>102</v>
      </c>
      <c r="I79" s="140">
        <v>125</v>
      </c>
      <c r="J79" s="115">
        <v>-42</v>
      </c>
      <c r="K79" s="116">
        <v>-33.6</v>
      </c>
    </row>
    <row r="80" spans="1:11" ht="14.1" customHeight="1" x14ac:dyDescent="0.2">
      <c r="A80" s="306" t="s">
        <v>319</v>
      </c>
      <c r="B80" s="307" t="s">
        <v>320</v>
      </c>
      <c r="C80" s="308"/>
      <c r="D80" s="113">
        <v>0</v>
      </c>
      <c r="E80" s="115">
        <v>0</v>
      </c>
      <c r="F80" s="114" t="s">
        <v>513</v>
      </c>
      <c r="G80" s="114" t="s">
        <v>513</v>
      </c>
      <c r="H80" s="114">
        <v>0</v>
      </c>
      <c r="I80" s="140" t="s">
        <v>513</v>
      </c>
      <c r="J80" s="115" t="s">
        <v>513</v>
      </c>
      <c r="K80" s="116" t="s">
        <v>513</v>
      </c>
    </row>
    <row r="81" spans="1:11" ht="14.1" customHeight="1" x14ac:dyDescent="0.2">
      <c r="A81" s="310" t="s">
        <v>321</v>
      </c>
      <c r="B81" s="311" t="s">
        <v>333</v>
      </c>
      <c r="C81" s="312"/>
      <c r="D81" s="125">
        <v>0.48284364084651737</v>
      </c>
      <c r="E81" s="143">
        <v>47</v>
      </c>
      <c r="F81" s="144">
        <v>19</v>
      </c>
      <c r="G81" s="144">
        <v>65</v>
      </c>
      <c r="H81" s="144">
        <v>53</v>
      </c>
      <c r="I81" s="145">
        <v>33</v>
      </c>
      <c r="J81" s="143">
        <v>14</v>
      </c>
      <c r="K81" s="146">
        <v>42.424242424242422</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9" t="s">
        <v>371</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620" t="s">
        <v>365</v>
      </c>
      <c r="B86" s="620"/>
      <c r="C86" s="620"/>
      <c r="D86" s="620"/>
      <c r="E86" s="620"/>
      <c r="F86" s="620"/>
      <c r="G86" s="620"/>
      <c r="H86" s="620"/>
      <c r="I86" s="620"/>
      <c r="J86" s="620"/>
      <c r="K86" s="620"/>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7">
    <mergeCell ref="A86:K86"/>
    <mergeCell ref="A87:K87"/>
    <mergeCell ref="A3:K3"/>
    <mergeCell ref="A4:K4"/>
    <mergeCell ref="A5:E5"/>
    <mergeCell ref="A7:C10"/>
    <mergeCell ref="D7:D10"/>
    <mergeCell ref="E7:I7"/>
    <mergeCell ref="J7:K8"/>
    <mergeCell ref="E8:E9"/>
    <mergeCell ref="F8:F9"/>
    <mergeCell ref="G8:G9"/>
    <mergeCell ref="A6:K6"/>
    <mergeCell ref="H8:H9"/>
    <mergeCell ref="I8:I9"/>
    <mergeCell ref="A84:K84"/>
    <mergeCell ref="A85:K85"/>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8"/>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09" t="s">
        <v>373</v>
      </c>
      <c r="B4" s="410"/>
      <c r="C4" s="410"/>
      <c r="D4" s="410"/>
      <c r="E4" s="410"/>
      <c r="F4" s="410"/>
      <c r="G4" s="410"/>
      <c r="H4" s="410"/>
      <c r="I4" s="410"/>
      <c r="J4" s="410"/>
      <c r="K4" s="410"/>
      <c r="L4" s="410"/>
      <c r="M4" s="410"/>
    </row>
    <row r="5" spans="1:13" s="94" customFormat="1" ht="12" customHeight="1" x14ac:dyDescent="0.2">
      <c r="A5" s="666" t="s">
        <v>374</v>
      </c>
      <c r="B5" s="666"/>
      <c r="C5" s="411"/>
      <c r="D5" s="411"/>
      <c r="E5" s="411"/>
      <c r="F5" s="412"/>
      <c r="G5" s="412"/>
      <c r="H5" s="412"/>
      <c r="I5" s="412"/>
      <c r="J5" s="412"/>
      <c r="K5" s="412"/>
      <c r="L5" s="412"/>
      <c r="M5" s="412"/>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7" t="s">
        <v>376</v>
      </c>
      <c r="C7" s="667"/>
      <c r="D7" s="667"/>
      <c r="E7" s="667"/>
      <c r="F7" s="667"/>
      <c r="G7" s="667"/>
      <c r="H7" s="668"/>
      <c r="I7" s="667" t="s">
        <v>377</v>
      </c>
      <c r="J7" s="667"/>
      <c r="K7" s="668"/>
      <c r="L7" s="663" t="s">
        <v>378</v>
      </c>
      <c r="M7" s="664"/>
    </row>
    <row r="8" spans="1:13" ht="23.85" customHeight="1" x14ac:dyDescent="0.2">
      <c r="A8" s="583"/>
      <c r="B8" s="413" t="s">
        <v>104</v>
      </c>
      <c r="C8" s="414" t="s">
        <v>106</v>
      </c>
      <c r="D8" s="414" t="s">
        <v>107</v>
      </c>
      <c r="E8" s="414" t="s">
        <v>379</v>
      </c>
      <c r="F8" s="414" t="s">
        <v>380</v>
      </c>
      <c r="G8" s="414" t="s">
        <v>108</v>
      </c>
      <c r="H8" s="415" t="s">
        <v>381</v>
      </c>
      <c r="I8" s="413" t="s">
        <v>104</v>
      </c>
      <c r="J8" s="413" t="s">
        <v>382</v>
      </c>
      <c r="K8" s="416" t="s">
        <v>383</v>
      </c>
      <c r="L8" s="417" t="s">
        <v>384</v>
      </c>
      <c r="M8" s="418" t="s">
        <v>385</v>
      </c>
    </row>
    <row r="9" spans="1:13" ht="12" customHeight="1" x14ac:dyDescent="0.2">
      <c r="A9" s="584"/>
      <c r="B9" s="100">
        <v>1</v>
      </c>
      <c r="C9" s="100">
        <v>2</v>
      </c>
      <c r="D9" s="100">
        <v>3</v>
      </c>
      <c r="E9" s="100">
        <v>4</v>
      </c>
      <c r="F9" s="100">
        <v>5</v>
      </c>
      <c r="G9" s="100">
        <v>6</v>
      </c>
      <c r="H9" s="100">
        <v>7</v>
      </c>
      <c r="I9" s="100">
        <v>8</v>
      </c>
      <c r="J9" s="100">
        <v>9</v>
      </c>
      <c r="K9" s="419">
        <v>10</v>
      </c>
      <c r="L9" s="420">
        <v>11</v>
      </c>
      <c r="M9" s="420">
        <v>12</v>
      </c>
    </row>
    <row r="10" spans="1:13" ht="15" customHeight="1" x14ac:dyDescent="0.2">
      <c r="A10" s="421" t="s">
        <v>386</v>
      </c>
      <c r="B10" s="115">
        <v>96525</v>
      </c>
      <c r="C10" s="114">
        <v>51215</v>
      </c>
      <c r="D10" s="114">
        <v>45310</v>
      </c>
      <c r="E10" s="114">
        <v>69528</v>
      </c>
      <c r="F10" s="114">
        <v>26202</v>
      </c>
      <c r="G10" s="114">
        <v>11320</v>
      </c>
      <c r="H10" s="114">
        <v>25254</v>
      </c>
      <c r="I10" s="115">
        <v>20903</v>
      </c>
      <c r="J10" s="114">
        <v>15314</v>
      </c>
      <c r="K10" s="114">
        <v>5589</v>
      </c>
      <c r="L10" s="422">
        <v>8193</v>
      </c>
      <c r="M10" s="423">
        <v>8689</v>
      </c>
    </row>
    <row r="11" spans="1:13" ht="11.1" customHeight="1" x14ac:dyDescent="0.2">
      <c r="A11" s="421" t="s">
        <v>387</v>
      </c>
      <c r="B11" s="115">
        <v>97123</v>
      </c>
      <c r="C11" s="114">
        <v>51879</v>
      </c>
      <c r="D11" s="114">
        <v>45244</v>
      </c>
      <c r="E11" s="114">
        <v>69958</v>
      </c>
      <c r="F11" s="114">
        <v>26414</v>
      </c>
      <c r="G11" s="114">
        <v>10880</v>
      </c>
      <c r="H11" s="114">
        <v>25687</v>
      </c>
      <c r="I11" s="115">
        <v>21255</v>
      </c>
      <c r="J11" s="114">
        <v>15503</v>
      </c>
      <c r="K11" s="114">
        <v>5752</v>
      </c>
      <c r="L11" s="422">
        <v>7907</v>
      </c>
      <c r="M11" s="423">
        <v>7369</v>
      </c>
    </row>
    <row r="12" spans="1:13" ht="11.1" customHeight="1" x14ac:dyDescent="0.2">
      <c r="A12" s="421" t="s">
        <v>388</v>
      </c>
      <c r="B12" s="115">
        <v>99324</v>
      </c>
      <c r="C12" s="114">
        <v>53139</v>
      </c>
      <c r="D12" s="114">
        <v>46185</v>
      </c>
      <c r="E12" s="114">
        <v>71739</v>
      </c>
      <c r="F12" s="114">
        <v>26780</v>
      </c>
      <c r="G12" s="114">
        <v>12241</v>
      </c>
      <c r="H12" s="114">
        <v>26054</v>
      </c>
      <c r="I12" s="115">
        <v>20874</v>
      </c>
      <c r="J12" s="114">
        <v>15029</v>
      </c>
      <c r="K12" s="114">
        <v>5845</v>
      </c>
      <c r="L12" s="422">
        <v>10464</v>
      </c>
      <c r="M12" s="423">
        <v>8383</v>
      </c>
    </row>
    <row r="13" spans="1:13" s="110" customFormat="1" ht="11.1" customHeight="1" x14ac:dyDescent="0.2">
      <c r="A13" s="421" t="s">
        <v>389</v>
      </c>
      <c r="B13" s="115">
        <v>98877</v>
      </c>
      <c r="C13" s="114">
        <v>52597</v>
      </c>
      <c r="D13" s="114">
        <v>46280</v>
      </c>
      <c r="E13" s="114">
        <v>70929</v>
      </c>
      <c r="F13" s="114">
        <v>27138</v>
      </c>
      <c r="G13" s="114">
        <v>12041</v>
      </c>
      <c r="H13" s="114">
        <v>26140</v>
      </c>
      <c r="I13" s="115">
        <v>21454</v>
      </c>
      <c r="J13" s="114">
        <v>15588</v>
      </c>
      <c r="K13" s="114">
        <v>5866</v>
      </c>
      <c r="L13" s="422">
        <v>6887</v>
      </c>
      <c r="M13" s="423">
        <v>7446</v>
      </c>
    </row>
    <row r="14" spans="1:13" ht="15" customHeight="1" x14ac:dyDescent="0.2">
      <c r="A14" s="421" t="s">
        <v>390</v>
      </c>
      <c r="B14" s="115">
        <v>98368</v>
      </c>
      <c r="C14" s="114">
        <v>52160</v>
      </c>
      <c r="D14" s="114">
        <v>46208</v>
      </c>
      <c r="E14" s="114">
        <v>69569</v>
      </c>
      <c r="F14" s="114">
        <v>28157</v>
      </c>
      <c r="G14" s="114">
        <v>11490</v>
      </c>
      <c r="H14" s="114">
        <v>26471</v>
      </c>
      <c r="I14" s="115">
        <v>20841</v>
      </c>
      <c r="J14" s="114">
        <v>15143</v>
      </c>
      <c r="K14" s="114">
        <v>5698</v>
      </c>
      <c r="L14" s="422">
        <v>8309</v>
      </c>
      <c r="M14" s="423">
        <v>9051</v>
      </c>
    </row>
    <row r="15" spans="1:13" ht="11.1" customHeight="1" x14ac:dyDescent="0.2">
      <c r="A15" s="421" t="s">
        <v>387</v>
      </c>
      <c r="B15" s="115">
        <v>98810</v>
      </c>
      <c r="C15" s="114">
        <v>52727</v>
      </c>
      <c r="D15" s="114">
        <v>46083</v>
      </c>
      <c r="E15" s="114">
        <v>69520</v>
      </c>
      <c r="F15" s="114">
        <v>28663</v>
      </c>
      <c r="G15" s="114">
        <v>11022</v>
      </c>
      <c r="H15" s="114">
        <v>26898</v>
      </c>
      <c r="I15" s="115">
        <v>21464</v>
      </c>
      <c r="J15" s="114">
        <v>15674</v>
      </c>
      <c r="K15" s="114">
        <v>5790</v>
      </c>
      <c r="L15" s="422">
        <v>7599</v>
      </c>
      <c r="M15" s="423">
        <v>7422</v>
      </c>
    </row>
    <row r="16" spans="1:13" ht="11.1" customHeight="1" x14ac:dyDescent="0.2">
      <c r="A16" s="421" t="s">
        <v>388</v>
      </c>
      <c r="B16" s="115">
        <v>100875</v>
      </c>
      <c r="C16" s="114">
        <v>53757</v>
      </c>
      <c r="D16" s="114">
        <v>47118</v>
      </c>
      <c r="E16" s="114">
        <v>71275</v>
      </c>
      <c r="F16" s="114">
        <v>29032</v>
      </c>
      <c r="G16" s="114">
        <v>12427</v>
      </c>
      <c r="H16" s="114">
        <v>27234</v>
      </c>
      <c r="I16" s="115">
        <v>21353</v>
      </c>
      <c r="J16" s="114">
        <v>15185</v>
      </c>
      <c r="K16" s="114">
        <v>6168</v>
      </c>
      <c r="L16" s="422">
        <v>10098</v>
      </c>
      <c r="M16" s="423">
        <v>8243</v>
      </c>
    </row>
    <row r="17" spans="1:13" s="110" customFormat="1" ht="11.1" customHeight="1" x14ac:dyDescent="0.2">
      <c r="A17" s="421" t="s">
        <v>389</v>
      </c>
      <c r="B17" s="115">
        <v>102081</v>
      </c>
      <c r="C17" s="114">
        <v>54279</v>
      </c>
      <c r="D17" s="114">
        <v>47802</v>
      </c>
      <c r="E17" s="114">
        <v>72552</v>
      </c>
      <c r="F17" s="114">
        <v>29369</v>
      </c>
      <c r="G17" s="114">
        <v>12264</v>
      </c>
      <c r="H17" s="114">
        <v>27663</v>
      </c>
      <c r="I17" s="115">
        <v>22080</v>
      </c>
      <c r="J17" s="114">
        <v>15758</v>
      </c>
      <c r="K17" s="114">
        <v>6322</v>
      </c>
      <c r="L17" s="422">
        <v>7116</v>
      </c>
      <c r="M17" s="423">
        <v>8112</v>
      </c>
    </row>
    <row r="18" spans="1:13" ht="15" customHeight="1" x14ac:dyDescent="0.2">
      <c r="A18" s="421" t="s">
        <v>391</v>
      </c>
      <c r="B18" s="115">
        <v>101817</v>
      </c>
      <c r="C18" s="114">
        <v>53918</v>
      </c>
      <c r="D18" s="114">
        <v>47899</v>
      </c>
      <c r="E18" s="114">
        <v>71890</v>
      </c>
      <c r="F18" s="114">
        <v>29737</v>
      </c>
      <c r="G18" s="114">
        <v>11650</v>
      </c>
      <c r="H18" s="114">
        <v>27949</v>
      </c>
      <c r="I18" s="115">
        <v>21577</v>
      </c>
      <c r="J18" s="114">
        <v>15449</v>
      </c>
      <c r="K18" s="114">
        <v>6128</v>
      </c>
      <c r="L18" s="422">
        <v>8629</v>
      </c>
      <c r="M18" s="423">
        <v>9120</v>
      </c>
    </row>
    <row r="19" spans="1:13" ht="11.1" customHeight="1" x14ac:dyDescent="0.2">
      <c r="A19" s="421" t="s">
        <v>387</v>
      </c>
      <c r="B19" s="115">
        <v>102588</v>
      </c>
      <c r="C19" s="114">
        <v>54505</v>
      </c>
      <c r="D19" s="114">
        <v>48083</v>
      </c>
      <c r="E19" s="114">
        <v>72044</v>
      </c>
      <c r="F19" s="114">
        <v>30371</v>
      </c>
      <c r="G19" s="114">
        <v>11296</v>
      </c>
      <c r="H19" s="114">
        <v>28535</v>
      </c>
      <c r="I19" s="115">
        <v>22543</v>
      </c>
      <c r="J19" s="114">
        <v>16131</v>
      </c>
      <c r="K19" s="114">
        <v>6412</v>
      </c>
      <c r="L19" s="422">
        <v>8417</v>
      </c>
      <c r="M19" s="423">
        <v>7723</v>
      </c>
    </row>
    <row r="20" spans="1:13" ht="11.1" customHeight="1" x14ac:dyDescent="0.2">
      <c r="A20" s="421" t="s">
        <v>388</v>
      </c>
      <c r="B20" s="115">
        <v>103697</v>
      </c>
      <c r="C20" s="114">
        <v>54904</v>
      </c>
      <c r="D20" s="114">
        <v>48793</v>
      </c>
      <c r="E20" s="114">
        <v>73209</v>
      </c>
      <c r="F20" s="114">
        <v>30348</v>
      </c>
      <c r="G20" s="114">
        <v>12186</v>
      </c>
      <c r="H20" s="114">
        <v>28972</v>
      </c>
      <c r="I20" s="115">
        <v>22225</v>
      </c>
      <c r="J20" s="114">
        <v>15629</v>
      </c>
      <c r="K20" s="114">
        <v>6596</v>
      </c>
      <c r="L20" s="422">
        <v>10002</v>
      </c>
      <c r="M20" s="423">
        <v>9111</v>
      </c>
    </row>
    <row r="21" spans="1:13" s="110" customFormat="1" ht="11.1" customHeight="1" x14ac:dyDescent="0.2">
      <c r="A21" s="421" t="s">
        <v>389</v>
      </c>
      <c r="B21" s="115">
        <v>102890</v>
      </c>
      <c r="C21" s="114">
        <v>53921</v>
      </c>
      <c r="D21" s="114">
        <v>48969</v>
      </c>
      <c r="E21" s="114">
        <v>72031</v>
      </c>
      <c r="F21" s="114">
        <v>30820</v>
      </c>
      <c r="G21" s="114">
        <v>11857</v>
      </c>
      <c r="H21" s="114">
        <v>29090</v>
      </c>
      <c r="I21" s="115">
        <v>22655</v>
      </c>
      <c r="J21" s="114">
        <v>16011</v>
      </c>
      <c r="K21" s="114">
        <v>6644</v>
      </c>
      <c r="L21" s="422">
        <v>6722</v>
      </c>
      <c r="M21" s="423">
        <v>7910</v>
      </c>
    </row>
    <row r="22" spans="1:13" ht="15" customHeight="1" x14ac:dyDescent="0.2">
      <c r="A22" s="421" t="s">
        <v>392</v>
      </c>
      <c r="B22" s="115">
        <v>101785</v>
      </c>
      <c r="C22" s="114">
        <v>53115</v>
      </c>
      <c r="D22" s="114">
        <v>48670</v>
      </c>
      <c r="E22" s="114">
        <v>71061</v>
      </c>
      <c r="F22" s="114">
        <v>30575</v>
      </c>
      <c r="G22" s="114">
        <v>11142</v>
      </c>
      <c r="H22" s="114">
        <v>29346</v>
      </c>
      <c r="I22" s="115">
        <v>21865</v>
      </c>
      <c r="J22" s="114">
        <v>15551</v>
      </c>
      <c r="K22" s="114">
        <v>6314</v>
      </c>
      <c r="L22" s="422">
        <v>7939</v>
      </c>
      <c r="M22" s="423">
        <v>9302</v>
      </c>
    </row>
    <row r="23" spans="1:13" ht="11.1" customHeight="1" x14ac:dyDescent="0.2">
      <c r="A23" s="421" t="s">
        <v>387</v>
      </c>
      <c r="B23" s="115">
        <v>102089</v>
      </c>
      <c r="C23" s="114">
        <v>53532</v>
      </c>
      <c r="D23" s="114">
        <v>48557</v>
      </c>
      <c r="E23" s="114">
        <v>71135</v>
      </c>
      <c r="F23" s="114">
        <v>30819</v>
      </c>
      <c r="G23" s="114">
        <v>10519</v>
      </c>
      <c r="H23" s="114">
        <v>29970</v>
      </c>
      <c r="I23" s="115">
        <v>22857</v>
      </c>
      <c r="J23" s="114">
        <v>16386</v>
      </c>
      <c r="K23" s="114">
        <v>6471</v>
      </c>
      <c r="L23" s="422">
        <v>6809</v>
      </c>
      <c r="M23" s="423">
        <v>6864</v>
      </c>
    </row>
    <row r="24" spans="1:13" ht="11.1" customHeight="1" x14ac:dyDescent="0.2">
      <c r="A24" s="421" t="s">
        <v>388</v>
      </c>
      <c r="B24" s="115">
        <v>104056</v>
      </c>
      <c r="C24" s="114">
        <v>54674</v>
      </c>
      <c r="D24" s="114">
        <v>49382</v>
      </c>
      <c r="E24" s="114">
        <v>72167</v>
      </c>
      <c r="F24" s="114">
        <v>31082</v>
      </c>
      <c r="G24" s="114">
        <v>11759</v>
      </c>
      <c r="H24" s="114">
        <v>30334</v>
      </c>
      <c r="I24" s="115">
        <v>22422</v>
      </c>
      <c r="J24" s="114">
        <v>15733</v>
      </c>
      <c r="K24" s="114">
        <v>6689</v>
      </c>
      <c r="L24" s="422">
        <v>10313</v>
      </c>
      <c r="M24" s="423">
        <v>8955</v>
      </c>
    </row>
    <row r="25" spans="1:13" s="110" customFormat="1" ht="11.1" customHeight="1" x14ac:dyDescent="0.2">
      <c r="A25" s="421" t="s">
        <v>389</v>
      </c>
      <c r="B25" s="115">
        <v>103475</v>
      </c>
      <c r="C25" s="114">
        <v>54016</v>
      </c>
      <c r="D25" s="114">
        <v>49459</v>
      </c>
      <c r="E25" s="114">
        <v>71235</v>
      </c>
      <c r="F25" s="114">
        <v>31447</v>
      </c>
      <c r="G25" s="114">
        <v>11276</v>
      </c>
      <c r="H25" s="114">
        <v>30473</v>
      </c>
      <c r="I25" s="115">
        <v>22905</v>
      </c>
      <c r="J25" s="114">
        <v>16198</v>
      </c>
      <c r="K25" s="114">
        <v>6707</v>
      </c>
      <c r="L25" s="422">
        <v>6612</v>
      </c>
      <c r="M25" s="423">
        <v>7195</v>
      </c>
    </row>
    <row r="26" spans="1:13" ht="15" customHeight="1" x14ac:dyDescent="0.2">
      <c r="A26" s="421" t="s">
        <v>393</v>
      </c>
      <c r="B26" s="115">
        <v>104563</v>
      </c>
      <c r="C26" s="114">
        <v>55320</v>
      </c>
      <c r="D26" s="114">
        <v>49243</v>
      </c>
      <c r="E26" s="114">
        <v>72373</v>
      </c>
      <c r="F26" s="114">
        <v>31413</v>
      </c>
      <c r="G26" s="114">
        <v>10938</v>
      </c>
      <c r="H26" s="114">
        <v>30978</v>
      </c>
      <c r="I26" s="115">
        <v>22151</v>
      </c>
      <c r="J26" s="114">
        <v>15715</v>
      </c>
      <c r="K26" s="114">
        <v>6436</v>
      </c>
      <c r="L26" s="422">
        <v>9779</v>
      </c>
      <c r="M26" s="423">
        <v>8919</v>
      </c>
    </row>
    <row r="27" spans="1:13" ht="11.1" customHeight="1" x14ac:dyDescent="0.2">
      <c r="A27" s="421" t="s">
        <v>387</v>
      </c>
      <c r="B27" s="115">
        <v>105048</v>
      </c>
      <c r="C27" s="114">
        <v>55738</v>
      </c>
      <c r="D27" s="114">
        <v>49310</v>
      </c>
      <c r="E27" s="114">
        <v>72337</v>
      </c>
      <c r="F27" s="114">
        <v>31943</v>
      </c>
      <c r="G27" s="114">
        <v>10738</v>
      </c>
      <c r="H27" s="114">
        <v>31423</v>
      </c>
      <c r="I27" s="115">
        <v>23913</v>
      </c>
      <c r="J27" s="114">
        <v>17158</v>
      </c>
      <c r="K27" s="114">
        <v>6755</v>
      </c>
      <c r="L27" s="422">
        <v>7219</v>
      </c>
      <c r="M27" s="423">
        <v>6921</v>
      </c>
    </row>
    <row r="28" spans="1:13" ht="11.1" customHeight="1" x14ac:dyDescent="0.2">
      <c r="A28" s="421" t="s">
        <v>388</v>
      </c>
      <c r="B28" s="115">
        <v>106504</v>
      </c>
      <c r="C28" s="114">
        <v>56335</v>
      </c>
      <c r="D28" s="114">
        <v>50169</v>
      </c>
      <c r="E28" s="114">
        <v>73874</v>
      </c>
      <c r="F28" s="114">
        <v>32329</v>
      </c>
      <c r="G28" s="114">
        <v>11745</v>
      </c>
      <c r="H28" s="114">
        <v>31741</v>
      </c>
      <c r="I28" s="115">
        <v>23705</v>
      </c>
      <c r="J28" s="114">
        <v>16733</v>
      </c>
      <c r="K28" s="114">
        <v>6972</v>
      </c>
      <c r="L28" s="422">
        <v>10771</v>
      </c>
      <c r="M28" s="423">
        <v>9684</v>
      </c>
    </row>
    <row r="29" spans="1:13" s="110" customFormat="1" ht="11.1" customHeight="1" x14ac:dyDescent="0.2">
      <c r="A29" s="421" t="s">
        <v>389</v>
      </c>
      <c r="B29" s="115">
        <v>106181</v>
      </c>
      <c r="C29" s="114">
        <v>55738</v>
      </c>
      <c r="D29" s="114">
        <v>50443</v>
      </c>
      <c r="E29" s="114">
        <v>73101</v>
      </c>
      <c r="F29" s="114">
        <v>33016</v>
      </c>
      <c r="G29" s="114">
        <v>11639</v>
      </c>
      <c r="H29" s="114">
        <v>31879</v>
      </c>
      <c r="I29" s="115">
        <v>23781</v>
      </c>
      <c r="J29" s="114">
        <v>16791</v>
      </c>
      <c r="K29" s="114">
        <v>6990</v>
      </c>
      <c r="L29" s="422">
        <v>7683</v>
      </c>
      <c r="M29" s="423">
        <v>7875</v>
      </c>
    </row>
    <row r="30" spans="1:13" ht="15" customHeight="1" x14ac:dyDescent="0.2">
      <c r="A30" s="421" t="s">
        <v>394</v>
      </c>
      <c r="B30" s="115">
        <v>104590</v>
      </c>
      <c r="C30" s="114">
        <v>54289</v>
      </c>
      <c r="D30" s="114">
        <v>50301</v>
      </c>
      <c r="E30" s="114">
        <v>71294</v>
      </c>
      <c r="F30" s="114">
        <v>33245</v>
      </c>
      <c r="G30" s="114">
        <v>10957</v>
      </c>
      <c r="H30" s="114">
        <v>31991</v>
      </c>
      <c r="I30" s="115">
        <v>22546</v>
      </c>
      <c r="J30" s="114">
        <v>15868</v>
      </c>
      <c r="K30" s="114">
        <v>6678</v>
      </c>
      <c r="L30" s="422">
        <v>8379</v>
      </c>
      <c r="M30" s="423">
        <v>8523</v>
      </c>
    </row>
    <row r="31" spans="1:13" ht="11.1" customHeight="1" x14ac:dyDescent="0.2">
      <c r="A31" s="421" t="s">
        <v>387</v>
      </c>
      <c r="B31" s="115">
        <v>105291</v>
      </c>
      <c r="C31" s="114">
        <v>54798</v>
      </c>
      <c r="D31" s="114">
        <v>50493</v>
      </c>
      <c r="E31" s="114">
        <v>71468</v>
      </c>
      <c r="F31" s="114">
        <v>33776</v>
      </c>
      <c r="G31" s="114">
        <v>10606</v>
      </c>
      <c r="H31" s="114">
        <v>32569</v>
      </c>
      <c r="I31" s="115">
        <v>22983</v>
      </c>
      <c r="J31" s="114">
        <v>16229</v>
      </c>
      <c r="K31" s="114">
        <v>6754</v>
      </c>
      <c r="L31" s="422">
        <v>7433</v>
      </c>
      <c r="M31" s="423">
        <v>7048</v>
      </c>
    </row>
    <row r="32" spans="1:13" ht="11.1" customHeight="1" x14ac:dyDescent="0.2">
      <c r="A32" s="421" t="s">
        <v>388</v>
      </c>
      <c r="B32" s="115">
        <v>107492</v>
      </c>
      <c r="C32" s="114">
        <v>55807</v>
      </c>
      <c r="D32" s="114">
        <v>51685</v>
      </c>
      <c r="E32" s="114">
        <v>73189</v>
      </c>
      <c r="F32" s="114">
        <v>34282</v>
      </c>
      <c r="G32" s="114">
        <v>12288</v>
      </c>
      <c r="H32" s="114">
        <v>32827</v>
      </c>
      <c r="I32" s="115">
        <v>23123</v>
      </c>
      <c r="J32" s="114">
        <v>16093</v>
      </c>
      <c r="K32" s="114">
        <v>7030</v>
      </c>
      <c r="L32" s="422">
        <v>11796</v>
      </c>
      <c r="M32" s="423">
        <v>9870</v>
      </c>
    </row>
    <row r="33" spans="1:13" s="110" customFormat="1" ht="11.1" customHeight="1" x14ac:dyDescent="0.2">
      <c r="A33" s="421" t="s">
        <v>389</v>
      </c>
      <c r="B33" s="115">
        <v>107239</v>
      </c>
      <c r="C33" s="114">
        <v>55419</v>
      </c>
      <c r="D33" s="114">
        <v>51820</v>
      </c>
      <c r="E33" s="114">
        <v>72494</v>
      </c>
      <c r="F33" s="114">
        <v>34726</v>
      </c>
      <c r="G33" s="114">
        <v>12132</v>
      </c>
      <c r="H33" s="114">
        <v>32909</v>
      </c>
      <c r="I33" s="115">
        <v>23799</v>
      </c>
      <c r="J33" s="114">
        <v>16687</v>
      </c>
      <c r="K33" s="114">
        <v>7112</v>
      </c>
      <c r="L33" s="422">
        <v>7351</v>
      </c>
      <c r="M33" s="423">
        <v>7394</v>
      </c>
    </row>
    <row r="34" spans="1:13" ht="15" customHeight="1" x14ac:dyDescent="0.2">
      <c r="A34" s="421" t="s">
        <v>395</v>
      </c>
      <c r="B34" s="115">
        <v>106496</v>
      </c>
      <c r="C34" s="114">
        <v>55092</v>
      </c>
      <c r="D34" s="114">
        <v>51404</v>
      </c>
      <c r="E34" s="114">
        <v>72126</v>
      </c>
      <c r="F34" s="114">
        <v>34351</v>
      </c>
      <c r="G34" s="114">
        <v>11505</v>
      </c>
      <c r="H34" s="114">
        <v>33254</v>
      </c>
      <c r="I34" s="115">
        <v>23728</v>
      </c>
      <c r="J34" s="114">
        <v>16716</v>
      </c>
      <c r="K34" s="114">
        <v>7012</v>
      </c>
      <c r="L34" s="422">
        <v>7937</v>
      </c>
      <c r="M34" s="423">
        <v>8744</v>
      </c>
    </row>
    <row r="35" spans="1:13" ht="11.1" customHeight="1" x14ac:dyDescent="0.2">
      <c r="A35" s="421" t="s">
        <v>387</v>
      </c>
      <c r="B35" s="115">
        <v>106733</v>
      </c>
      <c r="C35" s="114">
        <v>55366</v>
      </c>
      <c r="D35" s="114">
        <v>51367</v>
      </c>
      <c r="E35" s="114">
        <v>72010</v>
      </c>
      <c r="F35" s="114">
        <v>34709</v>
      </c>
      <c r="G35" s="114">
        <v>10993</v>
      </c>
      <c r="H35" s="114">
        <v>33696</v>
      </c>
      <c r="I35" s="115">
        <v>24694</v>
      </c>
      <c r="J35" s="114">
        <v>17539</v>
      </c>
      <c r="K35" s="114">
        <v>7155</v>
      </c>
      <c r="L35" s="422">
        <v>7591</v>
      </c>
      <c r="M35" s="423">
        <v>7426</v>
      </c>
    </row>
    <row r="36" spans="1:13" ht="11.1" customHeight="1" x14ac:dyDescent="0.2">
      <c r="A36" s="421" t="s">
        <v>388</v>
      </c>
      <c r="B36" s="115">
        <v>108537</v>
      </c>
      <c r="C36" s="114">
        <v>56258</v>
      </c>
      <c r="D36" s="114">
        <v>52279</v>
      </c>
      <c r="E36" s="114">
        <v>73428</v>
      </c>
      <c r="F36" s="114">
        <v>35101</v>
      </c>
      <c r="G36" s="114">
        <v>12018</v>
      </c>
      <c r="H36" s="114">
        <v>34062</v>
      </c>
      <c r="I36" s="115">
        <v>24288</v>
      </c>
      <c r="J36" s="114">
        <v>16855</v>
      </c>
      <c r="K36" s="114">
        <v>7433</v>
      </c>
      <c r="L36" s="422">
        <v>10864</v>
      </c>
      <c r="M36" s="423">
        <v>9392</v>
      </c>
    </row>
    <row r="37" spans="1:13" s="110" customFormat="1" ht="11.1" customHeight="1" x14ac:dyDescent="0.2">
      <c r="A37" s="421" t="s">
        <v>389</v>
      </c>
      <c r="B37" s="115">
        <v>108904</v>
      </c>
      <c r="C37" s="114">
        <v>56164</v>
      </c>
      <c r="D37" s="114">
        <v>52740</v>
      </c>
      <c r="E37" s="114">
        <v>73014</v>
      </c>
      <c r="F37" s="114">
        <v>35883</v>
      </c>
      <c r="G37" s="114">
        <v>11985</v>
      </c>
      <c r="H37" s="114">
        <v>34414</v>
      </c>
      <c r="I37" s="115">
        <v>24478</v>
      </c>
      <c r="J37" s="114">
        <v>16975</v>
      </c>
      <c r="K37" s="114">
        <v>7503</v>
      </c>
      <c r="L37" s="422">
        <v>7853</v>
      </c>
      <c r="M37" s="423">
        <v>7649</v>
      </c>
    </row>
    <row r="38" spans="1:13" ht="15" customHeight="1" x14ac:dyDescent="0.2">
      <c r="A38" s="424" t="s">
        <v>396</v>
      </c>
      <c r="B38" s="115">
        <v>108483</v>
      </c>
      <c r="C38" s="114">
        <v>55957</v>
      </c>
      <c r="D38" s="114">
        <v>52526</v>
      </c>
      <c r="E38" s="114">
        <v>72719</v>
      </c>
      <c r="F38" s="114">
        <v>35759</v>
      </c>
      <c r="G38" s="114">
        <v>11506</v>
      </c>
      <c r="H38" s="114">
        <v>34726</v>
      </c>
      <c r="I38" s="115">
        <v>23936</v>
      </c>
      <c r="J38" s="114">
        <v>16561</v>
      </c>
      <c r="K38" s="114">
        <v>7375</v>
      </c>
      <c r="L38" s="422">
        <v>8166</v>
      </c>
      <c r="M38" s="423">
        <v>8807</v>
      </c>
    </row>
    <row r="39" spans="1:13" ht="11.1" customHeight="1" x14ac:dyDescent="0.2">
      <c r="A39" s="421" t="s">
        <v>387</v>
      </c>
      <c r="B39" s="115">
        <v>109905</v>
      </c>
      <c r="C39" s="114">
        <v>56855</v>
      </c>
      <c r="D39" s="114">
        <v>53050</v>
      </c>
      <c r="E39" s="114">
        <v>73212</v>
      </c>
      <c r="F39" s="114">
        <v>36689</v>
      </c>
      <c r="G39" s="114">
        <v>11468</v>
      </c>
      <c r="H39" s="114">
        <v>35518</v>
      </c>
      <c r="I39" s="115">
        <v>24524</v>
      </c>
      <c r="J39" s="114">
        <v>16886</v>
      </c>
      <c r="K39" s="114">
        <v>7638</v>
      </c>
      <c r="L39" s="422">
        <v>9315</v>
      </c>
      <c r="M39" s="423">
        <v>8107</v>
      </c>
    </row>
    <row r="40" spans="1:13" ht="11.1" customHeight="1" x14ac:dyDescent="0.2">
      <c r="A40" s="424" t="s">
        <v>388</v>
      </c>
      <c r="B40" s="115">
        <v>111512</v>
      </c>
      <c r="C40" s="114">
        <v>57914</v>
      </c>
      <c r="D40" s="114">
        <v>53598</v>
      </c>
      <c r="E40" s="114">
        <v>74543</v>
      </c>
      <c r="F40" s="114">
        <v>36964</v>
      </c>
      <c r="G40" s="114">
        <v>12435</v>
      </c>
      <c r="H40" s="114">
        <v>35796</v>
      </c>
      <c r="I40" s="115">
        <v>24495</v>
      </c>
      <c r="J40" s="114">
        <v>16592</v>
      </c>
      <c r="K40" s="114">
        <v>7903</v>
      </c>
      <c r="L40" s="422">
        <v>11749</v>
      </c>
      <c r="M40" s="423">
        <v>10290</v>
      </c>
    </row>
    <row r="41" spans="1:13" s="110" customFormat="1" ht="11.1" customHeight="1" x14ac:dyDescent="0.2">
      <c r="A41" s="421" t="s">
        <v>389</v>
      </c>
      <c r="B41" s="115">
        <v>111837</v>
      </c>
      <c r="C41" s="114">
        <v>57859</v>
      </c>
      <c r="D41" s="114">
        <v>53978</v>
      </c>
      <c r="E41" s="114">
        <v>74196</v>
      </c>
      <c r="F41" s="114">
        <v>37636</v>
      </c>
      <c r="G41" s="114">
        <v>12492</v>
      </c>
      <c r="H41" s="114">
        <v>36021</v>
      </c>
      <c r="I41" s="115">
        <v>24959</v>
      </c>
      <c r="J41" s="114">
        <v>16805</v>
      </c>
      <c r="K41" s="114">
        <v>8154</v>
      </c>
      <c r="L41" s="422">
        <v>8394</v>
      </c>
      <c r="M41" s="423">
        <v>8498</v>
      </c>
    </row>
    <row r="42" spans="1:13" ht="15" customHeight="1" x14ac:dyDescent="0.2">
      <c r="A42" s="421" t="s">
        <v>397</v>
      </c>
      <c r="B42" s="115">
        <v>111235</v>
      </c>
      <c r="C42" s="114">
        <v>57482</v>
      </c>
      <c r="D42" s="114">
        <v>53753</v>
      </c>
      <c r="E42" s="114">
        <v>73837</v>
      </c>
      <c r="F42" s="114">
        <v>37396</v>
      </c>
      <c r="G42" s="114">
        <v>11813</v>
      </c>
      <c r="H42" s="114">
        <v>36360</v>
      </c>
      <c r="I42" s="115">
        <v>24556</v>
      </c>
      <c r="J42" s="114">
        <v>16514</v>
      </c>
      <c r="K42" s="114">
        <v>8042</v>
      </c>
      <c r="L42" s="422">
        <v>9336</v>
      </c>
      <c r="M42" s="423">
        <v>9933</v>
      </c>
    </row>
    <row r="43" spans="1:13" ht="11.1" customHeight="1" x14ac:dyDescent="0.2">
      <c r="A43" s="421" t="s">
        <v>387</v>
      </c>
      <c r="B43" s="115">
        <v>111282</v>
      </c>
      <c r="C43" s="114">
        <v>57823</v>
      </c>
      <c r="D43" s="114">
        <v>53459</v>
      </c>
      <c r="E43" s="114">
        <v>73589</v>
      </c>
      <c r="F43" s="114">
        <v>37692</v>
      </c>
      <c r="G43" s="114">
        <v>11422</v>
      </c>
      <c r="H43" s="114">
        <v>36831</v>
      </c>
      <c r="I43" s="115">
        <v>24716</v>
      </c>
      <c r="J43" s="114">
        <v>16668</v>
      </c>
      <c r="K43" s="114">
        <v>8048</v>
      </c>
      <c r="L43" s="422">
        <v>8851</v>
      </c>
      <c r="M43" s="423">
        <v>8923</v>
      </c>
    </row>
    <row r="44" spans="1:13" ht="11.1" customHeight="1" x14ac:dyDescent="0.2">
      <c r="A44" s="421" t="s">
        <v>388</v>
      </c>
      <c r="B44" s="115">
        <v>112984</v>
      </c>
      <c r="C44" s="114">
        <v>58537</v>
      </c>
      <c r="D44" s="114">
        <v>54447</v>
      </c>
      <c r="E44" s="114">
        <v>74791</v>
      </c>
      <c r="F44" s="114">
        <v>38193</v>
      </c>
      <c r="G44" s="114">
        <v>12690</v>
      </c>
      <c r="H44" s="114">
        <v>36988</v>
      </c>
      <c r="I44" s="115">
        <v>24608</v>
      </c>
      <c r="J44" s="114">
        <v>16165</v>
      </c>
      <c r="K44" s="114">
        <v>8443</v>
      </c>
      <c r="L44" s="422">
        <v>11716</v>
      </c>
      <c r="M44" s="423">
        <v>10181</v>
      </c>
    </row>
    <row r="45" spans="1:13" s="110" customFormat="1" ht="11.1" customHeight="1" x14ac:dyDescent="0.2">
      <c r="A45" s="421" t="s">
        <v>389</v>
      </c>
      <c r="B45" s="115">
        <v>112952</v>
      </c>
      <c r="C45" s="114">
        <v>58212</v>
      </c>
      <c r="D45" s="114">
        <v>54740</v>
      </c>
      <c r="E45" s="114">
        <v>74274</v>
      </c>
      <c r="F45" s="114">
        <v>38678</v>
      </c>
      <c r="G45" s="114">
        <v>12461</v>
      </c>
      <c r="H45" s="114">
        <v>37264</v>
      </c>
      <c r="I45" s="115">
        <v>25237</v>
      </c>
      <c r="J45" s="114">
        <v>16592</v>
      </c>
      <c r="K45" s="114">
        <v>8645</v>
      </c>
      <c r="L45" s="422">
        <v>8213</v>
      </c>
      <c r="M45" s="423">
        <v>8333</v>
      </c>
    </row>
    <row r="46" spans="1:13" ht="15" customHeight="1" x14ac:dyDescent="0.2">
      <c r="A46" s="421" t="s">
        <v>398</v>
      </c>
      <c r="B46" s="115">
        <v>112418</v>
      </c>
      <c r="C46" s="114">
        <v>57919</v>
      </c>
      <c r="D46" s="114">
        <v>54499</v>
      </c>
      <c r="E46" s="114">
        <v>73641</v>
      </c>
      <c r="F46" s="114">
        <v>38777</v>
      </c>
      <c r="G46" s="114">
        <v>11879</v>
      </c>
      <c r="H46" s="114">
        <v>37429</v>
      </c>
      <c r="I46" s="115">
        <v>24589</v>
      </c>
      <c r="J46" s="114">
        <v>16066</v>
      </c>
      <c r="K46" s="114">
        <v>8523</v>
      </c>
      <c r="L46" s="422">
        <v>9455</v>
      </c>
      <c r="M46" s="423">
        <v>9930</v>
      </c>
    </row>
    <row r="47" spans="1:13" ht="11.1" customHeight="1" x14ac:dyDescent="0.2">
      <c r="A47" s="421" t="s">
        <v>387</v>
      </c>
      <c r="B47" s="115">
        <v>112850</v>
      </c>
      <c r="C47" s="114">
        <v>58461</v>
      </c>
      <c r="D47" s="114">
        <v>54389</v>
      </c>
      <c r="E47" s="114">
        <v>73519</v>
      </c>
      <c r="F47" s="114">
        <v>39330</v>
      </c>
      <c r="G47" s="114">
        <v>11539</v>
      </c>
      <c r="H47" s="114">
        <v>37783</v>
      </c>
      <c r="I47" s="115">
        <v>24914</v>
      </c>
      <c r="J47" s="114">
        <v>16315</v>
      </c>
      <c r="K47" s="114">
        <v>8599</v>
      </c>
      <c r="L47" s="422">
        <v>9094</v>
      </c>
      <c r="M47" s="423">
        <v>8791</v>
      </c>
    </row>
    <row r="48" spans="1:13" ht="11.1" customHeight="1" x14ac:dyDescent="0.2">
      <c r="A48" s="421" t="s">
        <v>388</v>
      </c>
      <c r="B48" s="115">
        <v>114854</v>
      </c>
      <c r="C48" s="114">
        <v>59534</v>
      </c>
      <c r="D48" s="114">
        <v>55320</v>
      </c>
      <c r="E48" s="114">
        <v>75069</v>
      </c>
      <c r="F48" s="114">
        <v>39784</v>
      </c>
      <c r="G48" s="114">
        <v>12832</v>
      </c>
      <c r="H48" s="114">
        <v>38006</v>
      </c>
      <c r="I48" s="115">
        <v>24575</v>
      </c>
      <c r="J48" s="114">
        <v>15646</v>
      </c>
      <c r="K48" s="114">
        <v>8929</v>
      </c>
      <c r="L48" s="422">
        <v>12342</v>
      </c>
      <c r="M48" s="423">
        <v>10600</v>
      </c>
    </row>
    <row r="49" spans="1:17" s="110" customFormat="1" ht="11.1" customHeight="1" x14ac:dyDescent="0.2">
      <c r="A49" s="421" t="s">
        <v>389</v>
      </c>
      <c r="B49" s="115">
        <v>114297</v>
      </c>
      <c r="C49" s="114">
        <v>58987</v>
      </c>
      <c r="D49" s="114">
        <v>55310</v>
      </c>
      <c r="E49" s="114">
        <v>74270</v>
      </c>
      <c r="F49" s="114">
        <v>40027</v>
      </c>
      <c r="G49" s="114">
        <v>12704</v>
      </c>
      <c r="H49" s="114">
        <v>38005</v>
      </c>
      <c r="I49" s="115">
        <v>24982</v>
      </c>
      <c r="J49" s="114">
        <v>16058</v>
      </c>
      <c r="K49" s="114">
        <v>8924</v>
      </c>
      <c r="L49" s="422">
        <v>11107</v>
      </c>
      <c r="M49" s="423">
        <v>11724</v>
      </c>
    </row>
    <row r="50" spans="1:17" ht="15" customHeight="1" x14ac:dyDescent="0.2">
      <c r="A50" s="421" t="s">
        <v>399</v>
      </c>
      <c r="B50" s="143">
        <v>112725</v>
      </c>
      <c r="C50" s="144">
        <v>58563</v>
      </c>
      <c r="D50" s="144">
        <v>54162</v>
      </c>
      <c r="E50" s="144">
        <v>73692</v>
      </c>
      <c r="F50" s="144">
        <v>39033</v>
      </c>
      <c r="G50" s="144">
        <v>12203</v>
      </c>
      <c r="H50" s="144">
        <v>37581</v>
      </c>
      <c r="I50" s="143">
        <v>23715</v>
      </c>
      <c r="J50" s="144">
        <v>15245</v>
      </c>
      <c r="K50" s="144">
        <v>8470</v>
      </c>
      <c r="L50" s="425">
        <v>8588</v>
      </c>
      <c r="M50" s="426">
        <v>9734</v>
      </c>
    </row>
    <row r="51" spans="1:17" ht="11.25" customHeight="1" x14ac:dyDescent="0.2">
      <c r="A51" s="427"/>
      <c r="B51" s="428"/>
      <c r="C51" s="429"/>
      <c r="D51" s="429"/>
      <c r="E51" s="429"/>
      <c r="F51" s="429"/>
      <c r="G51" s="429"/>
      <c r="H51" s="429"/>
      <c r="I51" s="429"/>
      <c r="J51" s="430"/>
      <c r="K51" s="269"/>
      <c r="L51" s="429"/>
      <c r="M51" s="431" t="s">
        <v>45</v>
      </c>
    </row>
    <row r="52" spans="1:17" ht="18" customHeight="1" x14ac:dyDescent="0.2">
      <c r="A52" s="669" t="s">
        <v>400</v>
      </c>
      <c r="B52" s="669"/>
      <c r="C52" s="669"/>
      <c r="D52" s="669"/>
      <c r="E52" s="669"/>
      <c r="F52" s="669"/>
      <c r="G52" s="669"/>
      <c r="H52" s="669"/>
      <c r="I52" s="669"/>
      <c r="J52" s="669"/>
      <c r="K52" s="669"/>
      <c r="L52" s="669"/>
      <c r="M52" s="669"/>
    </row>
    <row r="53" spans="1:17" ht="38.1" customHeight="1" x14ac:dyDescent="0.2">
      <c r="A53" s="670" t="s">
        <v>401</v>
      </c>
      <c r="B53" s="670"/>
      <c r="C53" s="670"/>
      <c r="D53" s="670"/>
      <c r="E53" s="670"/>
      <c r="F53" s="670"/>
      <c r="G53" s="670"/>
      <c r="H53" s="670"/>
      <c r="I53" s="670"/>
      <c r="J53" s="670"/>
      <c r="K53" s="670"/>
      <c r="L53" s="670"/>
      <c r="M53" s="670"/>
    </row>
    <row r="54" spans="1:17" s="151" customFormat="1" ht="9" x14ac:dyDescent="0.15">
      <c r="A54" s="671" t="s">
        <v>323</v>
      </c>
      <c r="B54" s="671"/>
      <c r="C54" s="671"/>
      <c r="D54" s="671"/>
      <c r="E54" s="671"/>
      <c r="F54" s="671"/>
      <c r="G54" s="671"/>
      <c r="H54" s="671"/>
      <c r="I54" s="671"/>
      <c r="J54" s="671"/>
      <c r="K54" s="671"/>
      <c r="L54" s="671"/>
      <c r="M54" s="671"/>
    </row>
    <row r="55" spans="1:17" s="151" customFormat="1" ht="20.25" customHeight="1" x14ac:dyDescent="0.15">
      <c r="A55" s="672"/>
      <c r="B55" s="673"/>
      <c r="C55" s="673"/>
      <c r="D55" s="673"/>
      <c r="E55" s="673"/>
      <c r="F55" s="673"/>
      <c r="G55" s="673"/>
      <c r="H55" s="673"/>
      <c r="I55" s="673"/>
      <c r="J55" s="673"/>
      <c r="K55" s="673"/>
      <c r="L55" s="221"/>
      <c r="M55" s="221"/>
    </row>
    <row r="56" spans="1:17" s="151" customFormat="1" ht="18" customHeight="1" x14ac:dyDescent="0.2">
      <c r="A56" s="674" t="s">
        <v>521</v>
      </c>
      <c r="B56" s="675"/>
      <c r="C56" s="675"/>
      <c r="D56" s="675"/>
      <c r="E56" s="675"/>
      <c r="F56" s="675"/>
      <c r="G56" s="675"/>
      <c r="H56" s="675"/>
      <c r="I56" s="675"/>
      <c r="J56" s="675"/>
      <c r="K56" s="675"/>
    </row>
    <row r="57" spans="1:17" s="151" customFormat="1" ht="11.25" customHeight="1" x14ac:dyDescent="0.2">
      <c r="A57" s="665"/>
      <c r="B57" s="665"/>
      <c r="C57" s="665"/>
      <c r="D57" s="665"/>
      <c r="E57" s="665"/>
      <c r="F57" s="665"/>
      <c r="G57" s="665"/>
      <c r="H57" s="665"/>
      <c r="I57" s="665"/>
      <c r="J57" s="665"/>
      <c r="L57" s="219"/>
      <c r="N57" s="219"/>
      <c r="O57" s="219"/>
      <c r="P57" s="219"/>
      <c r="Q57" s="219"/>
    </row>
    <row r="58" spans="1:17" ht="12.75" customHeight="1" x14ac:dyDescent="0.2">
      <c r="A58" s="432"/>
      <c r="B58" s="433"/>
      <c r="C58" s="434"/>
      <c r="D58" s="434"/>
      <c r="E58" s="434"/>
      <c r="F58" s="434"/>
      <c r="G58" s="434"/>
      <c r="H58" s="434"/>
      <c r="I58" s="434"/>
      <c r="J58" s="435"/>
      <c r="L58" s="434"/>
      <c r="N58" s="226"/>
      <c r="O58" s="226"/>
      <c r="P58" s="226"/>
      <c r="Q58" s="226"/>
    </row>
    <row r="59" spans="1:17" ht="12.75" customHeight="1" x14ac:dyDescent="0.2">
      <c r="A59" s="436"/>
      <c r="B59" s="433"/>
      <c r="C59" s="434"/>
      <c r="D59" s="434"/>
      <c r="E59" s="434"/>
      <c r="F59" s="434"/>
      <c r="G59" s="434"/>
      <c r="H59" s="434"/>
      <c r="I59" s="434"/>
      <c r="J59" s="435"/>
      <c r="L59" s="434"/>
    </row>
    <row r="60" spans="1:17" ht="12.75" customHeight="1" x14ac:dyDescent="0.2">
      <c r="A60" s="437"/>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8"/>
    </row>
    <row r="68" spans="1:13" ht="15.95" customHeight="1" x14ac:dyDescent="0.2">
      <c r="A68" s="438"/>
    </row>
    <row r="70" spans="1:13" ht="15.95" customHeight="1" x14ac:dyDescent="0.2">
      <c r="K70" s="439"/>
      <c r="M70" s="439"/>
    </row>
    <row r="71" spans="1:13" ht="15.95" customHeight="1" x14ac:dyDescent="0.2">
      <c r="K71" s="439"/>
      <c r="M71" s="439"/>
    </row>
    <row r="72" spans="1:13" ht="15.95" customHeight="1" x14ac:dyDescent="0.2">
      <c r="A72" s="438"/>
      <c r="K72" s="439"/>
      <c r="M72" s="439"/>
    </row>
    <row r="76" spans="1:13" ht="15.95" customHeight="1" x14ac:dyDescent="0.2">
      <c r="A76" s="438"/>
    </row>
    <row r="80" spans="1:13" ht="15.95" customHeight="1" x14ac:dyDescent="0.2">
      <c r="A80" s="438"/>
    </row>
    <row r="84" spans="1:1" ht="15.95" customHeight="1" x14ac:dyDescent="0.2">
      <c r="A84" s="438"/>
    </row>
    <row r="88" spans="1:1" ht="15.95" customHeight="1" x14ac:dyDescent="0.2">
      <c r="A88" s="438"/>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5" customWidth="1"/>
    <col min="2" max="2" width="78" style="445" customWidth="1"/>
    <col min="3" max="6" width="102.75" style="445" customWidth="1"/>
    <col min="7" max="256" width="11" style="445"/>
    <col min="257" max="257" width="2" style="445" customWidth="1"/>
    <col min="258" max="258" width="78" style="445" customWidth="1"/>
    <col min="259" max="262" width="102.75" style="445" customWidth="1"/>
    <col min="263" max="512" width="11" style="445"/>
    <col min="513" max="513" width="2" style="445" customWidth="1"/>
    <col min="514" max="514" width="78" style="445" customWidth="1"/>
    <col min="515" max="518" width="102.75" style="445" customWidth="1"/>
    <col min="519" max="768" width="11" style="445"/>
    <col min="769" max="769" width="2" style="445" customWidth="1"/>
    <col min="770" max="770" width="78" style="445" customWidth="1"/>
    <col min="771" max="774" width="102.75" style="445" customWidth="1"/>
    <col min="775" max="1024" width="11" style="445"/>
    <col min="1025" max="1025" width="2" style="445" customWidth="1"/>
    <col min="1026" max="1026" width="78" style="445" customWidth="1"/>
    <col min="1027" max="1030" width="102.75" style="445" customWidth="1"/>
    <col min="1031" max="1280" width="11" style="445"/>
    <col min="1281" max="1281" width="2" style="445" customWidth="1"/>
    <col min="1282" max="1282" width="78" style="445" customWidth="1"/>
    <col min="1283" max="1286" width="102.75" style="445" customWidth="1"/>
    <col min="1287" max="1536" width="11" style="445"/>
    <col min="1537" max="1537" width="2" style="445" customWidth="1"/>
    <col min="1538" max="1538" width="78" style="445" customWidth="1"/>
    <col min="1539" max="1542" width="102.75" style="445" customWidth="1"/>
    <col min="1543" max="1792" width="11" style="445"/>
    <col min="1793" max="1793" width="2" style="445" customWidth="1"/>
    <col min="1794" max="1794" width="78" style="445" customWidth="1"/>
    <col min="1795" max="1798" width="102.75" style="445" customWidth="1"/>
    <col min="1799" max="2048" width="11" style="445"/>
    <col min="2049" max="2049" width="2" style="445" customWidth="1"/>
    <col min="2050" max="2050" width="78" style="445" customWidth="1"/>
    <col min="2051" max="2054" width="102.75" style="445" customWidth="1"/>
    <col min="2055" max="2304" width="11" style="445"/>
    <col min="2305" max="2305" width="2" style="445" customWidth="1"/>
    <col min="2306" max="2306" width="78" style="445" customWidth="1"/>
    <col min="2307" max="2310" width="102.75" style="445" customWidth="1"/>
    <col min="2311" max="2560" width="11" style="445"/>
    <col min="2561" max="2561" width="2" style="445" customWidth="1"/>
    <col min="2562" max="2562" width="78" style="445" customWidth="1"/>
    <col min="2563" max="2566" width="102.75" style="445" customWidth="1"/>
    <col min="2567" max="2816" width="11" style="445"/>
    <col min="2817" max="2817" width="2" style="445" customWidth="1"/>
    <col min="2818" max="2818" width="78" style="445" customWidth="1"/>
    <col min="2819" max="2822" width="102.75" style="445" customWidth="1"/>
    <col min="2823" max="3072" width="11" style="445"/>
    <col min="3073" max="3073" width="2" style="445" customWidth="1"/>
    <col min="3074" max="3074" width="78" style="445" customWidth="1"/>
    <col min="3075" max="3078" width="102.75" style="445" customWidth="1"/>
    <col min="3079" max="3328" width="11" style="445"/>
    <col min="3329" max="3329" width="2" style="445" customWidth="1"/>
    <col min="3330" max="3330" width="78" style="445" customWidth="1"/>
    <col min="3331" max="3334" width="102.75" style="445" customWidth="1"/>
    <col min="3335" max="3584" width="11" style="445"/>
    <col min="3585" max="3585" width="2" style="445" customWidth="1"/>
    <col min="3586" max="3586" width="78" style="445" customWidth="1"/>
    <col min="3587" max="3590" width="102.75" style="445" customWidth="1"/>
    <col min="3591" max="3840" width="11" style="445"/>
    <col min="3841" max="3841" width="2" style="445" customWidth="1"/>
    <col min="3842" max="3842" width="78" style="445" customWidth="1"/>
    <col min="3843" max="3846" width="102.75" style="445" customWidth="1"/>
    <col min="3847" max="4096" width="11" style="445"/>
    <col min="4097" max="4097" width="2" style="445" customWidth="1"/>
    <col min="4098" max="4098" width="78" style="445" customWidth="1"/>
    <col min="4099" max="4102" width="102.75" style="445" customWidth="1"/>
    <col min="4103" max="4352" width="11" style="445"/>
    <col min="4353" max="4353" width="2" style="445" customWidth="1"/>
    <col min="4354" max="4354" width="78" style="445" customWidth="1"/>
    <col min="4355" max="4358" width="102.75" style="445" customWidth="1"/>
    <col min="4359" max="4608" width="11" style="445"/>
    <col min="4609" max="4609" width="2" style="445" customWidth="1"/>
    <col min="4610" max="4610" width="78" style="445" customWidth="1"/>
    <col min="4611" max="4614" width="102.75" style="445" customWidth="1"/>
    <col min="4615" max="4864" width="11" style="445"/>
    <col min="4865" max="4865" width="2" style="445" customWidth="1"/>
    <col min="4866" max="4866" width="78" style="445" customWidth="1"/>
    <col min="4867" max="4870" width="102.75" style="445" customWidth="1"/>
    <col min="4871" max="5120" width="11" style="445"/>
    <col min="5121" max="5121" width="2" style="445" customWidth="1"/>
    <col min="5122" max="5122" width="78" style="445" customWidth="1"/>
    <col min="5123" max="5126" width="102.75" style="445" customWidth="1"/>
    <col min="5127" max="5376" width="11" style="445"/>
    <col min="5377" max="5377" width="2" style="445" customWidth="1"/>
    <col min="5378" max="5378" width="78" style="445" customWidth="1"/>
    <col min="5379" max="5382" width="102.75" style="445" customWidth="1"/>
    <col min="5383" max="5632" width="11" style="445"/>
    <col min="5633" max="5633" width="2" style="445" customWidth="1"/>
    <col min="5634" max="5634" width="78" style="445" customWidth="1"/>
    <col min="5635" max="5638" width="102.75" style="445" customWidth="1"/>
    <col min="5639" max="5888" width="11" style="445"/>
    <col min="5889" max="5889" width="2" style="445" customWidth="1"/>
    <col min="5890" max="5890" width="78" style="445" customWidth="1"/>
    <col min="5891" max="5894" width="102.75" style="445" customWidth="1"/>
    <col min="5895" max="6144" width="11" style="445"/>
    <col min="6145" max="6145" width="2" style="445" customWidth="1"/>
    <col min="6146" max="6146" width="78" style="445" customWidth="1"/>
    <col min="6147" max="6150" width="102.75" style="445" customWidth="1"/>
    <col min="6151" max="6400" width="11" style="445"/>
    <col min="6401" max="6401" width="2" style="445" customWidth="1"/>
    <col min="6402" max="6402" width="78" style="445" customWidth="1"/>
    <col min="6403" max="6406" width="102.75" style="445" customWidth="1"/>
    <col min="6407" max="6656" width="11" style="445"/>
    <col min="6657" max="6657" width="2" style="445" customWidth="1"/>
    <col min="6658" max="6658" width="78" style="445" customWidth="1"/>
    <col min="6659" max="6662" width="102.75" style="445" customWidth="1"/>
    <col min="6663" max="6912" width="11" style="445"/>
    <col min="6913" max="6913" width="2" style="445" customWidth="1"/>
    <col min="6914" max="6914" width="78" style="445" customWidth="1"/>
    <col min="6915" max="6918" width="102.75" style="445" customWidth="1"/>
    <col min="6919" max="7168" width="11" style="445"/>
    <col min="7169" max="7169" width="2" style="445" customWidth="1"/>
    <col min="7170" max="7170" width="78" style="445" customWidth="1"/>
    <col min="7171" max="7174" width="102.75" style="445" customWidth="1"/>
    <col min="7175" max="7424" width="11" style="445"/>
    <col min="7425" max="7425" width="2" style="445" customWidth="1"/>
    <col min="7426" max="7426" width="78" style="445" customWidth="1"/>
    <col min="7427" max="7430" width="102.75" style="445" customWidth="1"/>
    <col min="7431" max="7680" width="11" style="445"/>
    <col min="7681" max="7681" width="2" style="445" customWidth="1"/>
    <col min="7682" max="7682" width="78" style="445" customWidth="1"/>
    <col min="7683" max="7686" width="102.75" style="445" customWidth="1"/>
    <col min="7687" max="7936" width="11" style="445"/>
    <col min="7937" max="7937" width="2" style="445" customWidth="1"/>
    <col min="7938" max="7938" width="78" style="445" customWidth="1"/>
    <col min="7939" max="7942" width="102.75" style="445" customWidth="1"/>
    <col min="7943" max="8192" width="11" style="445"/>
    <col min="8193" max="8193" width="2" style="445" customWidth="1"/>
    <col min="8194" max="8194" width="78" style="445" customWidth="1"/>
    <col min="8195" max="8198" width="102.75" style="445" customWidth="1"/>
    <col min="8199" max="8448" width="11" style="445"/>
    <col min="8449" max="8449" width="2" style="445" customWidth="1"/>
    <col min="8450" max="8450" width="78" style="445" customWidth="1"/>
    <col min="8451" max="8454" width="102.75" style="445" customWidth="1"/>
    <col min="8455" max="8704" width="11" style="445"/>
    <col min="8705" max="8705" width="2" style="445" customWidth="1"/>
    <col min="8706" max="8706" width="78" style="445" customWidth="1"/>
    <col min="8707" max="8710" width="102.75" style="445" customWidth="1"/>
    <col min="8711" max="8960" width="11" style="445"/>
    <col min="8961" max="8961" width="2" style="445" customWidth="1"/>
    <col min="8962" max="8962" width="78" style="445" customWidth="1"/>
    <col min="8963" max="8966" width="102.75" style="445" customWidth="1"/>
    <col min="8967" max="9216" width="11" style="445"/>
    <col min="9217" max="9217" width="2" style="445" customWidth="1"/>
    <col min="9218" max="9218" width="78" style="445" customWidth="1"/>
    <col min="9219" max="9222" width="102.75" style="445" customWidth="1"/>
    <col min="9223" max="9472" width="11" style="445"/>
    <col min="9473" max="9473" width="2" style="445" customWidth="1"/>
    <col min="9474" max="9474" width="78" style="445" customWidth="1"/>
    <col min="9475" max="9478" width="102.75" style="445" customWidth="1"/>
    <col min="9479" max="9728" width="11" style="445"/>
    <col min="9729" max="9729" width="2" style="445" customWidth="1"/>
    <col min="9730" max="9730" width="78" style="445" customWidth="1"/>
    <col min="9731" max="9734" width="102.75" style="445" customWidth="1"/>
    <col min="9735" max="9984" width="11" style="445"/>
    <col min="9985" max="9985" width="2" style="445" customWidth="1"/>
    <col min="9986" max="9986" width="78" style="445" customWidth="1"/>
    <col min="9987" max="9990" width="102.75" style="445" customWidth="1"/>
    <col min="9991" max="10240" width="11" style="445"/>
    <col min="10241" max="10241" width="2" style="445" customWidth="1"/>
    <col min="10242" max="10242" width="78" style="445" customWidth="1"/>
    <col min="10243" max="10246" width="102.75" style="445" customWidth="1"/>
    <col min="10247" max="10496" width="11" style="445"/>
    <col min="10497" max="10497" width="2" style="445" customWidth="1"/>
    <col min="10498" max="10498" width="78" style="445" customWidth="1"/>
    <col min="10499" max="10502" width="102.75" style="445" customWidth="1"/>
    <col min="10503" max="10752" width="11" style="445"/>
    <col min="10753" max="10753" width="2" style="445" customWidth="1"/>
    <col min="10754" max="10754" width="78" style="445" customWidth="1"/>
    <col min="10755" max="10758" width="102.75" style="445" customWidth="1"/>
    <col min="10759" max="11008" width="11" style="445"/>
    <col min="11009" max="11009" width="2" style="445" customWidth="1"/>
    <col min="11010" max="11010" width="78" style="445" customWidth="1"/>
    <col min="11011" max="11014" width="102.75" style="445" customWidth="1"/>
    <col min="11015" max="11264" width="11" style="445"/>
    <col min="11265" max="11265" width="2" style="445" customWidth="1"/>
    <col min="11266" max="11266" width="78" style="445" customWidth="1"/>
    <col min="11267" max="11270" width="102.75" style="445" customWidth="1"/>
    <col min="11271" max="11520" width="11" style="445"/>
    <col min="11521" max="11521" width="2" style="445" customWidth="1"/>
    <col min="11522" max="11522" width="78" style="445" customWidth="1"/>
    <col min="11523" max="11526" width="102.75" style="445" customWidth="1"/>
    <col min="11527" max="11776" width="11" style="445"/>
    <col min="11777" max="11777" width="2" style="445" customWidth="1"/>
    <col min="11778" max="11778" width="78" style="445" customWidth="1"/>
    <col min="11779" max="11782" width="102.75" style="445" customWidth="1"/>
    <col min="11783" max="12032" width="11" style="445"/>
    <col min="12033" max="12033" width="2" style="445" customWidth="1"/>
    <col min="12034" max="12034" width="78" style="445" customWidth="1"/>
    <col min="12035" max="12038" width="102.75" style="445" customWidth="1"/>
    <col min="12039" max="12288" width="11" style="445"/>
    <col min="12289" max="12289" width="2" style="445" customWidth="1"/>
    <col min="12290" max="12290" width="78" style="445" customWidth="1"/>
    <col min="12291" max="12294" width="102.75" style="445" customWidth="1"/>
    <col min="12295" max="12544" width="11" style="445"/>
    <col min="12545" max="12545" width="2" style="445" customWidth="1"/>
    <col min="12546" max="12546" width="78" style="445" customWidth="1"/>
    <col min="12547" max="12550" width="102.75" style="445" customWidth="1"/>
    <col min="12551" max="12800" width="11" style="445"/>
    <col min="12801" max="12801" width="2" style="445" customWidth="1"/>
    <col min="12802" max="12802" width="78" style="445" customWidth="1"/>
    <col min="12803" max="12806" width="102.75" style="445" customWidth="1"/>
    <col min="12807" max="13056" width="11" style="445"/>
    <col min="13057" max="13057" width="2" style="445" customWidth="1"/>
    <col min="13058" max="13058" width="78" style="445" customWidth="1"/>
    <col min="13059" max="13062" width="102.75" style="445" customWidth="1"/>
    <col min="13063" max="13312" width="11" style="445"/>
    <col min="13313" max="13313" width="2" style="445" customWidth="1"/>
    <col min="13314" max="13314" width="78" style="445" customWidth="1"/>
    <col min="13315" max="13318" width="102.75" style="445" customWidth="1"/>
    <col min="13319" max="13568" width="11" style="445"/>
    <col min="13569" max="13569" width="2" style="445" customWidth="1"/>
    <col min="13570" max="13570" width="78" style="445" customWidth="1"/>
    <col min="13571" max="13574" width="102.75" style="445" customWidth="1"/>
    <col min="13575" max="13824" width="11" style="445"/>
    <col min="13825" max="13825" width="2" style="445" customWidth="1"/>
    <col min="13826" max="13826" width="78" style="445" customWidth="1"/>
    <col min="13827" max="13830" width="102.75" style="445" customWidth="1"/>
    <col min="13831" max="14080" width="11" style="445"/>
    <col min="14081" max="14081" width="2" style="445" customWidth="1"/>
    <col min="14082" max="14082" width="78" style="445" customWidth="1"/>
    <col min="14083" max="14086" width="102.75" style="445" customWidth="1"/>
    <col min="14087" max="14336" width="11" style="445"/>
    <col min="14337" max="14337" width="2" style="445" customWidth="1"/>
    <col min="14338" max="14338" width="78" style="445" customWidth="1"/>
    <col min="14339" max="14342" width="102.75" style="445" customWidth="1"/>
    <col min="14343" max="14592" width="11" style="445"/>
    <col min="14593" max="14593" width="2" style="445" customWidth="1"/>
    <col min="14594" max="14594" width="78" style="445" customWidth="1"/>
    <col min="14595" max="14598" width="102.75" style="445" customWidth="1"/>
    <col min="14599" max="14848" width="11" style="445"/>
    <col min="14849" max="14849" width="2" style="445" customWidth="1"/>
    <col min="14850" max="14850" width="78" style="445" customWidth="1"/>
    <col min="14851" max="14854" width="102.75" style="445" customWidth="1"/>
    <col min="14855" max="15104" width="11" style="445"/>
    <col min="15105" max="15105" width="2" style="445" customWidth="1"/>
    <col min="15106" max="15106" width="78" style="445" customWidth="1"/>
    <col min="15107" max="15110" width="102.75" style="445" customWidth="1"/>
    <col min="15111" max="15360" width="11" style="445"/>
    <col min="15361" max="15361" width="2" style="445" customWidth="1"/>
    <col min="15362" max="15362" width="78" style="445" customWidth="1"/>
    <col min="15363" max="15366" width="102.75" style="445" customWidth="1"/>
    <col min="15367" max="15616" width="11" style="445"/>
    <col min="15617" max="15617" width="2" style="445" customWidth="1"/>
    <col min="15618" max="15618" width="78" style="445" customWidth="1"/>
    <col min="15619" max="15622" width="102.75" style="445" customWidth="1"/>
    <col min="15623" max="15872" width="11" style="445"/>
    <col min="15873" max="15873" width="2" style="445" customWidth="1"/>
    <col min="15874" max="15874" width="78" style="445" customWidth="1"/>
    <col min="15875" max="15878" width="102.75" style="445" customWidth="1"/>
    <col min="15879" max="16128" width="11" style="445"/>
    <col min="16129" max="16129" width="2" style="445" customWidth="1"/>
    <col min="16130" max="16130" width="78" style="445" customWidth="1"/>
    <col min="16131" max="16134" width="102.75" style="445" customWidth="1"/>
    <col min="16135" max="16384" width="11" style="445"/>
  </cols>
  <sheetData>
    <row r="1" spans="1:2" s="442" customFormat="1" ht="36.75" customHeight="1" x14ac:dyDescent="0.2">
      <c r="A1" s="440"/>
      <c r="B1" s="441" t="s">
        <v>6</v>
      </c>
    </row>
    <row r="2" spans="1:2" s="443" customFormat="1" ht="19.5" customHeight="1" x14ac:dyDescent="0.2">
      <c r="B2" s="444" t="s">
        <v>402</v>
      </c>
    </row>
    <row r="3" spans="1:2" ht="15" x14ac:dyDescent="0.25">
      <c r="B3" s="446" t="s">
        <v>403</v>
      </c>
    </row>
    <row r="5" spans="1:2" ht="29.25" customHeight="1" x14ac:dyDescent="0.2">
      <c r="B5" s="447" t="s">
        <v>404</v>
      </c>
    </row>
    <row r="6" spans="1:2" ht="9.9499999999999993" customHeight="1" x14ac:dyDescent="0.2">
      <c r="B6" s="447"/>
    </row>
    <row r="7" spans="1:2" ht="73.5" customHeight="1" x14ac:dyDescent="0.2">
      <c r="B7" s="447" t="s">
        <v>405</v>
      </c>
    </row>
    <row r="8" spans="1:2" ht="9.9499999999999993" customHeight="1" x14ac:dyDescent="0.2">
      <c r="B8" s="447"/>
    </row>
    <row r="9" spans="1:2" ht="50.25" customHeight="1" x14ac:dyDescent="0.2">
      <c r="B9" s="447" t="s">
        <v>406</v>
      </c>
    </row>
    <row r="10" spans="1:2" ht="9.9499999999999993" customHeight="1" x14ac:dyDescent="0.2">
      <c r="B10" s="447"/>
    </row>
    <row r="11" spans="1:2" ht="79.5" customHeight="1" x14ac:dyDescent="0.2">
      <c r="B11" s="447" t="s">
        <v>407</v>
      </c>
    </row>
    <row r="12" spans="1:2" ht="9.9499999999999993" customHeight="1" x14ac:dyDescent="0.2">
      <c r="B12" s="447"/>
    </row>
    <row r="13" spans="1:2" ht="48.75" customHeight="1" x14ac:dyDescent="0.2">
      <c r="B13" s="447" t="s">
        <v>408</v>
      </c>
    </row>
    <row r="14" spans="1:2" ht="9.9499999999999993" customHeight="1" x14ac:dyDescent="0.2">
      <c r="B14" s="447"/>
    </row>
    <row r="15" spans="1:2" ht="33" customHeight="1" x14ac:dyDescent="0.2">
      <c r="B15" s="447" t="s">
        <v>409</v>
      </c>
    </row>
    <row r="16" spans="1:2" ht="9.9499999999999993" customHeight="1" x14ac:dyDescent="0.2">
      <c r="B16" s="447"/>
    </row>
    <row r="17" spans="2:2" ht="105" customHeight="1" x14ac:dyDescent="0.2">
      <c r="B17" s="447" t="s">
        <v>410</v>
      </c>
    </row>
    <row r="18" spans="2:2" ht="9.9499999999999993" customHeight="1" x14ac:dyDescent="0.2">
      <c r="B18" s="447"/>
    </row>
    <row r="19" spans="2:2" ht="13.5" customHeight="1" x14ac:dyDescent="0.2">
      <c r="B19" s="448" t="s">
        <v>411</v>
      </c>
    </row>
    <row r="20" spans="2:2" ht="40.5" customHeight="1" x14ac:dyDescent="0.2">
      <c r="B20" s="449"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2" customWidth="1"/>
    <col min="2" max="2" width="78" style="452" customWidth="1"/>
    <col min="3" max="6" width="11" style="452"/>
    <col min="7" max="7" width="4.125" style="452" customWidth="1"/>
    <col min="8" max="256" width="11" style="452"/>
    <col min="257" max="257" width="1.875" style="452" customWidth="1"/>
    <col min="258" max="258" width="78" style="452" customWidth="1"/>
    <col min="259" max="262" width="11" style="452"/>
    <col min="263" max="263" width="4.125" style="452" customWidth="1"/>
    <col min="264" max="512" width="11" style="452"/>
    <col min="513" max="513" width="1.875" style="452" customWidth="1"/>
    <col min="514" max="514" width="78" style="452" customWidth="1"/>
    <col min="515" max="518" width="11" style="452"/>
    <col min="519" max="519" width="4.125" style="452" customWidth="1"/>
    <col min="520" max="768" width="11" style="452"/>
    <col min="769" max="769" width="1.875" style="452" customWidth="1"/>
    <col min="770" max="770" width="78" style="452" customWidth="1"/>
    <col min="771" max="774" width="11" style="452"/>
    <col min="775" max="775" width="4.125" style="452" customWidth="1"/>
    <col min="776" max="1024" width="11" style="452"/>
    <col min="1025" max="1025" width="1.875" style="452" customWidth="1"/>
    <col min="1026" max="1026" width="78" style="452" customWidth="1"/>
    <col min="1027" max="1030" width="11" style="452"/>
    <col min="1031" max="1031" width="4.125" style="452" customWidth="1"/>
    <col min="1032" max="1280" width="11" style="452"/>
    <col min="1281" max="1281" width="1.875" style="452" customWidth="1"/>
    <col min="1282" max="1282" width="78" style="452" customWidth="1"/>
    <col min="1283" max="1286" width="11" style="452"/>
    <col min="1287" max="1287" width="4.125" style="452" customWidth="1"/>
    <col min="1288" max="1536" width="11" style="452"/>
    <col min="1537" max="1537" width="1.875" style="452" customWidth="1"/>
    <col min="1538" max="1538" width="78" style="452" customWidth="1"/>
    <col min="1539" max="1542" width="11" style="452"/>
    <col min="1543" max="1543" width="4.125" style="452" customWidth="1"/>
    <col min="1544" max="1792" width="11" style="452"/>
    <col min="1793" max="1793" width="1.875" style="452" customWidth="1"/>
    <col min="1794" max="1794" width="78" style="452" customWidth="1"/>
    <col min="1795" max="1798" width="11" style="452"/>
    <col min="1799" max="1799" width="4.125" style="452" customWidth="1"/>
    <col min="1800" max="2048" width="11" style="452"/>
    <col min="2049" max="2049" width="1.875" style="452" customWidth="1"/>
    <col min="2050" max="2050" width="78" style="452" customWidth="1"/>
    <col min="2051" max="2054" width="11" style="452"/>
    <col min="2055" max="2055" width="4.125" style="452" customWidth="1"/>
    <col min="2056" max="2304" width="11" style="452"/>
    <col min="2305" max="2305" width="1.875" style="452" customWidth="1"/>
    <col min="2306" max="2306" width="78" style="452" customWidth="1"/>
    <col min="2307" max="2310" width="11" style="452"/>
    <col min="2311" max="2311" width="4.125" style="452" customWidth="1"/>
    <col min="2312" max="2560" width="11" style="452"/>
    <col min="2561" max="2561" width="1.875" style="452" customWidth="1"/>
    <col min="2562" max="2562" width="78" style="452" customWidth="1"/>
    <col min="2563" max="2566" width="11" style="452"/>
    <col min="2567" max="2567" width="4.125" style="452" customWidth="1"/>
    <col min="2568" max="2816" width="11" style="452"/>
    <col min="2817" max="2817" width="1.875" style="452" customWidth="1"/>
    <col min="2818" max="2818" width="78" style="452" customWidth="1"/>
    <col min="2819" max="2822" width="11" style="452"/>
    <col min="2823" max="2823" width="4.125" style="452" customWidth="1"/>
    <col min="2824" max="3072" width="11" style="452"/>
    <col min="3073" max="3073" width="1.875" style="452" customWidth="1"/>
    <col min="3074" max="3074" width="78" style="452" customWidth="1"/>
    <col min="3075" max="3078" width="11" style="452"/>
    <col min="3079" max="3079" width="4.125" style="452" customWidth="1"/>
    <col min="3080" max="3328" width="11" style="452"/>
    <col min="3329" max="3329" width="1.875" style="452" customWidth="1"/>
    <col min="3330" max="3330" width="78" style="452" customWidth="1"/>
    <col min="3331" max="3334" width="11" style="452"/>
    <col min="3335" max="3335" width="4.125" style="452" customWidth="1"/>
    <col min="3336" max="3584" width="11" style="452"/>
    <col min="3585" max="3585" width="1.875" style="452" customWidth="1"/>
    <col min="3586" max="3586" width="78" style="452" customWidth="1"/>
    <col min="3587" max="3590" width="11" style="452"/>
    <col min="3591" max="3591" width="4.125" style="452" customWidth="1"/>
    <col min="3592" max="3840" width="11" style="452"/>
    <col min="3841" max="3841" width="1.875" style="452" customWidth="1"/>
    <col min="3842" max="3842" width="78" style="452" customWidth="1"/>
    <col min="3843" max="3846" width="11" style="452"/>
    <col min="3847" max="3847" width="4.125" style="452" customWidth="1"/>
    <col min="3848" max="4096" width="11" style="452"/>
    <col min="4097" max="4097" width="1.875" style="452" customWidth="1"/>
    <col min="4098" max="4098" width="78" style="452" customWidth="1"/>
    <col min="4099" max="4102" width="11" style="452"/>
    <col min="4103" max="4103" width="4.125" style="452" customWidth="1"/>
    <col min="4104" max="4352" width="11" style="452"/>
    <col min="4353" max="4353" width="1.875" style="452" customWidth="1"/>
    <col min="4354" max="4354" width="78" style="452" customWidth="1"/>
    <col min="4355" max="4358" width="11" style="452"/>
    <col min="4359" max="4359" width="4.125" style="452" customWidth="1"/>
    <col min="4360" max="4608" width="11" style="452"/>
    <col min="4609" max="4609" width="1.875" style="452" customWidth="1"/>
    <col min="4610" max="4610" width="78" style="452" customWidth="1"/>
    <col min="4611" max="4614" width="11" style="452"/>
    <col min="4615" max="4615" width="4.125" style="452" customWidth="1"/>
    <col min="4616" max="4864" width="11" style="452"/>
    <col min="4865" max="4865" width="1.875" style="452" customWidth="1"/>
    <col min="4866" max="4866" width="78" style="452" customWidth="1"/>
    <col min="4867" max="4870" width="11" style="452"/>
    <col min="4871" max="4871" width="4.125" style="452" customWidth="1"/>
    <col min="4872" max="5120" width="11" style="452"/>
    <col min="5121" max="5121" width="1.875" style="452" customWidth="1"/>
    <col min="5122" max="5122" width="78" style="452" customWidth="1"/>
    <col min="5123" max="5126" width="11" style="452"/>
    <col min="5127" max="5127" width="4.125" style="452" customWidth="1"/>
    <col min="5128" max="5376" width="11" style="452"/>
    <col min="5377" max="5377" width="1.875" style="452" customWidth="1"/>
    <col min="5378" max="5378" width="78" style="452" customWidth="1"/>
    <col min="5379" max="5382" width="11" style="452"/>
    <col min="5383" max="5383" width="4.125" style="452" customWidth="1"/>
    <col min="5384" max="5632" width="11" style="452"/>
    <col min="5633" max="5633" width="1.875" style="452" customWidth="1"/>
    <col min="5634" max="5634" width="78" style="452" customWidth="1"/>
    <col min="5635" max="5638" width="11" style="452"/>
    <col min="5639" max="5639" width="4.125" style="452" customWidth="1"/>
    <col min="5640" max="5888" width="11" style="452"/>
    <col min="5889" max="5889" width="1.875" style="452" customWidth="1"/>
    <col min="5890" max="5890" width="78" style="452" customWidth="1"/>
    <col min="5891" max="5894" width="11" style="452"/>
    <col min="5895" max="5895" width="4.125" style="452" customWidth="1"/>
    <col min="5896" max="6144" width="11" style="452"/>
    <col min="6145" max="6145" width="1.875" style="452" customWidth="1"/>
    <col min="6146" max="6146" width="78" style="452" customWidth="1"/>
    <col min="6147" max="6150" width="11" style="452"/>
    <col min="6151" max="6151" width="4.125" style="452" customWidth="1"/>
    <col min="6152" max="6400" width="11" style="452"/>
    <col min="6401" max="6401" width="1.875" style="452" customWidth="1"/>
    <col min="6402" max="6402" width="78" style="452" customWidth="1"/>
    <col min="6403" max="6406" width="11" style="452"/>
    <col min="6407" max="6407" width="4.125" style="452" customWidth="1"/>
    <col min="6408" max="6656" width="11" style="452"/>
    <col min="6657" max="6657" width="1.875" style="452" customWidth="1"/>
    <col min="6658" max="6658" width="78" style="452" customWidth="1"/>
    <col min="6659" max="6662" width="11" style="452"/>
    <col min="6663" max="6663" width="4.125" style="452" customWidth="1"/>
    <col min="6664" max="6912" width="11" style="452"/>
    <col min="6913" max="6913" width="1.875" style="452" customWidth="1"/>
    <col min="6914" max="6914" width="78" style="452" customWidth="1"/>
    <col min="6915" max="6918" width="11" style="452"/>
    <col min="6919" max="6919" width="4.125" style="452" customWidth="1"/>
    <col min="6920" max="7168" width="11" style="452"/>
    <col min="7169" max="7169" width="1.875" style="452" customWidth="1"/>
    <col min="7170" max="7170" width="78" style="452" customWidth="1"/>
    <col min="7171" max="7174" width="11" style="452"/>
    <col min="7175" max="7175" width="4.125" style="452" customWidth="1"/>
    <col min="7176" max="7424" width="11" style="452"/>
    <col min="7425" max="7425" width="1.875" style="452" customWidth="1"/>
    <col min="7426" max="7426" width="78" style="452" customWidth="1"/>
    <col min="7427" max="7430" width="11" style="452"/>
    <col min="7431" max="7431" width="4.125" style="452" customWidth="1"/>
    <col min="7432" max="7680" width="11" style="452"/>
    <col min="7681" max="7681" width="1.875" style="452" customWidth="1"/>
    <col min="7682" max="7682" width="78" style="452" customWidth="1"/>
    <col min="7683" max="7686" width="11" style="452"/>
    <col min="7687" max="7687" width="4.125" style="452" customWidth="1"/>
    <col min="7688" max="7936" width="11" style="452"/>
    <col min="7937" max="7937" width="1.875" style="452" customWidth="1"/>
    <col min="7938" max="7938" width="78" style="452" customWidth="1"/>
    <col min="7939" max="7942" width="11" style="452"/>
    <col min="7943" max="7943" width="4.125" style="452" customWidth="1"/>
    <col min="7944" max="8192" width="11" style="452"/>
    <col min="8193" max="8193" width="1.875" style="452" customWidth="1"/>
    <col min="8194" max="8194" width="78" style="452" customWidth="1"/>
    <col min="8195" max="8198" width="11" style="452"/>
    <col min="8199" max="8199" width="4.125" style="452" customWidth="1"/>
    <col min="8200" max="8448" width="11" style="452"/>
    <col min="8449" max="8449" width="1.875" style="452" customWidth="1"/>
    <col min="8450" max="8450" width="78" style="452" customWidth="1"/>
    <col min="8451" max="8454" width="11" style="452"/>
    <col min="8455" max="8455" width="4.125" style="452" customWidth="1"/>
    <col min="8456" max="8704" width="11" style="452"/>
    <col min="8705" max="8705" width="1.875" style="452" customWidth="1"/>
    <col min="8706" max="8706" width="78" style="452" customWidth="1"/>
    <col min="8707" max="8710" width="11" style="452"/>
    <col min="8711" max="8711" width="4.125" style="452" customWidth="1"/>
    <col min="8712" max="8960" width="11" style="452"/>
    <col min="8961" max="8961" width="1.875" style="452" customWidth="1"/>
    <col min="8962" max="8962" width="78" style="452" customWidth="1"/>
    <col min="8963" max="8966" width="11" style="452"/>
    <col min="8967" max="8967" width="4.125" style="452" customWidth="1"/>
    <col min="8968" max="9216" width="11" style="452"/>
    <col min="9217" max="9217" width="1.875" style="452" customWidth="1"/>
    <col min="9218" max="9218" width="78" style="452" customWidth="1"/>
    <col min="9219" max="9222" width="11" style="452"/>
    <col min="9223" max="9223" width="4.125" style="452" customWidth="1"/>
    <col min="9224" max="9472" width="11" style="452"/>
    <col min="9473" max="9473" width="1.875" style="452" customWidth="1"/>
    <col min="9474" max="9474" width="78" style="452" customWidth="1"/>
    <col min="9475" max="9478" width="11" style="452"/>
    <col min="9479" max="9479" width="4.125" style="452" customWidth="1"/>
    <col min="9480" max="9728" width="11" style="452"/>
    <col min="9729" max="9729" width="1.875" style="452" customWidth="1"/>
    <col min="9730" max="9730" width="78" style="452" customWidth="1"/>
    <col min="9731" max="9734" width="11" style="452"/>
    <col min="9735" max="9735" width="4.125" style="452" customWidth="1"/>
    <col min="9736" max="9984" width="11" style="452"/>
    <col min="9985" max="9985" width="1.875" style="452" customWidth="1"/>
    <col min="9986" max="9986" width="78" style="452" customWidth="1"/>
    <col min="9987" max="9990" width="11" style="452"/>
    <col min="9991" max="9991" width="4.125" style="452" customWidth="1"/>
    <col min="9992" max="10240" width="11" style="452"/>
    <col min="10241" max="10241" width="1.875" style="452" customWidth="1"/>
    <col min="10242" max="10242" width="78" style="452" customWidth="1"/>
    <col min="10243" max="10246" width="11" style="452"/>
    <col min="10247" max="10247" width="4.125" style="452" customWidth="1"/>
    <col min="10248" max="10496" width="11" style="452"/>
    <col min="10497" max="10497" width="1.875" style="452" customWidth="1"/>
    <col min="10498" max="10498" width="78" style="452" customWidth="1"/>
    <col min="10499" max="10502" width="11" style="452"/>
    <col min="10503" max="10503" width="4.125" style="452" customWidth="1"/>
    <col min="10504" max="10752" width="11" style="452"/>
    <col min="10753" max="10753" width="1.875" style="452" customWidth="1"/>
    <col min="10754" max="10754" width="78" style="452" customWidth="1"/>
    <col min="10755" max="10758" width="11" style="452"/>
    <col min="10759" max="10759" width="4.125" style="452" customWidth="1"/>
    <col min="10760" max="11008" width="11" style="452"/>
    <col min="11009" max="11009" width="1.875" style="452" customWidth="1"/>
    <col min="11010" max="11010" width="78" style="452" customWidth="1"/>
    <col min="11011" max="11014" width="11" style="452"/>
    <col min="11015" max="11015" width="4.125" style="452" customWidth="1"/>
    <col min="11016" max="11264" width="11" style="452"/>
    <col min="11265" max="11265" width="1.875" style="452" customWidth="1"/>
    <col min="11266" max="11266" width="78" style="452" customWidth="1"/>
    <col min="11267" max="11270" width="11" style="452"/>
    <col min="11271" max="11271" width="4.125" style="452" customWidth="1"/>
    <col min="11272" max="11520" width="11" style="452"/>
    <col min="11521" max="11521" width="1.875" style="452" customWidth="1"/>
    <col min="11522" max="11522" width="78" style="452" customWidth="1"/>
    <col min="11523" max="11526" width="11" style="452"/>
    <col min="11527" max="11527" width="4.125" style="452" customWidth="1"/>
    <col min="11528" max="11776" width="11" style="452"/>
    <col min="11777" max="11777" width="1.875" style="452" customWidth="1"/>
    <col min="11778" max="11778" width="78" style="452" customWidth="1"/>
    <col min="11779" max="11782" width="11" style="452"/>
    <col min="11783" max="11783" width="4.125" style="452" customWidth="1"/>
    <col min="11784" max="12032" width="11" style="452"/>
    <col min="12033" max="12033" width="1.875" style="452" customWidth="1"/>
    <col min="12034" max="12034" width="78" style="452" customWidth="1"/>
    <col min="12035" max="12038" width="11" style="452"/>
    <col min="12039" max="12039" width="4.125" style="452" customWidth="1"/>
    <col min="12040" max="12288" width="11" style="452"/>
    <col min="12289" max="12289" width="1.875" style="452" customWidth="1"/>
    <col min="12290" max="12290" width="78" style="452" customWidth="1"/>
    <col min="12291" max="12294" width="11" style="452"/>
    <col min="12295" max="12295" width="4.125" style="452" customWidth="1"/>
    <col min="12296" max="12544" width="11" style="452"/>
    <col min="12545" max="12545" width="1.875" style="452" customWidth="1"/>
    <col min="12546" max="12546" width="78" style="452" customWidth="1"/>
    <col min="12547" max="12550" width="11" style="452"/>
    <col min="12551" max="12551" width="4.125" style="452" customWidth="1"/>
    <col min="12552" max="12800" width="11" style="452"/>
    <col min="12801" max="12801" width="1.875" style="452" customWidth="1"/>
    <col min="12802" max="12802" width="78" style="452" customWidth="1"/>
    <col min="12803" max="12806" width="11" style="452"/>
    <col min="12807" max="12807" width="4.125" style="452" customWidth="1"/>
    <col min="12808" max="13056" width="11" style="452"/>
    <col min="13057" max="13057" width="1.875" style="452" customWidth="1"/>
    <col min="13058" max="13058" width="78" style="452" customWidth="1"/>
    <col min="13059" max="13062" width="11" style="452"/>
    <col min="13063" max="13063" width="4.125" style="452" customWidth="1"/>
    <col min="13064" max="13312" width="11" style="452"/>
    <col min="13313" max="13313" width="1.875" style="452" customWidth="1"/>
    <col min="13314" max="13314" width="78" style="452" customWidth="1"/>
    <col min="13315" max="13318" width="11" style="452"/>
    <col min="13319" max="13319" width="4.125" style="452" customWidth="1"/>
    <col min="13320" max="13568" width="11" style="452"/>
    <col min="13569" max="13569" width="1.875" style="452" customWidth="1"/>
    <col min="13570" max="13570" width="78" style="452" customWidth="1"/>
    <col min="13571" max="13574" width="11" style="452"/>
    <col min="13575" max="13575" width="4.125" style="452" customWidth="1"/>
    <col min="13576" max="13824" width="11" style="452"/>
    <col min="13825" max="13825" width="1.875" style="452" customWidth="1"/>
    <col min="13826" max="13826" width="78" style="452" customWidth="1"/>
    <col min="13827" max="13830" width="11" style="452"/>
    <col min="13831" max="13831" width="4.125" style="452" customWidth="1"/>
    <col min="13832" max="14080" width="11" style="452"/>
    <col min="14081" max="14081" width="1.875" style="452" customWidth="1"/>
    <col min="14082" max="14082" width="78" style="452" customWidth="1"/>
    <col min="14083" max="14086" width="11" style="452"/>
    <col min="14087" max="14087" width="4.125" style="452" customWidth="1"/>
    <col min="14088" max="14336" width="11" style="452"/>
    <col min="14337" max="14337" width="1.875" style="452" customWidth="1"/>
    <col min="14338" max="14338" width="78" style="452" customWidth="1"/>
    <col min="14339" max="14342" width="11" style="452"/>
    <col min="14343" max="14343" width="4.125" style="452" customWidth="1"/>
    <col min="14344" max="14592" width="11" style="452"/>
    <col min="14593" max="14593" width="1.875" style="452" customWidth="1"/>
    <col min="14594" max="14594" width="78" style="452" customWidth="1"/>
    <col min="14595" max="14598" width="11" style="452"/>
    <col min="14599" max="14599" width="4.125" style="452" customWidth="1"/>
    <col min="14600" max="14848" width="11" style="452"/>
    <col min="14849" max="14849" width="1.875" style="452" customWidth="1"/>
    <col min="14850" max="14850" width="78" style="452" customWidth="1"/>
    <col min="14851" max="14854" width="11" style="452"/>
    <col min="14855" max="14855" width="4.125" style="452" customWidth="1"/>
    <col min="14856" max="15104" width="11" style="452"/>
    <col min="15105" max="15105" width="1.875" style="452" customWidth="1"/>
    <col min="15106" max="15106" width="78" style="452" customWidth="1"/>
    <col min="15107" max="15110" width="11" style="452"/>
    <col min="15111" max="15111" width="4.125" style="452" customWidth="1"/>
    <col min="15112" max="15360" width="11" style="452"/>
    <col min="15361" max="15361" width="1.875" style="452" customWidth="1"/>
    <col min="15362" max="15362" width="78" style="452" customWidth="1"/>
    <col min="15363" max="15366" width="11" style="452"/>
    <col min="15367" max="15367" width="4.125" style="452" customWidth="1"/>
    <col min="15368" max="15616" width="11" style="452"/>
    <col min="15617" max="15617" width="1.875" style="452" customWidth="1"/>
    <col min="15618" max="15618" width="78" style="452" customWidth="1"/>
    <col min="15619" max="15622" width="11" style="452"/>
    <col min="15623" max="15623" width="4.125" style="452" customWidth="1"/>
    <col min="15624" max="15872" width="11" style="452"/>
    <col min="15873" max="15873" width="1.875" style="452" customWidth="1"/>
    <col min="15874" max="15874" width="78" style="452" customWidth="1"/>
    <col min="15875" max="15878" width="11" style="452"/>
    <col min="15879" max="15879" width="4.125" style="452" customWidth="1"/>
    <col min="15880" max="16128" width="11" style="452"/>
    <col min="16129" max="16129" width="1.875" style="452" customWidth="1"/>
    <col min="16130" max="16130" width="78" style="452" customWidth="1"/>
    <col min="16131" max="16134" width="11" style="452"/>
    <col min="16135" max="16135" width="4.125" style="452" customWidth="1"/>
    <col min="16136" max="16384" width="11" style="452"/>
  </cols>
  <sheetData>
    <row r="1" spans="1:2" ht="39.75" customHeight="1" x14ac:dyDescent="0.2">
      <c r="A1" s="450"/>
      <c r="B1" s="451" t="s">
        <v>6</v>
      </c>
    </row>
    <row r="2" spans="1:2" ht="25.5" customHeight="1" x14ac:dyDescent="0.2">
      <c r="B2" s="453" t="s">
        <v>402</v>
      </c>
    </row>
    <row r="3" spans="1:2" ht="24.95" customHeight="1" x14ac:dyDescent="0.2">
      <c r="A3" s="454"/>
      <c r="B3" s="455" t="s">
        <v>413</v>
      </c>
    </row>
    <row r="4" spans="1:2" s="445" customFormat="1" ht="12" x14ac:dyDescent="0.2"/>
    <row r="5" spans="1:2" s="445" customFormat="1" ht="139.5" customHeight="1" x14ac:dyDescent="0.2">
      <c r="B5" s="447" t="s">
        <v>414</v>
      </c>
    </row>
    <row r="6" spans="1:2" s="445" customFormat="1" ht="9.9499999999999993" customHeight="1" x14ac:dyDescent="0.2">
      <c r="B6" s="447"/>
    </row>
    <row r="7" spans="1:2" s="445" customFormat="1" ht="222.75" customHeight="1" x14ac:dyDescent="0.2">
      <c r="B7" s="447" t="s">
        <v>415</v>
      </c>
    </row>
    <row r="8" spans="1:2" s="445" customFormat="1" ht="9.9499999999999993" customHeight="1" x14ac:dyDescent="0.2">
      <c r="B8" s="447"/>
    </row>
    <row r="9" spans="1:2" s="445" customFormat="1" ht="61.5" customHeight="1" x14ac:dyDescent="0.2">
      <c r="B9" s="456" t="s">
        <v>416</v>
      </c>
    </row>
    <row r="10" spans="1:2" s="445" customFormat="1" ht="9.9499999999999993" customHeight="1" x14ac:dyDescent="0.2">
      <c r="B10" s="447"/>
    </row>
    <row r="11" spans="1:2" s="445" customFormat="1" ht="152.25" customHeight="1" x14ac:dyDescent="0.2">
      <c r="B11" s="447" t="s">
        <v>417</v>
      </c>
    </row>
    <row r="12" spans="1:2" s="445" customFormat="1" ht="9.9499999999999993" customHeight="1" x14ac:dyDescent="0.2">
      <c r="B12" s="447"/>
    </row>
    <row r="13" spans="1:2" s="445" customFormat="1" ht="96" customHeight="1" x14ac:dyDescent="0.2">
      <c r="B13" s="447" t="s">
        <v>418</v>
      </c>
    </row>
    <row r="14" spans="1:2" s="445" customFormat="1" ht="9.9499999999999993" customHeight="1" x14ac:dyDescent="0.2">
      <c r="B14" s="447"/>
    </row>
    <row r="15" spans="1:2" s="445" customFormat="1" ht="176.25" customHeight="1" x14ac:dyDescent="0.2">
      <c r="B15" s="456" t="s">
        <v>419</v>
      </c>
    </row>
    <row r="16" spans="1:2" s="445" customFormat="1" ht="9.9499999999999993" customHeight="1" x14ac:dyDescent="0.2">
      <c r="B16" s="447"/>
    </row>
    <row r="17" spans="1:6" s="445" customFormat="1" ht="26.25" customHeight="1" x14ac:dyDescent="0.2">
      <c r="B17" s="448" t="s">
        <v>420</v>
      </c>
    </row>
    <row r="18" spans="1:6" s="445" customFormat="1" ht="37.5" customHeight="1" x14ac:dyDescent="0.2">
      <c r="B18" s="449" t="s">
        <v>421</v>
      </c>
    </row>
    <row r="19" spans="1:6" s="445" customFormat="1" ht="12" x14ac:dyDescent="0.2"/>
    <row r="20" spans="1:6" s="445" customFormat="1" ht="12" x14ac:dyDescent="0.2"/>
    <row r="21" spans="1:6" s="445" customFormat="1" ht="12" x14ac:dyDescent="0.2"/>
    <row r="22" spans="1:6" x14ac:dyDescent="0.2">
      <c r="A22" s="454"/>
      <c r="B22" s="454"/>
      <c r="C22" s="454"/>
      <c r="D22" s="454"/>
      <c r="E22" s="454"/>
      <c r="F22" s="454"/>
    </row>
    <row r="23" spans="1:6" x14ac:dyDescent="0.2">
      <c r="A23" s="454"/>
      <c r="B23" s="454"/>
      <c r="C23" s="454"/>
      <c r="D23" s="454"/>
      <c r="E23" s="454"/>
      <c r="F23" s="454"/>
    </row>
    <row r="24" spans="1:6" x14ac:dyDescent="0.2">
      <c r="A24" s="457"/>
      <c r="B24" s="454"/>
      <c r="C24" s="454"/>
      <c r="D24" s="454"/>
      <c r="E24" s="454"/>
      <c r="F24" s="454"/>
    </row>
    <row r="25" spans="1:6" x14ac:dyDescent="0.2">
      <c r="A25" s="458"/>
      <c r="B25" s="454"/>
      <c r="C25" s="454"/>
      <c r="D25" s="454"/>
      <c r="E25" s="454"/>
      <c r="F25" s="454"/>
    </row>
    <row r="26" spans="1:6" x14ac:dyDescent="0.2">
      <c r="A26" s="454"/>
      <c r="B26" s="454"/>
      <c r="C26" s="454"/>
      <c r="D26" s="454"/>
      <c r="E26" s="454"/>
      <c r="F26" s="454"/>
    </row>
    <row r="27" spans="1:6" x14ac:dyDescent="0.2">
      <c r="A27" s="454"/>
      <c r="B27" s="454"/>
      <c r="C27" s="454"/>
      <c r="D27" s="454"/>
      <c r="E27" s="454"/>
      <c r="F27" s="454"/>
    </row>
    <row r="28" spans="1:6" x14ac:dyDescent="0.2">
      <c r="A28" s="454"/>
      <c r="B28" s="454"/>
      <c r="C28" s="454"/>
      <c r="D28" s="454"/>
      <c r="E28" s="454"/>
      <c r="F28" s="454"/>
    </row>
    <row r="29" spans="1:6" x14ac:dyDescent="0.2">
      <c r="A29" s="454"/>
      <c r="B29" s="454"/>
      <c r="C29" s="454"/>
      <c r="D29" s="454"/>
      <c r="E29" s="454"/>
      <c r="F29" s="454"/>
    </row>
    <row r="30" spans="1:6" x14ac:dyDescent="0.2">
      <c r="A30" s="454"/>
      <c r="B30" s="454"/>
      <c r="C30" s="454"/>
      <c r="D30" s="454"/>
      <c r="E30" s="454"/>
      <c r="F30" s="454"/>
    </row>
    <row r="31" spans="1:6" x14ac:dyDescent="0.2">
      <c r="A31" s="454"/>
      <c r="B31" s="454"/>
      <c r="C31" s="454"/>
      <c r="D31" s="454"/>
      <c r="E31" s="454"/>
      <c r="F31" s="454"/>
    </row>
    <row r="32" spans="1:6" x14ac:dyDescent="0.2">
      <c r="A32" s="454"/>
      <c r="B32" s="454"/>
      <c r="C32" s="454"/>
      <c r="D32" s="454"/>
      <c r="E32" s="454"/>
      <c r="F32" s="454"/>
    </row>
    <row r="33" spans="1:10" x14ac:dyDescent="0.2">
      <c r="A33" s="459"/>
      <c r="B33" s="459"/>
      <c r="C33" s="459"/>
      <c r="D33" s="459"/>
      <c r="E33" s="459"/>
      <c r="F33" s="459"/>
    </row>
    <row r="34" spans="1:10" x14ac:dyDescent="0.2">
      <c r="A34" s="454"/>
      <c r="B34" s="454"/>
      <c r="C34" s="454"/>
      <c r="D34" s="454"/>
      <c r="E34" s="454"/>
      <c r="F34" s="454"/>
    </row>
    <row r="35" spans="1:10" x14ac:dyDescent="0.2">
      <c r="A35" s="454"/>
      <c r="B35" s="454"/>
      <c r="C35" s="454"/>
      <c r="D35" s="454"/>
      <c r="E35" s="454"/>
      <c r="F35" s="454"/>
    </row>
    <row r="36" spans="1:10" ht="8.1" customHeight="1" x14ac:dyDescent="0.2">
      <c r="A36" s="454"/>
      <c r="B36" s="454"/>
      <c r="C36" s="454"/>
      <c r="D36" s="454"/>
      <c r="E36" s="454"/>
      <c r="F36" s="454"/>
    </row>
    <row r="37" spans="1:10" ht="13.5" customHeight="1" x14ac:dyDescent="0.2">
      <c r="A37" s="454"/>
      <c r="B37" s="454"/>
      <c r="C37" s="454"/>
      <c r="D37" s="454"/>
      <c r="E37" s="454"/>
      <c r="F37" s="454"/>
    </row>
    <row r="38" spans="1:10" x14ac:dyDescent="0.2">
      <c r="A38" s="454"/>
      <c r="B38" s="454"/>
      <c r="C38" s="454"/>
      <c r="D38" s="454"/>
      <c r="E38" s="454"/>
      <c r="F38" s="454"/>
    </row>
    <row r="39" spans="1:10" x14ac:dyDescent="0.2">
      <c r="A39" s="454"/>
      <c r="B39" s="454"/>
      <c r="C39" s="454"/>
      <c r="D39" s="454"/>
      <c r="E39" s="454"/>
      <c r="F39" s="454"/>
      <c r="J39" s="460"/>
    </row>
    <row r="40" spans="1:10" x14ac:dyDescent="0.2">
      <c r="A40" s="454"/>
      <c r="B40" s="454"/>
      <c r="C40" s="454"/>
      <c r="D40" s="454"/>
      <c r="E40" s="454"/>
      <c r="F40" s="454"/>
    </row>
    <row r="41" spans="1:10" x14ac:dyDescent="0.2">
      <c r="A41" s="454"/>
      <c r="B41" s="454"/>
      <c r="C41" s="454"/>
      <c r="D41" s="454"/>
      <c r="E41" s="454"/>
      <c r="F41" s="454"/>
    </row>
    <row r="42" spans="1:10" x14ac:dyDescent="0.2">
      <c r="A42" s="454"/>
      <c r="B42" s="454"/>
      <c r="C42" s="454"/>
      <c r="D42" s="454"/>
      <c r="E42" s="454"/>
      <c r="F42" s="454"/>
    </row>
    <row r="43" spans="1:10" ht="33" customHeight="1" x14ac:dyDescent="0.2">
      <c r="A43" s="454"/>
      <c r="B43" s="454"/>
      <c r="C43" s="454"/>
      <c r="D43" s="454"/>
      <c r="E43" s="454"/>
      <c r="F43" s="454"/>
    </row>
    <row r="44" spans="1:10" ht="16.5" customHeight="1" x14ac:dyDescent="0.2">
      <c r="A44" s="454"/>
      <c r="B44" s="454"/>
      <c r="C44" s="454"/>
      <c r="D44" s="454"/>
      <c r="E44" s="454"/>
      <c r="F44" s="454"/>
    </row>
    <row r="45" spans="1:10" x14ac:dyDescent="0.2">
      <c r="A45" s="454"/>
      <c r="B45" s="454"/>
      <c r="C45" s="454"/>
      <c r="D45" s="454"/>
      <c r="E45" s="454"/>
      <c r="F45" s="454"/>
    </row>
    <row r="46" spans="1:10" x14ac:dyDescent="0.2">
      <c r="A46" s="454"/>
      <c r="B46" s="454"/>
      <c r="C46" s="454"/>
      <c r="D46" s="454"/>
      <c r="E46" s="454"/>
      <c r="F46" s="454"/>
    </row>
    <row r="47" spans="1:10" x14ac:dyDescent="0.2">
      <c r="A47" s="454"/>
      <c r="B47" s="454"/>
      <c r="C47" s="454"/>
      <c r="D47" s="454"/>
      <c r="E47" s="454"/>
      <c r="F47" s="454"/>
    </row>
    <row r="48" spans="1:10" x14ac:dyDescent="0.2">
      <c r="A48" s="454"/>
      <c r="B48" s="454"/>
      <c r="C48" s="454"/>
      <c r="D48" s="454"/>
      <c r="E48" s="454"/>
      <c r="F48" s="454"/>
    </row>
    <row r="49" spans="1:6" x14ac:dyDescent="0.2">
      <c r="A49" s="454"/>
      <c r="B49" s="454"/>
      <c r="C49" s="454"/>
      <c r="D49" s="454"/>
      <c r="E49" s="454"/>
      <c r="F49" s="454"/>
    </row>
    <row r="50" spans="1:6" x14ac:dyDescent="0.2">
      <c r="A50" s="454"/>
      <c r="B50" s="454"/>
      <c r="C50" s="454"/>
      <c r="D50" s="454"/>
      <c r="E50" s="454"/>
      <c r="F50" s="454"/>
    </row>
    <row r="51" spans="1:6" x14ac:dyDescent="0.2">
      <c r="A51" s="454"/>
      <c r="B51" s="454"/>
      <c r="C51" s="454"/>
      <c r="D51" s="454"/>
      <c r="E51" s="454"/>
      <c r="F51" s="454"/>
    </row>
    <row r="52" spans="1:6" x14ac:dyDescent="0.2">
      <c r="A52" s="454"/>
      <c r="B52" s="454"/>
      <c r="C52" s="454"/>
      <c r="D52" s="454"/>
      <c r="E52" s="454"/>
      <c r="F52" s="454"/>
    </row>
    <row r="53" spans="1:6" x14ac:dyDescent="0.2">
      <c r="A53" s="454"/>
      <c r="B53" s="454"/>
      <c r="C53" s="454"/>
      <c r="D53" s="454"/>
      <c r="E53" s="454"/>
      <c r="F53" s="454"/>
    </row>
    <row r="54" spans="1:6" x14ac:dyDescent="0.2">
      <c r="A54" s="454"/>
      <c r="B54" s="454"/>
      <c r="C54" s="454"/>
      <c r="D54" s="454"/>
      <c r="E54" s="454"/>
      <c r="F54" s="454"/>
    </row>
    <row r="55" spans="1:6" x14ac:dyDescent="0.2">
      <c r="A55" s="454"/>
      <c r="B55" s="454"/>
      <c r="C55" s="454"/>
      <c r="D55" s="454"/>
      <c r="E55" s="454"/>
      <c r="F55" s="454"/>
    </row>
    <row r="56" spans="1:6" x14ac:dyDescent="0.2">
      <c r="A56" s="454"/>
      <c r="B56" s="454"/>
      <c r="C56" s="454"/>
      <c r="D56" s="454"/>
      <c r="E56" s="454"/>
      <c r="F56" s="454"/>
    </row>
    <row r="57" spans="1:6" x14ac:dyDescent="0.2">
      <c r="A57" s="454"/>
      <c r="B57" s="454"/>
      <c r="C57" s="454"/>
      <c r="D57" s="454"/>
      <c r="E57" s="454"/>
      <c r="F57" s="454"/>
    </row>
    <row r="58" spans="1:6" x14ac:dyDescent="0.2">
      <c r="A58" s="454"/>
      <c r="B58" s="454"/>
      <c r="C58" s="454"/>
      <c r="D58" s="454"/>
      <c r="E58" s="454"/>
      <c r="F58" s="454"/>
    </row>
    <row r="59" spans="1:6" x14ac:dyDescent="0.2">
      <c r="A59" s="454"/>
      <c r="B59" s="454"/>
      <c r="C59" s="454"/>
      <c r="D59" s="454"/>
      <c r="E59" s="454"/>
      <c r="F59" s="454"/>
    </row>
    <row r="60" spans="1:6" x14ac:dyDescent="0.2">
      <c r="A60" s="454"/>
      <c r="B60" s="454"/>
      <c r="C60" s="454"/>
      <c r="D60" s="454"/>
      <c r="E60" s="454"/>
      <c r="F60" s="454"/>
    </row>
    <row r="61" spans="1:6" x14ac:dyDescent="0.2">
      <c r="A61" s="454"/>
      <c r="B61" s="454"/>
      <c r="C61" s="454"/>
      <c r="D61" s="454"/>
      <c r="E61" s="454"/>
      <c r="F61" s="454"/>
    </row>
    <row r="62" spans="1:6" x14ac:dyDescent="0.2">
      <c r="A62" s="454"/>
      <c r="B62" s="454"/>
      <c r="C62" s="454"/>
      <c r="D62" s="454"/>
      <c r="E62" s="454"/>
      <c r="F62" s="454"/>
    </row>
    <row r="63" spans="1:6" x14ac:dyDescent="0.2">
      <c r="A63" s="454"/>
      <c r="B63" s="454"/>
      <c r="C63" s="454"/>
      <c r="D63" s="454"/>
      <c r="E63" s="454"/>
      <c r="F63" s="454"/>
    </row>
    <row r="64" spans="1:6" x14ac:dyDescent="0.2">
      <c r="A64" s="454"/>
      <c r="B64" s="454"/>
      <c r="C64" s="454"/>
      <c r="D64" s="454"/>
      <c r="E64" s="454"/>
      <c r="F64" s="454"/>
    </row>
    <row r="65" spans="1:6" x14ac:dyDescent="0.2">
      <c r="A65" s="454"/>
      <c r="B65" s="454"/>
      <c r="C65" s="454"/>
      <c r="D65" s="454"/>
      <c r="E65" s="454"/>
      <c r="F65" s="454"/>
    </row>
    <row r="66" spans="1:6" x14ac:dyDescent="0.2">
      <c r="A66" s="454"/>
      <c r="B66" s="454"/>
      <c r="C66" s="454"/>
      <c r="D66" s="454"/>
      <c r="E66" s="454"/>
      <c r="F66" s="454"/>
    </row>
    <row r="67" spans="1:6" x14ac:dyDescent="0.2">
      <c r="A67" s="454"/>
      <c r="B67" s="454"/>
      <c r="C67" s="454"/>
      <c r="D67" s="454"/>
      <c r="E67" s="454"/>
      <c r="F67" s="454"/>
    </row>
    <row r="68" spans="1:6" x14ac:dyDescent="0.2">
      <c r="A68" s="454"/>
      <c r="B68" s="454"/>
      <c r="C68" s="454"/>
      <c r="D68" s="454"/>
      <c r="E68" s="454"/>
      <c r="F68" s="454"/>
    </row>
    <row r="69" spans="1:6" x14ac:dyDescent="0.2">
      <c r="A69" s="454"/>
      <c r="B69" s="454"/>
      <c r="C69" s="454"/>
      <c r="D69" s="454"/>
      <c r="E69" s="454"/>
      <c r="F69" s="454"/>
    </row>
    <row r="70" spans="1:6" x14ac:dyDescent="0.2">
      <c r="A70" s="454"/>
      <c r="B70" s="454"/>
      <c r="C70" s="454"/>
      <c r="D70" s="454"/>
      <c r="E70" s="454"/>
      <c r="F70" s="454"/>
    </row>
    <row r="71" spans="1:6" x14ac:dyDescent="0.2">
      <c r="A71" s="454"/>
      <c r="B71" s="454"/>
      <c r="C71" s="454"/>
      <c r="D71" s="454"/>
      <c r="E71" s="454"/>
      <c r="F71" s="454"/>
    </row>
    <row r="72" spans="1:6" x14ac:dyDescent="0.2">
      <c r="A72" s="454"/>
      <c r="B72" s="454"/>
      <c r="C72" s="454"/>
      <c r="D72" s="454"/>
      <c r="E72" s="454"/>
      <c r="F72" s="454"/>
    </row>
    <row r="73" spans="1:6" x14ac:dyDescent="0.2">
      <c r="A73" s="454"/>
      <c r="B73" s="454"/>
      <c r="C73" s="454"/>
      <c r="D73" s="454"/>
      <c r="E73" s="454"/>
      <c r="F73" s="454"/>
    </row>
    <row r="74" spans="1:6" x14ac:dyDescent="0.2">
      <c r="A74" s="454"/>
      <c r="B74" s="454"/>
      <c r="C74" s="454"/>
      <c r="D74" s="454"/>
      <c r="E74" s="454"/>
      <c r="F74" s="454"/>
    </row>
    <row r="75" spans="1:6" x14ac:dyDescent="0.2">
      <c r="A75" s="454"/>
      <c r="B75" s="454"/>
      <c r="C75" s="454"/>
      <c r="D75" s="454"/>
      <c r="E75" s="454"/>
      <c r="F75" s="454"/>
    </row>
    <row r="76" spans="1:6" x14ac:dyDescent="0.2">
      <c r="A76" s="454"/>
      <c r="B76" s="454"/>
      <c r="C76" s="454"/>
      <c r="D76" s="454"/>
      <c r="E76" s="454"/>
      <c r="F76" s="454"/>
    </row>
    <row r="77" spans="1:6" x14ac:dyDescent="0.2">
      <c r="A77" s="454"/>
      <c r="B77" s="454"/>
      <c r="C77" s="454"/>
      <c r="D77" s="454"/>
      <c r="E77" s="454"/>
      <c r="F77" s="454"/>
    </row>
    <row r="78" spans="1:6" x14ac:dyDescent="0.2">
      <c r="A78" s="454"/>
      <c r="B78" s="454"/>
      <c r="C78" s="454"/>
      <c r="D78" s="454"/>
      <c r="E78" s="454"/>
      <c r="F78" s="454"/>
    </row>
    <row r="79" spans="1:6" x14ac:dyDescent="0.2">
      <c r="A79" s="454"/>
      <c r="B79" s="454"/>
      <c r="C79" s="454"/>
      <c r="D79" s="454"/>
      <c r="E79" s="454"/>
      <c r="F79" s="454"/>
    </row>
    <row r="80" spans="1:6" x14ac:dyDescent="0.2">
      <c r="A80" s="454"/>
      <c r="B80" s="454"/>
      <c r="C80" s="454"/>
      <c r="D80" s="454"/>
      <c r="E80" s="454"/>
      <c r="F80" s="454"/>
    </row>
    <row r="81" spans="1:6" x14ac:dyDescent="0.2">
      <c r="A81" s="454"/>
      <c r="B81" s="454"/>
      <c r="C81" s="454"/>
      <c r="D81" s="454"/>
      <c r="E81" s="454"/>
      <c r="F81" s="454"/>
    </row>
    <row r="82" spans="1:6" x14ac:dyDescent="0.2">
      <c r="A82" s="454"/>
      <c r="B82" s="454"/>
      <c r="C82" s="454"/>
      <c r="D82" s="454"/>
      <c r="E82" s="454"/>
      <c r="F82" s="454"/>
    </row>
    <row r="83" spans="1:6" x14ac:dyDescent="0.2">
      <c r="A83" s="454"/>
      <c r="B83" s="454"/>
      <c r="C83" s="454"/>
      <c r="D83" s="454"/>
      <c r="E83" s="454"/>
      <c r="F83" s="454"/>
    </row>
    <row r="84" spans="1:6" x14ac:dyDescent="0.2">
      <c r="A84" s="454"/>
      <c r="B84" s="454"/>
      <c r="C84" s="454"/>
      <c r="D84" s="454"/>
      <c r="E84" s="454"/>
      <c r="F84" s="454"/>
    </row>
    <row r="85" spans="1:6" x14ac:dyDescent="0.2">
      <c r="A85" s="454"/>
      <c r="B85" s="454"/>
      <c r="C85" s="454"/>
      <c r="D85" s="454"/>
      <c r="E85" s="454"/>
      <c r="F85" s="454"/>
    </row>
    <row r="86" spans="1:6" x14ac:dyDescent="0.2">
      <c r="A86" s="454"/>
      <c r="B86" s="454"/>
      <c r="C86" s="454"/>
      <c r="D86" s="454"/>
      <c r="E86" s="454"/>
      <c r="F86" s="454"/>
    </row>
    <row r="87" spans="1:6" x14ac:dyDescent="0.2">
      <c r="A87" s="454"/>
      <c r="B87" s="454"/>
      <c r="C87" s="454"/>
      <c r="D87" s="454"/>
      <c r="E87" s="454"/>
      <c r="F87" s="454"/>
    </row>
    <row r="88" spans="1:6" x14ac:dyDescent="0.2">
      <c r="A88" s="454"/>
      <c r="B88" s="454"/>
      <c r="C88" s="454"/>
      <c r="D88" s="454"/>
      <c r="E88" s="454"/>
      <c r="F88" s="454"/>
    </row>
    <row r="89" spans="1:6" x14ac:dyDescent="0.2">
      <c r="A89" s="454"/>
      <c r="B89" s="454"/>
      <c r="C89" s="454"/>
      <c r="D89" s="454"/>
      <c r="E89" s="454"/>
      <c r="F89" s="454"/>
    </row>
    <row r="90" spans="1:6" x14ac:dyDescent="0.2">
      <c r="A90" s="454"/>
      <c r="B90" s="454"/>
      <c r="C90" s="454"/>
      <c r="D90" s="454"/>
      <c r="E90" s="454"/>
      <c r="F90" s="454"/>
    </row>
    <row r="91" spans="1:6" x14ac:dyDescent="0.2">
      <c r="A91" s="454"/>
      <c r="B91" s="454"/>
      <c r="C91" s="454"/>
      <c r="D91" s="454"/>
      <c r="E91" s="454"/>
      <c r="F91" s="454"/>
    </row>
    <row r="92" spans="1:6" x14ac:dyDescent="0.2">
      <c r="A92" s="454"/>
      <c r="B92" s="454"/>
      <c r="C92" s="454"/>
      <c r="D92" s="454"/>
      <c r="E92" s="454"/>
      <c r="F92" s="454"/>
    </row>
    <row r="93" spans="1:6" x14ac:dyDescent="0.2">
      <c r="A93" s="454"/>
      <c r="B93" s="454"/>
      <c r="C93" s="454"/>
      <c r="D93" s="454"/>
      <c r="E93" s="454"/>
      <c r="F93" s="454"/>
    </row>
    <row r="94" spans="1:6" x14ac:dyDescent="0.2">
      <c r="A94" s="454"/>
      <c r="B94" s="454"/>
      <c r="C94" s="454"/>
      <c r="D94" s="454"/>
      <c r="E94" s="454"/>
      <c r="F94" s="454"/>
    </row>
    <row r="95" spans="1:6" x14ac:dyDescent="0.2">
      <c r="A95" s="454"/>
      <c r="B95" s="454"/>
      <c r="C95" s="454"/>
      <c r="D95" s="454"/>
      <c r="E95" s="454"/>
      <c r="F95" s="454"/>
    </row>
    <row r="96" spans="1:6" x14ac:dyDescent="0.2">
      <c r="A96" s="454"/>
      <c r="B96" s="454"/>
      <c r="C96" s="454"/>
      <c r="D96" s="454"/>
      <c r="E96" s="454"/>
      <c r="F96" s="454"/>
    </row>
    <row r="97" spans="1:6" x14ac:dyDescent="0.2">
      <c r="A97" s="454"/>
      <c r="B97" s="454"/>
      <c r="C97" s="454"/>
      <c r="D97" s="454"/>
      <c r="E97" s="454"/>
      <c r="F97" s="454"/>
    </row>
    <row r="98" spans="1:6" x14ac:dyDescent="0.2">
      <c r="A98" s="454"/>
      <c r="B98" s="454"/>
      <c r="C98" s="454"/>
      <c r="D98" s="454"/>
      <c r="E98" s="454"/>
      <c r="F98" s="454"/>
    </row>
    <row r="99" spans="1:6" x14ac:dyDescent="0.2">
      <c r="A99" s="454"/>
      <c r="B99" s="454"/>
      <c r="C99" s="454"/>
      <c r="D99" s="454"/>
      <c r="E99" s="454"/>
      <c r="F99" s="454"/>
    </row>
    <row r="100" spans="1:6" x14ac:dyDescent="0.2">
      <c r="A100" s="454"/>
      <c r="B100" s="454"/>
      <c r="C100" s="454"/>
      <c r="D100" s="454"/>
      <c r="E100" s="454"/>
      <c r="F100" s="454"/>
    </row>
    <row r="101" spans="1:6" x14ac:dyDescent="0.2">
      <c r="A101" s="454"/>
      <c r="B101" s="454"/>
      <c r="C101" s="454"/>
      <c r="D101" s="454"/>
      <c r="E101" s="454"/>
      <c r="F101" s="454"/>
    </row>
    <row r="102" spans="1:6" x14ac:dyDescent="0.2">
      <c r="A102" s="454"/>
      <c r="B102" s="454"/>
      <c r="C102" s="454"/>
      <c r="D102" s="454"/>
      <c r="E102" s="454"/>
      <c r="F102" s="454"/>
    </row>
    <row r="103" spans="1:6" x14ac:dyDescent="0.2">
      <c r="A103" s="454"/>
      <c r="B103" s="454"/>
      <c r="C103" s="454"/>
      <c r="D103" s="454"/>
      <c r="E103" s="454"/>
      <c r="F103" s="454"/>
    </row>
    <row r="104" spans="1:6" x14ac:dyDescent="0.2">
      <c r="A104" s="454"/>
      <c r="B104" s="454"/>
      <c r="C104" s="454"/>
      <c r="D104" s="454"/>
      <c r="E104" s="454"/>
      <c r="F104" s="454"/>
    </row>
    <row r="105" spans="1:6" x14ac:dyDescent="0.2">
      <c r="A105" s="454"/>
      <c r="B105" s="454"/>
      <c r="C105" s="454"/>
      <c r="D105" s="454"/>
      <c r="E105" s="454"/>
      <c r="F105" s="454"/>
    </row>
    <row r="106" spans="1:6" x14ac:dyDescent="0.2">
      <c r="A106" s="454"/>
      <c r="B106" s="454"/>
      <c r="C106" s="454"/>
      <c r="D106" s="454"/>
      <c r="E106" s="454"/>
      <c r="F106" s="454"/>
    </row>
    <row r="107" spans="1:6" x14ac:dyDescent="0.2">
      <c r="A107" s="454"/>
      <c r="B107" s="454"/>
      <c r="C107" s="454"/>
      <c r="D107" s="454"/>
      <c r="E107" s="454"/>
      <c r="F107" s="454"/>
    </row>
    <row r="108" spans="1:6" x14ac:dyDescent="0.2">
      <c r="A108" s="454"/>
      <c r="B108" s="454"/>
      <c r="C108" s="454"/>
      <c r="D108" s="454"/>
      <c r="E108" s="454"/>
      <c r="F108" s="454"/>
    </row>
    <row r="109" spans="1:6" x14ac:dyDescent="0.2">
      <c r="A109" s="454"/>
      <c r="B109" s="454"/>
      <c r="C109" s="454"/>
      <c r="D109" s="454"/>
      <c r="E109" s="454"/>
      <c r="F109" s="454"/>
    </row>
    <row r="110" spans="1:6" x14ac:dyDescent="0.2">
      <c r="A110" s="454"/>
      <c r="B110" s="454"/>
      <c r="C110" s="454"/>
      <c r="D110" s="454"/>
      <c r="E110" s="454"/>
      <c r="F110" s="454"/>
    </row>
    <row r="111" spans="1:6" x14ac:dyDescent="0.2">
      <c r="A111" s="454"/>
      <c r="B111" s="454"/>
      <c r="C111" s="454"/>
      <c r="D111" s="454"/>
      <c r="E111" s="454"/>
      <c r="F111" s="454"/>
    </row>
    <row r="112" spans="1:6" x14ac:dyDescent="0.2">
      <c r="A112" s="454"/>
      <c r="B112" s="454"/>
      <c r="C112" s="454"/>
      <c r="D112" s="454"/>
      <c r="E112" s="454"/>
      <c r="F112" s="454"/>
    </row>
    <row r="113" spans="1:6" x14ac:dyDescent="0.2">
      <c r="A113" s="454"/>
      <c r="B113" s="454"/>
      <c r="C113" s="454"/>
      <c r="D113" s="454"/>
      <c r="E113" s="454"/>
      <c r="F113" s="454"/>
    </row>
    <row r="114" spans="1:6" x14ac:dyDescent="0.2">
      <c r="A114" s="454"/>
      <c r="B114" s="454"/>
      <c r="C114" s="454"/>
      <c r="D114" s="454"/>
      <c r="E114" s="454"/>
      <c r="F114" s="454"/>
    </row>
    <row r="115" spans="1:6" x14ac:dyDescent="0.2">
      <c r="A115" s="454"/>
      <c r="B115" s="454"/>
      <c r="C115" s="454"/>
      <c r="D115" s="454"/>
      <c r="E115" s="454"/>
      <c r="F115" s="454"/>
    </row>
    <row r="116" spans="1:6" x14ac:dyDescent="0.2">
      <c r="A116" s="454"/>
      <c r="B116" s="454"/>
      <c r="C116" s="454"/>
      <c r="D116" s="454"/>
      <c r="E116" s="454"/>
      <c r="F116" s="454"/>
    </row>
    <row r="117" spans="1:6" x14ac:dyDescent="0.2">
      <c r="A117" s="454"/>
      <c r="B117" s="454"/>
      <c r="C117" s="454"/>
      <c r="D117" s="454"/>
      <c r="E117" s="454"/>
      <c r="F117" s="454"/>
    </row>
    <row r="118" spans="1:6" x14ac:dyDescent="0.2">
      <c r="A118" s="454"/>
      <c r="B118" s="454"/>
      <c r="C118" s="454"/>
      <c r="D118" s="454"/>
      <c r="E118" s="454"/>
      <c r="F118" s="454"/>
    </row>
    <row r="119" spans="1:6" x14ac:dyDescent="0.2">
      <c r="A119" s="454"/>
      <c r="B119" s="454"/>
      <c r="C119" s="454"/>
      <c r="D119" s="454"/>
      <c r="E119" s="454"/>
      <c r="F119" s="454"/>
    </row>
    <row r="120" spans="1:6" x14ac:dyDescent="0.2">
      <c r="A120" s="454"/>
      <c r="B120" s="454"/>
      <c r="C120" s="454"/>
      <c r="D120" s="454"/>
      <c r="E120" s="454"/>
      <c r="F120" s="454"/>
    </row>
    <row r="121" spans="1:6" x14ac:dyDescent="0.2">
      <c r="A121" s="454"/>
      <c r="B121" s="454"/>
      <c r="C121" s="454"/>
      <c r="D121" s="454"/>
      <c r="E121" s="454"/>
      <c r="F121" s="454"/>
    </row>
    <row r="122" spans="1:6" x14ac:dyDescent="0.2">
      <c r="A122" s="454"/>
      <c r="B122" s="454"/>
      <c r="C122" s="454"/>
      <c r="D122" s="454"/>
      <c r="E122" s="454"/>
      <c r="F122" s="454"/>
    </row>
    <row r="123" spans="1:6" x14ac:dyDescent="0.2">
      <c r="A123" s="454"/>
      <c r="B123" s="454"/>
      <c r="C123" s="454"/>
      <c r="D123" s="454"/>
      <c r="E123" s="454"/>
      <c r="F123" s="454"/>
    </row>
    <row r="124" spans="1:6" x14ac:dyDescent="0.2">
      <c r="A124" s="454"/>
      <c r="B124" s="454"/>
      <c r="C124" s="454"/>
      <c r="D124" s="454"/>
      <c r="E124" s="454"/>
      <c r="F124" s="454"/>
    </row>
    <row r="125" spans="1:6" x14ac:dyDescent="0.2">
      <c r="A125" s="454"/>
      <c r="B125" s="454"/>
      <c r="C125" s="454"/>
      <c r="D125" s="454"/>
      <c r="E125" s="454"/>
      <c r="F125" s="454"/>
    </row>
    <row r="126" spans="1:6" x14ac:dyDescent="0.2">
      <c r="A126" s="454"/>
      <c r="B126" s="454"/>
      <c r="C126" s="454"/>
      <c r="D126" s="454"/>
      <c r="E126" s="454"/>
      <c r="F126" s="454"/>
    </row>
    <row r="127" spans="1:6" x14ac:dyDescent="0.2">
      <c r="A127" s="454"/>
      <c r="B127" s="454"/>
      <c r="C127" s="454"/>
      <c r="D127" s="454"/>
      <c r="E127" s="454"/>
      <c r="F127" s="454"/>
    </row>
    <row r="128" spans="1:6" x14ac:dyDescent="0.2">
      <c r="A128" s="454"/>
      <c r="B128" s="454"/>
      <c r="C128" s="454"/>
      <c r="D128" s="454"/>
      <c r="E128" s="454"/>
      <c r="F128" s="454"/>
    </row>
    <row r="129" spans="1:6" x14ac:dyDescent="0.2">
      <c r="A129" s="454"/>
      <c r="B129" s="454"/>
      <c r="C129" s="454"/>
      <c r="D129" s="454"/>
      <c r="E129" s="454"/>
      <c r="F129" s="454"/>
    </row>
    <row r="130" spans="1:6" x14ac:dyDescent="0.2">
      <c r="A130" s="454"/>
      <c r="B130" s="454"/>
      <c r="C130" s="454"/>
      <c r="D130" s="454"/>
      <c r="E130" s="454"/>
      <c r="F130" s="454"/>
    </row>
    <row r="131" spans="1:6" x14ac:dyDescent="0.2">
      <c r="A131" s="454"/>
      <c r="B131" s="454"/>
      <c r="C131" s="454"/>
      <c r="D131" s="454"/>
      <c r="E131" s="454"/>
      <c r="F131" s="454"/>
    </row>
    <row r="132" spans="1:6" x14ac:dyDescent="0.2">
      <c r="A132" s="454"/>
      <c r="B132" s="454"/>
      <c r="C132" s="454"/>
      <c r="D132" s="454"/>
      <c r="E132" s="454"/>
      <c r="F132" s="454"/>
    </row>
    <row r="133" spans="1:6" x14ac:dyDescent="0.2">
      <c r="A133" s="454"/>
      <c r="B133" s="454"/>
      <c r="C133" s="454"/>
      <c r="D133" s="454"/>
      <c r="E133" s="454"/>
      <c r="F133" s="454"/>
    </row>
    <row r="134" spans="1:6" x14ac:dyDescent="0.2">
      <c r="A134" s="454"/>
      <c r="B134" s="454"/>
      <c r="C134" s="454"/>
      <c r="D134" s="454"/>
      <c r="E134" s="454"/>
      <c r="F134" s="454"/>
    </row>
    <row r="135" spans="1:6" x14ac:dyDescent="0.2">
      <c r="A135" s="454"/>
      <c r="B135" s="454"/>
      <c r="C135" s="454"/>
      <c r="D135" s="454"/>
      <c r="E135" s="454"/>
      <c r="F135" s="454"/>
    </row>
    <row r="136" spans="1:6" x14ac:dyDescent="0.2">
      <c r="A136" s="454"/>
      <c r="B136" s="454"/>
      <c r="C136" s="454"/>
      <c r="D136" s="454"/>
      <c r="E136" s="454"/>
      <c r="F136" s="454"/>
    </row>
    <row r="137" spans="1:6" x14ac:dyDescent="0.2">
      <c r="A137" s="454"/>
      <c r="B137" s="454"/>
      <c r="C137" s="454"/>
      <c r="D137" s="454"/>
      <c r="E137" s="454"/>
      <c r="F137" s="454"/>
    </row>
    <row r="138" spans="1:6" x14ac:dyDescent="0.2">
      <c r="A138" s="454"/>
      <c r="B138" s="454"/>
      <c r="C138" s="454"/>
      <c r="D138" s="454"/>
      <c r="E138" s="454"/>
      <c r="F138" s="454"/>
    </row>
    <row r="139" spans="1:6" x14ac:dyDescent="0.2">
      <c r="A139" s="454"/>
      <c r="B139" s="454"/>
      <c r="C139" s="454"/>
      <c r="D139" s="454"/>
      <c r="E139" s="454"/>
      <c r="F139" s="454"/>
    </row>
    <row r="140" spans="1:6" x14ac:dyDescent="0.2">
      <c r="A140" s="454"/>
      <c r="B140" s="454"/>
      <c r="C140" s="454"/>
      <c r="D140" s="454"/>
      <c r="E140" s="454"/>
      <c r="F140" s="454"/>
    </row>
    <row r="141" spans="1:6" x14ac:dyDescent="0.2">
      <c r="A141" s="454"/>
      <c r="B141" s="454"/>
      <c r="C141" s="454"/>
      <c r="D141" s="454"/>
      <c r="E141" s="454"/>
      <c r="F141" s="454"/>
    </row>
    <row r="142" spans="1:6" x14ac:dyDescent="0.2">
      <c r="A142" s="454"/>
      <c r="B142" s="454"/>
      <c r="C142" s="454"/>
      <c r="D142" s="454"/>
      <c r="E142" s="454"/>
      <c r="F142" s="454"/>
    </row>
    <row r="143" spans="1:6" x14ac:dyDescent="0.2">
      <c r="A143" s="454"/>
      <c r="B143" s="454"/>
      <c r="C143" s="454"/>
      <c r="D143" s="454"/>
      <c r="E143" s="454"/>
      <c r="F143" s="454"/>
    </row>
    <row r="144" spans="1:6" x14ac:dyDescent="0.2">
      <c r="A144" s="454"/>
      <c r="B144" s="454"/>
      <c r="C144" s="454"/>
      <c r="D144" s="454"/>
      <c r="E144" s="454"/>
      <c r="F144" s="454"/>
    </row>
    <row r="145" spans="1:6" x14ac:dyDescent="0.2">
      <c r="A145" s="454"/>
      <c r="B145" s="454"/>
      <c r="C145" s="454"/>
      <c r="D145" s="454"/>
      <c r="E145" s="454"/>
      <c r="F145" s="454"/>
    </row>
    <row r="146" spans="1:6" x14ac:dyDescent="0.2">
      <c r="A146" s="454"/>
      <c r="B146" s="454"/>
      <c r="C146" s="454"/>
      <c r="D146" s="454"/>
      <c r="E146" s="454"/>
      <c r="F146" s="454"/>
    </row>
    <row r="147" spans="1:6" x14ac:dyDescent="0.2">
      <c r="A147" s="454"/>
      <c r="B147" s="454"/>
      <c r="C147" s="454"/>
      <c r="D147" s="454"/>
      <c r="E147" s="454"/>
      <c r="F147" s="454"/>
    </row>
    <row r="148" spans="1:6" x14ac:dyDescent="0.2">
      <c r="A148" s="454"/>
      <c r="B148" s="454"/>
      <c r="C148" s="454"/>
      <c r="D148" s="454"/>
      <c r="E148" s="454"/>
      <c r="F148" s="454"/>
    </row>
    <row r="149" spans="1:6" x14ac:dyDescent="0.2">
      <c r="A149" s="454"/>
      <c r="B149" s="454"/>
      <c r="C149" s="454"/>
      <c r="D149" s="454"/>
      <c r="E149" s="454"/>
      <c r="F149" s="454"/>
    </row>
    <row r="150" spans="1:6" x14ac:dyDescent="0.2">
      <c r="A150" s="454"/>
      <c r="B150" s="454"/>
      <c r="C150" s="454"/>
      <c r="D150" s="454"/>
      <c r="E150" s="454"/>
      <c r="F150" s="454"/>
    </row>
    <row r="151" spans="1:6" x14ac:dyDescent="0.2">
      <c r="A151" s="454"/>
      <c r="B151" s="454"/>
      <c r="C151" s="454"/>
      <c r="D151" s="454"/>
      <c r="E151" s="454"/>
      <c r="F151" s="454"/>
    </row>
    <row r="152" spans="1:6" x14ac:dyDescent="0.2">
      <c r="A152" s="454"/>
      <c r="B152" s="454"/>
      <c r="C152" s="454"/>
      <c r="D152" s="454"/>
      <c r="E152" s="454"/>
      <c r="F152" s="454"/>
    </row>
    <row r="153" spans="1:6" x14ac:dyDescent="0.2">
      <c r="A153" s="454"/>
      <c r="B153" s="454"/>
      <c r="C153" s="454"/>
      <c r="D153" s="454"/>
      <c r="E153" s="454"/>
      <c r="F153" s="454"/>
    </row>
    <row r="154" spans="1:6" x14ac:dyDescent="0.2">
      <c r="A154" s="454"/>
      <c r="B154" s="454"/>
      <c r="C154" s="454"/>
      <c r="D154" s="454"/>
      <c r="E154" s="454"/>
      <c r="F154" s="454"/>
    </row>
    <row r="155" spans="1:6" x14ac:dyDescent="0.2">
      <c r="A155" s="454"/>
      <c r="B155" s="454"/>
      <c r="C155" s="454"/>
      <c r="D155" s="454"/>
      <c r="E155" s="454"/>
      <c r="F155" s="454"/>
    </row>
    <row r="156" spans="1:6" x14ac:dyDescent="0.2">
      <c r="A156" s="454"/>
      <c r="B156" s="454"/>
      <c r="C156" s="454"/>
      <c r="D156" s="454"/>
      <c r="E156" s="454"/>
      <c r="F156" s="454"/>
    </row>
    <row r="157" spans="1:6" x14ac:dyDescent="0.2">
      <c r="A157" s="454"/>
      <c r="B157" s="454"/>
      <c r="C157" s="454"/>
      <c r="D157" s="454"/>
      <c r="E157" s="454"/>
      <c r="F157" s="454"/>
    </row>
    <row r="158" spans="1:6" x14ac:dyDescent="0.2">
      <c r="A158" s="454"/>
      <c r="B158" s="454"/>
      <c r="C158" s="454"/>
      <c r="D158" s="454"/>
      <c r="E158" s="454"/>
      <c r="F158" s="454"/>
    </row>
    <row r="159" spans="1:6" x14ac:dyDescent="0.2">
      <c r="A159" s="454"/>
      <c r="B159" s="454"/>
      <c r="C159" s="454"/>
      <c r="D159" s="454"/>
      <c r="E159" s="454"/>
      <c r="F159" s="454"/>
    </row>
    <row r="160" spans="1:6" x14ac:dyDescent="0.2">
      <c r="A160" s="454"/>
      <c r="B160" s="454"/>
      <c r="C160" s="454"/>
      <c r="D160" s="454"/>
      <c r="E160" s="454"/>
      <c r="F160" s="454"/>
    </row>
    <row r="161" spans="1:6" x14ac:dyDescent="0.2">
      <c r="A161" s="454"/>
      <c r="B161" s="454"/>
      <c r="C161" s="454"/>
      <c r="D161" s="454"/>
      <c r="E161" s="454"/>
      <c r="F161" s="454"/>
    </row>
    <row r="162" spans="1:6" x14ac:dyDescent="0.2">
      <c r="A162" s="454"/>
      <c r="B162" s="454"/>
      <c r="C162" s="454"/>
      <c r="D162" s="454"/>
      <c r="E162" s="454"/>
      <c r="F162" s="454"/>
    </row>
    <row r="163" spans="1:6" x14ac:dyDescent="0.2">
      <c r="A163" s="454"/>
      <c r="B163" s="454"/>
      <c r="C163" s="454"/>
      <c r="D163" s="454"/>
      <c r="E163" s="454"/>
      <c r="F163" s="454"/>
    </row>
    <row r="164" spans="1:6" x14ac:dyDescent="0.2">
      <c r="A164" s="454"/>
      <c r="B164" s="454"/>
      <c r="C164" s="454"/>
      <c r="D164" s="454"/>
      <c r="E164" s="454"/>
      <c r="F164" s="454"/>
    </row>
    <row r="165" spans="1:6" x14ac:dyDescent="0.2">
      <c r="A165" s="454"/>
      <c r="B165" s="454"/>
      <c r="C165" s="454"/>
      <c r="D165" s="454"/>
      <c r="E165" s="454"/>
      <c r="F165" s="454"/>
    </row>
    <row r="166" spans="1:6" x14ac:dyDescent="0.2">
      <c r="A166" s="454"/>
      <c r="B166" s="454"/>
      <c r="C166" s="454"/>
      <c r="D166" s="454"/>
      <c r="E166" s="454"/>
      <c r="F166" s="454"/>
    </row>
    <row r="167" spans="1:6" x14ac:dyDescent="0.2">
      <c r="A167" s="454"/>
      <c r="B167" s="454"/>
      <c r="C167" s="454"/>
      <c r="D167" s="454"/>
      <c r="E167" s="454"/>
      <c r="F167" s="454"/>
    </row>
    <row r="168" spans="1:6" x14ac:dyDescent="0.2">
      <c r="A168" s="454"/>
      <c r="B168" s="454"/>
      <c r="C168" s="454"/>
      <c r="D168" s="454"/>
      <c r="E168" s="454"/>
      <c r="F168" s="454"/>
    </row>
    <row r="169" spans="1:6" x14ac:dyDescent="0.2">
      <c r="A169" s="454"/>
      <c r="B169" s="454"/>
      <c r="C169" s="454"/>
      <c r="D169" s="454"/>
      <c r="E169" s="454"/>
      <c r="F169" s="454"/>
    </row>
    <row r="170" spans="1:6" x14ac:dyDescent="0.2">
      <c r="A170" s="454"/>
      <c r="B170" s="454"/>
      <c r="C170" s="454"/>
      <c r="D170" s="454"/>
      <c r="E170" s="454"/>
      <c r="F170" s="454"/>
    </row>
    <row r="171" spans="1:6" x14ac:dyDescent="0.2">
      <c r="A171" s="454"/>
      <c r="B171" s="454"/>
      <c r="C171" s="454"/>
      <c r="D171" s="454"/>
      <c r="E171" s="454"/>
      <c r="F171" s="454"/>
    </row>
    <row r="172" spans="1:6" x14ac:dyDescent="0.2">
      <c r="A172" s="454"/>
      <c r="B172" s="454"/>
      <c r="C172" s="454"/>
      <c r="D172" s="454"/>
      <c r="E172" s="454"/>
      <c r="F172" s="454"/>
    </row>
    <row r="173" spans="1:6" x14ac:dyDescent="0.2">
      <c r="A173" s="454"/>
      <c r="B173" s="454"/>
      <c r="C173" s="454"/>
      <c r="D173" s="454"/>
      <c r="E173" s="454"/>
      <c r="F173" s="454"/>
    </row>
    <row r="174" spans="1:6" x14ac:dyDescent="0.2">
      <c r="A174" s="454"/>
      <c r="B174" s="454"/>
      <c r="C174" s="454"/>
      <c r="D174" s="454"/>
      <c r="E174" s="454"/>
      <c r="F174" s="454"/>
    </row>
    <row r="175" spans="1:6" x14ac:dyDescent="0.2">
      <c r="A175" s="454"/>
      <c r="B175" s="454"/>
      <c r="C175" s="454"/>
      <c r="D175" s="454"/>
      <c r="E175" s="454"/>
      <c r="F175" s="454"/>
    </row>
    <row r="176" spans="1:6" x14ac:dyDescent="0.2">
      <c r="A176" s="454"/>
      <c r="B176" s="454"/>
      <c r="C176" s="454"/>
      <c r="D176" s="454"/>
      <c r="E176" s="454"/>
      <c r="F176" s="454"/>
    </row>
    <row r="177" spans="1:6" x14ac:dyDescent="0.2">
      <c r="A177" s="454"/>
      <c r="B177" s="454"/>
      <c r="C177" s="454"/>
      <c r="D177" s="454"/>
      <c r="E177" s="454"/>
      <c r="F177" s="454"/>
    </row>
    <row r="178" spans="1:6" x14ac:dyDescent="0.2">
      <c r="A178" s="454"/>
      <c r="B178" s="454"/>
      <c r="C178" s="454"/>
      <c r="D178" s="454"/>
      <c r="E178" s="454"/>
      <c r="F178" s="454"/>
    </row>
    <row r="179" spans="1:6" x14ac:dyDescent="0.2">
      <c r="A179" s="454"/>
      <c r="B179" s="454"/>
      <c r="C179" s="454"/>
      <c r="D179" s="454"/>
      <c r="E179" s="454"/>
      <c r="F179" s="454"/>
    </row>
    <row r="180" spans="1:6" x14ac:dyDescent="0.2">
      <c r="A180" s="454"/>
      <c r="B180" s="454"/>
      <c r="C180" s="454"/>
      <c r="D180" s="454"/>
      <c r="E180" s="454"/>
      <c r="F180" s="454"/>
    </row>
    <row r="181" spans="1:6" x14ac:dyDescent="0.2">
      <c r="A181" s="454"/>
      <c r="B181" s="454"/>
      <c r="C181" s="454"/>
      <c r="D181" s="454"/>
      <c r="E181" s="454"/>
      <c r="F181" s="454"/>
    </row>
    <row r="182" spans="1:6" x14ac:dyDescent="0.2">
      <c r="A182" s="454"/>
      <c r="B182" s="454"/>
      <c r="C182" s="454"/>
      <c r="D182" s="454"/>
      <c r="E182" s="454"/>
      <c r="F182" s="454"/>
    </row>
    <row r="183" spans="1:6" x14ac:dyDescent="0.2">
      <c r="A183" s="454"/>
      <c r="B183" s="454"/>
      <c r="C183" s="454"/>
      <c r="D183" s="454"/>
      <c r="E183" s="454"/>
      <c r="F183" s="454"/>
    </row>
    <row r="184" spans="1:6" x14ac:dyDescent="0.2">
      <c r="A184" s="454"/>
      <c r="B184" s="454"/>
      <c r="C184" s="454"/>
      <c r="D184" s="454"/>
      <c r="E184" s="454"/>
      <c r="F184" s="454"/>
    </row>
    <row r="185" spans="1:6" x14ac:dyDescent="0.2">
      <c r="A185" s="454"/>
      <c r="B185" s="454"/>
      <c r="C185" s="454"/>
      <c r="D185" s="454"/>
      <c r="E185" s="454"/>
      <c r="F185" s="454"/>
    </row>
    <row r="186" spans="1:6" x14ac:dyDescent="0.2">
      <c r="A186" s="454"/>
      <c r="B186" s="454"/>
      <c r="C186" s="454"/>
      <c r="D186" s="454"/>
      <c r="E186" s="454"/>
      <c r="F186" s="454"/>
    </row>
    <row r="187" spans="1:6" x14ac:dyDescent="0.2">
      <c r="A187" s="454"/>
      <c r="B187" s="454"/>
      <c r="C187" s="454"/>
      <c r="D187" s="454"/>
      <c r="E187" s="454"/>
      <c r="F187" s="454"/>
    </row>
    <row r="188" spans="1:6" x14ac:dyDescent="0.2">
      <c r="A188" s="454"/>
      <c r="B188" s="454"/>
      <c r="C188" s="454"/>
      <c r="D188" s="454"/>
      <c r="E188" s="454"/>
      <c r="F188" s="454"/>
    </row>
    <row r="189" spans="1:6" x14ac:dyDescent="0.2">
      <c r="A189" s="454"/>
      <c r="B189" s="454"/>
      <c r="C189" s="454"/>
      <c r="D189" s="454"/>
      <c r="E189" s="454"/>
      <c r="F189" s="454"/>
    </row>
    <row r="190" spans="1:6" x14ac:dyDescent="0.2">
      <c r="A190" s="454"/>
      <c r="B190" s="454"/>
      <c r="C190" s="454"/>
      <c r="D190" s="454"/>
      <c r="E190" s="454"/>
      <c r="F190" s="454"/>
    </row>
    <row r="191" spans="1:6" x14ac:dyDescent="0.2">
      <c r="A191" s="454"/>
      <c r="B191" s="454"/>
      <c r="C191" s="454"/>
      <c r="D191" s="454"/>
      <c r="E191" s="454"/>
      <c r="F191" s="454"/>
    </row>
    <row r="192" spans="1:6" x14ac:dyDescent="0.2">
      <c r="A192" s="454"/>
      <c r="B192" s="454"/>
      <c r="C192" s="454"/>
      <c r="D192" s="454"/>
      <c r="E192" s="454"/>
      <c r="F192" s="454"/>
    </row>
    <row r="193" spans="1:6" x14ac:dyDescent="0.2">
      <c r="A193" s="454"/>
      <c r="B193" s="454"/>
      <c r="C193" s="454"/>
      <c r="D193" s="454"/>
      <c r="E193" s="454"/>
      <c r="F193" s="454"/>
    </row>
    <row r="194" spans="1:6" x14ac:dyDescent="0.2">
      <c r="A194" s="454"/>
      <c r="B194" s="454"/>
      <c r="C194" s="454"/>
      <c r="D194" s="454"/>
      <c r="E194" s="454"/>
      <c r="F194" s="454"/>
    </row>
    <row r="195" spans="1:6" x14ac:dyDescent="0.2">
      <c r="A195" s="454"/>
      <c r="B195" s="454"/>
      <c r="C195" s="454"/>
      <c r="D195" s="454"/>
      <c r="E195" s="454"/>
      <c r="F195" s="454"/>
    </row>
    <row r="196" spans="1:6" x14ac:dyDescent="0.2">
      <c r="A196" s="454"/>
      <c r="B196" s="454"/>
      <c r="C196" s="454"/>
      <c r="D196" s="454"/>
      <c r="E196" s="454"/>
      <c r="F196" s="454"/>
    </row>
    <row r="197" spans="1:6" x14ac:dyDescent="0.2">
      <c r="A197" s="454"/>
      <c r="B197" s="454"/>
      <c r="C197" s="454"/>
      <c r="D197" s="454"/>
      <c r="E197" s="454"/>
      <c r="F197" s="454"/>
    </row>
    <row r="198" spans="1:6" x14ac:dyDescent="0.2">
      <c r="A198" s="454"/>
      <c r="B198" s="454"/>
      <c r="C198" s="454"/>
      <c r="D198" s="454"/>
      <c r="E198" s="454"/>
      <c r="F198" s="454"/>
    </row>
    <row r="199" spans="1:6" x14ac:dyDescent="0.2">
      <c r="A199" s="454"/>
      <c r="B199" s="454"/>
      <c r="C199" s="454"/>
      <c r="D199" s="454"/>
      <c r="E199" s="454"/>
      <c r="F199" s="454"/>
    </row>
    <row r="200" spans="1:6" x14ac:dyDescent="0.2">
      <c r="A200" s="454"/>
      <c r="B200" s="454"/>
      <c r="C200" s="454"/>
      <c r="D200" s="454"/>
      <c r="E200" s="454"/>
      <c r="F200" s="454"/>
    </row>
    <row r="201" spans="1:6" x14ac:dyDescent="0.2">
      <c r="A201" s="454"/>
      <c r="B201" s="454"/>
      <c r="C201" s="454"/>
      <c r="D201" s="454"/>
      <c r="E201" s="454"/>
      <c r="F201" s="454"/>
    </row>
    <row r="202" spans="1:6" x14ac:dyDescent="0.2">
      <c r="A202" s="454"/>
      <c r="B202" s="454"/>
      <c r="C202" s="454"/>
      <c r="D202" s="454"/>
      <c r="E202" s="454"/>
      <c r="F202" s="454"/>
    </row>
    <row r="203" spans="1:6" x14ac:dyDescent="0.2">
      <c r="A203" s="454"/>
      <c r="B203" s="454"/>
      <c r="C203" s="454"/>
      <c r="D203" s="454"/>
      <c r="E203" s="454"/>
      <c r="F203" s="454"/>
    </row>
    <row r="204" spans="1:6" x14ac:dyDescent="0.2">
      <c r="A204" s="454"/>
      <c r="B204" s="454"/>
      <c r="C204" s="454"/>
      <c r="D204" s="454"/>
      <c r="E204" s="454"/>
      <c r="F204" s="454"/>
    </row>
    <row r="205" spans="1:6" x14ac:dyDescent="0.2">
      <c r="A205" s="454"/>
      <c r="B205" s="454"/>
      <c r="C205" s="454"/>
      <c r="D205" s="454"/>
      <c r="E205" s="454"/>
      <c r="F205" s="454"/>
    </row>
    <row r="206" spans="1:6" x14ac:dyDescent="0.2">
      <c r="A206" s="454"/>
      <c r="B206" s="454"/>
      <c r="C206" s="454"/>
      <c r="D206" s="454"/>
      <c r="E206" s="454"/>
      <c r="F206" s="454"/>
    </row>
    <row r="207" spans="1:6" x14ac:dyDescent="0.2">
      <c r="A207" s="454"/>
      <c r="B207" s="454"/>
      <c r="C207" s="454"/>
      <c r="D207" s="454"/>
      <c r="E207" s="454"/>
      <c r="F207" s="454"/>
    </row>
    <row r="208" spans="1:6" x14ac:dyDescent="0.2">
      <c r="A208" s="454"/>
      <c r="B208" s="454"/>
      <c r="C208" s="454"/>
      <c r="D208" s="454"/>
      <c r="E208" s="454"/>
      <c r="F208" s="454"/>
    </row>
    <row r="209" spans="1:6" x14ac:dyDescent="0.2">
      <c r="A209" s="454"/>
      <c r="B209" s="454"/>
      <c r="C209" s="454"/>
      <c r="D209" s="454"/>
      <c r="E209" s="454"/>
      <c r="F209" s="454"/>
    </row>
    <row r="210" spans="1:6" x14ac:dyDescent="0.2">
      <c r="A210" s="454"/>
      <c r="B210" s="454"/>
      <c r="C210" s="454"/>
      <c r="D210" s="454"/>
      <c r="E210" s="454"/>
      <c r="F210" s="454"/>
    </row>
    <row r="211" spans="1:6" x14ac:dyDescent="0.2">
      <c r="A211" s="454"/>
      <c r="B211" s="454"/>
      <c r="C211" s="454"/>
      <c r="D211" s="454"/>
      <c r="E211" s="454"/>
      <c r="F211" s="454"/>
    </row>
    <row r="212" spans="1:6" x14ac:dyDescent="0.2">
      <c r="A212" s="454"/>
      <c r="B212" s="454"/>
      <c r="C212" s="454"/>
      <c r="D212" s="454"/>
      <c r="E212" s="454"/>
      <c r="F212" s="454"/>
    </row>
    <row r="213" spans="1:6" x14ac:dyDescent="0.2">
      <c r="A213" s="454"/>
      <c r="B213" s="454"/>
      <c r="C213" s="454"/>
      <c r="D213" s="454"/>
      <c r="E213" s="454"/>
      <c r="F213" s="454"/>
    </row>
    <row r="214" spans="1:6" x14ac:dyDescent="0.2">
      <c r="A214" s="454"/>
      <c r="B214" s="454"/>
      <c r="C214" s="454"/>
      <c r="D214" s="454"/>
      <c r="E214" s="454"/>
      <c r="F214" s="454"/>
    </row>
    <row r="215" spans="1:6" x14ac:dyDescent="0.2">
      <c r="A215" s="454"/>
      <c r="B215" s="454"/>
      <c r="C215" s="454"/>
      <c r="D215" s="454"/>
      <c r="E215" s="454"/>
      <c r="F215" s="454"/>
    </row>
    <row r="216" spans="1:6" x14ac:dyDescent="0.2">
      <c r="A216" s="454"/>
      <c r="B216" s="454"/>
      <c r="C216" s="454"/>
      <c r="D216" s="454"/>
      <c r="E216" s="454"/>
      <c r="F216" s="454"/>
    </row>
    <row r="217" spans="1:6" x14ac:dyDescent="0.2">
      <c r="A217" s="454"/>
      <c r="B217" s="454"/>
      <c r="C217" s="454"/>
      <c r="D217" s="454"/>
      <c r="E217" s="454"/>
      <c r="F217" s="454"/>
    </row>
    <row r="218" spans="1:6" x14ac:dyDescent="0.2">
      <c r="A218" s="454"/>
      <c r="B218" s="454"/>
      <c r="C218" s="454"/>
      <c r="D218" s="454"/>
      <c r="E218" s="454"/>
      <c r="F218" s="454"/>
    </row>
    <row r="219" spans="1:6" x14ac:dyDescent="0.2">
      <c r="A219" s="454"/>
      <c r="B219" s="454"/>
      <c r="C219" s="454"/>
      <c r="D219" s="454"/>
      <c r="E219" s="454"/>
      <c r="F219" s="454"/>
    </row>
    <row r="220" spans="1:6" x14ac:dyDescent="0.2">
      <c r="A220" s="454"/>
      <c r="B220" s="454"/>
      <c r="C220" s="454"/>
      <c r="D220" s="454"/>
      <c r="E220" s="454"/>
      <c r="F220" s="454"/>
    </row>
    <row r="221" spans="1:6" x14ac:dyDescent="0.2">
      <c r="A221" s="454"/>
      <c r="B221" s="454"/>
      <c r="C221" s="454"/>
      <c r="D221" s="454"/>
      <c r="E221" s="454"/>
      <c r="F221" s="454"/>
    </row>
    <row r="222" spans="1:6" x14ac:dyDescent="0.2">
      <c r="A222" s="454"/>
      <c r="B222" s="454"/>
      <c r="C222" s="454"/>
      <c r="D222" s="454"/>
      <c r="E222" s="454"/>
      <c r="F222" s="454"/>
    </row>
    <row r="223" spans="1:6" x14ac:dyDescent="0.2">
      <c r="A223" s="454"/>
      <c r="B223" s="454"/>
      <c r="C223" s="454"/>
      <c r="D223" s="454"/>
      <c r="E223" s="454"/>
      <c r="F223" s="454"/>
    </row>
    <row r="224" spans="1:6" x14ac:dyDescent="0.2">
      <c r="A224" s="454"/>
      <c r="B224" s="454"/>
      <c r="C224" s="454"/>
      <c r="D224" s="454"/>
      <c r="E224" s="454"/>
      <c r="F224" s="454"/>
    </row>
    <row r="225" spans="1:6" x14ac:dyDescent="0.2">
      <c r="A225" s="454"/>
      <c r="B225" s="454"/>
      <c r="C225" s="454"/>
      <c r="D225" s="454"/>
      <c r="E225" s="454"/>
      <c r="F225" s="454"/>
    </row>
    <row r="226" spans="1:6" x14ac:dyDescent="0.2">
      <c r="A226" s="454"/>
      <c r="B226" s="454"/>
      <c r="C226" s="454"/>
      <c r="D226" s="454"/>
      <c r="E226" s="454"/>
      <c r="F226" s="454"/>
    </row>
    <row r="227" spans="1:6" x14ac:dyDescent="0.2">
      <c r="A227" s="454"/>
      <c r="B227" s="454"/>
      <c r="C227" s="454"/>
      <c r="D227" s="454"/>
      <c r="E227" s="454"/>
      <c r="F227" s="454"/>
    </row>
    <row r="228" spans="1:6" x14ac:dyDescent="0.2">
      <c r="A228" s="454"/>
      <c r="B228" s="454"/>
      <c r="C228" s="454"/>
      <c r="D228" s="454"/>
      <c r="E228" s="454"/>
      <c r="F228" s="454"/>
    </row>
    <row r="229" spans="1:6" x14ac:dyDescent="0.2">
      <c r="A229" s="454"/>
      <c r="B229" s="454"/>
      <c r="C229" s="454"/>
      <c r="D229" s="454"/>
      <c r="E229" s="454"/>
      <c r="F229" s="454"/>
    </row>
    <row r="230" spans="1:6" x14ac:dyDescent="0.2">
      <c r="A230" s="454"/>
      <c r="B230" s="454"/>
      <c r="C230" s="454"/>
      <c r="D230" s="454"/>
      <c r="E230" s="454"/>
      <c r="F230" s="454"/>
    </row>
    <row r="231" spans="1:6" x14ac:dyDescent="0.2">
      <c r="A231" s="454"/>
      <c r="B231" s="454"/>
      <c r="C231" s="454"/>
      <c r="D231" s="454"/>
      <c r="E231" s="454"/>
      <c r="F231" s="454"/>
    </row>
    <row r="232" spans="1:6" x14ac:dyDescent="0.2">
      <c r="A232" s="454"/>
      <c r="B232" s="454"/>
      <c r="C232" s="454"/>
      <c r="D232" s="454"/>
      <c r="E232" s="454"/>
      <c r="F232" s="454"/>
    </row>
    <row r="233" spans="1:6" x14ac:dyDescent="0.2">
      <c r="A233" s="454"/>
      <c r="B233" s="454"/>
      <c r="C233" s="454"/>
      <c r="D233" s="454"/>
      <c r="E233" s="454"/>
      <c r="F233" s="454"/>
    </row>
    <row r="234" spans="1:6" x14ac:dyDescent="0.2">
      <c r="A234" s="454"/>
      <c r="B234" s="454"/>
      <c r="C234" s="454"/>
      <c r="D234" s="454"/>
      <c r="E234" s="454"/>
      <c r="F234" s="454"/>
    </row>
    <row r="235" spans="1:6" x14ac:dyDescent="0.2">
      <c r="A235" s="454"/>
      <c r="B235" s="454"/>
      <c r="C235" s="454"/>
      <c r="D235" s="454"/>
      <c r="E235" s="454"/>
      <c r="F235" s="454"/>
    </row>
    <row r="236" spans="1:6" x14ac:dyDescent="0.2">
      <c r="A236" s="454"/>
      <c r="B236" s="454"/>
      <c r="C236" s="454"/>
      <c r="D236" s="454"/>
      <c r="E236" s="454"/>
      <c r="F236" s="454"/>
    </row>
    <row r="237" spans="1:6" x14ac:dyDescent="0.2">
      <c r="A237" s="454"/>
      <c r="B237" s="454"/>
      <c r="C237" s="454"/>
      <c r="D237" s="454"/>
      <c r="E237" s="454"/>
      <c r="F237" s="454"/>
    </row>
    <row r="238" spans="1:6" x14ac:dyDescent="0.2">
      <c r="A238" s="454"/>
      <c r="B238" s="454"/>
      <c r="C238" s="454"/>
      <c r="D238" s="454"/>
      <c r="E238" s="454"/>
      <c r="F238" s="454"/>
    </row>
    <row r="239" spans="1:6" x14ac:dyDescent="0.2">
      <c r="A239" s="454"/>
      <c r="B239" s="454"/>
      <c r="C239" s="454"/>
      <c r="D239" s="454"/>
      <c r="E239" s="454"/>
      <c r="F239" s="454"/>
    </row>
    <row r="240" spans="1:6" x14ac:dyDescent="0.2">
      <c r="A240" s="454"/>
      <c r="B240" s="454"/>
      <c r="C240" s="454"/>
      <c r="D240" s="454"/>
      <c r="E240" s="454"/>
      <c r="F240" s="454"/>
    </row>
    <row r="241" spans="1:6" x14ac:dyDescent="0.2">
      <c r="A241" s="454"/>
      <c r="B241" s="454"/>
      <c r="C241" s="454"/>
      <c r="D241" s="454"/>
      <c r="E241" s="454"/>
      <c r="F241" s="454"/>
    </row>
    <row r="242" spans="1:6" x14ac:dyDescent="0.2">
      <c r="A242" s="454"/>
      <c r="B242" s="454"/>
      <c r="C242" s="454"/>
      <c r="D242" s="454"/>
      <c r="E242" s="454"/>
      <c r="F242" s="454"/>
    </row>
    <row r="243" spans="1:6" x14ac:dyDescent="0.2">
      <c r="A243" s="454"/>
      <c r="B243" s="454"/>
      <c r="C243" s="454"/>
      <c r="D243" s="454"/>
      <c r="E243" s="454"/>
      <c r="F243" s="454"/>
    </row>
    <row r="244" spans="1:6" x14ac:dyDescent="0.2">
      <c r="A244" s="454"/>
      <c r="B244" s="454"/>
      <c r="C244" s="454"/>
      <c r="D244" s="454"/>
      <c r="E244" s="454"/>
      <c r="F244" s="454"/>
    </row>
    <row r="245" spans="1:6" x14ac:dyDescent="0.2">
      <c r="A245" s="454"/>
      <c r="B245" s="454"/>
      <c r="C245" s="454"/>
      <c r="D245" s="454"/>
      <c r="E245" s="454"/>
      <c r="F245" s="454"/>
    </row>
    <row r="246" spans="1:6" x14ac:dyDescent="0.2">
      <c r="A246" s="454"/>
      <c r="B246" s="454"/>
      <c r="C246" s="454"/>
      <c r="D246" s="454"/>
      <c r="E246" s="454"/>
      <c r="F246" s="454"/>
    </row>
    <row r="247" spans="1:6" x14ac:dyDescent="0.2">
      <c r="A247" s="454"/>
      <c r="B247" s="454"/>
      <c r="C247" s="454"/>
      <c r="D247" s="454"/>
      <c r="E247" s="454"/>
      <c r="F247" s="454"/>
    </row>
    <row r="248" spans="1:6" x14ac:dyDescent="0.2">
      <c r="A248" s="454"/>
      <c r="B248" s="454"/>
      <c r="C248" s="454"/>
      <c r="D248" s="454"/>
      <c r="E248" s="454"/>
      <c r="F248" s="454"/>
    </row>
    <row r="249" spans="1:6" x14ac:dyDescent="0.2">
      <c r="A249" s="454"/>
      <c r="B249" s="454"/>
      <c r="C249" s="454"/>
      <c r="D249" s="454"/>
      <c r="E249" s="454"/>
      <c r="F249" s="454"/>
    </row>
    <row r="250" spans="1:6" x14ac:dyDescent="0.2">
      <c r="A250" s="454"/>
      <c r="B250" s="454"/>
      <c r="C250" s="454"/>
      <c r="D250" s="454"/>
      <c r="E250" s="454"/>
      <c r="F250" s="454"/>
    </row>
    <row r="251" spans="1:6" x14ac:dyDescent="0.2">
      <c r="A251" s="454"/>
      <c r="B251" s="454"/>
      <c r="C251" s="454"/>
      <c r="D251" s="454"/>
      <c r="E251" s="454"/>
      <c r="F251" s="454"/>
    </row>
    <row r="252" spans="1:6" x14ac:dyDescent="0.2">
      <c r="A252" s="454"/>
      <c r="B252" s="454"/>
      <c r="C252" s="454"/>
      <c r="D252" s="454"/>
      <c r="E252" s="454"/>
      <c r="F252" s="454"/>
    </row>
    <row r="253" spans="1:6" x14ac:dyDescent="0.2">
      <c r="A253" s="454"/>
      <c r="B253" s="454"/>
      <c r="C253" s="454"/>
      <c r="D253" s="454"/>
      <c r="E253" s="454"/>
      <c r="F253" s="454"/>
    </row>
    <row r="254" spans="1:6" x14ac:dyDescent="0.2">
      <c r="A254" s="454"/>
      <c r="B254" s="454"/>
      <c r="C254" s="454"/>
      <c r="D254" s="454"/>
      <c r="E254" s="454"/>
      <c r="F254" s="454"/>
    </row>
    <row r="255" spans="1:6" x14ac:dyDescent="0.2">
      <c r="A255" s="454"/>
      <c r="B255" s="454"/>
      <c r="C255" s="454"/>
      <c r="D255" s="454"/>
      <c r="E255" s="454"/>
      <c r="F255" s="454"/>
    </row>
    <row r="256" spans="1:6" x14ac:dyDescent="0.2">
      <c r="A256" s="454"/>
      <c r="B256" s="454"/>
      <c r="C256" s="454"/>
      <c r="D256" s="454"/>
      <c r="E256" s="454"/>
      <c r="F256" s="454"/>
    </row>
    <row r="257" spans="1:6" x14ac:dyDescent="0.2">
      <c r="A257" s="454"/>
      <c r="B257" s="454"/>
      <c r="C257" s="454"/>
      <c r="D257" s="454"/>
      <c r="E257" s="454"/>
      <c r="F257" s="454"/>
    </row>
    <row r="258" spans="1:6" x14ac:dyDescent="0.2">
      <c r="A258" s="454"/>
      <c r="B258" s="454"/>
      <c r="C258" s="454"/>
      <c r="D258" s="454"/>
      <c r="E258" s="454"/>
      <c r="F258" s="454"/>
    </row>
    <row r="259" spans="1:6" x14ac:dyDescent="0.2">
      <c r="A259" s="454"/>
      <c r="B259" s="454"/>
      <c r="C259" s="454"/>
      <c r="D259" s="454"/>
      <c r="E259" s="454"/>
      <c r="F259" s="454"/>
    </row>
    <row r="260" spans="1:6" x14ac:dyDescent="0.2">
      <c r="A260" s="454"/>
      <c r="B260" s="454"/>
      <c r="C260" s="454"/>
      <c r="D260" s="454"/>
      <c r="E260" s="454"/>
      <c r="F260" s="454"/>
    </row>
    <row r="261" spans="1:6" x14ac:dyDescent="0.2">
      <c r="A261" s="454"/>
      <c r="B261" s="454"/>
      <c r="C261" s="454"/>
      <c r="D261" s="454"/>
      <c r="E261" s="454"/>
      <c r="F261" s="454"/>
    </row>
    <row r="262" spans="1:6" x14ac:dyDescent="0.2">
      <c r="A262" s="454"/>
      <c r="B262" s="454"/>
      <c r="C262" s="454"/>
      <c r="D262" s="454"/>
      <c r="E262" s="454"/>
      <c r="F262" s="454"/>
    </row>
    <row r="263" spans="1:6" x14ac:dyDescent="0.2">
      <c r="A263" s="454"/>
      <c r="B263" s="454"/>
      <c r="C263" s="454"/>
      <c r="D263" s="454"/>
      <c r="E263" s="454"/>
      <c r="F263" s="454"/>
    </row>
    <row r="264" spans="1:6" x14ac:dyDescent="0.2">
      <c r="A264" s="454"/>
      <c r="B264" s="454"/>
      <c r="C264" s="454"/>
      <c r="D264" s="454"/>
      <c r="E264" s="454"/>
      <c r="F264" s="454"/>
    </row>
    <row r="265" spans="1:6" x14ac:dyDescent="0.2">
      <c r="A265" s="454"/>
      <c r="B265" s="454"/>
      <c r="C265" s="454"/>
      <c r="D265" s="454"/>
      <c r="E265" s="454"/>
      <c r="F265" s="454"/>
    </row>
    <row r="266" spans="1:6" x14ac:dyDescent="0.2">
      <c r="A266" s="454"/>
      <c r="B266" s="454"/>
      <c r="C266" s="454"/>
      <c r="D266" s="454"/>
      <c r="E266" s="454"/>
      <c r="F266" s="454"/>
    </row>
    <row r="267" spans="1:6" x14ac:dyDescent="0.2">
      <c r="A267" s="454"/>
      <c r="B267" s="454"/>
      <c r="C267" s="454"/>
      <c r="D267" s="454"/>
      <c r="E267" s="454"/>
      <c r="F267" s="454"/>
    </row>
    <row r="268" spans="1:6" x14ac:dyDescent="0.2">
      <c r="A268" s="454"/>
      <c r="B268" s="454"/>
      <c r="C268" s="454"/>
      <c r="D268" s="454"/>
      <c r="E268" s="454"/>
      <c r="F268" s="454"/>
    </row>
    <row r="269" spans="1:6" x14ac:dyDescent="0.2">
      <c r="A269" s="454"/>
      <c r="B269" s="454"/>
      <c r="C269" s="454"/>
      <c r="D269" s="454"/>
      <c r="E269" s="454"/>
      <c r="F269" s="454"/>
    </row>
    <row r="270" spans="1:6" x14ac:dyDescent="0.2">
      <c r="A270" s="454"/>
      <c r="B270" s="454"/>
      <c r="C270" s="454"/>
      <c r="D270" s="454"/>
      <c r="E270" s="454"/>
      <c r="F270" s="454"/>
    </row>
    <row r="271" spans="1:6" x14ac:dyDescent="0.2">
      <c r="A271" s="454"/>
      <c r="B271" s="454"/>
      <c r="C271" s="454"/>
      <c r="D271" s="454"/>
      <c r="E271" s="454"/>
      <c r="F271" s="454"/>
    </row>
    <row r="272" spans="1:6" x14ac:dyDescent="0.2">
      <c r="A272" s="454"/>
      <c r="B272" s="454"/>
      <c r="C272" s="454"/>
      <c r="D272" s="454"/>
      <c r="E272" s="454"/>
      <c r="F272" s="454"/>
    </row>
    <row r="273" spans="1:6" x14ac:dyDescent="0.2">
      <c r="A273" s="454"/>
      <c r="B273" s="454"/>
      <c r="C273" s="454"/>
      <c r="D273" s="454"/>
      <c r="E273" s="454"/>
      <c r="F273" s="454"/>
    </row>
    <row r="274" spans="1:6" x14ac:dyDescent="0.2">
      <c r="A274" s="454"/>
      <c r="B274" s="454"/>
      <c r="C274" s="454"/>
      <c r="D274" s="454"/>
      <c r="E274" s="454"/>
      <c r="F274" s="454"/>
    </row>
    <row r="275" spans="1:6" x14ac:dyDescent="0.2">
      <c r="A275" s="454"/>
      <c r="B275" s="454"/>
      <c r="C275" s="454"/>
      <c r="D275" s="454"/>
      <c r="E275" s="454"/>
      <c r="F275" s="454"/>
    </row>
    <row r="276" spans="1:6" x14ac:dyDescent="0.2">
      <c r="A276" s="454"/>
      <c r="B276" s="454"/>
      <c r="C276" s="454"/>
      <c r="D276" s="454"/>
      <c r="E276" s="454"/>
      <c r="F276" s="454"/>
    </row>
    <row r="277" spans="1:6" x14ac:dyDescent="0.2">
      <c r="A277" s="454"/>
      <c r="B277" s="454"/>
      <c r="C277" s="454"/>
      <c r="D277" s="454"/>
      <c r="E277" s="454"/>
      <c r="F277" s="454"/>
    </row>
    <row r="278" spans="1:6" x14ac:dyDescent="0.2">
      <c r="A278" s="454"/>
      <c r="B278" s="454"/>
      <c r="C278" s="454"/>
      <c r="D278" s="454"/>
      <c r="E278" s="454"/>
      <c r="F278" s="454"/>
    </row>
    <row r="279" spans="1:6" x14ac:dyDescent="0.2">
      <c r="A279" s="454"/>
      <c r="B279" s="454"/>
      <c r="C279" s="454"/>
      <c r="D279" s="454"/>
      <c r="E279" s="454"/>
      <c r="F279" s="454"/>
    </row>
    <row r="280" spans="1:6" x14ac:dyDescent="0.2">
      <c r="A280" s="454"/>
      <c r="B280" s="454"/>
      <c r="C280" s="454"/>
      <c r="D280" s="454"/>
      <c r="E280" s="454"/>
      <c r="F280" s="454"/>
    </row>
    <row r="281" spans="1:6" x14ac:dyDescent="0.2">
      <c r="A281" s="454"/>
      <c r="B281" s="454"/>
      <c r="C281" s="454"/>
      <c r="D281" s="454"/>
      <c r="E281" s="454"/>
      <c r="F281" s="454"/>
    </row>
    <row r="282" spans="1:6" x14ac:dyDescent="0.2">
      <c r="A282" s="454"/>
      <c r="B282" s="454"/>
      <c r="C282" s="454"/>
      <c r="D282" s="454"/>
      <c r="E282" s="454"/>
      <c r="F282" s="454"/>
    </row>
    <row r="283" spans="1:6" x14ac:dyDescent="0.2">
      <c r="A283" s="454"/>
      <c r="B283" s="454"/>
      <c r="C283" s="454"/>
      <c r="D283" s="454"/>
      <c r="E283" s="454"/>
      <c r="F283" s="454"/>
    </row>
    <row r="284" spans="1:6" x14ac:dyDescent="0.2">
      <c r="A284" s="454"/>
      <c r="B284" s="454"/>
      <c r="C284" s="454"/>
      <c r="D284" s="454"/>
      <c r="E284" s="454"/>
      <c r="F284" s="454"/>
    </row>
    <row r="285" spans="1:6" x14ac:dyDescent="0.2">
      <c r="A285" s="454"/>
      <c r="B285" s="454"/>
      <c r="C285" s="454"/>
      <c r="D285" s="454"/>
      <c r="E285" s="454"/>
      <c r="F285" s="454"/>
    </row>
    <row r="286" spans="1:6" x14ac:dyDescent="0.2">
      <c r="A286" s="454"/>
      <c r="B286" s="454"/>
      <c r="C286" s="454"/>
      <c r="D286" s="454"/>
      <c r="E286" s="454"/>
      <c r="F286" s="454"/>
    </row>
    <row r="287" spans="1:6" x14ac:dyDescent="0.2">
      <c r="A287" s="454"/>
      <c r="B287" s="454"/>
      <c r="C287" s="454"/>
      <c r="D287" s="454"/>
      <c r="E287" s="454"/>
      <c r="F287" s="454"/>
    </row>
    <row r="288" spans="1:6" x14ac:dyDescent="0.2">
      <c r="A288" s="454"/>
      <c r="B288" s="454"/>
      <c r="C288" s="454"/>
      <c r="D288" s="454"/>
      <c r="E288" s="454"/>
      <c r="F288" s="454"/>
    </row>
    <row r="289" spans="1:6" x14ac:dyDescent="0.2">
      <c r="A289" s="454"/>
      <c r="B289" s="454"/>
      <c r="C289" s="454"/>
      <c r="D289" s="454"/>
      <c r="E289" s="454"/>
      <c r="F289" s="454"/>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3" customWidth="1"/>
    <col min="2" max="2" width="78.75" style="463" customWidth="1"/>
    <col min="3" max="5" width="10.25" style="463"/>
    <col min="6" max="6" width="4.25" style="463" customWidth="1"/>
    <col min="7" max="256" width="10.25" style="463"/>
    <col min="257" max="257" width="1.25" style="463" customWidth="1"/>
    <col min="258" max="258" width="78.75" style="463" customWidth="1"/>
    <col min="259" max="261" width="10.25" style="463"/>
    <col min="262" max="262" width="4.25" style="463" customWidth="1"/>
    <col min="263" max="512" width="10.25" style="463"/>
    <col min="513" max="513" width="1.25" style="463" customWidth="1"/>
    <col min="514" max="514" width="78.75" style="463" customWidth="1"/>
    <col min="515" max="517" width="10.25" style="463"/>
    <col min="518" max="518" width="4.25" style="463" customWidth="1"/>
    <col min="519" max="768" width="10.25" style="463"/>
    <col min="769" max="769" width="1.25" style="463" customWidth="1"/>
    <col min="770" max="770" width="78.75" style="463" customWidth="1"/>
    <col min="771" max="773" width="10.25" style="463"/>
    <col min="774" max="774" width="4.25" style="463" customWidth="1"/>
    <col min="775" max="1024" width="10.25" style="463"/>
    <col min="1025" max="1025" width="1.25" style="463" customWidth="1"/>
    <col min="1026" max="1026" width="78.75" style="463" customWidth="1"/>
    <col min="1027" max="1029" width="10.25" style="463"/>
    <col min="1030" max="1030" width="4.25" style="463" customWidth="1"/>
    <col min="1031" max="1280" width="10.25" style="463"/>
    <col min="1281" max="1281" width="1.25" style="463" customWidth="1"/>
    <col min="1282" max="1282" width="78.75" style="463" customWidth="1"/>
    <col min="1283" max="1285" width="10.25" style="463"/>
    <col min="1286" max="1286" width="4.25" style="463" customWidth="1"/>
    <col min="1287" max="1536" width="10.25" style="463"/>
    <col min="1537" max="1537" width="1.25" style="463" customWidth="1"/>
    <col min="1538" max="1538" width="78.75" style="463" customWidth="1"/>
    <col min="1539" max="1541" width="10.25" style="463"/>
    <col min="1542" max="1542" width="4.25" style="463" customWidth="1"/>
    <col min="1543" max="1792" width="10.25" style="463"/>
    <col min="1793" max="1793" width="1.25" style="463" customWidth="1"/>
    <col min="1794" max="1794" width="78.75" style="463" customWidth="1"/>
    <col min="1795" max="1797" width="10.25" style="463"/>
    <col min="1798" max="1798" width="4.25" style="463" customWidth="1"/>
    <col min="1799" max="2048" width="10.25" style="463"/>
    <col min="2049" max="2049" width="1.25" style="463" customWidth="1"/>
    <col min="2050" max="2050" width="78.75" style="463" customWidth="1"/>
    <col min="2051" max="2053" width="10.25" style="463"/>
    <col min="2054" max="2054" width="4.25" style="463" customWidth="1"/>
    <col min="2055" max="2304" width="10.25" style="463"/>
    <col min="2305" max="2305" width="1.25" style="463" customWidth="1"/>
    <col min="2306" max="2306" width="78.75" style="463" customWidth="1"/>
    <col min="2307" max="2309" width="10.25" style="463"/>
    <col min="2310" max="2310" width="4.25" style="463" customWidth="1"/>
    <col min="2311" max="2560" width="10.25" style="463"/>
    <col min="2561" max="2561" width="1.25" style="463" customWidth="1"/>
    <col min="2562" max="2562" width="78.75" style="463" customWidth="1"/>
    <col min="2563" max="2565" width="10.25" style="463"/>
    <col min="2566" max="2566" width="4.25" style="463" customWidth="1"/>
    <col min="2567" max="2816" width="10.25" style="463"/>
    <col min="2817" max="2817" width="1.25" style="463" customWidth="1"/>
    <col min="2818" max="2818" width="78.75" style="463" customWidth="1"/>
    <col min="2819" max="2821" width="10.25" style="463"/>
    <col min="2822" max="2822" width="4.25" style="463" customWidth="1"/>
    <col min="2823" max="3072" width="10.25" style="463"/>
    <col min="3073" max="3073" width="1.25" style="463" customWidth="1"/>
    <col min="3074" max="3074" width="78.75" style="463" customWidth="1"/>
    <col min="3075" max="3077" width="10.25" style="463"/>
    <col min="3078" max="3078" width="4.25" style="463" customWidth="1"/>
    <col min="3079" max="3328" width="10.25" style="463"/>
    <col min="3329" max="3329" width="1.25" style="463" customWidth="1"/>
    <col min="3330" max="3330" width="78.75" style="463" customWidth="1"/>
    <col min="3331" max="3333" width="10.25" style="463"/>
    <col min="3334" max="3334" width="4.25" style="463" customWidth="1"/>
    <col min="3335" max="3584" width="10.25" style="463"/>
    <col min="3585" max="3585" width="1.25" style="463" customWidth="1"/>
    <col min="3586" max="3586" width="78.75" style="463" customWidth="1"/>
    <col min="3587" max="3589" width="10.25" style="463"/>
    <col min="3590" max="3590" width="4.25" style="463" customWidth="1"/>
    <col min="3591" max="3840" width="10.25" style="463"/>
    <col min="3841" max="3841" width="1.25" style="463" customWidth="1"/>
    <col min="3842" max="3842" width="78.75" style="463" customWidth="1"/>
    <col min="3843" max="3845" width="10.25" style="463"/>
    <col min="3846" max="3846" width="4.25" style="463" customWidth="1"/>
    <col min="3847" max="4096" width="10.25" style="463"/>
    <col min="4097" max="4097" width="1.25" style="463" customWidth="1"/>
    <col min="4098" max="4098" width="78.75" style="463" customWidth="1"/>
    <col min="4099" max="4101" width="10.25" style="463"/>
    <col min="4102" max="4102" width="4.25" style="463" customWidth="1"/>
    <col min="4103" max="4352" width="10.25" style="463"/>
    <col min="4353" max="4353" width="1.25" style="463" customWidth="1"/>
    <col min="4354" max="4354" width="78.75" style="463" customWidth="1"/>
    <col min="4355" max="4357" width="10.25" style="463"/>
    <col min="4358" max="4358" width="4.25" style="463" customWidth="1"/>
    <col min="4359" max="4608" width="10.25" style="463"/>
    <col min="4609" max="4609" width="1.25" style="463" customWidth="1"/>
    <col min="4610" max="4610" width="78.75" style="463" customWidth="1"/>
    <col min="4611" max="4613" width="10.25" style="463"/>
    <col min="4614" max="4614" width="4.25" style="463" customWidth="1"/>
    <col min="4615" max="4864" width="10.25" style="463"/>
    <col min="4865" max="4865" width="1.25" style="463" customWidth="1"/>
    <col min="4866" max="4866" width="78.75" style="463" customWidth="1"/>
    <col min="4867" max="4869" width="10.25" style="463"/>
    <col min="4870" max="4870" width="4.25" style="463" customWidth="1"/>
    <col min="4871" max="5120" width="10.25" style="463"/>
    <col min="5121" max="5121" width="1.25" style="463" customWidth="1"/>
    <col min="5122" max="5122" width="78.75" style="463" customWidth="1"/>
    <col min="5123" max="5125" width="10.25" style="463"/>
    <col min="5126" max="5126" width="4.25" style="463" customWidth="1"/>
    <col min="5127" max="5376" width="10.25" style="463"/>
    <col min="5377" max="5377" width="1.25" style="463" customWidth="1"/>
    <col min="5378" max="5378" width="78.75" style="463" customWidth="1"/>
    <col min="5379" max="5381" width="10.25" style="463"/>
    <col min="5382" max="5382" width="4.25" style="463" customWidth="1"/>
    <col min="5383" max="5632" width="10.25" style="463"/>
    <col min="5633" max="5633" width="1.25" style="463" customWidth="1"/>
    <col min="5634" max="5634" width="78.75" style="463" customWidth="1"/>
    <col min="5635" max="5637" width="10.25" style="463"/>
    <col min="5638" max="5638" width="4.25" style="463" customWidth="1"/>
    <col min="5639" max="5888" width="10.25" style="463"/>
    <col min="5889" max="5889" width="1.25" style="463" customWidth="1"/>
    <col min="5890" max="5890" width="78.75" style="463" customWidth="1"/>
    <col min="5891" max="5893" width="10.25" style="463"/>
    <col min="5894" max="5894" width="4.25" style="463" customWidth="1"/>
    <col min="5895" max="6144" width="10.25" style="463"/>
    <col min="6145" max="6145" width="1.25" style="463" customWidth="1"/>
    <col min="6146" max="6146" width="78.75" style="463" customWidth="1"/>
    <col min="6147" max="6149" width="10.25" style="463"/>
    <col min="6150" max="6150" width="4.25" style="463" customWidth="1"/>
    <col min="6151" max="6400" width="10.25" style="463"/>
    <col min="6401" max="6401" width="1.25" style="463" customWidth="1"/>
    <col min="6402" max="6402" width="78.75" style="463" customWidth="1"/>
    <col min="6403" max="6405" width="10.25" style="463"/>
    <col min="6406" max="6406" width="4.25" style="463" customWidth="1"/>
    <col min="6407" max="6656" width="10.25" style="463"/>
    <col min="6657" max="6657" width="1.25" style="463" customWidth="1"/>
    <col min="6658" max="6658" width="78.75" style="463" customWidth="1"/>
    <col min="6659" max="6661" width="10.25" style="463"/>
    <col min="6662" max="6662" width="4.25" style="463" customWidth="1"/>
    <col min="6663" max="6912" width="10.25" style="463"/>
    <col min="6913" max="6913" width="1.25" style="463" customWidth="1"/>
    <col min="6914" max="6914" width="78.75" style="463" customWidth="1"/>
    <col min="6915" max="6917" width="10.25" style="463"/>
    <col min="6918" max="6918" width="4.25" style="463" customWidth="1"/>
    <col min="6919" max="7168" width="10.25" style="463"/>
    <col min="7169" max="7169" width="1.25" style="463" customWidth="1"/>
    <col min="7170" max="7170" width="78.75" style="463" customWidth="1"/>
    <col min="7171" max="7173" width="10.25" style="463"/>
    <col min="7174" max="7174" width="4.25" style="463" customWidth="1"/>
    <col min="7175" max="7424" width="10.25" style="463"/>
    <col min="7425" max="7425" width="1.25" style="463" customWidth="1"/>
    <col min="7426" max="7426" width="78.75" style="463" customWidth="1"/>
    <col min="7427" max="7429" width="10.25" style="463"/>
    <col min="7430" max="7430" width="4.25" style="463" customWidth="1"/>
    <col min="7431" max="7680" width="10.25" style="463"/>
    <col min="7681" max="7681" width="1.25" style="463" customWidth="1"/>
    <col min="7682" max="7682" width="78.75" style="463" customWidth="1"/>
    <col min="7683" max="7685" width="10.25" style="463"/>
    <col min="7686" max="7686" width="4.25" style="463" customWidth="1"/>
    <col min="7687" max="7936" width="10.25" style="463"/>
    <col min="7937" max="7937" width="1.25" style="463" customWidth="1"/>
    <col min="7938" max="7938" width="78.75" style="463" customWidth="1"/>
    <col min="7939" max="7941" width="10.25" style="463"/>
    <col min="7942" max="7942" width="4.25" style="463" customWidth="1"/>
    <col min="7943" max="8192" width="10.25" style="463"/>
    <col min="8193" max="8193" width="1.25" style="463" customWidth="1"/>
    <col min="8194" max="8194" width="78.75" style="463" customWidth="1"/>
    <col min="8195" max="8197" width="10.25" style="463"/>
    <col min="8198" max="8198" width="4.25" style="463" customWidth="1"/>
    <col min="8199" max="8448" width="10.25" style="463"/>
    <col min="8449" max="8449" width="1.25" style="463" customWidth="1"/>
    <col min="8450" max="8450" width="78.75" style="463" customWidth="1"/>
    <col min="8451" max="8453" width="10.25" style="463"/>
    <col min="8454" max="8454" width="4.25" style="463" customWidth="1"/>
    <col min="8455" max="8704" width="10.25" style="463"/>
    <col min="8705" max="8705" width="1.25" style="463" customWidth="1"/>
    <col min="8706" max="8706" width="78.75" style="463" customWidth="1"/>
    <col min="8707" max="8709" width="10.25" style="463"/>
    <col min="8710" max="8710" width="4.25" style="463" customWidth="1"/>
    <col min="8711" max="8960" width="10.25" style="463"/>
    <col min="8961" max="8961" width="1.25" style="463" customWidth="1"/>
    <col min="8962" max="8962" width="78.75" style="463" customWidth="1"/>
    <col min="8963" max="8965" width="10.25" style="463"/>
    <col min="8966" max="8966" width="4.25" style="463" customWidth="1"/>
    <col min="8967" max="9216" width="10.25" style="463"/>
    <col min="9217" max="9217" width="1.25" style="463" customWidth="1"/>
    <col min="9218" max="9218" width="78.75" style="463" customWidth="1"/>
    <col min="9219" max="9221" width="10.25" style="463"/>
    <col min="9222" max="9222" width="4.25" style="463" customWidth="1"/>
    <col min="9223" max="9472" width="10.25" style="463"/>
    <col min="9473" max="9473" width="1.25" style="463" customWidth="1"/>
    <col min="9474" max="9474" width="78.75" style="463" customWidth="1"/>
    <col min="9475" max="9477" width="10.25" style="463"/>
    <col min="9478" max="9478" width="4.25" style="463" customWidth="1"/>
    <col min="9479" max="9728" width="10.25" style="463"/>
    <col min="9729" max="9729" width="1.25" style="463" customWidth="1"/>
    <col min="9730" max="9730" width="78.75" style="463" customWidth="1"/>
    <col min="9731" max="9733" width="10.25" style="463"/>
    <col min="9734" max="9734" width="4.25" style="463" customWidth="1"/>
    <col min="9735" max="9984" width="10.25" style="463"/>
    <col min="9985" max="9985" width="1.25" style="463" customWidth="1"/>
    <col min="9986" max="9986" width="78.75" style="463" customWidth="1"/>
    <col min="9987" max="9989" width="10.25" style="463"/>
    <col min="9990" max="9990" width="4.25" style="463" customWidth="1"/>
    <col min="9991" max="10240" width="10.25" style="463"/>
    <col min="10241" max="10241" width="1.25" style="463" customWidth="1"/>
    <col min="10242" max="10242" width="78.75" style="463" customWidth="1"/>
    <col min="10243" max="10245" width="10.25" style="463"/>
    <col min="10246" max="10246" width="4.25" style="463" customWidth="1"/>
    <col min="10247" max="10496" width="10.25" style="463"/>
    <col min="10497" max="10497" width="1.25" style="463" customWidth="1"/>
    <col min="10498" max="10498" width="78.75" style="463" customWidth="1"/>
    <col min="10499" max="10501" width="10.25" style="463"/>
    <col min="10502" max="10502" width="4.25" style="463" customWidth="1"/>
    <col min="10503" max="10752" width="10.25" style="463"/>
    <col min="10753" max="10753" width="1.25" style="463" customWidth="1"/>
    <col min="10754" max="10754" width="78.75" style="463" customWidth="1"/>
    <col min="10755" max="10757" width="10.25" style="463"/>
    <col min="10758" max="10758" width="4.25" style="463" customWidth="1"/>
    <col min="10759" max="11008" width="10.25" style="463"/>
    <col min="11009" max="11009" width="1.25" style="463" customWidth="1"/>
    <col min="11010" max="11010" width="78.75" style="463" customWidth="1"/>
    <col min="11011" max="11013" width="10.25" style="463"/>
    <col min="11014" max="11014" width="4.25" style="463" customWidth="1"/>
    <col min="11015" max="11264" width="10.25" style="463"/>
    <col min="11265" max="11265" width="1.25" style="463" customWidth="1"/>
    <col min="11266" max="11266" width="78.75" style="463" customWidth="1"/>
    <col min="11267" max="11269" width="10.25" style="463"/>
    <col min="11270" max="11270" width="4.25" style="463" customWidth="1"/>
    <col min="11271" max="11520" width="10.25" style="463"/>
    <col min="11521" max="11521" width="1.25" style="463" customWidth="1"/>
    <col min="11522" max="11522" width="78.75" style="463" customWidth="1"/>
    <col min="11523" max="11525" width="10.25" style="463"/>
    <col min="11526" max="11526" width="4.25" style="463" customWidth="1"/>
    <col min="11527" max="11776" width="10.25" style="463"/>
    <col min="11777" max="11777" width="1.25" style="463" customWidth="1"/>
    <col min="11778" max="11778" width="78.75" style="463" customWidth="1"/>
    <col min="11779" max="11781" width="10.25" style="463"/>
    <col min="11782" max="11782" width="4.25" style="463" customWidth="1"/>
    <col min="11783" max="12032" width="10.25" style="463"/>
    <col min="12033" max="12033" width="1.25" style="463" customWidth="1"/>
    <col min="12034" max="12034" width="78.75" style="463" customWidth="1"/>
    <col min="12035" max="12037" width="10.25" style="463"/>
    <col min="12038" max="12038" width="4.25" style="463" customWidth="1"/>
    <col min="12039" max="12288" width="10.25" style="463"/>
    <col min="12289" max="12289" width="1.25" style="463" customWidth="1"/>
    <col min="12290" max="12290" width="78.75" style="463" customWidth="1"/>
    <col min="12291" max="12293" width="10.25" style="463"/>
    <col min="12294" max="12294" width="4.25" style="463" customWidth="1"/>
    <col min="12295" max="12544" width="10.25" style="463"/>
    <col min="12545" max="12545" width="1.25" style="463" customWidth="1"/>
    <col min="12546" max="12546" width="78.75" style="463" customWidth="1"/>
    <col min="12547" max="12549" width="10.25" style="463"/>
    <col min="12550" max="12550" width="4.25" style="463" customWidth="1"/>
    <col min="12551" max="12800" width="10.25" style="463"/>
    <col min="12801" max="12801" width="1.25" style="463" customWidth="1"/>
    <col min="12802" max="12802" width="78.75" style="463" customWidth="1"/>
    <col min="12803" max="12805" width="10.25" style="463"/>
    <col min="12806" max="12806" width="4.25" style="463" customWidth="1"/>
    <col min="12807" max="13056" width="10.25" style="463"/>
    <col min="13057" max="13057" width="1.25" style="463" customWidth="1"/>
    <col min="13058" max="13058" width="78.75" style="463" customWidth="1"/>
    <col min="13059" max="13061" width="10.25" style="463"/>
    <col min="13062" max="13062" width="4.25" style="463" customWidth="1"/>
    <col min="13063" max="13312" width="10.25" style="463"/>
    <col min="13313" max="13313" width="1.25" style="463" customWidth="1"/>
    <col min="13314" max="13314" width="78.75" style="463" customWidth="1"/>
    <col min="13315" max="13317" width="10.25" style="463"/>
    <col min="13318" max="13318" width="4.25" style="463" customWidth="1"/>
    <col min="13319" max="13568" width="10.25" style="463"/>
    <col min="13569" max="13569" width="1.25" style="463" customWidth="1"/>
    <col min="13570" max="13570" width="78.75" style="463" customWidth="1"/>
    <col min="13571" max="13573" width="10.25" style="463"/>
    <col min="13574" max="13574" width="4.25" style="463" customWidth="1"/>
    <col min="13575" max="13824" width="10.25" style="463"/>
    <col min="13825" max="13825" width="1.25" style="463" customWidth="1"/>
    <col min="13826" max="13826" width="78.75" style="463" customWidth="1"/>
    <col min="13827" max="13829" width="10.25" style="463"/>
    <col min="13830" max="13830" width="4.25" style="463" customWidth="1"/>
    <col min="13831" max="14080" width="10.25" style="463"/>
    <col min="14081" max="14081" width="1.25" style="463" customWidth="1"/>
    <col min="14082" max="14082" width="78.75" style="463" customWidth="1"/>
    <col min="14083" max="14085" width="10.25" style="463"/>
    <col min="14086" max="14086" width="4.25" style="463" customWidth="1"/>
    <col min="14087" max="14336" width="10.25" style="463"/>
    <col min="14337" max="14337" width="1.25" style="463" customWidth="1"/>
    <col min="14338" max="14338" width="78.75" style="463" customWidth="1"/>
    <col min="14339" max="14341" width="10.25" style="463"/>
    <col min="14342" max="14342" width="4.25" style="463" customWidth="1"/>
    <col min="14343" max="14592" width="10.25" style="463"/>
    <col min="14593" max="14593" width="1.25" style="463" customWidth="1"/>
    <col min="14594" max="14594" width="78.75" style="463" customWidth="1"/>
    <col min="14595" max="14597" width="10.25" style="463"/>
    <col min="14598" max="14598" width="4.25" style="463" customWidth="1"/>
    <col min="14599" max="14848" width="10.25" style="463"/>
    <col min="14849" max="14849" width="1.25" style="463" customWidth="1"/>
    <col min="14850" max="14850" width="78.75" style="463" customWidth="1"/>
    <col min="14851" max="14853" width="10.25" style="463"/>
    <col min="14854" max="14854" width="4.25" style="463" customWidth="1"/>
    <col min="14855" max="15104" width="10.25" style="463"/>
    <col min="15105" max="15105" width="1.25" style="463" customWidth="1"/>
    <col min="15106" max="15106" width="78.75" style="463" customWidth="1"/>
    <col min="15107" max="15109" width="10.25" style="463"/>
    <col min="15110" max="15110" width="4.25" style="463" customWidth="1"/>
    <col min="15111" max="15360" width="10.25" style="463"/>
    <col min="15361" max="15361" width="1.25" style="463" customWidth="1"/>
    <col min="15362" max="15362" width="78.75" style="463" customWidth="1"/>
    <col min="15363" max="15365" width="10.25" style="463"/>
    <col min="15366" max="15366" width="4.25" style="463" customWidth="1"/>
    <col min="15367" max="15616" width="10.25" style="463"/>
    <col min="15617" max="15617" width="1.25" style="463" customWidth="1"/>
    <col min="15618" max="15618" width="78.75" style="463" customWidth="1"/>
    <col min="15619" max="15621" width="10.25" style="463"/>
    <col min="15622" max="15622" width="4.25" style="463" customWidth="1"/>
    <col min="15623" max="15872" width="10.25" style="463"/>
    <col min="15873" max="15873" width="1.25" style="463" customWidth="1"/>
    <col min="15874" max="15874" width="78.75" style="463" customWidth="1"/>
    <col min="15875" max="15877" width="10.25" style="463"/>
    <col min="15878" max="15878" width="4.25" style="463" customWidth="1"/>
    <col min="15879" max="16128" width="10.25" style="463"/>
    <col min="16129" max="16129" width="1.25" style="463" customWidth="1"/>
    <col min="16130" max="16130" width="78.75" style="463" customWidth="1"/>
    <col min="16131" max="16133" width="10.25" style="463"/>
    <col min="16134" max="16134" width="4.25" style="463" customWidth="1"/>
    <col min="16135" max="16384" width="10.25" style="463"/>
  </cols>
  <sheetData>
    <row r="1" spans="1:5" ht="39.75" customHeight="1" x14ac:dyDescent="0.2">
      <c r="A1" s="461"/>
      <c r="B1" s="462" t="s">
        <v>6</v>
      </c>
    </row>
    <row r="2" spans="1:5" ht="25.5" customHeight="1" x14ac:dyDescent="0.2">
      <c r="B2" s="464" t="s">
        <v>422</v>
      </c>
    </row>
    <row r="3" spans="1:5" ht="24.95" customHeight="1" x14ac:dyDescent="0.2">
      <c r="A3" s="465"/>
      <c r="B3" s="466" t="s">
        <v>423</v>
      </c>
    </row>
    <row r="4" spans="1:5" ht="24.75" customHeight="1" x14ac:dyDescent="0.2">
      <c r="A4" s="465"/>
      <c r="B4" s="467"/>
    </row>
    <row r="5" spans="1:5" s="470" customFormat="1" ht="60" x14ac:dyDescent="0.2">
      <c r="A5" s="468"/>
      <c r="B5" s="469" t="s">
        <v>424</v>
      </c>
      <c r="C5" s="468"/>
      <c r="D5" s="468"/>
      <c r="E5" s="468"/>
    </row>
    <row r="6" spans="1:5" s="470" customFormat="1" ht="10.15" customHeight="1" x14ac:dyDescent="0.2">
      <c r="A6" s="468"/>
      <c r="B6" s="469"/>
      <c r="C6" s="468"/>
      <c r="D6" s="468"/>
      <c r="E6" s="468"/>
    </row>
    <row r="7" spans="1:5" ht="96" x14ac:dyDescent="0.2">
      <c r="A7" s="465"/>
      <c r="B7" s="469" t="s">
        <v>425</v>
      </c>
      <c r="C7" s="465"/>
      <c r="D7" s="465"/>
      <c r="E7" s="465"/>
    </row>
    <row r="8" spans="1:5" ht="10.15" customHeight="1" x14ac:dyDescent="0.2">
      <c r="A8" s="465"/>
      <c r="B8" s="465"/>
      <c r="C8" s="465"/>
      <c r="D8" s="465"/>
      <c r="E8" s="465"/>
    </row>
    <row r="9" spans="1:5" ht="204" x14ac:dyDescent="0.2">
      <c r="A9" s="465"/>
      <c r="B9" s="469" t="s">
        <v>426</v>
      </c>
      <c r="C9" s="465"/>
      <c r="D9" s="465"/>
      <c r="E9" s="465"/>
    </row>
    <row r="10" spans="1:5" ht="10.15" customHeight="1" x14ac:dyDescent="0.2">
      <c r="A10" s="465"/>
      <c r="B10" s="471"/>
      <c r="C10" s="465"/>
      <c r="D10" s="465"/>
      <c r="E10" s="465"/>
    </row>
    <row r="11" spans="1:5" ht="36" x14ac:dyDescent="0.2">
      <c r="A11" s="465"/>
      <c r="B11" s="469" t="s">
        <v>427</v>
      </c>
      <c r="C11" s="465"/>
      <c r="D11" s="465"/>
      <c r="E11" s="465"/>
    </row>
    <row r="12" spans="1:5" ht="9" customHeight="1" x14ac:dyDescent="0.2">
      <c r="A12" s="465"/>
      <c r="B12" s="471"/>
      <c r="C12" s="465"/>
      <c r="D12" s="465"/>
      <c r="E12" s="465"/>
    </row>
    <row r="13" spans="1:5" ht="96" x14ac:dyDescent="0.2">
      <c r="A13" s="465"/>
      <c r="B13" s="469" t="s">
        <v>428</v>
      </c>
      <c r="C13" s="465"/>
      <c r="D13" s="465"/>
      <c r="E13" s="465"/>
    </row>
    <row r="14" spans="1:5" ht="9" customHeight="1" x14ac:dyDescent="0.2">
      <c r="A14" s="465"/>
      <c r="B14" s="471"/>
      <c r="C14" s="465"/>
      <c r="D14" s="465"/>
      <c r="E14" s="465"/>
    </row>
    <row r="15" spans="1:5" ht="96" x14ac:dyDescent="0.2">
      <c r="A15" s="465"/>
      <c r="B15" s="469" t="s">
        <v>429</v>
      </c>
      <c r="C15" s="465"/>
      <c r="D15" s="465"/>
      <c r="E15" s="465"/>
    </row>
    <row r="16" spans="1:5" ht="9" customHeight="1" x14ac:dyDescent="0.2">
      <c r="A16" s="465"/>
      <c r="B16" s="471"/>
      <c r="C16" s="465"/>
      <c r="D16" s="465"/>
      <c r="E16" s="465"/>
    </row>
    <row r="17" spans="1:8" ht="120" x14ac:dyDescent="0.2">
      <c r="A17" s="465"/>
      <c r="B17" s="469" t="s">
        <v>430</v>
      </c>
      <c r="C17" s="465"/>
      <c r="D17" s="465"/>
      <c r="E17" s="465"/>
    </row>
    <row r="18" spans="1:8" ht="9" customHeight="1" x14ac:dyDescent="0.2">
      <c r="A18" s="465"/>
      <c r="B18" s="471"/>
      <c r="C18" s="465"/>
      <c r="D18" s="465"/>
      <c r="E18" s="465"/>
    </row>
    <row r="19" spans="1:8" ht="168" x14ac:dyDescent="0.2">
      <c r="A19" s="465"/>
      <c r="B19" s="469" t="s">
        <v>431</v>
      </c>
      <c r="C19" s="465"/>
      <c r="D19" s="465"/>
      <c r="E19" s="465"/>
    </row>
    <row r="20" spans="1:8" ht="9" customHeight="1" x14ac:dyDescent="0.2">
      <c r="A20" s="465"/>
      <c r="B20" s="471"/>
      <c r="C20" s="465"/>
      <c r="D20" s="465"/>
      <c r="E20" s="465"/>
    </row>
    <row r="21" spans="1:8" ht="24" x14ac:dyDescent="0.2">
      <c r="A21" s="465"/>
      <c r="B21" s="469" t="s">
        <v>432</v>
      </c>
      <c r="C21" s="465"/>
      <c r="D21" s="465"/>
      <c r="E21" s="465"/>
    </row>
    <row r="22" spans="1:8" ht="9" customHeight="1" x14ac:dyDescent="0.2">
      <c r="A22" s="465"/>
      <c r="B22" s="471"/>
      <c r="C22" s="465"/>
      <c r="D22" s="465"/>
      <c r="E22" s="465"/>
    </row>
    <row r="23" spans="1:8" ht="96" x14ac:dyDescent="0.2">
      <c r="A23" s="465"/>
      <c r="B23" s="469" t="s">
        <v>433</v>
      </c>
      <c r="C23" s="465"/>
      <c r="D23" s="465"/>
      <c r="E23" s="465"/>
    </row>
    <row r="24" spans="1:8" ht="9" customHeight="1" x14ac:dyDescent="0.2">
      <c r="A24" s="465"/>
      <c r="B24" s="471"/>
      <c r="C24" s="465"/>
      <c r="D24" s="465"/>
      <c r="E24" s="465"/>
    </row>
    <row r="25" spans="1:8" ht="24" x14ac:dyDescent="0.2">
      <c r="A25" s="465"/>
      <c r="B25" s="469" t="s">
        <v>434</v>
      </c>
      <c r="C25" s="465"/>
      <c r="D25" s="465"/>
      <c r="E25" s="465"/>
    </row>
    <row r="26" spans="1:8" ht="24" x14ac:dyDescent="0.2">
      <c r="A26" s="465"/>
      <c r="B26" s="472" t="s">
        <v>435</v>
      </c>
      <c r="C26" s="472"/>
      <c r="D26" s="472"/>
      <c r="E26" s="472"/>
      <c r="F26" s="472"/>
      <c r="G26" s="472"/>
      <c r="H26" s="472"/>
    </row>
    <row r="27" spans="1:8" x14ac:dyDescent="0.2">
      <c r="A27" s="465"/>
      <c r="B27" s="472"/>
      <c r="C27" s="472"/>
      <c r="D27" s="472"/>
      <c r="E27" s="472"/>
      <c r="F27" s="472"/>
      <c r="G27" s="472"/>
      <c r="H27" s="472"/>
    </row>
    <row r="28" spans="1:8" x14ac:dyDescent="0.2">
      <c r="A28" s="465"/>
      <c r="B28" s="465"/>
      <c r="C28" s="465"/>
      <c r="D28" s="465"/>
      <c r="E28" s="465"/>
    </row>
    <row r="29" spans="1:8" x14ac:dyDescent="0.2">
      <c r="A29" s="465"/>
      <c r="B29" s="465"/>
      <c r="C29" s="465"/>
      <c r="D29" s="465"/>
      <c r="E29" s="465"/>
    </row>
    <row r="30" spans="1:8" x14ac:dyDescent="0.2">
      <c r="A30" s="459"/>
      <c r="B30" s="459"/>
      <c r="C30" s="459"/>
      <c r="D30" s="459"/>
      <c r="E30" s="459"/>
    </row>
    <row r="31" spans="1:8" x14ac:dyDescent="0.2">
      <c r="A31" s="465"/>
      <c r="B31" s="465"/>
      <c r="C31" s="465"/>
      <c r="D31" s="465"/>
      <c r="E31" s="465"/>
    </row>
    <row r="32" spans="1:8" x14ac:dyDescent="0.2">
      <c r="A32" s="465"/>
      <c r="B32" s="465"/>
      <c r="C32" s="465"/>
      <c r="D32" s="465"/>
      <c r="E32" s="465"/>
    </row>
    <row r="33" spans="1:9" ht="8.1" customHeight="1" x14ac:dyDescent="0.2">
      <c r="A33" s="465"/>
      <c r="B33" s="465"/>
      <c r="C33" s="465"/>
      <c r="D33" s="465"/>
      <c r="E33" s="465"/>
    </row>
    <row r="34" spans="1:9" ht="13.5" customHeight="1" x14ac:dyDescent="0.2">
      <c r="A34" s="465"/>
      <c r="B34" s="465"/>
      <c r="C34" s="465"/>
      <c r="D34" s="465"/>
      <c r="E34" s="465"/>
    </row>
    <row r="35" spans="1:9" x14ac:dyDescent="0.2">
      <c r="A35" s="465"/>
      <c r="B35" s="465"/>
      <c r="C35" s="465"/>
      <c r="D35" s="465"/>
      <c r="E35" s="465"/>
    </row>
    <row r="36" spans="1:9" x14ac:dyDescent="0.2">
      <c r="A36" s="465"/>
      <c r="B36" s="465"/>
      <c r="C36" s="465"/>
      <c r="D36" s="465"/>
      <c r="E36" s="465"/>
      <c r="I36" s="473"/>
    </row>
    <row r="37" spans="1:9" x14ac:dyDescent="0.2">
      <c r="A37" s="465"/>
      <c r="B37" s="465"/>
      <c r="C37" s="465"/>
      <c r="D37" s="465"/>
      <c r="E37" s="465"/>
    </row>
    <row r="38" spans="1:9" x14ac:dyDescent="0.2">
      <c r="A38" s="465"/>
      <c r="B38" s="465"/>
      <c r="C38" s="465"/>
      <c r="D38" s="465"/>
      <c r="E38" s="465"/>
    </row>
    <row r="39" spans="1:9" x14ac:dyDescent="0.2">
      <c r="A39" s="465"/>
      <c r="B39" s="465"/>
      <c r="C39" s="465"/>
      <c r="D39" s="465"/>
      <c r="E39" s="465"/>
    </row>
    <row r="40" spans="1:9" ht="33" customHeight="1" x14ac:dyDescent="0.2">
      <c r="A40" s="465"/>
      <c r="B40" s="465"/>
      <c r="C40" s="465"/>
      <c r="D40" s="465"/>
      <c r="E40" s="465"/>
    </row>
    <row r="41" spans="1:9" ht="16.5" customHeight="1" x14ac:dyDescent="0.2">
      <c r="A41" s="465"/>
      <c r="B41" s="465"/>
      <c r="C41" s="465"/>
      <c r="D41" s="465"/>
      <c r="E41" s="465"/>
    </row>
    <row r="42" spans="1:9" x14ac:dyDescent="0.2">
      <c r="A42" s="465"/>
      <c r="B42" s="465"/>
      <c r="C42" s="465"/>
      <c r="D42" s="465"/>
      <c r="E42" s="465"/>
    </row>
    <row r="43" spans="1:9" x14ac:dyDescent="0.2">
      <c r="A43" s="465"/>
      <c r="B43" s="465"/>
      <c r="C43" s="465"/>
      <c r="D43" s="465"/>
      <c r="E43" s="465"/>
    </row>
    <row r="44" spans="1:9" x14ac:dyDescent="0.2">
      <c r="A44" s="465"/>
      <c r="B44" s="465"/>
      <c r="C44" s="465"/>
      <c r="D44" s="465"/>
      <c r="E44" s="465"/>
    </row>
    <row r="45" spans="1:9" x14ac:dyDescent="0.2">
      <c r="A45" s="465"/>
      <c r="B45" s="465"/>
      <c r="C45" s="465"/>
      <c r="D45" s="465"/>
      <c r="E45" s="465"/>
    </row>
    <row r="46" spans="1:9" x14ac:dyDescent="0.2">
      <c r="A46" s="465"/>
      <c r="B46" s="465"/>
      <c r="C46" s="465"/>
      <c r="D46" s="465"/>
      <c r="E46" s="465"/>
    </row>
    <row r="47" spans="1:9" x14ac:dyDescent="0.2">
      <c r="A47" s="465"/>
      <c r="B47" s="465"/>
      <c r="C47" s="465"/>
      <c r="D47" s="465"/>
      <c r="E47" s="465"/>
    </row>
    <row r="48" spans="1:9" x14ac:dyDescent="0.2">
      <c r="A48" s="465"/>
      <c r="B48" s="465"/>
      <c r="C48" s="465"/>
      <c r="D48" s="465"/>
      <c r="E48" s="465"/>
    </row>
    <row r="49" spans="1:5" x14ac:dyDescent="0.2">
      <c r="A49" s="465"/>
      <c r="B49" s="465"/>
      <c r="C49" s="465"/>
      <c r="D49" s="465"/>
      <c r="E49" s="465"/>
    </row>
    <row r="50" spans="1:5" x14ac:dyDescent="0.2">
      <c r="A50" s="465"/>
      <c r="B50" s="465"/>
      <c r="C50" s="465"/>
      <c r="D50" s="465"/>
      <c r="E50" s="465"/>
    </row>
    <row r="51" spans="1:5" x14ac:dyDescent="0.2">
      <c r="A51" s="465"/>
      <c r="B51" s="465"/>
      <c r="C51" s="465"/>
      <c r="D51" s="465"/>
      <c r="E51" s="465"/>
    </row>
    <row r="52" spans="1:5" x14ac:dyDescent="0.2">
      <c r="A52" s="465"/>
      <c r="B52" s="465"/>
      <c r="C52" s="465"/>
      <c r="D52" s="465"/>
      <c r="E52" s="465"/>
    </row>
    <row r="53" spans="1:5" x14ac:dyDescent="0.2">
      <c r="A53" s="465"/>
      <c r="B53" s="465"/>
      <c r="C53" s="465"/>
      <c r="D53" s="465"/>
      <c r="E53" s="465"/>
    </row>
    <row r="54" spans="1:5" x14ac:dyDescent="0.2">
      <c r="A54" s="465"/>
      <c r="B54" s="465"/>
      <c r="C54" s="465"/>
      <c r="D54" s="465"/>
      <c r="E54" s="465"/>
    </row>
    <row r="55" spans="1:5" x14ac:dyDescent="0.2">
      <c r="A55" s="465"/>
      <c r="B55" s="465"/>
      <c r="C55" s="465"/>
      <c r="D55" s="465"/>
      <c r="E55" s="465"/>
    </row>
    <row r="56" spans="1:5" x14ac:dyDescent="0.2">
      <c r="A56" s="465"/>
      <c r="B56" s="465"/>
      <c r="C56" s="465"/>
      <c r="D56" s="465"/>
      <c r="E56" s="465"/>
    </row>
    <row r="57" spans="1:5" x14ac:dyDescent="0.2">
      <c r="A57" s="465"/>
      <c r="B57" s="465"/>
      <c r="C57" s="465"/>
      <c r="D57" s="465"/>
      <c r="E57" s="465"/>
    </row>
    <row r="58" spans="1:5" x14ac:dyDescent="0.2">
      <c r="A58" s="465"/>
      <c r="B58" s="465"/>
      <c r="C58" s="465"/>
      <c r="D58" s="465"/>
      <c r="E58" s="465"/>
    </row>
    <row r="59" spans="1:5" x14ac:dyDescent="0.2">
      <c r="A59" s="465"/>
      <c r="B59" s="465"/>
      <c r="C59" s="465"/>
      <c r="D59" s="465"/>
      <c r="E59" s="465"/>
    </row>
    <row r="60" spans="1:5" x14ac:dyDescent="0.2">
      <c r="A60" s="465"/>
      <c r="B60" s="465"/>
      <c r="C60" s="465"/>
      <c r="D60" s="465"/>
      <c r="E60" s="465"/>
    </row>
    <row r="61" spans="1:5" x14ac:dyDescent="0.2">
      <c r="A61" s="465"/>
      <c r="B61" s="465"/>
      <c r="C61" s="465"/>
      <c r="D61" s="465"/>
      <c r="E61" s="465"/>
    </row>
    <row r="62" spans="1:5" x14ac:dyDescent="0.2">
      <c r="A62" s="465"/>
      <c r="B62" s="465"/>
      <c r="C62" s="465"/>
      <c r="D62" s="465"/>
      <c r="E62" s="465"/>
    </row>
    <row r="63" spans="1:5" x14ac:dyDescent="0.2">
      <c r="A63" s="465"/>
      <c r="B63" s="465"/>
      <c r="C63" s="465"/>
      <c r="D63" s="465"/>
      <c r="E63" s="465"/>
    </row>
    <row r="64" spans="1:5" x14ac:dyDescent="0.2">
      <c r="A64" s="465"/>
      <c r="B64" s="465"/>
      <c r="C64" s="465"/>
      <c r="D64" s="465"/>
      <c r="E64" s="465"/>
    </row>
    <row r="65" spans="1:5" x14ac:dyDescent="0.2">
      <c r="A65" s="465"/>
      <c r="B65" s="465"/>
      <c r="C65" s="465"/>
      <c r="D65" s="465"/>
      <c r="E65" s="465"/>
    </row>
    <row r="66" spans="1:5" x14ac:dyDescent="0.2">
      <c r="A66" s="465"/>
      <c r="B66" s="465"/>
      <c r="C66" s="465"/>
      <c r="D66" s="465"/>
      <c r="E66" s="465"/>
    </row>
    <row r="67" spans="1:5" x14ac:dyDescent="0.2">
      <c r="A67" s="465"/>
      <c r="B67" s="465"/>
      <c r="C67" s="465"/>
      <c r="D67" s="465"/>
      <c r="E67" s="465"/>
    </row>
    <row r="68" spans="1:5" x14ac:dyDescent="0.2">
      <c r="A68" s="465"/>
      <c r="B68" s="465"/>
      <c r="C68" s="465"/>
      <c r="D68" s="465"/>
      <c r="E68" s="465"/>
    </row>
    <row r="69" spans="1:5" x14ac:dyDescent="0.2">
      <c r="A69" s="465"/>
      <c r="B69" s="465"/>
      <c r="C69" s="465"/>
      <c r="D69" s="465"/>
      <c r="E69" s="465"/>
    </row>
    <row r="70" spans="1:5" x14ac:dyDescent="0.2">
      <c r="A70" s="465"/>
      <c r="B70" s="465"/>
      <c r="C70" s="465"/>
      <c r="D70" s="465"/>
      <c r="E70" s="465"/>
    </row>
    <row r="71" spans="1:5" x14ac:dyDescent="0.2">
      <c r="A71" s="465"/>
      <c r="B71" s="465"/>
      <c r="C71" s="465"/>
      <c r="D71" s="465"/>
      <c r="E71" s="465"/>
    </row>
    <row r="72" spans="1:5" x14ac:dyDescent="0.2">
      <c r="A72" s="465"/>
      <c r="B72" s="465"/>
      <c r="C72" s="465"/>
      <c r="D72" s="465"/>
      <c r="E72" s="465"/>
    </row>
    <row r="73" spans="1:5" x14ac:dyDescent="0.2">
      <c r="A73" s="465"/>
      <c r="B73" s="465"/>
      <c r="C73" s="465"/>
      <c r="D73" s="465"/>
      <c r="E73" s="465"/>
    </row>
    <row r="74" spans="1:5" x14ac:dyDescent="0.2">
      <c r="A74" s="465"/>
      <c r="B74" s="465"/>
      <c r="C74" s="465"/>
      <c r="D74" s="465"/>
      <c r="E74" s="465"/>
    </row>
    <row r="75" spans="1:5" x14ac:dyDescent="0.2">
      <c r="A75" s="465"/>
      <c r="B75" s="465"/>
      <c r="C75" s="465"/>
      <c r="D75" s="465"/>
      <c r="E75" s="465"/>
    </row>
    <row r="76" spans="1:5" x14ac:dyDescent="0.2">
      <c r="A76" s="465"/>
      <c r="B76" s="465"/>
      <c r="C76" s="465"/>
      <c r="D76" s="465"/>
      <c r="E76" s="465"/>
    </row>
    <row r="77" spans="1:5" x14ac:dyDescent="0.2">
      <c r="A77" s="465"/>
      <c r="B77" s="465"/>
      <c r="C77" s="465"/>
      <c r="D77" s="465"/>
      <c r="E77" s="465"/>
    </row>
    <row r="78" spans="1:5" x14ac:dyDescent="0.2">
      <c r="A78" s="465"/>
      <c r="B78" s="465"/>
      <c r="C78" s="465"/>
      <c r="D78" s="465"/>
      <c r="E78" s="465"/>
    </row>
    <row r="79" spans="1:5" x14ac:dyDescent="0.2">
      <c r="A79" s="465"/>
      <c r="B79" s="465"/>
      <c r="C79" s="465"/>
      <c r="D79" s="465"/>
      <c r="E79" s="465"/>
    </row>
    <row r="80" spans="1:5" x14ac:dyDescent="0.2">
      <c r="A80" s="465"/>
      <c r="B80" s="465"/>
      <c r="C80" s="465"/>
      <c r="D80" s="465"/>
      <c r="E80" s="465"/>
    </row>
    <row r="81" spans="1:5" x14ac:dyDescent="0.2">
      <c r="A81" s="465"/>
      <c r="B81" s="465"/>
      <c r="C81" s="465"/>
      <c r="D81" s="465"/>
      <c r="E81" s="465"/>
    </row>
    <row r="82" spans="1:5" x14ac:dyDescent="0.2">
      <c r="A82" s="465"/>
      <c r="B82" s="465"/>
      <c r="C82" s="465"/>
      <c r="D82" s="465"/>
      <c r="E82" s="465"/>
    </row>
    <row r="83" spans="1:5" x14ac:dyDescent="0.2">
      <c r="A83" s="465"/>
      <c r="B83" s="465"/>
      <c r="C83" s="465"/>
      <c r="D83" s="465"/>
      <c r="E83" s="465"/>
    </row>
    <row r="84" spans="1:5" x14ac:dyDescent="0.2">
      <c r="A84" s="465"/>
      <c r="B84" s="465"/>
      <c r="C84" s="465"/>
      <c r="D84" s="465"/>
      <c r="E84" s="465"/>
    </row>
    <row r="85" spans="1:5" x14ac:dyDescent="0.2">
      <c r="A85" s="465"/>
      <c r="B85" s="465"/>
      <c r="C85" s="465"/>
      <c r="D85" s="465"/>
      <c r="E85" s="465"/>
    </row>
    <row r="86" spans="1:5" x14ac:dyDescent="0.2">
      <c r="A86" s="465"/>
      <c r="B86" s="465"/>
      <c r="C86" s="465"/>
      <c r="D86" s="465"/>
      <c r="E86" s="465"/>
    </row>
    <row r="87" spans="1:5" x14ac:dyDescent="0.2">
      <c r="A87" s="465"/>
      <c r="B87" s="465"/>
      <c r="C87" s="465"/>
      <c r="D87" s="465"/>
      <c r="E87" s="465"/>
    </row>
    <row r="88" spans="1:5" x14ac:dyDescent="0.2">
      <c r="A88" s="465"/>
      <c r="B88" s="465"/>
      <c r="C88" s="465"/>
      <c r="D88" s="465"/>
      <c r="E88" s="465"/>
    </row>
    <row r="89" spans="1:5" x14ac:dyDescent="0.2">
      <c r="A89" s="465"/>
      <c r="B89" s="465"/>
      <c r="C89" s="465"/>
      <c r="D89" s="465"/>
      <c r="E89" s="465"/>
    </row>
    <row r="90" spans="1:5" x14ac:dyDescent="0.2">
      <c r="A90" s="465"/>
      <c r="B90" s="465"/>
      <c r="C90" s="465"/>
      <c r="D90" s="465"/>
      <c r="E90" s="465"/>
    </row>
    <row r="91" spans="1:5" x14ac:dyDescent="0.2">
      <c r="A91" s="465"/>
      <c r="B91" s="465"/>
      <c r="C91" s="465"/>
      <c r="D91" s="465"/>
      <c r="E91" s="465"/>
    </row>
    <row r="92" spans="1:5" x14ac:dyDescent="0.2">
      <c r="A92" s="465"/>
      <c r="B92" s="465"/>
      <c r="C92" s="465"/>
      <c r="D92" s="465"/>
      <c r="E92" s="465"/>
    </row>
    <row r="93" spans="1:5" x14ac:dyDescent="0.2">
      <c r="A93" s="465"/>
      <c r="B93" s="465"/>
      <c r="C93" s="465"/>
      <c r="D93" s="465"/>
      <c r="E93" s="465"/>
    </row>
    <row r="94" spans="1:5" x14ac:dyDescent="0.2">
      <c r="A94" s="465"/>
      <c r="B94" s="465"/>
      <c r="C94" s="465"/>
      <c r="D94" s="465"/>
      <c r="E94" s="465"/>
    </row>
    <row r="95" spans="1:5" x14ac:dyDescent="0.2">
      <c r="A95" s="465"/>
      <c r="B95" s="465"/>
      <c r="C95" s="465"/>
      <c r="D95" s="465"/>
      <c r="E95" s="465"/>
    </row>
    <row r="96" spans="1:5" x14ac:dyDescent="0.2">
      <c r="A96" s="465"/>
      <c r="B96" s="465"/>
      <c r="C96" s="465"/>
      <c r="D96" s="465"/>
      <c r="E96" s="465"/>
    </row>
    <row r="97" spans="1:5" x14ac:dyDescent="0.2">
      <c r="A97" s="465"/>
      <c r="B97" s="465"/>
      <c r="C97" s="465"/>
      <c r="D97" s="465"/>
      <c r="E97" s="465"/>
    </row>
    <row r="98" spans="1:5" x14ac:dyDescent="0.2">
      <c r="A98" s="465"/>
      <c r="B98" s="465"/>
      <c r="C98" s="465"/>
      <c r="D98" s="465"/>
      <c r="E98" s="465"/>
    </row>
    <row r="99" spans="1:5" x14ac:dyDescent="0.2">
      <c r="A99" s="465"/>
      <c r="B99" s="465"/>
      <c r="C99" s="465"/>
      <c r="D99" s="465"/>
      <c r="E99" s="465"/>
    </row>
    <row r="100" spans="1:5" x14ac:dyDescent="0.2">
      <c r="A100" s="465"/>
      <c r="B100" s="465"/>
      <c r="C100" s="465"/>
      <c r="D100" s="465"/>
      <c r="E100" s="465"/>
    </row>
    <row r="101" spans="1:5" x14ac:dyDescent="0.2">
      <c r="A101" s="465"/>
      <c r="B101" s="465"/>
      <c r="C101" s="465"/>
      <c r="D101" s="465"/>
      <c r="E101" s="465"/>
    </row>
    <row r="102" spans="1:5" x14ac:dyDescent="0.2">
      <c r="A102" s="465"/>
      <c r="B102" s="465"/>
      <c r="C102" s="465"/>
      <c r="D102" s="465"/>
      <c r="E102" s="465"/>
    </row>
    <row r="103" spans="1:5" x14ac:dyDescent="0.2">
      <c r="A103" s="465"/>
      <c r="B103" s="465"/>
      <c r="C103" s="465"/>
      <c r="D103" s="465"/>
      <c r="E103" s="465"/>
    </row>
    <row r="104" spans="1:5" x14ac:dyDescent="0.2">
      <c r="A104" s="465"/>
      <c r="B104" s="465"/>
      <c r="C104" s="465"/>
      <c r="D104" s="465"/>
      <c r="E104" s="465"/>
    </row>
    <row r="105" spans="1:5" x14ac:dyDescent="0.2">
      <c r="A105" s="465"/>
      <c r="B105" s="465"/>
      <c r="C105" s="465"/>
      <c r="D105" s="465"/>
      <c r="E105" s="465"/>
    </row>
    <row r="106" spans="1:5" x14ac:dyDescent="0.2">
      <c r="A106" s="465"/>
      <c r="B106" s="465"/>
      <c r="C106" s="465"/>
      <c r="D106" s="465"/>
      <c r="E106" s="465"/>
    </row>
    <row r="107" spans="1:5" x14ac:dyDescent="0.2">
      <c r="A107" s="465"/>
      <c r="B107" s="465"/>
      <c r="C107" s="465"/>
      <c r="D107" s="465"/>
      <c r="E107" s="465"/>
    </row>
    <row r="108" spans="1:5" x14ac:dyDescent="0.2">
      <c r="A108" s="465"/>
      <c r="B108" s="465"/>
      <c r="C108" s="465"/>
      <c r="D108" s="465"/>
      <c r="E108" s="465"/>
    </row>
    <row r="109" spans="1:5" x14ac:dyDescent="0.2">
      <c r="A109" s="465"/>
      <c r="B109" s="465"/>
      <c r="C109" s="465"/>
      <c r="D109" s="465"/>
      <c r="E109" s="465"/>
    </row>
    <row r="110" spans="1:5" x14ac:dyDescent="0.2">
      <c r="A110" s="465"/>
      <c r="B110" s="465"/>
      <c r="C110" s="465"/>
      <c r="D110" s="465"/>
      <c r="E110" s="465"/>
    </row>
    <row r="111" spans="1:5" x14ac:dyDescent="0.2">
      <c r="A111" s="465"/>
      <c r="B111" s="465"/>
      <c r="C111" s="465"/>
      <c r="D111" s="465"/>
      <c r="E111" s="465"/>
    </row>
    <row r="112" spans="1:5" x14ac:dyDescent="0.2">
      <c r="A112" s="465"/>
      <c r="B112" s="465"/>
      <c r="C112" s="465"/>
      <c r="D112" s="465"/>
      <c r="E112" s="465"/>
    </row>
    <row r="113" spans="1:5" x14ac:dyDescent="0.2">
      <c r="A113" s="465"/>
      <c r="B113" s="465"/>
      <c r="C113" s="465"/>
      <c r="D113" s="465"/>
      <c r="E113" s="465"/>
    </row>
    <row r="114" spans="1:5" x14ac:dyDescent="0.2">
      <c r="A114" s="465"/>
      <c r="B114" s="465"/>
      <c r="C114" s="465"/>
      <c r="D114" s="465"/>
      <c r="E114" s="465"/>
    </row>
    <row r="115" spans="1:5" x14ac:dyDescent="0.2">
      <c r="A115" s="465"/>
      <c r="B115" s="465"/>
      <c r="C115" s="465"/>
      <c r="D115" s="465"/>
      <c r="E115" s="465"/>
    </row>
    <row r="116" spans="1:5" x14ac:dyDescent="0.2">
      <c r="A116" s="465"/>
      <c r="B116" s="465"/>
      <c r="C116" s="465"/>
      <c r="D116" s="465"/>
      <c r="E116" s="465"/>
    </row>
    <row r="117" spans="1:5" x14ac:dyDescent="0.2">
      <c r="A117" s="465"/>
      <c r="B117" s="465"/>
      <c r="C117" s="465"/>
      <c r="D117" s="465"/>
      <c r="E117" s="465"/>
    </row>
    <row r="118" spans="1:5" x14ac:dyDescent="0.2">
      <c r="A118" s="465"/>
      <c r="B118" s="465"/>
      <c r="C118" s="465"/>
      <c r="D118" s="465"/>
      <c r="E118" s="465"/>
    </row>
    <row r="119" spans="1:5" x14ac:dyDescent="0.2">
      <c r="A119" s="465"/>
      <c r="B119" s="465"/>
      <c r="C119" s="465"/>
      <c r="D119" s="465"/>
      <c r="E119" s="465"/>
    </row>
    <row r="120" spans="1:5" x14ac:dyDescent="0.2">
      <c r="A120" s="465"/>
      <c r="B120" s="465"/>
      <c r="C120" s="465"/>
      <c r="D120" s="465"/>
      <c r="E120" s="465"/>
    </row>
    <row r="121" spans="1:5" x14ac:dyDescent="0.2">
      <c r="A121" s="465"/>
      <c r="B121" s="465"/>
      <c r="C121" s="465"/>
      <c r="D121" s="465"/>
      <c r="E121" s="465"/>
    </row>
    <row r="122" spans="1:5" x14ac:dyDescent="0.2">
      <c r="A122" s="465"/>
      <c r="B122" s="465"/>
      <c r="C122" s="465"/>
      <c r="D122" s="465"/>
      <c r="E122" s="465"/>
    </row>
    <row r="123" spans="1:5" x14ac:dyDescent="0.2">
      <c r="A123" s="465"/>
      <c r="B123" s="465"/>
      <c r="C123" s="465"/>
      <c r="D123" s="465"/>
      <c r="E123" s="465"/>
    </row>
    <row r="124" spans="1:5" x14ac:dyDescent="0.2">
      <c r="A124" s="465"/>
      <c r="B124" s="465"/>
      <c r="C124" s="465"/>
      <c r="D124" s="465"/>
      <c r="E124" s="465"/>
    </row>
    <row r="125" spans="1:5" x14ac:dyDescent="0.2">
      <c r="A125" s="465"/>
      <c r="B125" s="465"/>
      <c r="C125" s="465"/>
      <c r="D125" s="465"/>
      <c r="E125" s="465"/>
    </row>
    <row r="126" spans="1:5" x14ac:dyDescent="0.2">
      <c r="A126" s="465"/>
      <c r="B126" s="465"/>
      <c r="C126" s="465"/>
      <c r="D126" s="465"/>
      <c r="E126" s="465"/>
    </row>
    <row r="127" spans="1:5" x14ac:dyDescent="0.2">
      <c r="A127" s="465"/>
      <c r="B127" s="465"/>
      <c r="C127" s="465"/>
      <c r="D127" s="465"/>
      <c r="E127" s="465"/>
    </row>
    <row r="128" spans="1:5" x14ac:dyDescent="0.2">
      <c r="A128" s="465"/>
      <c r="B128" s="465"/>
      <c r="C128" s="465"/>
      <c r="D128" s="465"/>
      <c r="E128" s="465"/>
    </row>
    <row r="129" spans="1:5" x14ac:dyDescent="0.2">
      <c r="A129" s="465"/>
      <c r="B129" s="465"/>
      <c r="C129" s="465"/>
      <c r="D129" s="465"/>
      <c r="E129" s="465"/>
    </row>
    <row r="130" spans="1:5" x14ac:dyDescent="0.2">
      <c r="A130" s="465"/>
      <c r="B130" s="465"/>
      <c r="C130" s="465"/>
      <c r="D130" s="465"/>
      <c r="E130" s="465"/>
    </row>
    <row r="131" spans="1:5" x14ac:dyDescent="0.2">
      <c r="A131" s="465"/>
      <c r="B131" s="465"/>
      <c r="C131" s="465"/>
      <c r="D131" s="465"/>
      <c r="E131" s="465"/>
    </row>
    <row r="132" spans="1:5" x14ac:dyDescent="0.2">
      <c r="A132" s="465"/>
      <c r="B132" s="465"/>
      <c r="C132" s="465"/>
      <c r="D132" s="465"/>
      <c r="E132" s="465"/>
    </row>
    <row r="133" spans="1:5" x14ac:dyDescent="0.2">
      <c r="A133" s="465"/>
      <c r="B133" s="465"/>
      <c r="C133" s="465"/>
      <c r="D133" s="465"/>
      <c r="E133" s="465"/>
    </row>
    <row r="134" spans="1:5" x14ac:dyDescent="0.2">
      <c r="A134" s="465"/>
      <c r="B134" s="465"/>
      <c r="C134" s="465"/>
      <c r="D134" s="465"/>
      <c r="E134" s="465"/>
    </row>
    <row r="135" spans="1:5" x14ac:dyDescent="0.2">
      <c r="A135" s="465"/>
      <c r="B135" s="465"/>
      <c r="C135" s="465"/>
      <c r="D135" s="465"/>
      <c r="E135" s="465"/>
    </row>
    <row r="136" spans="1:5" x14ac:dyDescent="0.2">
      <c r="A136" s="465"/>
      <c r="B136" s="465"/>
      <c r="C136" s="465"/>
      <c r="D136" s="465"/>
      <c r="E136" s="465"/>
    </row>
    <row r="137" spans="1:5" x14ac:dyDescent="0.2">
      <c r="A137" s="465"/>
      <c r="B137" s="465"/>
      <c r="C137" s="465"/>
      <c r="D137" s="465"/>
      <c r="E137" s="465"/>
    </row>
    <row r="138" spans="1:5" x14ac:dyDescent="0.2">
      <c r="A138" s="465"/>
      <c r="B138" s="465"/>
      <c r="C138" s="465"/>
      <c r="D138" s="465"/>
      <c r="E138" s="465"/>
    </row>
    <row r="139" spans="1:5" x14ac:dyDescent="0.2">
      <c r="A139" s="465"/>
      <c r="B139" s="465"/>
      <c r="C139" s="465"/>
      <c r="D139" s="465"/>
      <c r="E139" s="465"/>
    </row>
    <row r="140" spans="1:5" x14ac:dyDescent="0.2">
      <c r="A140" s="465"/>
      <c r="B140" s="465"/>
      <c r="C140" s="465"/>
      <c r="D140" s="465"/>
      <c r="E140" s="465"/>
    </row>
    <row r="141" spans="1:5" x14ac:dyDescent="0.2">
      <c r="A141" s="465"/>
      <c r="B141" s="465"/>
      <c r="C141" s="465"/>
      <c r="D141" s="465"/>
      <c r="E141" s="465"/>
    </row>
    <row r="142" spans="1:5" x14ac:dyDescent="0.2">
      <c r="A142" s="465"/>
      <c r="B142" s="465"/>
      <c r="C142" s="465"/>
      <c r="D142" s="465"/>
      <c r="E142" s="465"/>
    </row>
    <row r="143" spans="1:5" x14ac:dyDescent="0.2">
      <c r="A143" s="465"/>
      <c r="B143" s="465"/>
      <c r="C143" s="465"/>
      <c r="D143" s="465"/>
      <c r="E143" s="465"/>
    </row>
    <row r="144" spans="1:5" x14ac:dyDescent="0.2">
      <c r="A144" s="465"/>
      <c r="B144" s="465"/>
      <c r="C144" s="465"/>
      <c r="D144" s="465"/>
      <c r="E144" s="465"/>
    </row>
    <row r="145" spans="1:5" x14ac:dyDescent="0.2">
      <c r="A145" s="465"/>
      <c r="B145" s="465"/>
      <c r="C145" s="465"/>
      <c r="D145" s="465"/>
      <c r="E145" s="465"/>
    </row>
    <row r="146" spans="1:5" x14ac:dyDescent="0.2">
      <c r="A146" s="465"/>
      <c r="B146" s="465"/>
      <c r="C146" s="465"/>
      <c r="D146" s="465"/>
      <c r="E146" s="465"/>
    </row>
    <row r="147" spans="1:5" x14ac:dyDescent="0.2">
      <c r="A147" s="465"/>
      <c r="B147" s="465"/>
      <c r="C147" s="465"/>
      <c r="D147" s="465"/>
      <c r="E147" s="465"/>
    </row>
    <row r="148" spans="1:5" x14ac:dyDescent="0.2">
      <c r="A148" s="465"/>
      <c r="B148" s="465"/>
      <c r="C148" s="465"/>
      <c r="D148" s="465"/>
      <c r="E148" s="465"/>
    </row>
    <row r="149" spans="1:5" x14ac:dyDescent="0.2">
      <c r="A149" s="465"/>
      <c r="B149" s="465"/>
      <c r="C149" s="465"/>
      <c r="D149" s="465"/>
      <c r="E149" s="465"/>
    </row>
    <row r="150" spans="1:5" x14ac:dyDescent="0.2">
      <c r="A150" s="465"/>
      <c r="B150" s="465"/>
      <c r="C150" s="465"/>
      <c r="D150" s="465"/>
      <c r="E150" s="465"/>
    </row>
    <row r="151" spans="1:5" x14ac:dyDescent="0.2">
      <c r="A151" s="465"/>
      <c r="B151" s="465"/>
      <c r="C151" s="465"/>
      <c r="D151" s="465"/>
      <c r="E151" s="465"/>
    </row>
    <row r="152" spans="1:5" x14ac:dyDescent="0.2">
      <c r="A152" s="465"/>
      <c r="B152" s="465"/>
      <c r="C152" s="465"/>
      <c r="D152" s="465"/>
      <c r="E152" s="465"/>
    </row>
    <row r="153" spans="1:5" x14ac:dyDescent="0.2">
      <c r="A153" s="465"/>
      <c r="B153" s="465"/>
      <c r="C153" s="465"/>
      <c r="D153" s="465"/>
      <c r="E153" s="465"/>
    </row>
    <row r="154" spans="1:5" x14ac:dyDescent="0.2">
      <c r="A154" s="465"/>
      <c r="B154" s="465"/>
      <c r="C154" s="465"/>
      <c r="D154" s="465"/>
      <c r="E154" s="465"/>
    </row>
    <row r="155" spans="1:5" x14ac:dyDescent="0.2">
      <c r="A155" s="465"/>
      <c r="B155" s="465"/>
      <c r="C155" s="465"/>
      <c r="D155" s="465"/>
      <c r="E155" s="465"/>
    </row>
    <row r="156" spans="1:5" x14ac:dyDescent="0.2">
      <c r="A156" s="465"/>
      <c r="B156" s="465"/>
      <c r="C156" s="465"/>
      <c r="D156" s="465"/>
      <c r="E156" s="465"/>
    </row>
    <row r="157" spans="1:5" x14ac:dyDescent="0.2">
      <c r="A157" s="465"/>
      <c r="B157" s="465"/>
      <c r="C157" s="465"/>
      <c r="D157" s="465"/>
      <c r="E157" s="465"/>
    </row>
    <row r="158" spans="1:5" x14ac:dyDescent="0.2">
      <c r="A158" s="465"/>
      <c r="B158" s="465"/>
      <c r="C158" s="465"/>
      <c r="D158" s="465"/>
      <c r="E158" s="465"/>
    </row>
    <row r="159" spans="1:5" x14ac:dyDescent="0.2">
      <c r="A159" s="465"/>
      <c r="B159" s="465"/>
      <c r="C159" s="465"/>
      <c r="D159" s="465"/>
      <c r="E159" s="465"/>
    </row>
    <row r="160" spans="1:5" x14ac:dyDescent="0.2">
      <c r="A160" s="465"/>
      <c r="B160" s="465"/>
      <c r="C160" s="465"/>
      <c r="D160" s="465"/>
      <c r="E160" s="465"/>
    </row>
    <row r="161" spans="1:5" x14ac:dyDescent="0.2">
      <c r="A161" s="465"/>
      <c r="B161" s="465"/>
      <c r="C161" s="465"/>
      <c r="D161" s="465"/>
      <c r="E161" s="465"/>
    </row>
    <row r="162" spans="1:5" x14ac:dyDescent="0.2">
      <c r="A162" s="465"/>
      <c r="B162" s="465"/>
      <c r="C162" s="465"/>
      <c r="D162" s="465"/>
      <c r="E162" s="465"/>
    </row>
    <row r="163" spans="1:5" x14ac:dyDescent="0.2">
      <c r="A163" s="465"/>
      <c r="B163" s="465"/>
      <c r="C163" s="465"/>
      <c r="D163" s="465"/>
      <c r="E163" s="465"/>
    </row>
    <row r="164" spans="1:5" x14ac:dyDescent="0.2">
      <c r="A164" s="465"/>
      <c r="B164" s="465"/>
      <c r="C164" s="465"/>
      <c r="D164" s="465"/>
      <c r="E164" s="465"/>
    </row>
    <row r="165" spans="1:5" x14ac:dyDescent="0.2">
      <c r="A165" s="465"/>
      <c r="B165" s="465"/>
      <c r="C165" s="465"/>
      <c r="D165" s="465"/>
      <c r="E165" s="465"/>
    </row>
    <row r="166" spans="1:5" x14ac:dyDescent="0.2">
      <c r="A166" s="465"/>
      <c r="B166" s="465"/>
      <c r="C166" s="465"/>
      <c r="D166" s="465"/>
      <c r="E166" s="465"/>
    </row>
    <row r="167" spans="1:5" x14ac:dyDescent="0.2">
      <c r="A167" s="465"/>
      <c r="B167" s="465"/>
      <c r="C167" s="465"/>
      <c r="D167" s="465"/>
      <c r="E167" s="465"/>
    </row>
    <row r="168" spans="1:5" x14ac:dyDescent="0.2">
      <c r="A168" s="465"/>
      <c r="B168" s="465"/>
      <c r="C168" s="465"/>
      <c r="D168" s="465"/>
      <c r="E168" s="465"/>
    </row>
    <row r="169" spans="1:5" x14ac:dyDescent="0.2">
      <c r="A169" s="465"/>
      <c r="B169" s="465"/>
      <c r="C169" s="465"/>
      <c r="D169" s="465"/>
      <c r="E169" s="465"/>
    </row>
    <row r="170" spans="1:5" x14ac:dyDescent="0.2">
      <c r="A170" s="465"/>
      <c r="B170" s="465"/>
      <c r="C170" s="465"/>
      <c r="D170" s="465"/>
      <c r="E170" s="465"/>
    </row>
    <row r="171" spans="1:5" x14ac:dyDescent="0.2">
      <c r="A171" s="465"/>
      <c r="B171" s="465"/>
      <c r="C171" s="465"/>
      <c r="D171" s="465"/>
      <c r="E171" s="465"/>
    </row>
    <row r="172" spans="1:5" x14ac:dyDescent="0.2">
      <c r="A172" s="465"/>
      <c r="B172" s="465"/>
      <c r="C172" s="465"/>
      <c r="D172" s="465"/>
      <c r="E172" s="465"/>
    </row>
    <row r="173" spans="1:5" x14ac:dyDescent="0.2">
      <c r="A173" s="465"/>
      <c r="B173" s="465"/>
      <c r="C173" s="465"/>
      <c r="D173" s="465"/>
      <c r="E173" s="465"/>
    </row>
    <row r="174" spans="1:5" x14ac:dyDescent="0.2">
      <c r="A174" s="465"/>
      <c r="B174" s="465"/>
      <c r="C174" s="465"/>
      <c r="D174" s="465"/>
      <c r="E174" s="465"/>
    </row>
    <row r="175" spans="1:5" x14ac:dyDescent="0.2">
      <c r="A175" s="465"/>
      <c r="B175" s="465"/>
      <c r="C175" s="465"/>
      <c r="D175" s="465"/>
      <c r="E175" s="465"/>
    </row>
    <row r="176" spans="1:5" x14ac:dyDescent="0.2">
      <c r="A176" s="465"/>
      <c r="B176" s="465"/>
      <c r="C176" s="465"/>
      <c r="D176" s="465"/>
      <c r="E176" s="465"/>
    </row>
    <row r="177" spans="1:5" x14ac:dyDescent="0.2">
      <c r="A177" s="465"/>
      <c r="B177" s="465"/>
      <c r="C177" s="465"/>
      <c r="D177" s="465"/>
      <c r="E177" s="465"/>
    </row>
    <row r="178" spans="1:5" x14ac:dyDescent="0.2">
      <c r="A178" s="465"/>
      <c r="B178" s="465"/>
      <c r="C178" s="465"/>
      <c r="D178" s="465"/>
      <c r="E178" s="465"/>
    </row>
    <row r="179" spans="1:5" x14ac:dyDescent="0.2">
      <c r="A179" s="465"/>
      <c r="B179" s="465"/>
      <c r="C179" s="465"/>
      <c r="D179" s="465"/>
      <c r="E179" s="465"/>
    </row>
    <row r="180" spans="1:5" x14ac:dyDescent="0.2">
      <c r="A180" s="465"/>
      <c r="B180" s="465"/>
      <c r="C180" s="465"/>
      <c r="D180" s="465"/>
      <c r="E180" s="465"/>
    </row>
    <row r="181" spans="1:5" x14ac:dyDescent="0.2">
      <c r="A181" s="465"/>
      <c r="B181" s="465"/>
      <c r="C181" s="465"/>
      <c r="D181" s="465"/>
      <c r="E181" s="465"/>
    </row>
    <row r="182" spans="1:5" x14ac:dyDescent="0.2">
      <c r="A182" s="465"/>
      <c r="B182" s="465"/>
      <c r="C182" s="465"/>
      <c r="D182" s="465"/>
      <c r="E182" s="465"/>
    </row>
    <row r="183" spans="1:5" x14ac:dyDescent="0.2">
      <c r="A183" s="465"/>
      <c r="B183" s="465"/>
      <c r="C183" s="465"/>
      <c r="D183" s="465"/>
      <c r="E183" s="465"/>
    </row>
    <row r="184" spans="1:5" x14ac:dyDescent="0.2">
      <c r="A184" s="465"/>
      <c r="B184" s="465"/>
      <c r="C184" s="465"/>
      <c r="D184" s="465"/>
      <c r="E184" s="465"/>
    </row>
    <row r="185" spans="1:5" x14ac:dyDescent="0.2">
      <c r="A185" s="465"/>
      <c r="B185" s="465"/>
      <c r="C185" s="465"/>
      <c r="D185" s="465"/>
      <c r="E185" s="465"/>
    </row>
    <row r="186" spans="1:5" x14ac:dyDescent="0.2">
      <c r="A186" s="465"/>
      <c r="B186" s="465"/>
      <c r="C186" s="465"/>
      <c r="D186" s="465"/>
      <c r="E186" s="465"/>
    </row>
    <row r="187" spans="1:5" x14ac:dyDescent="0.2">
      <c r="A187" s="465"/>
      <c r="B187" s="465"/>
      <c r="C187" s="465"/>
      <c r="D187" s="465"/>
      <c r="E187" s="465"/>
    </row>
    <row r="188" spans="1:5" x14ac:dyDescent="0.2">
      <c r="A188" s="465"/>
      <c r="B188" s="465"/>
      <c r="C188" s="465"/>
      <c r="D188" s="465"/>
      <c r="E188" s="465"/>
    </row>
    <row r="189" spans="1:5" x14ac:dyDescent="0.2">
      <c r="A189" s="465"/>
      <c r="B189" s="465"/>
      <c r="C189" s="465"/>
      <c r="D189" s="465"/>
      <c r="E189" s="465"/>
    </row>
    <row r="190" spans="1:5" x14ac:dyDescent="0.2">
      <c r="A190" s="465"/>
      <c r="B190" s="465"/>
      <c r="C190" s="465"/>
      <c r="D190" s="465"/>
      <c r="E190" s="465"/>
    </row>
    <row r="191" spans="1:5" x14ac:dyDescent="0.2">
      <c r="A191" s="465"/>
      <c r="B191" s="465"/>
      <c r="C191" s="465"/>
      <c r="D191" s="465"/>
      <c r="E191" s="465"/>
    </row>
    <row r="192" spans="1:5" x14ac:dyDescent="0.2">
      <c r="A192" s="465"/>
      <c r="B192" s="465"/>
      <c r="C192" s="465"/>
      <c r="D192" s="465"/>
      <c r="E192" s="465"/>
    </row>
    <row r="193" spans="1:5" x14ac:dyDescent="0.2">
      <c r="A193" s="465"/>
      <c r="B193" s="465"/>
      <c r="C193" s="465"/>
      <c r="D193" s="465"/>
      <c r="E193" s="465"/>
    </row>
    <row r="194" spans="1:5" x14ac:dyDescent="0.2">
      <c r="A194" s="465"/>
      <c r="B194" s="465"/>
      <c r="C194" s="465"/>
      <c r="D194" s="465"/>
      <c r="E194" s="465"/>
    </row>
    <row r="195" spans="1:5" x14ac:dyDescent="0.2">
      <c r="A195" s="465"/>
      <c r="B195" s="465"/>
      <c r="C195" s="465"/>
      <c r="D195" s="465"/>
      <c r="E195" s="465"/>
    </row>
    <row r="196" spans="1:5" x14ac:dyDescent="0.2">
      <c r="A196" s="465"/>
      <c r="B196" s="465"/>
      <c r="C196" s="465"/>
      <c r="D196" s="465"/>
      <c r="E196" s="465"/>
    </row>
    <row r="197" spans="1:5" x14ac:dyDescent="0.2">
      <c r="A197" s="465"/>
      <c r="B197" s="465"/>
      <c r="C197" s="465"/>
      <c r="D197" s="465"/>
      <c r="E197" s="465"/>
    </row>
    <row r="198" spans="1:5" x14ac:dyDescent="0.2">
      <c r="A198" s="465"/>
      <c r="B198" s="465"/>
      <c r="C198" s="465"/>
      <c r="D198" s="465"/>
      <c r="E198" s="465"/>
    </row>
    <row r="199" spans="1:5" x14ac:dyDescent="0.2">
      <c r="A199" s="465"/>
      <c r="B199" s="465"/>
      <c r="C199" s="465"/>
      <c r="D199" s="465"/>
      <c r="E199" s="465"/>
    </row>
    <row r="200" spans="1:5" x14ac:dyDescent="0.2">
      <c r="A200" s="465"/>
      <c r="B200" s="465"/>
      <c r="C200" s="465"/>
      <c r="D200" s="465"/>
      <c r="E200" s="465"/>
    </row>
    <row r="201" spans="1:5" x14ac:dyDescent="0.2">
      <c r="A201" s="465"/>
      <c r="B201" s="465"/>
      <c r="C201" s="465"/>
      <c r="D201" s="465"/>
      <c r="E201" s="465"/>
    </row>
    <row r="202" spans="1:5" x14ac:dyDescent="0.2">
      <c r="A202" s="465"/>
      <c r="B202" s="465"/>
      <c r="C202" s="465"/>
      <c r="D202" s="465"/>
      <c r="E202" s="465"/>
    </row>
    <row r="203" spans="1:5" x14ac:dyDescent="0.2">
      <c r="A203" s="465"/>
      <c r="B203" s="465"/>
      <c r="C203" s="465"/>
      <c r="D203" s="465"/>
      <c r="E203" s="465"/>
    </row>
    <row r="204" spans="1:5" x14ac:dyDescent="0.2">
      <c r="A204" s="465"/>
      <c r="B204" s="465"/>
      <c r="C204" s="465"/>
      <c r="D204" s="465"/>
      <c r="E204" s="465"/>
    </row>
    <row r="205" spans="1:5" x14ac:dyDescent="0.2">
      <c r="A205" s="465"/>
      <c r="B205" s="465"/>
      <c r="C205" s="465"/>
      <c r="D205" s="465"/>
      <c r="E205" s="465"/>
    </row>
    <row r="206" spans="1:5" x14ac:dyDescent="0.2">
      <c r="A206" s="465"/>
      <c r="B206" s="465"/>
      <c r="C206" s="465"/>
      <c r="D206" s="465"/>
      <c r="E206" s="465"/>
    </row>
    <row r="207" spans="1:5" x14ac:dyDescent="0.2">
      <c r="A207" s="465"/>
      <c r="B207" s="465"/>
      <c r="C207" s="465"/>
      <c r="D207" s="465"/>
      <c r="E207" s="465"/>
    </row>
    <row r="208" spans="1:5" x14ac:dyDescent="0.2">
      <c r="A208" s="465"/>
      <c r="B208" s="465"/>
      <c r="C208" s="465"/>
      <c r="D208" s="465"/>
      <c r="E208" s="465"/>
    </row>
    <row r="209" spans="1:5" x14ac:dyDescent="0.2">
      <c r="A209" s="465"/>
      <c r="B209" s="465"/>
      <c r="C209" s="465"/>
      <c r="D209" s="465"/>
      <c r="E209" s="465"/>
    </row>
    <row r="210" spans="1:5" x14ac:dyDescent="0.2">
      <c r="A210" s="465"/>
      <c r="B210" s="465"/>
      <c r="C210" s="465"/>
      <c r="D210" s="465"/>
      <c r="E210" s="465"/>
    </row>
    <row r="211" spans="1:5" x14ac:dyDescent="0.2">
      <c r="A211" s="465"/>
      <c r="B211" s="465"/>
      <c r="C211" s="465"/>
      <c r="D211" s="465"/>
      <c r="E211" s="465"/>
    </row>
    <row r="212" spans="1:5" x14ac:dyDescent="0.2">
      <c r="A212" s="465"/>
      <c r="B212" s="465"/>
      <c r="C212" s="465"/>
      <c r="D212" s="465"/>
      <c r="E212" s="465"/>
    </row>
    <row r="213" spans="1:5" x14ac:dyDescent="0.2">
      <c r="A213" s="465"/>
      <c r="B213" s="465"/>
      <c r="C213" s="465"/>
      <c r="D213" s="465"/>
      <c r="E213" s="465"/>
    </row>
    <row r="214" spans="1:5" x14ac:dyDescent="0.2">
      <c r="A214" s="465"/>
      <c r="B214" s="465"/>
      <c r="C214" s="465"/>
      <c r="D214" s="465"/>
      <c r="E214" s="465"/>
    </row>
    <row r="215" spans="1:5" x14ac:dyDescent="0.2">
      <c r="A215" s="465"/>
      <c r="B215" s="465"/>
      <c r="C215" s="465"/>
      <c r="D215" s="465"/>
      <c r="E215" s="465"/>
    </row>
    <row r="216" spans="1:5" x14ac:dyDescent="0.2">
      <c r="A216" s="465"/>
      <c r="B216" s="465"/>
      <c r="C216" s="465"/>
      <c r="D216" s="465"/>
      <c r="E216" s="465"/>
    </row>
    <row r="217" spans="1:5" x14ac:dyDescent="0.2">
      <c r="A217" s="465"/>
      <c r="B217" s="465"/>
      <c r="C217" s="465"/>
      <c r="D217" s="465"/>
      <c r="E217" s="465"/>
    </row>
    <row r="218" spans="1:5" x14ac:dyDescent="0.2">
      <c r="A218" s="465"/>
      <c r="B218" s="465"/>
      <c r="C218" s="465"/>
      <c r="D218" s="465"/>
      <c r="E218" s="465"/>
    </row>
    <row r="219" spans="1:5" x14ac:dyDescent="0.2">
      <c r="A219" s="465"/>
      <c r="B219" s="465"/>
      <c r="C219" s="465"/>
      <c r="D219" s="465"/>
      <c r="E219" s="465"/>
    </row>
    <row r="220" spans="1:5" x14ac:dyDescent="0.2">
      <c r="A220" s="465"/>
      <c r="B220" s="465"/>
      <c r="C220" s="465"/>
      <c r="D220" s="465"/>
      <c r="E220" s="465"/>
    </row>
    <row r="221" spans="1:5" x14ac:dyDescent="0.2">
      <c r="A221" s="465"/>
      <c r="B221" s="465"/>
      <c r="C221" s="465"/>
      <c r="D221" s="465"/>
      <c r="E221" s="465"/>
    </row>
    <row r="222" spans="1:5" x14ac:dyDescent="0.2">
      <c r="A222" s="465"/>
      <c r="B222" s="465"/>
      <c r="C222" s="465"/>
      <c r="D222" s="465"/>
      <c r="E222" s="465"/>
    </row>
    <row r="223" spans="1:5" x14ac:dyDescent="0.2">
      <c r="A223" s="465"/>
      <c r="B223" s="465"/>
      <c r="C223" s="465"/>
      <c r="D223" s="465"/>
      <c r="E223" s="465"/>
    </row>
    <row r="224" spans="1:5" x14ac:dyDescent="0.2">
      <c r="A224" s="465"/>
      <c r="B224" s="465"/>
      <c r="C224" s="465"/>
      <c r="D224" s="465"/>
      <c r="E224" s="465"/>
    </row>
    <row r="225" spans="1:5" x14ac:dyDescent="0.2">
      <c r="A225" s="465"/>
      <c r="B225" s="465"/>
      <c r="C225" s="465"/>
      <c r="D225" s="465"/>
      <c r="E225" s="465"/>
    </row>
    <row r="226" spans="1:5" x14ac:dyDescent="0.2">
      <c r="A226" s="465"/>
      <c r="B226" s="465"/>
      <c r="C226" s="465"/>
      <c r="D226" s="465"/>
      <c r="E226" s="465"/>
    </row>
    <row r="227" spans="1:5" x14ac:dyDescent="0.2">
      <c r="A227" s="465"/>
      <c r="B227" s="465"/>
      <c r="C227" s="465"/>
      <c r="D227" s="465"/>
      <c r="E227" s="465"/>
    </row>
    <row r="228" spans="1:5" x14ac:dyDescent="0.2">
      <c r="A228" s="465"/>
      <c r="B228" s="465"/>
      <c r="C228" s="465"/>
      <c r="D228" s="465"/>
      <c r="E228" s="465"/>
    </row>
    <row r="229" spans="1:5" x14ac:dyDescent="0.2">
      <c r="A229" s="465"/>
      <c r="B229" s="465"/>
      <c r="C229" s="465"/>
      <c r="D229" s="465"/>
      <c r="E229" s="465"/>
    </row>
    <row r="230" spans="1:5" x14ac:dyDescent="0.2">
      <c r="A230" s="465"/>
      <c r="B230" s="465"/>
      <c r="C230" s="465"/>
      <c r="D230" s="465"/>
      <c r="E230" s="465"/>
    </row>
    <row r="231" spans="1:5" x14ac:dyDescent="0.2">
      <c r="A231" s="465"/>
      <c r="B231" s="465"/>
      <c r="C231" s="465"/>
      <c r="D231" s="465"/>
      <c r="E231" s="465"/>
    </row>
    <row r="232" spans="1:5" x14ac:dyDescent="0.2">
      <c r="A232" s="465"/>
      <c r="B232" s="465"/>
      <c r="C232" s="465"/>
      <c r="D232" s="465"/>
      <c r="E232" s="465"/>
    </row>
    <row r="233" spans="1:5" x14ac:dyDescent="0.2">
      <c r="A233" s="465"/>
      <c r="B233" s="465"/>
      <c r="C233" s="465"/>
      <c r="D233" s="465"/>
      <c r="E233" s="465"/>
    </row>
    <row r="234" spans="1:5" x14ac:dyDescent="0.2">
      <c r="A234" s="465"/>
      <c r="B234" s="465"/>
      <c r="C234" s="465"/>
      <c r="D234" s="465"/>
      <c r="E234" s="465"/>
    </row>
    <row r="235" spans="1:5" x14ac:dyDescent="0.2">
      <c r="A235" s="465"/>
      <c r="B235" s="465"/>
      <c r="C235" s="465"/>
      <c r="D235" s="465"/>
      <c r="E235" s="465"/>
    </row>
    <row r="236" spans="1:5" x14ac:dyDescent="0.2">
      <c r="A236" s="465"/>
      <c r="B236" s="465"/>
      <c r="C236" s="465"/>
      <c r="D236" s="465"/>
      <c r="E236" s="465"/>
    </row>
    <row r="237" spans="1:5" x14ac:dyDescent="0.2">
      <c r="A237" s="465"/>
      <c r="B237" s="465"/>
      <c r="C237" s="465"/>
      <c r="D237" s="465"/>
      <c r="E237" s="465"/>
    </row>
    <row r="238" spans="1:5" x14ac:dyDescent="0.2">
      <c r="A238" s="465"/>
      <c r="B238" s="465"/>
      <c r="C238" s="465"/>
      <c r="D238" s="465"/>
      <c r="E238" s="465"/>
    </row>
    <row r="239" spans="1:5" x14ac:dyDescent="0.2">
      <c r="A239" s="465"/>
      <c r="B239" s="465"/>
      <c r="C239" s="465"/>
      <c r="D239" s="465"/>
      <c r="E239" s="465"/>
    </row>
    <row r="240" spans="1:5" x14ac:dyDescent="0.2">
      <c r="A240" s="465"/>
      <c r="B240" s="465"/>
      <c r="C240" s="465"/>
      <c r="D240" s="465"/>
      <c r="E240" s="465"/>
    </row>
    <row r="241" spans="1:5" x14ac:dyDescent="0.2">
      <c r="A241" s="465"/>
      <c r="B241" s="465"/>
      <c r="C241" s="465"/>
      <c r="D241" s="465"/>
      <c r="E241" s="465"/>
    </row>
    <row r="242" spans="1:5" x14ac:dyDescent="0.2">
      <c r="A242" s="465"/>
      <c r="B242" s="465"/>
      <c r="C242" s="465"/>
      <c r="D242" s="465"/>
      <c r="E242" s="465"/>
    </row>
    <row r="243" spans="1:5" x14ac:dyDescent="0.2">
      <c r="A243" s="465"/>
      <c r="B243" s="465"/>
      <c r="C243" s="465"/>
      <c r="D243" s="465"/>
      <c r="E243" s="465"/>
    </row>
    <row r="244" spans="1:5" x14ac:dyDescent="0.2">
      <c r="A244" s="465"/>
      <c r="B244" s="465"/>
      <c r="C244" s="465"/>
      <c r="D244" s="465"/>
      <c r="E244" s="465"/>
    </row>
    <row r="245" spans="1:5" x14ac:dyDescent="0.2">
      <c r="A245" s="465"/>
      <c r="B245" s="465"/>
      <c r="C245" s="465"/>
      <c r="D245" s="465"/>
      <c r="E245" s="465"/>
    </row>
    <row r="246" spans="1:5" x14ac:dyDescent="0.2">
      <c r="A246" s="465"/>
      <c r="B246" s="465"/>
      <c r="C246" s="465"/>
      <c r="D246" s="465"/>
      <c r="E246" s="465"/>
    </row>
    <row r="247" spans="1:5" x14ac:dyDescent="0.2">
      <c r="A247" s="465"/>
      <c r="B247" s="465"/>
      <c r="C247" s="465"/>
      <c r="D247" s="465"/>
      <c r="E247" s="465"/>
    </row>
    <row r="248" spans="1:5" x14ac:dyDescent="0.2">
      <c r="A248" s="465"/>
      <c r="B248" s="465"/>
      <c r="C248" s="465"/>
      <c r="D248" s="465"/>
      <c r="E248" s="465"/>
    </row>
    <row r="249" spans="1:5" x14ac:dyDescent="0.2">
      <c r="A249" s="465"/>
      <c r="B249" s="465"/>
      <c r="C249" s="465"/>
      <c r="D249" s="465"/>
      <c r="E249" s="465"/>
    </row>
    <row r="250" spans="1:5" x14ac:dyDescent="0.2">
      <c r="A250" s="465"/>
      <c r="B250" s="465"/>
      <c r="C250" s="465"/>
      <c r="D250" s="465"/>
      <c r="E250" s="465"/>
    </row>
    <row r="251" spans="1:5" x14ac:dyDescent="0.2">
      <c r="A251" s="465"/>
      <c r="B251" s="465"/>
      <c r="C251" s="465"/>
      <c r="D251" s="465"/>
      <c r="E251" s="465"/>
    </row>
    <row r="252" spans="1:5" x14ac:dyDescent="0.2">
      <c r="A252" s="465"/>
      <c r="B252" s="465"/>
      <c r="C252" s="465"/>
      <c r="D252" s="465"/>
      <c r="E252" s="465"/>
    </row>
    <row r="253" spans="1:5" x14ac:dyDescent="0.2">
      <c r="A253" s="465"/>
      <c r="B253" s="465"/>
      <c r="C253" s="465"/>
      <c r="D253" s="465"/>
      <c r="E253" s="465"/>
    </row>
    <row r="254" spans="1:5" x14ac:dyDescent="0.2">
      <c r="A254" s="465"/>
      <c r="B254" s="465"/>
      <c r="C254" s="465"/>
      <c r="D254" s="465"/>
      <c r="E254" s="465"/>
    </row>
    <row r="255" spans="1:5" x14ac:dyDescent="0.2">
      <c r="A255" s="465"/>
      <c r="B255" s="465"/>
      <c r="C255" s="465"/>
      <c r="D255" s="465"/>
      <c r="E255" s="465"/>
    </row>
    <row r="256" spans="1:5" x14ac:dyDescent="0.2">
      <c r="A256" s="465"/>
      <c r="B256" s="465"/>
      <c r="C256" s="465"/>
      <c r="D256" s="465"/>
      <c r="E256" s="465"/>
    </row>
    <row r="257" spans="1:5" x14ac:dyDescent="0.2">
      <c r="A257" s="465"/>
      <c r="B257" s="465"/>
      <c r="C257" s="465"/>
      <c r="D257" s="465"/>
      <c r="E257" s="465"/>
    </row>
    <row r="258" spans="1:5" x14ac:dyDescent="0.2">
      <c r="A258" s="465"/>
      <c r="B258" s="465"/>
      <c r="C258" s="465"/>
      <c r="D258" s="465"/>
      <c r="E258" s="465"/>
    </row>
    <row r="259" spans="1:5" x14ac:dyDescent="0.2">
      <c r="A259" s="465"/>
      <c r="B259" s="465"/>
      <c r="C259" s="465"/>
      <c r="D259" s="465"/>
      <c r="E259" s="465"/>
    </row>
    <row r="260" spans="1:5" x14ac:dyDescent="0.2">
      <c r="A260" s="465"/>
      <c r="B260" s="465"/>
      <c r="C260" s="465"/>
      <c r="D260" s="465"/>
      <c r="E260" s="465"/>
    </row>
    <row r="261" spans="1:5" x14ac:dyDescent="0.2">
      <c r="A261" s="465"/>
      <c r="B261" s="465"/>
      <c r="C261" s="465"/>
      <c r="D261" s="465"/>
      <c r="E261" s="465"/>
    </row>
    <row r="262" spans="1:5" x14ac:dyDescent="0.2">
      <c r="A262" s="465"/>
      <c r="B262" s="465"/>
      <c r="C262" s="465"/>
      <c r="D262" s="465"/>
      <c r="E262" s="465"/>
    </row>
    <row r="263" spans="1:5" x14ac:dyDescent="0.2">
      <c r="A263" s="465"/>
      <c r="B263" s="465"/>
      <c r="C263" s="465"/>
      <c r="D263" s="465"/>
      <c r="E263" s="465"/>
    </row>
    <row r="264" spans="1:5" x14ac:dyDescent="0.2">
      <c r="A264" s="465"/>
      <c r="B264" s="465"/>
      <c r="C264" s="465"/>
      <c r="D264" s="465"/>
      <c r="E264" s="465"/>
    </row>
    <row r="265" spans="1:5" x14ac:dyDescent="0.2">
      <c r="A265" s="465"/>
      <c r="B265" s="465"/>
      <c r="C265" s="465"/>
      <c r="D265" s="465"/>
      <c r="E265" s="465"/>
    </row>
    <row r="266" spans="1:5" x14ac:dyDescent="0.2">
      <c r="A266" s="465"/>
      <c r="B266" s="465"/>
      <c r="C266" s="465"/>
      <c r="D266" s="465"/>
      <c r="E266" s="465"/>
    </row>
    <row r="267" spans="1:5" x14ac:dyDescent="0.2">
      <c r="A267" s="465"/>
      <c r="B267" s="465"/>
      <c r="C267" s="465"/>
      <c r="D267" s="465"/>
      <c r="E267" s="465"/>
    </row>
    <row r="268" spans="1:5" x14ac:dyDescent="0.2">
      <c r="A268" s="465"/>
      <c r="B268" s="465"/>
      <c r="C268" s="465"/>
      <c r="D268" s="465"/>
      <c r="E268" s="465"/>
    </row>
    <row r="269" spans="1:5" x14ac:dyDescent="0.2">
      <c r="A269" s="465"/>
      <c r="B269" s="465"/>
      <c r="C269" s="465"/>
      <c r="D269" s="465"/>
      <c r="E269" s="465"/>
    </row>
    <row r="270" spans="1:5" x14ac:dyDescent="0.2">
      <c r="A270" s="465"/>
      <c r="B270" s="465"/>
      <c r="C270" s="465"/>
      <c r="D270" s="465"/>
      <c r="E270" s="465"/>
    </row>
    <row r="271" spans="1:5" x14ac:dyDescent="0.2">
      <c r="A271" s="465"/>
      <c r="B271" s="465"/>
      <c r="C271" s="465"/>
      <c r="D271" s="465"/>
      <c r="E271" s="465"/>
    </row>
    <row r="272" spans="1:5" x14ac:dyDescent="0.2">
      <c r="A272" s="465"/>
      <c r="B272" s="465"/>
      <c r="C272" s="465"/>
      <c r="D272" s="465"/>
      <c r="E272" s="465"/>
    </row>
    <row r="273" spans="1:5" x14ac:dyDescent="0.2">
      <c r="A273" s="465"/>
      <c r="B273" s="465"/>
      <c r="C273" s="465"/>
      <c r="D273" s="465"/>
      <c r="E273" s="465"/>
    </row>
    <row r="274" spans="1:5" x14ac:dyDescent="0.2">
      <c r="A274" s="465"/>
      <c r="B274" s="465"/>
      <c r="C274" s="465"/>
      <c r="D274" s="465"/>
      <c r="E274" s="465"/>
    </row>
    <row r="275" spans="1:5" x14ac:dyDescent="0.2">
      <c r="A275" s="465"/>
      <c r="B275" s="465"/>
      <c r="C275" s="465"/>
      <c r="D275" s="465"/>
      <c r="E275" s="465"/>
    </row>
    <row r="276" spans="1:5" x14ac:dyDescent="0.2">
      <c r="A276" s="465"/>
      <c r="B276" s="465"/>
      <c r="C276" s="465"/>
      <c r="D276" s="465"/>
      <c r="E276" s="465"/>
    </row>
    <row r="277" spans="1:5" x14ac:dyDescent="0.2">
      <c r="A277" s="465"/>
      <c r="B277" s="465"/>
      <c r="C277" s="465"/>
      <c r="D277" s="465"/>
      <c r="E277" s="465"/>
    </row>
    <row r="278" spans="1:5" x14ac:dyDescent="0.2">
      <c r="A278" s="465"/>
      <c r="B278" s="465"/>
      <c r="C278" s="465"/>
      <c r="D278" s="465"/>
      <c r="E278" s="465"/>
    </row>
    <row r="279" spans="1:5" x14ac:dyDescent="0.2">
      <c r="A279" s="465"/>
      <c r="B279" s="465"/>
      <c r="C279" s="465"/>
      <c r="D279" s="465"/>
      <c r="E279" s="465"/>
    </row>
    <row r="280" spans="1:5" x14ac:dyDescent="0.2">
      <c r="A280" s="465"/>
      <c r="B280" s="465"/>
      <c r="C280" s="465"/>
      <c r="D280" s="465"/>
      <c r="E280" s="465"/>
    </row>
    <row r="281" spans="1:5" x14ac:dyDescent="0.2">
      <c r="A281" s="465"/>
      <c r="B281" s="465"/>
      <c r="C281" s="465"/>
      <c r="D281" s="465"/>
      <c r="E281" s="465"/>
    </row>
    <row r="282" spans="1:5" x14ac:dyDescent="0.2">
      <c r="A282" s="465"/>
      <c r="B282" s="465"/>
      <c r="C282" s="465"/>
      <c r="D282" s="465"/>
      <c r="E282" s="465"/>
    </row>
    <row r="283" spans="1:5" x14ac:dyDescent="0.2">
      <c r="A283" s="465"/>
      <c r="B283" s="465"/>
      <c r="C283" s="465"/>
      <c r="D283" s="465"/>
      <c r="E283" s="465"/>
    </row>
    <row r="284" spans="1:5" x14ac:dyDescent="0.2">
      <c r="A284" s="465"/>
      <c r="B284" s="465"/>
      <c r="C284" s="465"/>
      <c r="D284" s="465"/>
      <c r="E284" s="465"/>
    </row>
    <row r="285" spans="1:5" x14ac:dyDescent="0.2">
      <c r="A285" s="465"/>
      <c r="B285" s="465"/>
      <c r="C285" s="465"/>
      <c r="D285" s="465"/>
      <c r="E285" s="465"/>
    </row>
    <row r="286" spans="1:5" x14ac:dyDescent="0.2">
      <c r="A286" s="465"/>
      <c r="B286" s="465"/>
      <c r="C286" s="465"/>
      <c r="D286" s="465"/>
      <c r="E286" s="465"/>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3" customWidth="1"/>
    <col min="2" max="4" width="13.75" style="452" customWidth="1"/>
    <col min="5" max="7" width="13.75" style="487" customWidth="1"/>
    <col min="8" max="8" width="13.75" style="475" customWidth="1"/>
    <col min="9" max="14" width="13.75" style="487" customWidth="1"/>
    <col min="15" max="16384" width="11" style="452"/>
  </cols>
  <sheetData>
    <row r="1" spans="1:14" s="474" customFormat="1" ht="15" customHeight="1" x14ac:dyDescent="0.2">
      <c r="E1" s="475"/>
      <c r="F1" s="475"/>
      <c r="G1" s="475"/>
      <c r="H1" s="475"/>
      <c r="I1" s="475"/>
      <c r="J1" s="475"/>
      <c r="K1" s="475"/>
      <c r="L1" s="475"/>
      <c r="M1" s="475"/>
      <c r="N1" s="475"/>
    </row>
    <row r="2" spans="1:14" s="474" customFormat="1" ht="15" customHeight="1" x14ac:dyDescent="0.2">
      <c r="A2" s="476" t="s">
        <v>65</v>
      </c>
      <c r="E2" s="475"/>
      <c r="F2" s="475"/>
      <c r="G2" s="475"/>
      <c r="H2" s="475"/>
      <c r="I2" s="475"/>
      <c r="J2" s="475"/>
      <c r="K2" s="475"/>
      <c r="L2" s="475"/>
      <c r="M2" s="475"/>
      <c r="N2" s="475"/>
    </row>
    <row r="3" spans="1:14" s="474" customFormat="1" ht="15" customHeight="1" x14ac:dyDescent="0.2">
      <c r="E3" s="475"/>
      <c r="F3" s="475"/>
      <c r="G3" s="475"/>
      <c r="H3" s="475"/>
      <c r="I3" s="475"/>
      <c r="J3" s="475"/>
      <c r="K3" s="475"/>
      <c r="L3" s="475"/>
      <c r="M3" s="475"/>
      <c r="N3" s="475"/>
    </row>
    <row r="4" spans="1:14" s="474" customFormat="1" ht="15" customHeight="1" x14ac:dyDescent="0.2">
      <c r="B4" s="676" t="s">
        <v>436</v>
      </c>
      <c r="C4" s="676"/>
      <c r="D4" s="676" t="s">
        <v>437</v>
      </c>
      <c r="E4" s="676"/>
      <c r="F4" s="677" t="s">
        <v>438</v>
      </c>
      <c r="G4" s="677"/>
      <c r="H4" s="677" t="s">
        <v>439</v>
      </c>
      <c r="I4" s="677"/>
      <c r="J4" s="677" t="s">
        <v>440</v>
      </c>
      <c r="K4" s="677"/>
      <c r="L4" s="677"/>
      <c r="M4" s="677"/>
      <c r="N4" s="677"/>
    </row>
    <row r="5" spans="1:14" s="474" customFormat="1" ht="15" customHeight="1" x14ac:dyDescent="0.2">
      <c r="B5" s="474" t="s">
        <v>441</v>
      </c>
      <c r="C5" s="474" t="s">
        <v>442</v>
      </c>
      <c r="D5" s="474" t="s">
        <v>441</v>
      </c>
      <c r="E5" s="474" t="s">
        <v>442</v>
      </c>
      <c r="F5" s="474" t="s">
        <v>441</v>
      </c>
      <c r="G5" s="474" t="s">
        <v>442</v>
      </c>
      <c r="H5" s="474" t="s">
        <v>441</v>
      </c>
      <c r="I5" s="474" t="s">
        <v>442</v>
      </c>
      <c r="J5" s="475" t="s">
        <v>443</v>
      </c>
      <c r="K5" s="475" t="s">
        <v>444</v>
      </c>
      <c r="L5" s="475" t="s">
        <v>445</v>
      </c>
      <c r="M5" s="475" t="s">
        <v>446</v>
      </c>
      <c r="N5" s="475" t="s">
        <v>447</v>
      </c>
    </row>
    <row r="6" spans="1:14" s="474" customFormat="1" ht="15" customHeight="1" x14ac:dyDescent="0.2">
      <c r="A6" s="477" t="s">
        <v>448</v>
      </c>
      <c r="B6" s="478">
        <f>'Tabelle 2.3'!J11</f>
        <v>0.27308793965379208</v>
      </c>
      <c r="C6" s="479">
        <f>'Tabelle 3.3'!J11</f>
        <v>-3.5544349099190695</v>
      </c>
      <c r="D6" s="480">
        <f t="shared" ref="D6:E9" si="0">IF(OR(AND(B6&gt;=-50,B6&lt;=50),ISNUMBER(B6)=FALSE),B6,"")</f>
        <v>0.27308793965379208</v>
      </c>
      <c r="E6" s="480">
        <f t="shared" si="0"/>
        <v>-3.5544349099190695</v>
      </c>
      <c r="F6" s="475" t="str">
        <f t="shared" ref="F6:G9" si="1">IF(ISNUMBER(B6)=FALSE,"",IF(B6&lt;-50,"&lt; -50",IF(B6&gt;50,"&gt; 50","")))</f>
        <v/>
      </c>
      <c r="G6" s="475" t="str">
        <f t="shared" si="1"/>
        <v/>
      </c>
      <c r="H6" s="481" t="str">
        <f t="shared" ref="H6:I9" si="2">IF(B6&lt;-50,0.75,IF(B6&gt;50,-0.75,""))</f>
        <v/>
      </c>
      <c r="I6" s="481" t="str">
        <f t="shared" si="2"/>
        <v/>
      </c>
      <c r="J6" s="475" t="e">
        <f>IF(OR(B6&lt;-50,B6&gt;50),N6,#N/A)</f>
        <v>#N/A</v>
      </c>
      <c r="K6" s="475" t="e">
        <f>IF(B6&lt;-50,-45,IF(B6&gt;50,45,#N/A))</f>
        <v>#N/A</v>
      </c>
      <c r="L6" s="475" t="e">
        <f>IF(OR(C6&lt;-50,C6&gt;50),N6,#N/A)</f>
        <v>#N/A</v>
      </c>
      <c r="M6" s="475" t="e">
        <f>IF(C6&lt;-50,-45,IF(C6&gt;50,45,#N/A))</f>
        <v>#N/A</v>
      </c>
      <c r="N6" s="475">
        <v>5</v>
      </c>
    </row>
    <row r="7" spans="1:14" s="474" customFormat="1" ht="15" customHeight="1" x14ac:dyDescent="0.2">
      <c r="A7" s="477" t="s">
        <v>449</v>
      </c>
      <c r="B7" s="478">
        <f>'Tabelle 2.1'!J25</f>
        <v>1.1168123612881518</v>
      </c>
      <c r="C7" s="479">
        <f>'Tabelle 3.1'!J23</f>
        <v>-2.6469525004774508</v>
      </c>
      <c r="D7" s="480">
        <f t="shared" si="0"/>
        <v>1.1168123612881518</v>
      </c>
      <c r="E7" s="480">
        <f>IF(OR(AND(C7&gt;=-50,C7&lt;=50),ISNUMBER(C7)=FALSE),C7,"")</f>
        <v>-2.6469525004774508</v>
      </c>
      <c r="F7" s="475" t="str">
        <f t="shared" si="1"/>
        <v/>
      </c>
      <c r="G7" s="475" t="str">
        <f>IF(ISNUMBER(C7)=FALSE,"",IF(C7&lt;-50,"&lt; -50",IF(C7&gt;50,"&gt; 50","")))</f>
        <v/>
      </c>
      <c r="H7" s="481" t="str">
        <f t="shared" si="2"/>
        <v/>
      </c>
      <c r="I7" s="481" t="str">
        <f>IF(C7&lt;-50,0.75,IF(C7&gt;50,-0.75,""))</f>
        <v/>
      </c>
      <c r="J7" s="475" t="e">
        <f>IF(OR(B7&lt;-50,B7&gt;50),N7,#N/A)</f>
        <v>#N/A</v>
      </c>
      <c r="K7" s="475" t="e">
        <f>IF(B7&lt;-50,-45,IF(B7&gt;50,45,#N/A))</f>
        <v>#N/A</v>
      </c>
      <c r="L7" s="475" t="e">
        <f>IF(OR(C7&lt;-50,C7&gt;50),N7,#N/A)</f>
        <v>#N/A</v>
      </c>
      <c r="M7" s="475" t="e">
        <f>IF(C7&lt;-50,-45,IF(C7&gt;50,45,#N/A))</f>
        <v>#N/A</v>
      </c>
      <c r="N7" s="475">
        <v>15</v>
      </c>
    </row>
    <row r="8" spans="1:14" s="474" customFormat="1" ht="15" customHeight="1" x14ac:dyDescent="0.2">
      <c r="A8" s="477" t="s">
        <v>450</v>
      </c>
      <c r="B8" s="478">
        <f>'Tabelle 2.1'!J38</f>
        <v>1.1186464311118853</v>
      </c>
      <c r="C8" s="479">
        <f>'Tabelle 3.1'!J34</f>
        <v>-2.7637010795899166</v>
      </c>
      <c r="D8" s="480">
        <f t="shared" si="0"/>
        <v>1.1186464311118853</v>
      </c>
      <c r="E8" s="480">
        <f>IF(OR(AND(C8&gt;=-50,C8&lt;=50),ISNUMBER(C8)=FALSE),C8,"")</f>
        <v>-2.7637010795899166</v>
      </c>
      <c r="F8" s="475" t="str">
        <f t="shared" si="1"/>
        <v/>
      </c>
      <c r="G8" s="475" t="str">
        <f>IF(ISNUMBER(C8)=FALSE,"",IF(C8&lt;-50,"&lt; -50",IF(C8&gt;50,"&gt; 50","")))</f>
        <v/>
      </c>
      <c r="H8" s="481" t="str">
        <f t="shared" si="2"/>
        <v/>
      </c>
      <c r="I8" s="481" t="str">
        <f>IF(C8&lt;-50,0.75,IF(C8&gt;50,-0.75,""))</f>
        <v/>
      </c>
      <c r="J8" s="475" t="e">
        <f>IF(OR(B8&lt;-50,B8&gt;50),N8,#N/A)</f>
        <v>#N/A</v>
      </c>
      <c r="K8" s="475" t="e">
        <f>IF(B8&lt;-50,-45,IF(B8&gt;50,45,#N/A))</f>
        <v>#N/A</v>
      </c>
      <c r="L8" s="475" t="e">
        <f>IF(OR(C8&lt;-50,C8&gt;50),N8,#N/A)</f>
        <v>#N/A</v>
      </c>
      <c r="M8" s="475" t="e">
        <f>IF(C8&lt;-50,-45,IF(C8&gt;50,45,#N/A))</f>
        <v>#N/A</v>
      </c>
      <c r="N8" s="475">
        <v>25</v>
      </c>
    </row>
    <row r="9" spans="1:14" s="474" customFormat="1" ht="15" customHeight="1" x14ac:dyDescent="0.2">
      <c r="A9" s="477" t="s">
        <v>451</v>
      </c>
      <c r="B9" s="478">
        <f>'Tabelle 2.1'!J51</f>
        <v>1.0875687030768</v>
      </c>
      <c r="C9" s="479">
        <f>'Tabelle 3.1'!J45</f>
        <v>-2.8655893304673015</v>
      </c>
      <c r="D9" s="480">
        <f t="shared" si="0"/>
        <v>1.0875687030768</v>
      </c>
      <c r="E9" s="480">
        <f t="shared" si="0"/>
        <v>-2.8655893304673015</v>
      </c>
      <c r="F9" s="475" t="str">
        <f t="shared" si="1"/>
        <v/>
      </c>
      <c r="G9" s="475" t="str">
        <f t="shared" si="1"/>
        <v/>
      </c>
      <c r="H9" s="481" t="str">
        <f t="shared" si="2"/>
        <v/>
      </c>
      <c r="I9" s="481" t="str">
        <f t="shared" si="2"/>
        <v/>
      </c>
      <c r="J9" s="475" t="e">
        <f>IF(OR(B9&lt;-50,B9&gt;50),N9,#N/A)</f>
        <v>#N/A</v>
      </c>
      <c r="K9" s="475" t="e">
        <f>IF(B9&lt;-50,-45,IF(B9&gt;50,45,#N/A))</f>
        <v>#N/A</v>
      </c>
      <c r="L9" s="475" t="e">
        <f>IF(OR(C9&lt;-50,C9&gt;50),N9,#N/A)</f>
        <v>#N/A</v>
      </c>
      <c r="M9" s="475" t="e">
        <f>IF(C9&lt;-50,-45,IF(C9&gt;50,45,#N/A))</f>
        <v>#N/A</v>
      </c>
      <c r="N9" s="475">
        <v>35</v>
      </c>
    </row>
    <row r="10" spans="1:14" s="474" customFormat="1" ht="15" customHeight="1" x14ac:dyDescent="0.2">
      <c r="E10" s="475"/>
      <c r="F10" s="475"/>
      <c r="G10" s="475"/>
      <c r="H10" s="475"/>
      <c r="I10" s="475"/>
      <c r="J10" s="475"/>
      <c r="K10" s="475"/>
      <c r="L10" s="475"/>
      <c r="M10" s="475"/>
      <c r="N10" s="475"/>
    </row>
    <row r="11" spans="1:14" s="474" customFormat="1" ht="15" customHeight="1" x14ac:dyDescent="0.2">
      <c r="E11" s="475"/>
      <c r="F11" s="475"/>
      <c r="G11" s="475"/>
      <c r="H11" s="475"/>
      <c r="I11" s="475"/>
      <c r="J11" s="475"/>
      <c r="K11" s="475"/>
      <c r="L11" s="475"/>
      <c r="M11" s="475"/>
      <c r="N11" s="475"/>
    </row>
    <row r="12" spans="1:14" s="474" customFormat="1" ht="15" customHeight="1" x14ac:dyDescent="0.2">
      <c r="A12" s="683" t="s">
        <v>452</v>
      </c>
      <c r="B12" s="676" t="s">
        <v>436</v>
      </c>
      <c r="C12" s="676"/>
      <c r="D12" s="676" t="s">
        <v>437</v>
      </c>
      <c r="E12" s="676"/>
      <c r="F12" s="677" t="s">
        <v>438</v>
      </c>
      <c r="G12" s="677"/>
      <c r="H12" s="677" t="s">
        <v>439</v>
      </c>
      <c r="I12" s="677"/>
      <c r="J12" s="677" t="s">
        <v>440</v>
      </c>
      <c r="K12" s="677"/>
      <c r="L12" s="677"/>
      <c r="M12" s="677"/>
      <c r="N12" s="677"/>
    </row>
    <row r="13" spans="1:14" s="474" customFormat="1" ht="15" customHeight="1" x14ac:dyDescent="0.2">
      <c r="A13" s="683"/>
      <c r="B13" s="474" t="s">
        <v>441</v>
      </c>
      <c r="C13" s="474" t="s">
        <v>442</v>
      </c>
      <c r="D13" s="474" t="s">
        <v>441</v>
      </c>
      <c r="E13" s="474" t="s">
        <v>442</v>
      </c>
      <c r="F13" s="474" t="s">
        <v>441</v>
      </c>
      <c r="G13" s="474" t="s">
        <v>442</v>
      </c>
      <c r="H13" s="474" t="s">
        <v>441</v>
      </c>
      <c r="I13" s="474" t="s">
        <v>442</v>
      </c>
      <c r="J13" s="475" t="s">
        <v>443</v>
      </c>
      <c r="K13" s="475" t="s">
        <v>444</v>
      </c>
      <c r="L13" s="475" t="s">
        <v>445</v>
      </c>
      <c r="M13" s="475" t="s">
        <v>446</v>
      </c>
      <c r="N13" s="475" t="s">
        <v>447</v>
      </c>
    </row>
    <row r="14" spans="1:14" s="474" customFormat="1" ht="15" customHeight="1" x14ac:dyDescent="0.2">
      <c r="A14" s="474">
        <v>1</v>
      </c>
      <c r="B14" s="478">
        <f>'Tabelle 2.3'!J11</f>
        <v>0.27308793965379208</v>
      </c>
      <c r="C14" s="479">
        <f>'Tabelle 3.3'!J11</f>
        <v>-3.5544349099190695</v>
      </c>
      <c r="D14" s="480">
        <f>IF(OR(AND(B14&gt;=-50,B14&lt;=50),ISNUMBER(B14)=FALSE),B14,"")</f>
        <v>0.27308793965379208</v>
      </c>
      <c r="E14" s="480">
        <f>IF(OR(AND(C14&gt;=-50,C14&lt;=50),ISNUMBER(C14)=FALSE),C14,"")</f>
        <v>-3.5544349099190695</v>
      </c>
      <c r="F14" s="475" t="str">
        <f>IF(ISNUMBER(B14)=FALSE,"",IF(B14&lt;-50,"&lt; -50",IF(B14&gt;50,"&gt; 50","")))</f>
        <v/>
      </c>
      <c r="G14" s="475" t="str">
        <f>IF(ISNUMBER(C14)=FALSE,"",IF(C14&lt;-50,"&lt; -50",IF(C14&gt;50,"&gt; 50","")))</f>
        <v/>
      </c>
      <c r="H14" s="481" t="str">
        <f>IF(B14&lt;-50,0.75,IF(B14&gt;50,-0.75,""))</f>
        <v/>
      </c>
      <c r="I14" s="481" t="str">
        <f>IF(C14&lt;-50,0.75,IF(C14&gt;50,-0.75,""))</f>
        <v/>
      </c>
      <c r="J14" s="475" t="e">
        <f>IF(OR(B14&lt;-50,B14&gt;50),N14,#N/A)</f>
        <v>#N/A</v>
      </c>
      <c r="K14" s="475" t="e">
        <f>IF(B14&lt;-50,-45,IF(B14&gt;50,45,#N/A))</f>
        <v>#N/A</v>
      </c>
      <c r="L14" s="475" t="e">
        <f>IF(OR(C14&lt;-50,C14&gt;50),N14,#N/A)</f>
        <v>#N/A</v>
      </c>
      <c r="M14" s="475" t="e">
        <f>IF(C14&lt;-50,-45,IF(C14&gt;50,45,#N/A))</f>
        <v>#N/A</v>
      </c>
      <c r="N14" s="475">
        <v>5</v>
      </c>
    </row>
    <row r="15" spans="1:14" s="474" customFormat="1" ht="15" customHeight="1" x14ac:dyDescent="0.2">
      <c r="A15" s="474">
        <v>2</v>
      </c>
      <c r="B15" s="478">
        <f>'Tabelle 2.3'!J12</f>
        <v>2</v>
      </c>
      <c r="C15" s="479">
        <f>'Tabelle 3.3'!J12</f>
        <v>27.272727272727273</v>
      </c>
      <c r="D15" s="480">
        <f t="shared" ref="D15:E45" si="3">IF(OR(AND(B15&gt;=-50,B15&lt;=50),ISNUMBER(B15)=FALSE),B15,"")</f>
        <v>2</v>
      </c>
      <c r="E15" s="480">
        <f t="shared" si="3"/>
        <v>27.272727272727273</v>
      </c>
      <c r="F15" s="475" t="str">
        <f t="shared" ref="F15:G45" si="4">IF(ISNUMBER(B15)=FALSE,"",IF(B15&lt;-50,"&lt; -50",IF(B15&gt;50,"&gt; 50","")))</f>
        <v/>
      </c>
      <c r="G15" s="475" t="str">
        <f t="shared" si="4"/>
        <v/>
      </c>
      <c r="H15" s="481" t="str">
        <f t="shared" ref="H15:I45" si="5">IF(B15&lt;-50,0.75,IF(B15&gt;50,-0.75,""))</f>
        <v/>
      </c>
      <c r="I15" s="481" t="str">
        <f t="shared" si="5"/>
        <v/>
      </c>
      <c r="J15" s="475" t="e">
        <f t="shared" ref="J15:J45" si="6">IF(OR(B15&lt;-50,B15&gt;50),N15,#N/A)</f>
        <v>#N/A</v>
      </c>
      <c r="K15" s="475" t="e">
        <f t="shared" ref="K15:K45" si="7">IF(B15&lt;-50,-45,IF(B15&gt;50,45,#N/A))</f>
        <v>#N/A</v>
      </c>
      <c r="L15" s="475" t="e">
        <f t="shared" ref="L15:L45" si="8">IF(OR(C15&lt;-50,C15&gt;50),N15,#N/A)</f>
        <v>#N/A</v>
      </c>
      <c r="M15" s="475" t="e">
        <f t="shared" ref="M15:M45" si="9">IF(C15&lt;-50,-45,IF(C15&gt;50,45,#N/A))</f>
        <v>#N/A</v>
      </c>
      <c r="N15" s="475">
        <v>15</v>
      </c>
    </row>
    <row r="16" spans="1:14" s="474" customFormat="1" ht="15" customHeight="1" x14ac:dyDescent="0.2">
      <c r="A16" s="474">
        <v>3</v>
      </c>
      <c r="B16" s="478">
        <f>'Tabelle 2.3'!J13</f>
        <v>2.7629233511586451</v>
      </c>
      <c r="C16" s="479">
        <f>'Tabelle 3.3'!J13</f>
        <v>-8.6206896551724146</v>
      </c>
      <c r="D16" s="480">
        <f t="shared" si="3"/>
        <v>2.7629233511586451</v>
      </c>
      <c r="E16" s="480">
        <f t="shared" si="3"/>
        <v>-8.6206896551724146</v>
      </c>
      <c r="F16" s="475" t="str">
        <f t="shared" si="4"/>
        <v/>
      </c>
      <c r="G16" s="475" t="str">
        <f t="shared" si="4"/>
        <v/>
      </c>
      <c r="H16" s="481" t="str">
        <f t="shared" si="5"/>
        <v/>
      </c>
      <c r="I16" s="481" t="str">
        <f t="shared" si="5"/>
        <v/>
      </c>
      <c r="J16" s="475" t="e">
        <f t="shared" si="6"/>
        <v>#N/A</v>
      </c>
      <c r="K16" s="475" t="e">
        <f t="shared" si="7"/>
        <v>#N/A</v>
      </c>
      <c r="L16" s="475" t="e">
        <f t="shared" si="8"/>
        <v>#N/A</v>
      </c>
      <c r="M16" s="475" t="e">
        <f t="shared" si="9"/>
        <v>#N/A</v>
      </c>
      <c r="N16" s="475">
        <v>25</v>
      </c>
    </row>
    <row r="17" spans="1:14" s="474" customFormat="1" ht="15" customHeight="1" x14ac:dyDescent="0.2">
      <c r="A17" s="474">
        <v>4</v>
      </c>
      <c r="B17" s="478">
        <f>'Tabelle 2.3'!J14</f>
        <v>1.3575538173120434</v>
      </c>
      <c r="C17" s="479">
        <f>'Tabelle 3.3'!J14</f>
        <v>-5.617977528089888</v>
      </c>
      <c r="D17" s="480">
        <f t="shared" si="3"/>
        <v>1.3575538173120434</v>
      </c>
      <c r="E17" s="480">
        <f t="shared" si="3"/>
        <v>-5.617977528089888</v>
      </c>
      <c r="F17" s="475" t="str">
        <f t="shared" si="4"/>
        <v/>
      </c>
      <c r="G17" s="475" t="str">
        <f t="shared" si="4"/>
        <v/>
      </c>
      <c r="H17" s="481" t="str">
        <f t="shared" si="5"/>
        <v/>
      </c>
      <c r="I17" s="481" t="str">
        <f t="shared" si="5"/>
        <v/>
      </c>
      <c r="J17" s="475" t="e">
        <f t="shared" si="6"/>
        <v>#N/A</v>
      </c>
      <c r="K17" s="475" t="e">
        <f t="shared" si="7"/>
        <v>#N/A</v>
      </c>
      <c r="L17" s="475" t="e">
        <f t="shared" si="8"/>
        <v>#N/A</v>
      </c>
      <c r="M17" s="475" t="e">
        <f t="shared" si="9"/>
        <v>#N/A</v>
      </c>
      <c r="N17" s="475">
        <v>36</v>
      </c>
    </row>
    <row r="18" spans="1:14" s="474" customFormat="1" ht="15" customHeight="1" x14ac:dyDescent="0.2">
      <c r="A18" s="474">
        <v>5</v>
      </c>
      <c r="B18" s="478">
        <f>'Tabelle 2.3'!J15</f>
        <v>4.2321644498186215</v>
      </c>
      <c r="C18" s="479">
        <f>'Tabelle 3.3'!J15</f>
        <v>-4.0723981900452486</v>
      </c>
      <c r="D18" s="480">
        <f t="shared" si="3"/>
        <v>4.2321644498186215</v>
      </c>
      <c r="E18" s="480">
        <f t="shared" si="3"/>
        <v>-4.0723981900452486</v>
      </c>
      <c r="F18" s="475" t="str">
        <f t="shared" si="4"/>
        <v/>
      </c>
      <c r="G18" s="475" t="str">
        <f t="shared" si="4"/>
        <v/>
      </c>
      <c r="H18" s="481" t="str">
        <f t="shared" si="5"/>
        <v/>
      </c>
      <c r="I18" s="481" t="str">
        <f t="shared" si="5"/>
        <v/>
      </c>
      <c r="J18" s="475" t="e">
        <f t="shared" si="6"/>
        <v>#N/A</v>
      </c>
      <c r="K18" s="475" t="e">
        <f t="shared" si="7"/>
        <v>#N/A</v>
      </c>
      <c r="L18" s="475" t="e">
        <f t="shared" si="8"/>
        <v>#N/A</v>
      </c>
      <c r="M18" s="475" t="e">
        <f t="shared" si="9"/>
        <v>#N/A</v>
      </c>
      <c r="N18" s="475">
        <v>46</v>
      </c>
    </row>
    <row r="19" spans="1:14" s="474" customFormat="1" ht="15" customHeight="1" x14ac:dyDescent="0.2">
      <c r="A19" s="474">
        <v>6</v>
      </c>
      <c r="B19" s="478">
        <f>'Tabelle 2.3'!J16</f>
        <v>1.3337567481740236</v>
      </c>
      <c r="C19" s="479">
        <f>'Tabelle 3.3'!J16</f>
        <v>-7.9908675799086755</v>
      </c>
      <c r="D19" s="480">
        <f t="shared" si="3"/>
        <v>1.3337567481740236</v>
      </c>
      <c r="E19" s="480">
        <f t="shared" si="3"/>
        <v>-7.9908675799086755</v>
      </c>
      <c r="F19" s="475" t="str">
        <f t="shared" si="4"/>
        <v/>
      </c>
      <c r="G19" s="475" t="str">
        <f t="shared" si="4"/>
        <v/>
      </c>
      <c r="H19" s="481" t="str">
        <f t="shared" si="5"/>
        <v/>
      </c>
      <c r="I19" s="481" t="str">
        <f t="shared" si="5"/>
        <v/>
      </c>
      <c r="J19" s="475" t="e">
        <f t="shared" si="6"/>
        <v>#N/A</v>
      </c>
      <c r="K19" s="475" t="e">
        <f t="shared" si="7"/>
        <v>#N/A</v>
      </c>
      <c r="L19" s="475" t="e">
        <f t="shared" si="8"/>
        <v>#N/A</v>
      </c>
      <c r="M19" s="475" t="e">
        <f t="shared" si="9"/>
        <v>#N/A</v>
      </c>
      <c r="N19" s="475">
        <v>56</v>
      </c>
    </row>
    <row r="20" spans="1:14" s="474" customFormat="1" ht="15" customHeight="1" x14ac:dyDescent="0.2">
      <c r="A20" s="474">
        <v>7</v>
      </c>
      <c r="B20" s="478">
        <f>'Tabelle 2.3'!J17</f>
        <v>0.34213098729227759</v>
      </c>
      <c r="C20" s="479">
        <f>'Tabelle 3.3'!J17</f>
        <v>7.5471698113207548</v>
      </c>
      <c r="D20" s="480">
        <f t="shared" si="3"/>
        <v>0.34213098729227759</v>
      </c>
      <c r="E20" s="480">
        <f t="shared" si="3"/>
        <v>7.5471698113207548</v>
      </c>
      <c r="F20" s="475" t="str">
        <f t="shared" si="4"/>
        <v/>
      </c>
      <c r="G20" s="475" t="str">
        <f t="shared" si="4"/>
        <v/>
      </c>
      <c r="H20" s="481" t="str">
        <f t="shared" si="5"/>
        <v/>
      </c>
      <c r="I20" s="481" t="str">
        <f t="shared" si="5"/>
        <v/>
      </c>
      <c r="J20" s="475" t="e">
        <f t="shared" si="6"/>
        <v>#N/A</v>
      </c>
      <c r="K20" s="475" t="e">
        <f t="shared" si="7"/>
        <v>#N/A</v>
      </c>
      <c r="L20" s="475" t="e">
        <f t="shared" si="8"/>
        <v>#N/A</v>
      </c>
      <c r="M20" s="475" t="e">
        <f t="shared" si="9"/>
        <v>#N/A</v>
      </c>
      <c r="N20" s="475">
        <v>67</v>
      </c>
    </row>
    <row r="21" spans="1:14" s="474" customFormat="1" ht="15" customHeight="1" x14ac:dyDescent="0.2">
      <c r="A21" s="474">
        <v>8</v>
      </c>
      <c r="B21" s="478">
        <f>'Tabelle 2.3'!J18</f>
        <v>1.1219147344801794</v>
      </c>
      <c r="C21" s="479">
        <f>'Tabelle 3.3'!J18</f>
        <v>2.6639344262295084</v>
      </c>
      <c r="D21" s="480">
        <f t="shared" si="3"/>
        <v>1.1219147344801794</v>
      </c>
      <c r="E21" s="480">
        <f t="shared" si="3"/>
        <v>2.6639344262295084</v>
      </c>
      <c r="F21" s="475" t="str">
        <f t="shared" si="4"/>
        <v/>
      </c>
      <c r="G21" s="475" t="str">
        <f t="shared" si="4"/>
        <v/>
      </c>
      <c r="H21" s="481" t="str">
        <f t="shared" si="5"/>
        <v/>
      </c>
      <c r="I21" s="481" t="str">
        <f t="shared" si="5"/>
        <v/>
      </c>
      <c r="J21" s="475" t="e">
        <f t="shared" si="6"/>
        <v>#N/A</v>
      </c>
      <c r="K21" s="475" t="e">
        <f t="shared" si="7"/>
        <v>#N/A</v>
      </c>
      <c r="L21" s="475" t="e">
        <f t="shared" si="8"/>
        <v>#N/A</v>
      </c>
      <c r="M21" s="475" t="e">
        <f t="shared" si="9"/>
        <v>#N/A</v>
      </c>
      <c r="N21" s="475">
        <v>77</v>
      </c>
    </row>
    <row r="22" spans="1:14" s="474" customFormat="1" ht="15" customHeight="1" x14ac:dyDescent="0.2">
      <c r="A22" s="474">
        <v>9</v>
      </c>
      <c r="B22" s="478">
        <f>'Tabelle 2.3'!J19</f>
        <v>0.25964659213847818</v>
      </c>
      <c r="C22" s="479">
        <f>'Tabelle 3.3'!J19</f>
        <v>-3.0223390275952693</v>
      </c>
      <c r="D22" s="480">
        <f t="shared" si="3"/>
        <v>0.25964659213847818</v>
      </c>
      <c r="E22" s="480">
        <f t="shared" si="3"/>
        <v>-3.0223390275952693</v>
      </c>
      <c r="F22" s="475" t="str">
        <f t="shared" si="4"/>
        <v/>
      </c>
      <c r="G22" s="475" t="str">
        <f t="shared" si="4"/>
        <v/>
      </c>
      <c r="H22" s="481" t="str">
        <f t="shared" si="5"/>
        <v/>
      </c>
      <c r="I22" s="481" t="str">
        <f t="shared" si="5"/>
        <v/>
      </c>
      <c r="J22" s="475" t="e">
        <f t="shared" si="6"/>
        <v>#N/A</v>
      </c>
      <c r="K22" s="475" t="e">
        <f t="shared" si="7"/>
        <v>#N/A</v>
      </c>
      <c r="L22" s="475" t="e">
        <f t="shared" si="8"/>
        <v>#N/A</v>
      </c>
      <c r="M22" s="475" t="e">
        <f t="shared" si="9"/>
        <v>#N/A</v>
      </c>
      <c r="N22" s="475">
        <v>87</v>
      </c>
    </row>
    <row r="23" spans="1:14" s="474" customFormat="1" ht="15" customHeight="1" x14ac:dyDescent="0.2">
      <c r="A23" s="474">
        <v>10</v>
      </c>
      <c r="B23" s="478">
        <f>'Tabelle 2.3'!J20</f>
        <v>-2.8621682123440997</v>
      </c>
      <c r="C23" s="479">
        <f>'Tabelle 3.3'!J20</f>
        <v>-9.8188751191611061</v>
      </c>
      <c r="D23" s="480">
        <f t="shared" si="3"/>
        <v>-2.8621682123440997</v>
      </c>
      <c r="E23" s="480">
        <f t="shared" si="3"/>
        <v>-9.8188751191611061</v>
      </c>
      <c r="F23" s="475" t="str">
        <f t="shared" si="4"/>
        <v/>
      </c>
      <c r="G23" s="475" t="str">
        <f t="shared" si="4"/>
        <v/>
      </c>
      <c r="H23" s="481" t="str">
        <f t="shared" si="5"/>
        <v/>
      </c>
      <c r="I23" s="481" t="str">
        <f t="shared" si="5"/>
        <v/>
      </c>
      <c r="J23" s="475" t="e">
        <f t="shared" si="6"/>
        <v>#N/A</v>
      </c>
      <c r="K23" s="475" t="e">
        <f t="shared" si="7"/>
        <v>#N/A</v>
      </c>
      <c r="L23" s="475" t="e">
        <f t="shared" si="8"/>
        <v>#N/A</v>
      </c>
      <c r="M23" s="475" t="e">
        <f t="shared" si="9"/>
        <v>#N/A</v>
      </c>
      <c r="N23" s="475">
        <v>98</v>
      </c>
    </row>
    <row r="24" spans="1:14" s="474" customFormat="1" ht="15" customHeight="1" x14ac:dyDescent="0.2">
      <c r="A24" s="474">
        <v>11</v>
      </c>
      <c r="B24" s="478">
        <f>'Tabelle 2.3'!J21</f>
        <v>0.46844181459566075</v>
      </c>
      <c r="C24" s="479">
        <f>'Tabelle 3.3'!J21</f>
        <v>-14.351145038167939</v>
      </c>
      <c r="D24" s="480">
        <f t="shared" si="3"/>
        <v>0.46844181459566075</v>
      </c>
      <c r="E24" s="480">
        <f t="shared" si="3"/>
        <v>-14.351145038167939</v>
      </c>
      <c r="F24" s="475" t="str">
        <f t="shared" si="4"/>
        <v/>
      </c>
      <c r="G24" s="475" t="str">
        <f t="shared" si="4"/>
        <v/>
      </c>
      <c r="H24" s="481" t="str">
        <f t="shared" si="5"/>
        <v/>
      </c>
      <c r="I24" s="481" t="str">
        <f t="shared" si="5"/>
        <v/>
      </c>
      <c r="J24" s="475" t="e">
        <f t="shared" si="6"/>
        <v>#N/A</v>
      </c>
      <c r="K24" s="475" t="e">
        <f t="shared" si="7"/>
        <v>#N/A</v>
      </c>
      <c r="L24" s="475" t="e">
        <f t="shared" si="8"/>
        <v>#N/A</v>
      </c>
      <c r="M24" s="475" t="e">
        <f t="shared" si="9"/>
        <v>#N/A</v>
      </c>
      <c r="N24" s="475">
        <v>108</v>
      </c>
    </row>
    <row r="25" spans="1:14" s="474" customFormat="1" ht="15" customHeight="1" x14ac:dyDescent="0.2">
      <c r="A25" s="474">
        <v>12</v>
      </c>
      <c r="B25" s="478">
        <f>'Tabelle 2.3'!J22</f>
        <v>1.4791987673343605</v>
      </c>
      <c r="C25" s="479">
        <f>'Tabelle 3.3'!J22</f>
        <v>-6.0377358490566042</v>
      </c>
      <c r="D25" s="480">
        <f t="shared" si="3"/>
        <v>1.4791987673343605</v>
      </c>
      <c r="E25" s="480">
        <f t="shared" si="3"/>
        <v>-6.0377358490566042</v>
      </c>
      <c r="F25" s="475" t="str">
        <f t="shared" si="4"/>
        <v/>
      </c>
      <c r="G25" s="475" t="str">
        <f t="shared" si="4"/>
        <v/>
      </c>
      <c r="H25" s="481" t="str">
        <f t="shared" si="5"/>
        <v/>
      </c>
      <c r="I25" s="481" t="str">
        <f t="shared" si="5"/>
        <v/>
      </c>
      <c r="J25" s="475" t="e">
        <f t="shared" si="6"/>
        <v>#N/A</v>
      </c>
      <c r="K25" s="475" t="e">
        <f t="shared" si="7"/>
        <v>#N/A</v>
      </c>
      <c r="L25" s="475" t="e">
        <f t="shared" si="8"/>
        <v>#N/A</v>
      </c>
      <c r="M25" s="475" t="e">
        <f t="shared" si="9"/>
        <v>#N/A</v>
      </c>
      <c r="N25" s="475">
        <v>118</v>
      </c>
    </row>
    <row r="26" spans="1:14" s="474" customFormat="1" ht="15" customHeight="1" x14ac:dyDescent="0.2">
      <c r="A26" s="474">
        <v>13</v>
      </c>
      <c r="B26" s="478">
        <f>'Tabelle 2.3'!J23</f>
        <v>-1.7</v>
      </c>
      <c r="C26" s="479">
        <f>'Tabelle 3.3'!J23</f>
        <v>2.2026431718061672</v>
      </c>
      <c r="D26" s="480">
        <f t="shared" si="3"/>
        <v>-1.7</v>
      </c>
      <c r="E26" s="480">
        <f t="shared" si="3"/>
        <v>2.2026431718061672</v>
      </c>
      <c r="F26" s="475" t="str">
        <f t="shared" si="4"/>
        <v/>
      </c>
      <c r="G26" s="475" t="str">
        <f t="shared" si="4"/>
        <v/>
      </c>
      <c r="H26" s="481" t="str">
        <f t="shared" si="5"/>
        <v/>
      </c>
      <c r="I26" s="481" t="str">
        <f t="shared" si="5"/>
        <v/>
      </c>
      <c r="J26" s="475" t="e">
        <f t="shared" si="6"/>
        <v>#N/A</v>
      </c>
      <c r="K26" s="475" t="e">
        <f t="shared" si="7"/>
        <v>#N/A</v>
      </c>
      <c r="L26" s="475" t="e">
        <f t="shared" si="8"/>
        <v>#N/A</v>
      </c>
      <c r="M26" s="475" t="e">
        <f t="shared" si="9"/>
        <v>#N/A</v>
      </c>
      <c r="N26" s="475">
        <v>129</v>
      </c>
    </row>
    <row r="27" spans="1:14" s="474" customFormat="1" ht="15" customHeight="1" x14ac:dyDescent="0.2">
      <c r="A27" s="474">
        <v>14</v>
      </c>
      <c r="B27" s="478">
        <f>'Tabelle 2.3'!J24</f>
        <v>1.715154146765089</v>
      </c>
      <c r="C27" s="479">
        <f>'Tabelle 3.3'!J24</f>
        <v>1.8300024078979051</v>
      </c>
      <c r="D27" s="480">
        <f t="shared" si="3"/>
        <v>1.715154146765089</v>
      </c>
      <c r="E27" s="480">
        <f t="shared" si="3"/>
        <v>1.8300024078979051</v>
      </c>
      <c r="F27" s="475" t="str">
        <f t="shared" si="4"/>
        <v/>
      </c>
      <c r="G27" s="475" t="str">
        <f t="shared" si="4"/>
        <v/>
      </c>
      <c r="H27" s="481" t="str">
        <f t="shared" si="5"/>
        <v/>
      </c>
      <c r="I27" s="481" t="str">
        <f t="shared" si="5"/>
        <v/>
      </c>
      <c r="J27" s="475" t="e">
        <f t="shared" si="6"/>
        <v>#N/A</v>
      </c>
      <c r="K27" s="475" t="e">
        <f t="shared" si="7"/>
        <v>#N/A</v>
      </c>
      <c r="L27" s="475" t="e">
        <f t="shared" si="8"/>
        <v>#N/A</v>
      </c>
      <c r="M27" s="475" t="e">
        <f t="shared" si="9"/>
        <v>#N/A</v>
      </c>
      <c r="N27" s="475">
        <v>139</v>
      </c>
    </row>
    <row r="28" spans="1:14" s="474" customFormat="1" ht="15" customHeight="1" x14ac:dyDescent="0.2">
      <c r="A28" s="474">
        <v>15</v>
      </c>
      <c r="B28" s="478">
        <f>'Tabelle 2.3'!J25</f>
        <v>-7.1988707653701383</v>
      </c>
      <c r="C28" s="479">
        <f>'Tabelle 3.3'!J25</f>
        <v>3.1761006289308176</v>
      </c>
      <c r="D28" s="480">
        <f t="shared" si="3"/>
        <v>-7.1988707653701383</v>
      </c>
      <c r="E28" s="480">
        <f t="shared" si="3"/>
        <v>3.1761006289308176</v>
      </c>
      <c r="F28" s="475" t="str">
        <f t="shared" si="4"/>
        <v/>
      </c>
      <c r="G28" s="475" t="str">
        <f t="shared" si="4"/>
        <v/>
      </c>
      <c r="H28" s="481" t="str">
        <f t="shared" si="5"/>
        <v/>
      </c>
      <c r="I28" s="481" t="str">
        <f t="shared" si="5"/>
        <v/>
      </c>
      <c r="J28" s="475" t="e">
        <f t="shared" si="6"/>
        <v>#N/A</v>
      </c>
      <c r="K28" s="475" t="e">
        <f t="shared" si="7"/>
        <v>#N/A</v>
      </c>
      <c r="L28" s="475" t="e">
        <f t="shared" si="8"/>
        <v>#N/A</v>
      </c>
      <c r="M28" s="475" t="e">
        <f t="shared" si="9"/>
        <v>#N/A</v>
      </c>
      <c r="N28" s="475">
        <v>149</v>
      </c>
    </row>
    <row r="29" spans="1:14" s="474" customFormat="1" ht="15" customHeight="1" x14ac:dyDescent="0.2">
      <c r="A29" s="474">
        <v>16</v>
      </c>
      <c r="B29" s="478">
        <f>'Tabelle 2.3'!J26</f>
        <v>-8.901830282861896</v>
      </c>
      <c r="C29" s="479">
        <f>'Tabelle 3.3'!J26</f>
        <v>-34.320987654320987</v>
      </c>
      <c r="D29" s="480">
        <f t="shared" si="3"/>
        <v>-8.901830282861896</v>
      </c>
      <c r="E29" s="480">
        <f t="shared" si="3"/>
        <v>-34.320987654320987</v>
      </c>
      <c r="F29" s="475" t="str">
        <f t="shared" si="4"/>
        <v/>
      </c>
      <c r="G29" s="475" t="str">
        <f t="shared" si="4"/>
        <v/>
      </c>
      <c r="H29" s="481" t="str">
        <f t="shared" si="5"/>
        <v/>
      </c>
      <c r="I29" s="481" t="str">
        <f t="shared" si="5"/>
        <v/>
      </c>
      <c r="J29" s="475" t="e">
        <f t="shared" si="6"/>
        <v>#N/A</v>
      </c>
      <c r="K29" s="475" t="e">
        <f t="shared" si="7"/>
        <v>#N/A</v>
      </c>
      <c r="L29" s="475" t="e">
        <f t="shared" si="8"/>
        <v>#N/A</v>
      </c>
      <c r="M29" s="475" t="e">
        <f t="shared" si="9"/>
        <v>#N/A</v>
      </c>
      <c r="N29" s="475">
        <v>160</v>
      </c>
    </row>
    <row r="30" spans="1:14" s="474" customFormat="1" ht="15" customHeight="1" x14ac:dyDescent="0.2">
      <c r="A30" s="474">
        <v>17</v>
      </c>
      <c r="B30" s="478">
        <f>'Tabelle 2.3'!J27</f>
        <v>0.63737764625540638</v>
      </c>
      <c r="C30" s="479">
        <f>'Tabelle 3.3'!J27</f>
        <v>-0.77519379844961245</v>
      </c>
      <c r="D30" s="480">
        <f t="shared" si="3"/>
        <v>0.63737764625540638</v>
      </c>
      <c r="E30" s="480">
        <f t="shared" si="3"/>
        <v>-0.77519379844961245</v>
      </c>
      <c r="F30" s="475" t="str">
        <f t="shared" si="4"/>
        <v/>
      </c>
      <c r="G30" s="475" t="str">
        <f t="shared" si="4"/>
        <v/>
      </c>
      <c r="H30" s="481" t="str">
        <f t="shared" si="5"/>
        <v/>
      </c>
      <c r="I30" s="481" t="str">
        <f t="shared" si="5"/>
        <v/>
      </c>
      <c r="J30" s="475" t="e">
        <f t="shared" si="6"/>
        <v>#N/A</v>
      </c>
      <c r="K30" s="475" t="e">
        <f t="shared" si="7"/>
        <v>#N/A</v>
      </c>
      <c r="L30" s="475" t="e">
        <f t="shared" si="8"/>
        <v>#N/A</v>
      </c>
      <c r="M30" s="475" t="e">
        <f t="shared" si="9"/>
        <v>#N/A</v>
      </c>
      <c r="N30" s="475">
        <v>170</v>
      </c>
    </row>
    <row r="31" spans="1:14" s="474" customFormat="1" ht="15" customHeight="1" x14ac:dyDescent="0.2">
      <c r="A31" s="474">
        <v>18</v>
      </c>
      <c r="B31" s="478">
        <f>'Tabelle 2.3'!J28</f>
        <v>-5.7454754380925024E-2</v>
      </c>
      <c r="C31" s="479">
        <f>'Tabelle 3.3'!J28</f>
        <v>7.3748308525033828</v>
      </c>
      <c r="D31" s="480">
        <f t="shared" si="3"/>
        <v>-5.7454754380925024E-2</v>
      </c>
      <c r="E31" s="480">
        <f t="shared" si="3"/>
        <v>7.3748308525033828</v>
      </c>
      <c r="F31" s="475" t="str">
        <f t="shared" si="4"/>
        <v/>
      </c>
      <c r="G31" s="475" t="str">
        <f t="shared" si="4"/>
        <v/>
      </c>
      <c r="H31" s="481" t="str">
        <f t="shared" si="5"/>
        <v/>
      </c>
      <c r="I31" s="481" t="str">
        <f t="shared" si="5"/>
        <v/>
      </c>
      <c r="J31" s="475" t="e">
        <f t="shared" si="6"/>
        <v>#N/A</v>
      </c>
      <c r="K31" s="475" t="e">
        <f t="shared" si="7"/>
        <v>#N/A</v>
      </c>
      <c r="L31" s="475" t="e">
        <f t="shared" si="8"/>
        <v>#N/A</v>
      </c>
      <c r="M31" s="475" t="e">
        <f t="shared" si="9"/>
        <v>#N/A</v>
      </c>
      <c r="N31" s="475">
        <v>180</v>
      </c>
    </row>
    <row r="32" spans="1:14" s="474" customFormat="1" ht="15" customHeight="1" x14ac:dyDescent="0.2">
      <c r="A32" s="474">
        <v>19</v>
      </c>
      <c r="B32" s="478">
        <f>'Tabelle 2.3'!J29</f>
        <v>2.1558872305140961</v>
      </c>
      <c r="C32" s="479">
        <f>'Tabelle 3.3'!J29</f>
        <v>-4.150197628458498</v>
      </c>
      <c r="D32" s="480">
        <f t="shared" si="3"/>
        <v>2.1558872305140961</v>
      </c>
      <c r="E32" s="480">
        <f t="shared" si="3"/>
        <v>-4.150197628458498</v>
      </c>
      <c r="F32" s="475" t="str">
        <f t="shared" si="4"/>
        <v/>
      </c>
      <c r="G32" s="475" t="str">
        <f t="shared" si="4"/>
        <v/>
      </c>
      <c r="H32" s="481" t="str">
        <f t="shared" si="5"/>
        <v/>
      </c>
      <c r="I32" s="481" t="str">
        <f t="shared" si="5"/>
        <v/>
      </c>
      <c r="J32" s="475" t="e">
        <f t="shared" si="6"/>
        <v>#N/A</v>
      </c>
      <c r="K32" s="475" t="e">
        <f t="shared" si="7"/>
        <v>#N/A</v>
      </c>
      <c r="L32" s="475" t="e">
        <f t="shared" si="8"/>
        <v>#N/A</v>
      </c>
      <c r="M32" s="475" t="e">
        <f t="shared" si="9"/>
        <v>#N/A</v>
      </c>
      <c r="N32" s="475">
        <v>191</v>
      </c>
    </row>
    <row r="33" spans="1:14" s="474" customFormat="1" ht="15" customHeight="1" x14ac:dyDescent="0.2">
      <c r="A33" s="474">
        <v>20</v>
      </c>
      <c r="B33" s="478">
        <f>'Tabelle 2.3'!J30</f>
        <v>4.0133779264214047</v>
      </c>
      <c r="C33" s="479">
        <f>'Tabelle 3.3'!J30</f>
        <v>-3.4873583260680037</v>
      </c>
      <c r="D33" s="480">
        <f t="shared" si="3"/>
        <v>4.0133779264214047</v>
      </c>
      <c r="E33" s="480">
        <f t="shared" si="3"/>
        <v>-3.4873583260680037</v>
      </c>
      <c r="F33" s="475" t="str">
        <f t="shared" si="4"/>
        <v/>
      </c>
      <c r="G33" s="475" t="str">
        <f t="shared" si="4"/>
        <v/>
      </c>
      <c r="H33" s="481" t="str">
        <f t="shared" si="5"/>
        <v/>
      </c>
      <c r="I33" s="481" t="str">
        <f t="shared" si="5"/>
        <v/>
      </c>
      <c r="J33" s="475" t="e">
        <f t="shared" si="6"/>
        <v>#N/A</v>
      </c>
      <c r="K33" s="475" t="e">
        <f t="shared" si="7"/>
        <v>#N/A</v>
      </c>
      <c r="L33" s="475" t="e">
        <f t="shared" si="8"/>
        <v>#N/A</v>
      </c>
      <c r="M33" s="475" t="e">
        <f t="shared" si="9"/>
        <v>#N/A</v>
      </c>
      <c r="N33" s="475">
        <v>201</v>
      </c>
    </row>
    <row r="34" spans="1:14" s="474" customFormat="1" ht="15" customHeight="1" x14ac:dyDescent="0.2">
      <c r="A34" s="474">
        <v>21</v>
      </c>
      <c r="B34" s="478">
        <f>'Tabelle 2.3'!J31</f>
        <v>1.8536212497611313</v>
      </c>
      <c r="C34" s="479">
        <f>'Tabelle 3.3'!J31</f>
        <v>-7.0286351803644473</v>
      </c>
      <c r="D34" s="480">
        <f t="shared" si="3"/>
        <v>1.8536212497611313</v>
      </c>
      <c r="E34" s="480">
        <f t="shared" si="3"/>
        <v>-7.0286351803644473</v>
      </c>
      <c r="F34" s="475" t="str">
        <f t="shared" si="4"/>
        <v/>
      </c>
      <c r="G34" s="475" t="str">
        <f t="shared" si="4"/>
        <v/>
      </c>
      <c r="H34" s="481" t="str">
        <f t="shared" si="5"/>
        <v/>
      </c>
      <c r="I34" s="481" t="str">
        <f t="shared" si="5"/>
        <v/>
      </c>
      <c r="J34" s="475" t="e">
        <f t="shared" si="6"/>
        <v>#N/A</v>
      </c>
      <c r="K34" s="475" t="e">
        <f t="shared" si="7"/>
        <v>#N/A</v>
      </c>
      <c r="L34" s="475" t="e">
        <f t="shared" si="8"/>
        <v>#N/A</v>
      </c>
      <c r="M34" s="475" t="e">
        <f t="shared" si="9"/>
        <v>#N/A</v>
      </c>
      <c r="N34" s="475">
        <v>211</v>
      </c>
    </row>
    <row r="35" spans="1:14" s="474" customFormat="1" ht="15" customHeight="1" x14ac:dyDescent="0.2">
      <c r="A35" s="474">
        <v>22</v>
      </c>
      <c r="B35" s="478">
        <f>'Tabelle 2.3'!J32</f>
        <v>0</v>
      </c>
      <c r="C35" s="479">
        <f>'Tabelle 3.3'!J32</f>
        <v>0</v>
      </c>
      <c r="D35" s="480">
        <f t="shared" si="3"/>
        <v>0</v>
      </c>
      <c r="E35" s="480">
        <f t="shared" si="3"/>
        <v>0</v>
      </c>
      <c r="F35" s="475" t="str">
        <f t="shared" si="4"/>
        <v/>
      </c>
      <c r="G35" s="475" t="str">
        <f t="shared" si="4"/>
        <v/>
      </c>
      <c r="H35" s="481" t="str">
        <f t="shared" si="5"/>
        <v/>
      </c>
      <c r="I35" s="481" t="str">
        <f t="shared" si="5"/>
        <v/>
      </c>
      <c r="J35" s="475" t="e">
        <f t="shared" si="6"/>
        <v>#N/A</v>
      </c>
      <c r="K35" s="475" t="e">
        <f t="shared" si="7"/>
        <v>#N/A</v>
      </c>
      <c r="L35" s="475" t="e">
        <f t="shared" si="8"/>
        <v>#N/A</v>
      </c>
      <c r="M35" s="475" t="e">
        <f t="shared" si="9"/>
        <v>#N/A</v>
      </c>
      <c r="N35" s="475">
        <v>222</v>
      </c>
    </row>
    <row r="36" spans="1:14" s="474" customFormat="1" ht="15" customHeight="1" x14ac:dyDescent="0.2">
      <c r="A36" s="474">
        <v>23</v>
      </c>
      <c r="B36" s="478"/>
      <c r="C36" s="479"/>
      <c r="D36" s="480">
        <f t="shared" si="3"/>
        <v>0</v>
      </c>
      <c r="E36" s="480">
        <f t="shared" si="3"/>
        <v>0</v>
      </c>
      <c r="F36" s="475" t="str">
        <f t="shared" si="4"/>
        <v/>
      </c>
      <c r="G36" s="475" t="str">
        <f t="shared" si="4"/>
        <v/>
      </c>
      <c r="H36" s="481" t="str">
        <f t="shared" si="5"/>
        <v/>
      </c>
      <c r="I36" s="481" t="str">
        <f t="shared" si="5"/>
        <v/>
      </c>
      <c r="J36" s="475" t="e">
        <f t="shared" si="6"/>
        <v>#N/A</v>
      </c>
      <c r="K36" s="475" t="e">
        <f t="shared" si="7"/>
        <v>#N/A</v>
      </c>
      <c r="L36" s="475" t="e">
        <f t="shared" si="8"/>
        <v>#N/A</v>
      </c>
      <c r="M36" s="475" t="e">
        <f t="shared" si="9"/>
        <v>#N/A</v>
      </c>
      <c r="N36" s="475">
        <v>232</v>
      </c>
    </row>
    <row r="37" spans="1:14" s="474" customFormat="1" ht="15" customHeight="1" x14ac:dyDescent="0.2">
      <c r="A37" s="474">
        <v>24</v>
      </c>
      <c r="B37" s="478">
        <f>'Tabelle 2.3'!J34</f>
        <v>2</v>
      </c>
      <c r="C37" s="479">
        <f>'Tabelle 3.3'!J34</f>
        <v>27.272727272727273</v>
      </c>
      <c r="D37" s="480">
        <f t="shared" si="3"/>
        <v>2</v>
      </c>
      <c r="E37" s="480">
        <f t="shared" si="3"/>
        <v>27.272727272727273</v>
      </c>
      <c r="F37" s="475" t="str">
        <f t="shared" si="4"/>
        <v/>
      </c>
      <c r="G37" s="475" t="str">
        <f t="shared" si="4"/>
        <v/>
      </c>
      <c r="H37" s="481" t="str">
        <f t="shared" si="5"/>
        <v/>
      </c>
      <c r="I37" s="481" t="str">
        <f t="shared" si="5"/>
        <v/>
      </c>
      <c r="J37" s="475" t="e">
        <f t="shared" si="6"/>
        <v>#N/A</v>
      </c>
      <c r="K37" s="475" t="e">
        <f t="shared" si="7"/>
        <v>#N/A</v>
      </c>
      <c r="L37" s="475" t="e">
        <f t="shared" si="8"/>
        <v>#N/A</v>
      </c>
      <c r="M37" s="475" t="e">
        <f t="shared" si="9"/>
        <v>#N/A</v>
      </c>
      <c r="N37" s="475">
        <v>242</v>
      </c>
    </row>
    <row r="38" spans="1:14" s="474" customFormat="1" ht="15" customHeight="1" x14ac:dyDescent="0.2">
      <c r="A38" s="474">
        <v>25</v>
      </c>
      <c r="B38" s="478">
        <f>'Tabelle 2.3'!J35</f>
        <v>1.5232425807581196</v>
      </c>
      <c r="C38" s="479">
        <f>'Tabelle 3.3'!J35</f>
        <v>-2.5437201907790143</v>
      </c>
      <c r="D38" s="480">
        <f t="shared" si="3"/>
        <v>1.5232425807581196</v>
      </c>
      <c r="E38" s="480">
        <f t="shared" si="3"/>
        <v>-2.5437201907790143</v>
      </c>
      <c r="F38" s="475" t="str">
        <f t="shared" si="4"/>
        <v/>
      </c>
      <c r="G38" s="475" t="str">
        <f t="shared" si="4"/>
        <v/>
      </c>
      <c r="H38" s="481" t="str">
        <f t="shared" si="5"/>
        <v/>
      </c>
      <c r="I38" s="481" t="str">
        <f t="shared" si="5"/>
        <v/>
      </c>
      <c r="J38" s="475" t="e">
        <f t="shared" si="6"/>
        <v>#N/A</v>
      </c>
      <c r="K38" s="475" t="e">
        <f t="shared" si="7"/>
        <v>#N/A</v>
      </c>
      <c r="L38" s="475" t="e">
        <f t="shared" si="8"/>
        <v>#N/A</v>
      </c>
      <c r="M38" s="475" t="e">
        <f t="shared" si="9"/>
        <v>#N/A</v>
      </c>
      <c r="N38" s="475">
        <v>253</v>
      </c>
    </row>
    <row r="39" spans="1:14" s="474" customFormat="1" ht="15" customHeight="1" x14ac:dyDescent="0.2">
      <c r="A39" s="474">
        <v>26</v>
      </c>
      <c r="B39" s="478">
        <f>'Tabelle 2.3'!J36</f>
        <v>-4.6915841915953618E-2</v>
      </c>
      <c r="C39" s="479">
        <f>'Tabelle 3.3'!J36</f>
        <v>-3.6234991423670668</v>
      </c>
      <c r="D39" s="480">
        <f t="shared" si="3"/>
        <v>-4.6915841915953618E-2</v>
      </c>
      <c r="E39" s="480">
        <f t="shared" si="3"/>
        <v>-3.6234991423670668</v>
      </c>
      <c r="F39" s="475" t="str">
        <f t="shared" si="4"/>
        <v/>
      </c>
      <c r="G39" s="475" t="str">
        <f t="shared" si="4"/>
        <v/>
      </c>
      <c r="H39" s="481" t="str">
        <f t="shared" si="5"/>
        <v/>
      </c>
      <c r="I39" s="481" t="str">
        <f t="shared" si="5"/>
        <v/>
      </c>
      <c r="J39" s="475" t="e">
        <f t="shared" si="6"/>
        <v>#N/A</v>
      </c>
      <c r="K39" s="475" t="e">
        <f t="shared" si="7"/>
        <v>#N/A</v>
      </c>
      <c r="L39" s="475" t="e">
        <f t="shared" si="8"/>
        <v>#N/A</v>
      </c>
      <c r="M39" s="475" t="e">
        <f t="shared" si="9"/>
        <v>#N/A</v>
      </c>
      <c r="N39" s="475">
        <v>263</v>
      </c>
    </row>
    <row r="40" spans="1:14" s="474" customFormat="1" ht="15" customHeight="1" x14ac:dyDescent="0.2">
      <c r="A40" s="474">
        <v>27</v>
      </c>
      <c r="B40" s="478" t="e">
        <f>'Tabelle 2.3'!#REF!</f>
        <v>#REF!</v>
      </c>
      <c r="C40" s="479" t="e">
        <f>'Tabelle 3.3'!#REF!</f>
        <v>#REF!</v>
      </c>
      <c r="D40" s="480" t="e">
        <f t="shared" si="3"/>
        <v>#REF!</v>
      </c>
      <c r="E40" s="480" t="e">
        <f t="shared" si="3"/>
        <v>#REF!</v>
      </c>
      <c r="F40" s="475" t="str">
        <f t="shared" si="4"/>
        <v/>
      </c>
      <c r="G40" s="475" t="str">
        <f t="shared" si="4"/>
        <v/>
      </c>
      <c r="H40" s="481" t="e">
        <f t="shared" si="5"/>
        <v>#REF!</v>
      </c>
      <c r="I40" s="481" t="e">
        <f t="shared" si="5"/>
        <v>#REF!</v>
      </c>
      <c r="J40" s="475" t="e">
        <f t="shared" si="6"/>
        <v>#REF!</v>
      </c>
      <c r="K40" s="475" t="e">
        <f t="shared" si="7"/>
        <v>#REF!</v>
      </c>
      <c r="L40" s="475" t="e">
        <f t="shared" si="8"/>
        <v>#REF!</v>
      </c>
      <c r="M40" s="475" t="e">
        <f t="shared" si="9"/>
        <v>#REF!</v>
      </c>
      <c r="N40" s="475">
        <v>273</v>
      </c>
    </row>
    <row r="41" spans="1:14" s="474" customFormat="1" ht="15" customHeight="1" x14ac:dyDescent="0.2">
      <c r="A41" s="474">
        <v>28</v>
      </c>
      <c r="B41" s="478" t="e">
        <f>'Tabelle 2.3'!#REF!</f>
        <v>#REF!</v>
      </c>
      <c r="C41" s="479" t="e">
        <f>'Tabelle 3.3'!#REF!</f>
        <v>#REF!</v>
      </c>
      <c r="D41" s="480" t="e">
        <f t="shared" si="3"/>
        <v>#REF!</v>
      </c>
      <c r="E41" s="480" t="e">
        <f t="shared" si="3"/>
        <v>#REF!</v>
      </c>
      <c r="F41" s="475" t="str">
        <f t="shared" si="4"/>
        <v/>
      </c>
      <c r="G41" s="475" t="str">
        <f t="shared" si="4"/>
        <v/>
      </c>
      <c r="H41" s="481" t="e">
        <f t="shared" si="5"/>
        <v>#REF!</v>
      </c>
      <c r="I41" s="481" t="e">
        <f t="shared" si="5"/>
        <v>#REF!</v>
      </c>
      <c r="J41" s="475" t="e">
        <f t="shared" si="6"/>
        <v>#REF!</v>
      </c>
      <c r="K41" s="475" t="e">
        <f t="shared" si="7"/>
        <v>#REF!</v>
      </c>
      <c r="L41" s="475" t="e">
        <f t="shared" si="8"/>
        <v>#REF!</v>
      </c>
      <c r="M41" s="475" t="e">
        <f t="shared" si="9"/>
        <v>#REF!</v>
      </c>
      <c r="N41" s="475">
        <v>284</v>
      </c>
    </row>
    <row r="42" spans="1:14" s="474" customFormat="1" ht="15" customHeight="1" x14ac:dyDescent="0.2">
      <c r="A42" s="474">
        <v>29</v>
      </c>
      <c r="B42" s="478" t="e">
        <f>'Tabelle 2.3'!#REF!</f>
        <v>#REF!</v>
      </c>
      <c r="C42" s="479" t="e">
        <f>'Tabelle 3.3'!#REF!</f>
        <v>#REF!</v>
      </c>
      <c r="D42" s="480" t="e">
        <f t="shared" si="3"/>
        <v>#REF!</v>
      </c>
      <c r="E42" s="480" t="e">
        <f t="shared" si="3"/>
        <v>#REF!</v>
      </c>
      <c r="F42" s="475" t="str">
        <f t="shared" si="4"/>
        <v/>
      </c>
      <c r="G42" s="475" t="str">
        <f t="shared" si="4"/>
        <v/>
      </c>
      <c r="H42" s="481" t="e">
        <f t="shared" si="5"/>
        <v>#REF!</v>
      </c>
      <c r="I42" s="481" t="e">
        <f t="shared" si="5"/>
        <v>#REF!</v>
      </c>
      <c r="J42" s="475" t="e">
        <f t="shared" si="6"/>
        <v>#REF!</v>
      </c>
      <c r="K42" s="475" t="e">
        <f t="shared" si="7"/>
        <v>#REF!</v>
      </c>
      <c r="L42" s="475" t="e">
        <f t="shared" si="8"/>
        <v>#REF!</v>
      </c>
      <c r="M42" s="475" t="e">
        <f t="shared" si="9"/>
        <v>#REF!</v>
      </c>
      <c r="N42" s="475">
        <v>294</v>
      </c>
    </row>
    <row r="43" spans="1:14" s="474" customFormat="1" ht="15" customHeight="1" x14ac:dyDescent="0.2">
      <c r="A43" s="474">
        <v>30</v>
      </c>
      <c r="B43" s="478" t="e">
        <f>'Tabelle 2.3'!#REF!</f>
        <v>#REF!</v>
      </c>
      <c r="C43" s="479" t="e">
        <f>'Tabelle 3.3'!#REF!</f>
        <v>#REF!</v>
      </c>
      <c r="D43" s="480" t="e">
        <f t="shared" si="3"/>
        <v>#REF!</v>
      </c>
      <c r="E43" s="480" t="e">
        <f t="shared" si="3"/>
        <v>#REF!</v>
      </c>
      <c r="F43" s="475" t="str">
        <f t="shared" si="4"/>
        <v/>
      </c>
      <c r="G43" s="475" t="str">
        <f t="shared" si="4"/>
        <v/>
      </c>
      <c r="H43" s="481" t="e">
        <f t="shared" si="5"/>
        <v>#REF!</v>
      </c>
      <c r="I43" s="481" t="e">
        <f t="shared" si="5"/>
        <v>#REF!</v>
      </c>
      <c r="J43" s="475" t="e">
        <f t="shared" si="6"/>
        <v>#REF!</v>
      </c>
      <c r="K43" s="475" t="e">
        <f t="shared" si="7"/>
        <v>#REF!</v>
      </c>
      <c r="L43" s="475" t="e">
        <f t="shared" si="8"/>
        <v>#REF!</v>
      </c>
      <c r="M43" s="475" t="e">
        <f t="shared" si="9"/>
        <v>#REF!</v>
      </c>
      <c r="N43" s="475">
        <v>304</v>
      </c>
    </row>
    <row r="44" spans="1:14" s="474" customFormat="1" ht="15" customHeight="1" x14ac:dyDescent="0.2">
      <c r="A44" s="474">
        <v>31</v>
      </c>
      <c r="B44" s="478" t="e">
        <f>'Tabelle 2.3'!#REF!</f>
        <v>#REF!</v>
      </c>
      <c r="C44" s="479" t="e">
        <f>'Tabelle 3.3'!#REF!</f>
        <v>#REF!</v>
      </c>
      <c r="D44" s="480" t="e">
        <f t="shared" si="3"/>
        <v>#REF!</v>
      </c>
      <c r="E44" s="480" t="e">
        <f t="shared" si="3"/>
        <v>#REF!</v>
      </c>
      <c r="F44" s="475" t="str">
        <f t="shared" si="4"/>
        <v/>
      </c>
      <c r="G44" s="475" t="str">
        <f t="shared" si="4"/>
        <v/>
      </c>
      <c r="H44" s="481" t="e">
        <f t="shared" si="5"/>
        <v>#REF!</v>
      </c>
      <c r="I44" s="481" t="e">
        <f t="shared" si="5"/>
        <v>#REF!</v>
      </c>
      <c r="J44" s="475" t="e">
        <f t="shared" si="6"/>
        <v>#REF!</v>
      </c>
      <c r="K44" s="475" t="e">
        <f t="shared" si="7"/>
        <v>#REF!</v>
      </c>
      <c r="L44" s="475" t="e">
        <f t="shared" si="8"/>
        <v>#REF!</v>
      </c>
      <c r="M44" s="475" t="e">
        <f t="shared" si="9"/>
        <v>#REF!</v>
      </c>
      <c r="N44" s="475">
        <v>315</v>
      </c>
    </row>
    <row r="45" spans="1:14" s="474" customFormat="1" ht="15" customHeight="1" x14ac:dyDescent="0.2">
      <c r="A45" s="474">
        <v>32</v>
      </c>
      <c r="B45" s="478">
        <f>'Tabelle 2.3'!J36</f>
        <v>-4.6915841915953618E-2</v>
      </c>
      <c r="C45" s="479">
        <f>'Tabelle 3.3'!J36</f>
        <v>-3.6234991423670668</v>
      </c>
      <c r="D45" s="480">
        <f t="shared" si="3"/>
        <v>-4.6915841915953618E-2</v>
      </c>
      <c r="E45" s="480">
        <f t="shared" si="3"/>
        <v>-3.6234991423670668</v>
      </c>
      <c r="F45" s="475" t="str">
        <f t="shared" si="4"/>
        <v/>
      </c>
      <c r="G45" s="475" t="str">
        <f t="shared" si="4"/>
        <v/>
      </c>
      <c r="H45" s="481" t="str">
        <f t="shared" si="5"/>
        <v/>
      </c>
      <c r="I45" s="481" t="str">
        <f t="shared" si="5"/>
        <v/>
      </c>
      <c r="J45" s="475" t="e">
        <f t="shared" si="6"/>
        <v>#N/A</v>
      </c>
      <c r="K45" s="475" t="e">
        <f t="shared" si="7"/>
        <v>#N/A</v>
      </c>
      <c r="L45" s="475" t="e">
        <f t="shared" si="8"/>
        <v>#N/A</v>
      </c>
      <c r="M45" s="475" t="e">
        <f t="shared" si="9"/>
        <v>#N/A</v>
      </c>
      <c r="N45" s="475">
        <v>325</v>
      </c>
    </row>
    <row r="46" spans="1:14" s="474" customFormat="1" ht="15" customHeight="1" x14ac:dyDescent="0.2">
      <c r="E46" s="475"/>
      <c r="F46" s="475"/>
      <c r="G46" s="475"/>
      <c r="H46" s="475"/>
      <c r="I46" s="475"/>
      <c r="J46" s="475"/>
      <c r="K46" s="475"/>
      <c r="L46" s="475"/>
      <c r="M46" s="475"/>
      <c r="N46" s="475"/>
    </row>
    <row r="47" spans="1:14" s="474" customFormat="1" ht="15" customHeight="1" x14ac:dyDescent="0.2">
      <c r="D47" s="482"/>
      <c r="E47" s="475"/>
      <c r="F47" s="475"/>
      <c r="G47" s="475"/>
      <c r="H47" s="475"/>
      <c r="I47" s="475"/>
      <c r="J47" s="475"/>
      <c r="K47" s="475"/>
      <c r="L47" s="475"/>
      <c r="M47" s="475"/>
      <c r="N47" s="475"/>
    </row>
    <row r="48" spans="1:14" s="474" customFormat="1" ht="15" customHeight="1" x14ac:dyDescent="0.2">
      <c r="A48" s="476" t="s">
        <v>453</v>
      </c>
      <c r="E48" s="475"/>
      <c r="F48" s="475"/>
      <c r="G48" s="475"/>
      <c r="H48" s="475"/>
      <c r="I48" s="475"/>
      <c r="J48" s="475"/>
      <c r="K48" s="475"/>
      <c r="L48" s="475"/>
      <c r="M48" s="475"/>
      <c r="N48" s="475"/>
    </row>
    <row r="49" spans="1:14" ht="15" customHeight="1" x14ac:dyDescent="0.2">
      <c r="A49" s="678" t="s">
        <v>454</v>
      </c>
      <c r="B49" s="679" t="s">
        <v>102</v>
      </c>
      <c r="C49" s="679"/>
      <c r="D49" s="679"/>
      <c r="E49" s="680" t="s">
        <v>455</v>
      </c>
      <c r="F49" s="680"/>
      <c r="G49" s="680"/>
      <c r="H49" s="681" t="s">
        <v>456</v>
      </c>
      <c r="I49" s="682" t="s">
        <v>457</v>
      </c>
      <c r="J49" s="682"/>
      <c r="K49" s="682"/>
      <c r="L49" s="483" t="s">
        <v>458</v>
      </c>
      <c r="M49" s="460"/>
      <c r="N49" s="452"/>
    </row>
    <row r="50" spans="1:14" ht="39.950000000000003" customHeight="1" x14ac:dyDescent="0.2">
      <c r="A50" s="678"/>
      <c r="B50" s="484" t="s">
        <v>441</v>
      </c>
      <c r="C50" s="484" t="s">
        <v>120</v>
      </c>
      <c r="D50" s="484" t="s">
        <v>121</v>
      </c>
      <c r="E50" s="484" t="s">
        <v>441</v>
      </c>
      <c r="F50" s="484" t="s">
        <v>120</v>
      </c>
      <c r="G50" s="484" t="s">
        <v>121</v>
      </c>
      <c r="H50" s="681"/>
      <c r="I50" s="484" t="s">
        <v>441</v>
      </c>
      <c r="J50" s="484" t="s">
        <v>120</v>
      </c>
      <c r="K50" s="484" t="s">
        <v>121</v>
      </c>
      <c r="L50" s="484" t="s">
        <v>459</v>
      </c>
      <c r="M50" s="484"/>
      <c r="N50" s="484"/>
    </row>
    <row r="51" spans="1:14" ht="15" customHeight="1" x14ac:dyDescent="0.2">
      <c r="A51" s="485" t="s">
        <v>460</v>
      </c>
      <c r="B51" s="486">
        <v>104563</v>
      </c>
      <c r="C51" s="486">
        <v>15715</v>
      </c>
      <c r="D51" s="486">
        <v>6436</v>
      </c>
      <c r="E51" s="487">
        <f>IF($A$51=37802,IF(COUNTBLANK(B$51:B$70)&gt;0,#N/A,B51/B$51*100),IF(COUNTBLANK(B$51:B$75)&gt;0,#N/A,B51/B$51*100))</f>
        <v>100</v>
      </c>
      <c r="F51" s="487">
        <f>IF($A$51=37802,IF(COUNTBLANK(C$51:C$70)&gt;0,#N/A,C51/C$51*100),IF(COUNTBLANK(C$51:C$75)&gt;0,#N/A,C51/C$51*100))</f>
        <v>100</v>
      </c>
      <c r="G51" s="487">
        <f>IF($A$51=37802,IF(COUNTBLANK(D$51:D$70)&gt;0,#N/A,D51/D$51*100),IF(COUNTBLANK(D$51:D$75)&gt;0,#N/A,D51/D$51*100))</f>
        <v>100</v>
      </c>
      <c r="H51" s="488" t="str">
        <f>IF(ISERROR(L51)=TRUE,IF(MONTH(A51)=MONTH(MAX(A$51:A$75)),A51,""),"")</f>
        <v/>
      </c>
      <c r="I51" s="487" t="str">
        <f>IF($H51&lt;&gt;"",E51,"")</f>
        <v/>
      </c>
      <c r="J51" s="487" t="str">
        <f>IF($H51&lt;&gt;"",F51,"")</f>
        <v/>
      </c>
      <c r="K51" s="487" t="str">
        <f t="shared" ref="J51:K66" si="10">IF($H51&lt;&gt;"",G51,"")</f>
        <v/>
      </c>
      <c r="L51" s="487" t="e">
        <f>IF(A$51=37802,IF(AND(COUNTBLANK(B$51:B$70)&lt;&gt;0,COUNTBLANK(C$51:C$70)&lt;&gt;0,COUNTBLANK(D$51:D$70)&lt;&gt;0),135,#N/A),IF(AND(COUNTBLANK(B$51:B$75)&lt;&gt;0,COUNTBLANK(C$51:C$75)&lt;&gt;0,COUNTBLANK(D$51:D$75)&lt;&gt;0),135,#N/A))</f>
        <v>#N/A</v>
      </c>
    </row>
    <row r="52" spans="1:14" ht="15" customHeight="1" x14ac:dyDescent="0.2">
      <c r="A52" s="485" t="s">
        <v>461</v>
      </c>
      <c r="B52" s="486">
        <v>105048</v>
      </c>
      <c r="C52" s="486">
        <v>17158</v>
      </c>
      <c r="D52" s="486">
        <v>6755</v>
      </c>
      <c r="E52" s="487">
        <f t="shared" ref="E52:G70" si="11">IF($A$51=37802,IF(COUNTBLANK(B$51:B$70)&gt;0,#N/A,B52/B$51*100),IF(COUNTBLANK(B$51:B$75)&gt;0,#N/A,B52/B$51*100))</f>
        <v>100.46383519983169</v>
      </c>
      <c r="F52" s="487">
        <f t="shared" si="11"/>
        <v>109.18230989500476</v>
      </c>
      <c r="G52" s="487">
        <f t="shared" si="11"/>
        <v>104.95649471721566</v>
      </c>
      <c r="H52" s="488" t="str">
        <f>IF(ISERROR(L52)=TRUE,IF(MONTH(A52)=MONTH(MAX(A$51:A$75)),A52,""),"")</f>
        <v/>
      </c>
      <c r="I52" s="487" t="str">
        <f t="shared" ref="I52:K75" si="12">IF($H52&lt;&gt;"",E52,"")</f>
        <v/>
      </c>
      <c r="J52" s="487" t="str">
        <f t="shared" si="10"/>
        <v/>
      </c>
      <c r="K52" s="487" t="str">
        <f t="shared" si="10"/>
        <v/>
      </c>
      <c r="L52" s="487" t="e">
        <f t="shared" ref="L52:L75" si="13">IF(A$51=37802,IF(AND(COUNTBLANK(B$51:B$70)&lt;&gt;0,COUNTBLANK(C$51:C$70)&lt;&gt;0,COUNTBLANK(D$51:D$70)&lt;&gt;0),135,#N/A),IF(AND(COUNTBLANK(B$51:B$75)&lt;&gt;0,COUNTBLANK(C$51:C$75)&lt;&gt;0,COUNTBLANK(D$51:D$75)&lt;&gt;0),135,#N/A))</f>
        <v>#N/A</v>
      </c>
    </row>
    <row r="53" spans="1:14" ht="15" customHeight="1" x14ac:dyDescent="0.2">
      <c r="A53" s="489">
        <v>41883</v>
      </c>
      <c r="B53" s="486">
        <v>106504</v>
      </c>
      <c r="C53" s="486">
        <v>16733</v>
      </c>
      <c r="D53" s="486">
        <v>6972</v>
      </c>
      <c r="E53" s="487">
        <f t="shared" si="11"/>
        <v>101.85629716056349</v>
      </c>
      <c r="F53" s="487">
        <f t="shared" si="11"/>
        <v>106.47788736875596</v>
      </c>
      <c r="G53" s="487">
        <f t="shared" si="11"/>
        <v>108.32815413300187</v>
      </c>
      <c r="H53" s="488">
        <f>IF(ISERROR(L53)=TRUE,IF(MONTH(A53)=MONTH(MAX(A$51:A$75)),A53,""),"")</f>
        <v>41883</v>
      </c>
      <c r="I53" s="487">
        <f t="shared" si="12"/>
        <v>101.85629716056349</v>
      </c>
      <c r="J53" s="487">
        <f t="shared" si="10"/>
        <v>106.47788736875596</v>
      </c>
      <c r="K53" s="487">
        <f t="shared" si="10"/>
        <v>108.32815413300187</v>
      </c>
      <c r="L53" s="487" t="e">
        <f t="shared" si="13"/>
        <v>#N/A</v>
      </c>
    </row>
    <row r="54" spans="1:14" ht="15" customHeight="1" x14ac:dyDescent="0.2">
      <c r="A54" s="489" t="s">
        <v>462</v>
      </c>
      <c r="B54" s="486">
        <v>106181</v>
      </c>
      <c r="C54" s="486">
        <v>16791</v>
      </c>
      <c r="D54" s="486">
        <v>6990</v>
      </c>
      <c r="E54" s="487">
        <f t="shared" si="11"/>
        <v>101.54739248108795</v>
      </c>
      <c r="F54" s="487">
        <f t="shared" si="11"/>
        <v>106.84696150174993</v>
      </c>
      <c r="G54" s="487">
        <f t="shared" si="11"/>
        <v>108.60783095090119</v>
      </c>
      <c r="H54" s="488" t="str">
        <f>IF(ISERROR(L54)=TRUE,IF(MONTH(A54)=MONTH(MAX(A$51:A$75)),A54,""),"")</f>
        <v/>
      </c>
      <c r="I54" s="487" t="str">
        <f t="shared" si="12"/>
        <v/>
      </c>
      <c r="J54" s="487" t="str">
        <f t="shared" si="10"/>
        <v/>
      </c>
      <c r="K54" s="487" t="str">
        <f t="shared" si="10"/>
        <v/>
      </c>
      <c r="L54" s="487" t="e">
        <f t="shared" si="13"/>
        <v>#N/A</v>
      </c>
    </row>
    <row r="55" spans="1:14" ht="15" customHeight="1" x14ac:dyDescent="0.2">
      <c r="A55" s="489" t="s">
        <v>463</v>
      </c>
      <c r="B55" s="486">
        <v>104590</v>
      </c>
      <c r="C55" s="486">
        <v>15868</v>
      </c>
      <c r="D55" s="486">
        <v>6678</v>
      </c>
      <c r="E55" s="487">
        <f t="shared" si="11"/>
        <v>100.02582175339269</v>
      </c>
      <c r="F55" s="487">
        <f t="shared" si="11"/>
        <v>100.97359210944956</v>
      </c>
      <c r="G55" s="487">
        <f t="shared" si="11"/>
        <v>103.76009944064637</v>
      </c>
      <c r="H55" s="488" t="str">
        <f t="shared" ref="H55:H70" si="14">IF(ISERROR(L55)=TRUE,IF(MONTH(A55)=MONTH(MAX(A$51:A$75)),A55,""),"")</f>
        <v/>
      </c>
      <c r="I55" s="487" t="str">
        <f t="shared" si="12"/>
        <v/>
      </c>
      <c r="J55" s="487" t="str">
        <f t="shared" si="10"/>
        <v/>
      </c>
      <c r="K55" s="487" t="str">
        <f t="shared" si="10"/>
        <v/>
      </c>
      <c r="L55" s="487" t="e">
        <f t="shared" si="13"/>
        <v>#N/A</v>
      </c>
    </row>
    <row r="56" spans="1:14" ht="15" customHeight="1" x14ac:dyDescent="0.2">
      <c r="A56" s="489" t="s">
        <v>464</v>
      </c>
      <c r="B56" s="486">
        <v>105291</v>
      </c>
      <c r="C56" s="486">
        <v>16229</v>
      </c>
      <c r="D56" s="486">
        <v>6754</v>
      </c>
      <c r="E56" s="487">
        <f t="shared" si="11"/>
        <v>100.69623098036591</v>
      </c>
      <c r="F56" s="487">
        <f t="shared" si="11"/>
        <v>103.27076041998092</v>
      </c>
      <c r="G56" s="487">
        <f t="shared" si="11"/>
        <v>104.94095711622124</v>
      </c>
      <c r="H56" s="488" t="str">
        <f t="shared" si="14"/>
        <v/>
      </c>
      <c r="I56" s="487" t="str">
        <f t="shared" si="12"/>
        <v/>
      </c>
      <c r="J56" s="487" t="str">
        <f t="shared" si="10"/>
        <v/>
      </c>
      <c r="K56" s="487" t="str">
        <f t="shared" si="10"/>
        <v/>
      </c>
      <c r="L56" s="487" t="e">
        <f t="shared" si="13"/>
        <v>#N/A</v>
      </c>
    </row>
    <row r="57" spans="1:14" ht="15" customHeight="1" x14ac:dyDescent="0.2">
      <c r="A57" s="489">
        <v>42248</v>
      </c>
      <c r="B57" s="486">
        <v>107492</v>
      </c>
      <c r="C57" s="486">
        <v>16093</v>
      </c>
      <c r="D57" s="486">
        <v>7030</v>
      </c>
      <c r="E57" s="487">
        <f t="shared" si="11"/>
        <v>102.80118206248865</v>
      </c>
      <c r="F57" s="487">
        <f t="shared" si="11"/>
        <v>102.40534521158129</v>
      </c>
      <c r="G57" s="487">
        <f t="shared" si="11"/>
        <v>109.22933499067744</v>
      </c>
      <c r="H57" s="488">
        <f t="shared" si="14"/>
        <v>42248</v>
      </c>
      <c r="I57" s="487">
        <f t="shared" si="12"/>
        <v>102.80118206248865</v>
      </c>
      <c r="J57" s="487">
        <f t="shared" si="10"/>
        <v>102.40534521158129</v>
      </c>
      <c r="K57" s="487">
        <f t="shared" si="10"/>
        <v>109.22933499067744</v>
      </c>
      <c r="L57" s="487" t="e">
        <f t="shared" si="13"/>
        <v>#N/A</v>
      </c>
    </row>
    <row r="58" spans="1:14" ht="15" customHeight="1" x14ac:dyDescent="0.2">
      <c r="A58" s="489" t="s">
        <v>465</v>
      </c>
      <c r="B58" s="486">
        <v>107239</v>
      </c>
      <c r="C58" s="486">
        <v>16687</v>
      </c>
      <c r="D58" s="486">
        <v>7112</v>
      </c>
      <c r="E58" s="487">
        <f t="shared" si="11"/>
        <v>102.55922266958675</v>
      </c>
      <c r="F58" s="487">
        <f t="shared" si="11"/>
        <v>106.18517340120903</v>
      </c>
      <c r="G58" s="487">
        <f t="shared" si="11"/>
        <v>110.50341827221877</v>
      </c>
      <c r="H58" s="488" t="str">
        <f t="shared" si="14"/>
        <v/>
      </c>
      <c r="I58" s="487" t="str">
        <f t="shared" si="12"/>
        <v/>
      </c>
      <c r="J58" s="487" t="str">
        <f t="shared" si="10"/>
        <v/>
      </c>
      <c r="K58" s="487" t="str">
        <f t="shared" si="10"/>
        <v/>
      </c>
      <c r="L58" s="487" t="e">
        <f t="shared" si="13"/>
        <v>#N/A</v>
      </c>
    </row>
    <row r="59" spans="1:14" ht="15" customHeight="1" x14ac:dyDescent="0.2">
      <c r="A59" s="489" t="s">
        <v>466</v>
      </c>
      <c r="B59" s="486">
        <v>106496</v>
      </c>
      <c r="C59" s="486">
        <v>16716</v>
      </c>
      <c r="D59" s="486">
        <v>7012</v>
      </c>
      <c r="E59" s="487">
        <f t="shared" si="11"/>
        <v>101.84864627066936</v>
      </c>
      <c r="F59" s="487">
        <f t="shared" si="11"/>
        <v>106.369710467706</v>
      </c>
      <c r="G59" s="487">
        <f t="shared" si="11"/>
        <v>108.94965817277813</v>
      </c>
      <c r="H59" s="488" t="str">
        <f t="shared" si="14"/>
        <v/>
      </c>
      <c r="I59" s="487" t="str">
        <f t="shared" si="12"/>
        <v/>
      </c>
      <c r="J59" s="487" t="str">
        <f t="shared" si="10"/>
        <v/>
      </c>
      <c r="K59" s="487" t="str">
        <f t="shared" si="10"/>
        <v/>
      </c>
      <c r="L59" s="487" t="e">
        <f t="shared" si="13"/>
        <v>#N/A</v>
      </c>
    </row>
    <row r="60" spans="1:14" ht="15" customHeight="1" x14ac:dyDescent="0.2">
      <c r="A60" s="489" t="s">
        <v>467</v>
      </c>
      <c r="B60" s="486">
        <v>106733</v>
      </c>
      <c r="C60" s="486">
        <v>17539</v>
      </c>
      <c r="D60" s="486">
        <v>7155</v>
      </c>
      <c r="E60" s="487">
        <f t="shared" si="11"/>
        <v>102.07530388378299</v>
      </c>
      <c r="F60" s="487">
        <f t="shared" si="11"/>
        <v>111.60674514794782</v>
      </c>
      <c r="G60" s="487">
        <f t="shared" si="11"/>
        <v>111.17153511497824</v>
      </c>
      <c r="H60" s="488" t="str">
        <f t="shared" si="14"/>
        <v/>
      </c>
      <c r="I60" s="487" t="str">
        <f t="shared" si="12"/>
        <v/>
      </c>
      <c r="J60" s="487" t="str">
        <f t="shared" si="10"/>
        <v/>
      </c>
      <c r="K60" s="487" t="str">
        <f t="shared" si="10"/>
        <v/>
      </c>
      <c r="L60" s="487" t="e">
        <f t="shared" si="13"/>
        <v>#N/A</v>
      </c>
    </row>
    <row r="61" spans="1:14" ht="15" customHeight="1" x14ac:dyDescent="0.2">
      <c r="A61" s="489">
        <v>42614</v>
      </c>
      <c r="B61" s="486">
        <v>108537</v>
      </c>
      <c r="C61" s="486">
        <v>16855</v>
      </c>
      <c r="D61" s="486">
        <v>7433</v>
      </c>
      <c r="E61" s="487">
        <f t="shared" si="11"/>
        <v>103.80057955490949</v>
      </c>
      <c r="F61" s="487">
        <f t="shared" si="11"/>
        <v>107.25421571746739</v>
      </c>
      <c r="G61" s="487">
        <f t="shared" si="11"/>
        <v>115.49098819142326</v>
      </c>
      <c r="H61" s="488">
        <f t="shared" si="14"/>
        <v>42614</v>
      </c>
      <c r="I61" s="487">
        <f t="shared" si="12"/>
        <v>103.80057955490949</v>
      </c>
      <c r="J61" s="487">
        <f t="shared" si="10"/>
        <v>107.25421571746739</v>
      </c>
      <c r="K61" s="487">
        <f t="shared" si="10"/>
        <v>115.49098819142326</v>
      </c>
      <c r="L61" s="487" t="e">
        <f t="shared" si="13"/>
        <v>#N/A</v>
      </c>
    </row>
    <row r="62" spans="1:14" ht="15" customHeight="1" x14ac:dyDescent="0.2">
      <c r="A62" s="489" t="s">
        <v>468</v>
      </c>
      <c r="B62" s="486">
        <v>108904</v>
      </c>
      <c r="C62" s="486">
        <v>16975</v>
      </c>
      <c r="D62" s="486">
        <v>7503</v>
      </c>
      <c r="E62" s="487">
        <f t="shared" si="11"/>
        <v>104.15156412880273</v>
      </c>
      <c r="F62" s="487">
        <f t="shared" si="11"/>
        <v>108.01781737193762</v>
      </c>
      <c r="G62" s="487">
        <f t="shared" si="11"/>
        <v>116.5786202610317</v>
      </c>
      <c r="H62" s="488" t="str">
        <f t="shared" si="14"/>
        <v/>
      </c>
      <c r="I62" s="487" t="str">
        <f t="shared" si="12"/>
        <v/>
      </c>
      <c r="J62" s="487" t="str">
        <f t="shared" si="10"/>
        <v/>
      </c>
      <c r="K62" s="487" t="str">
        <f t="shared" si="10"/>
        <v/>
      </c>
      <c r="L62" s="487" t="e">
        <f t="shared" si="13"/>
        <v>#N/A</v>
      </c>
    </row>
    <row r="63" spans="1:14" ht="15" customHeight="1" x14ac:dyDescent="0.2">
      <c r="A63" s="489" t="s">
        <v>469</v>
      </c>
      <c r="B63" s="486">
        <v>108483</v>
      </c>
      <c r="C63" s="486">
        <v>16561</v>
      </c>
      <c r="D63" s="486">
        <v>7375</v>
      </c>
      <c r="E63" s="487">
        <f t="shared" si="11"/>
        <v>103.74893604812409</v>
      </c>
      <c r="F63" s="487">
        <f t="shared" si="11"/>
        <v>105.38339166401526</v>
      </c>
      <c r="G63" s="487">
        <f t="shared" si="11"/>
        <v>114.58980733374766</v>
      </c>
      <c r="H63" s="488" t="str">
        <f t="shared" si="14"/>
        <v/>
      </c>
      <c r="I63" s="487" t="str">
        <f t="shared" si="12"/>
        <v/>
      </c>
      <c r="J63" s="487" t="str">
        <f t="shared" si="10"/>
        <v/>
      </c>
      <c r="K63" s="487" t="str">
        <f t="shared" si="10"/>
        <v/>
      </c>
      <c r="L63" s="487" t="e">
        <f t="shared" si="13"/>
        <v>#N/A</v>
      </c>
    </row>
    <row r="64" spans="1:14" ht="15" customHeight="1" x14ac:dyDescent="0.2">
      <c r="A64" s="489" t="s">
        <v>470</v>
      </c>
      <c r="B64" s="486">
        <v>109905</v>
      </c>
      <c r="C64" s="486">
        <v>16886</v>
      </c>
      <c r="D64" s="486">
        <v>7638</v>
      </c>
      <c r="E64" s="487">
        <f t="shared" si="11"/>
        <v>105.10888172680586</v>
      </c>
      <c r="F64" s="487">
        <f t="shared" si="11"/>
        <v>107.45147947820554</v>
      </c>
      <c r="G64" s="487">
        <f t="shared" si="11"/>
        <v>118.67619639527658</v>
      </c>
      <c r="H64" s="488" t="str">
        <f t="shared" si="14"/>
        <v/>
      </c>
      <c r="I64" s="487" t="str">
        <f t="shared" si="12"/>
        <v/>
      </c>
      <c r="J64" s="487" t="str">
        <f t="shared" si="10"/>
        <v/>
      </c>
      <c r="K64" s="487" t="str">
        <f t="shared" si="10"/>
        <v/>
      </c>
      <c r="L64" s="487" t="e">
        <f t="shared" si="13"/>
        <v>#N/A</v>
      </c>
    </row>
    <row r="65" spans="1:12" ht="15" customHeight="1" x14ac:dyDescent="0.2">
      <c r="A65" s="489">
        <v>42979</v>
      </c>
      <c r="B65" s="486">
        <v>111512</v>
      </c>
      <c r="C65" s="486">
        <v>16592</v>
      </c>
      <c r="D65" s="486">
        <v>7903</v>
      </c>
      <c r="E65" s="487">
        <f t="shared" si="11"/>
        <v>106.64575423428937</v>
      </c>
      <c r="F65" s="487">
        <f t="shared" si="11"/>
        <v>105.58065542475342</v>
      </c>
      <c r="G65" s="487">
        <f t="shared" si="11"/>
        <v>122.79366065879429</v>
      </c>
      <c r="H65" s="488">
        <f t="shared" si="14"/>
        <v>42979</v>
      </c>
      <c r="I65" s="487">
        <f t="shared" si="12"/>
        <v>106.64575423428937</v>
      </c>
      <c r="J65" s="487">
        <f t="shared" si="10"/>
        <v>105.58065542475342</v>
      </c>
      <c r="K65" s="487">
        <f t="shared" si="10"/>
        <v>122.79366065879429</v>
      </c>
      <c r="L65" s="487" t="e">
        <f t="shared" si="13"/>
        <v>#N/A</v>
      </c>
    </row>
    <row r="66" spans="1:12" ht="15" customHeight="1" x14ac:dyDescent="0.2">
      <c r="A66" s="489" t="s">
        <v>471</v>
      </c>
      <c r="B66" s="486">
        <v>111837</v>
      </c>
      <c r="C66" s="486">
        <v>16805</v>
      </c>
      <c r="D66" s="486">
        <v>8154</v>
      </c>
      <c r="E66" s="487">
        <f t="shared" si="11"/>
        <v>106.95657163623844</v>
      </c>
      <c r="F66" s="487">
        <f t="shared" si="11"/>
        <v>106.93604836143811</v>
      </c>
      <c r="G66" s="487">
        <f t="shared" si="11"/>
        <v>126.69359850839031</v>
      </c>
      <c r="H66" s="488" t="str">
        <f t="shared" si="14"/>
        <v/>
      </c>
      <c r="I66" s="487" t="str">
        <f t="shared" si="12"/>
        <v/>
      </c>
      <c r="J66" s="487" t="str">
        <f t="shared" si="10"/>
        <v/>
      </c>
      <c r="K66" s="487" t="str">
        <f t="shared" si="10"/>
        <v/>
      </c>
      <c r="L66" s="487" t="e">
        <f t="shared" si="13"/>
        <v>#N/A</v>
      </c>
    </row>
    <row r="67" spans="1:12" ht="15" customHeight="1" x14ac:dyDescent="0.2">
      <c r="A67" s="489" t="s">
        <v>472</v>
      </c>
      <c r="B67" s="486">
        <v>111235</v>
      </c>
      <c r="C67" s="486">
        <v>16514</v>
      </c>
      <c r="D67" s="486">
        <v>8042</v>
      </c>
      <c r="E67" s="487">
        <f t="shared" si="11"/>
        <v>106.3808421717051</v>
      </c>
      <c r="F67" s="487">
        <f t="shared" si="11"/>
        <v>105.08431434934775</v>
      </c>
      <c r="G67" s="487">
        <f t="shared" si="11"/>
        <v>124.95338719701678</v>
      </c>
      <c r="H67" s="488" t="str">
        <f t="shared" si="14"/>
        <v/>
      </c>
      <c r="I67" s="487" t="str">
        <f t="shared" si="12"/>
        <v/>
      </c>
      <c r="J67" s="487" t="str">
        <f t="shared" si="12"/>
        <v/>
      </c>
      <c r="K67" s="487" t="str">
        <f t="shared" si="12"/>
        <v/>
      </c>
      <c r="L67" s="487" t="e">
        <f t="shared" si="13"/>
        <v>#N/A</v>
      </c>
    </row>
    <row r="68" spans="1:12" ht="15" customHeight="1" x14ac:dyDescent="0.2">
      <c r="A68" s="489" t="s">
        <v>473</v>
      </c>
      <c r="B68" s="486">
        <v>111282</v>
      </c>
      <c r="C68" s="486">
        <v>16668</v>
      </c>
      <c r="D68" s="486">
        <v>8048</v>
      </c>
      <c r="E68" s="487">
        <f t="shared" si="11"/>
        <v>106.4257911498331</v>
      </c>
      <c r="F68" s="487">
        <f t="shared" si="11"/>
        <v>106.06426980591792</v>
      </c>
      <c r="G68" s="487">
        <f t="shared" si="11"/>
        <v>125.04661280298322</v>
      </c>
      <c r="H68" s="488" t="str">
        <f t="shared" si="14"/>
        <v/>
      </c>
      <c r="I68" s="487" t="str">
        <f t="shared" si="12"/>
        <v/>
      </c>
      <c r="J68" s="487" t="str">
        <f t="shared" si="12"/>
        <v/>
      </c>
      <c r="K68" s="487" t="str">
        <f t="shared" si="12"/>
        <v/>
      </c>
      <c r="L68" s="487" t="e">
        <f t="shared" si="13"/>
        <v>#N/A</v>
      </c>
    </row>
    <row r="69" spans="1:12" ht="15" customHeight="1" x14ac:dyDescent="0.2">
      <c r="A69" s="489">
        <v>43344</v>
      </c>
      <c r="B69" s="486">
        <v>112984</v>
      </c>
      <c r="C69" s="486">
        <v>16165</v>
      </c>
      <c r="D69" s="486">
        <v>8443</v>
      </c>
      <c r="E69" s="487">
        <f t="shared" si="11"/>
        <v>108.05351797480944</v>
      </c>
      <c r="F69" s="487">
        <f t="shared" si="11"/>
        <v>102.86350620426343</v>
      </c>
      <c r="G69" s="487">
        <f t="shared" si="11"/>
        <v>131.18396519577377</v>
      </c>
      <c r="H69" s="488">
        <f t="shared" si="14"/>
        <v>43344</v>
      </c>
      <c r="I69" s="487">
        <f t="shared" si="12"/>
        <v>108.05351797480944</v>
      </c>
      <c r="J69" s="487">
        <f t="shared" si="12"/>
        <v>102.86350620426343</v>
      </c>
      <c r="K69" s="487">
        <f t="shared" si="12"/>
        <v>131.18396519577377</v>
      </c>
      <c r="L69" s="487" t="e">
        <f t="shared" si="13"/>
        <v>#N/A</v>
      </c>
    </row>
    <row r="70" spans="1:12" ht="15" customHeight="1" x14ac:dyDescent="0.2">
      <c r="A70" s="489" t="s">
        <v>474</v>
      </c>
      <c r="B70" s="486">
        <v>112952</v>
      </c>
      <c r="C70" s="486">
        <v>16592</v>
      </c>
      <c r="D70" s="486">
        <v>8645</v>
      </c>
      <c r="E70" s="487">
        <f t="shared" si="11"/>
        <v>108.02291441523293</v>
      </c>
      <c r="F70" s="487">
        <f t="shared" si="11"/>
        <v>105.58065542475342</v>
      </c>
      <c r="G70" s="487">
        <f t="shared" si="11"/>
        <v>134.32256059664388</v>
      </c>
      <c r="H70" s="488" t="str">
        <f t="shared" si="14"/>
        <v/>
      </c>
      <c r="I70" s="487" t="str">
        <f t="shared" si="12"/>
        <v/>
      </c>
      <c r="J70" s="487" t="str">
        <f t="shared" si="12"/>
        <v/>
      </c>
      <c r="K70" s="487" t="str">
        <f t="shared" si="12"/>
        <v/>
      </c>
      <c r="L70" s="487" t="e">
        <f t="shared" si="13"/>
        <v>#N/A</v>
      </c>
    </row>
    <row r="71" spans="1:12" ht="15" customHeight="1" x14ac:dyDescent="0.2">
      <c r="A71" s="489" t="s">
        <v>475</v>
      </c>
      <c r="B71" s="486">
        <v>112418</v>
      </c>
      <c r="C71" s="486">
        <v>16066</v>
      </c>
      <c r="D71" s="486">
        <v>8523</v>
      </c>
      <c r="E71" s="490">
        <f t="shared" ref="E71:G75" si="15">IF($A$51=37802,IF(COUNTBLANK(B$51:B$70)&gt;0,#N/A,IF(ISBLANK(B71)=FALSE,B71/B$51*100,#N/A)),IF(COUNTBLANK(B$51:B$75)&gt;0,#N/A,B71/B$51*100))</f>
        <v>107.51221751479969</v>
      </c>
      <c r="F71" s="490">
        <f t="shared" si="15"/>
        <v>102.23353483932549</v>
      </c>
      <c r="G71" s="490">
        <f t="shared" si="15"/>
        <v>132.42697327532628</v>
      </c>
      <c r="H71" s="491" t="str">
        <f>IF(A$51=37802,IF(ISERROR(L71)=TRUE,IF(ISBLANK(A71)=FALSE,IF(MONTH(A71)=MONTH(MAX(A$51:A$75)),A71,""),""),""),IF(ISERROR(L71)=TRUE,IF(MONTH(A71)=MONTH(MAX(A$51:A$75)),A71,""),""))</f>
        <v/>
      </c>
      <c r="I71" s="487" t="str">
        <f t="shared" si="12"/>
        <v/>
      </c>
      <c r="J71" s="487" t="str">
        <f t="shared" si="12"/>
        <v/>
      </c>
      <c r="K71" s="487" t="str">
        <f t="shared" si="12"/>
        <v/>
      </c>
      <c r="L71" s="487" t="e">
        <f t="shared" si="13"/>
        <v>#N/A</v>
      </c>
    </row>
    <row r="72" spans="1:12" ht="15" customHeight="1" x14ac:dyDescent="0.2">
      <c r="A72" s="489" t="s">
        <v>476</v>
      </c>
      <c r="B72" s="486">
        <v>112850</v>
      </c>
      <c r="C72" s="486">
        <v>16315</v>
      </c>
      <c r="D72" s="486">
        <v>8599</v>
      </c>
      <c r="E72" s="490">
        <f t="shared" si="15"/>
        <v>107.92536556908274</v>
      </c>
      <c r="F72" s="490">
        <f t="shared" si="15"/>
        <v>103.81800827235126</v>
      </c>
      <c r="G72" s="490">
        <f t="shared" si="15"/>
        <v>133.60783095090119</v>
      </c>
      <c r="H72" s="491" t="str">
        <f>IF(A$51=37802,IF(ISERROR(L72)=TRUE,IF(ISBLANK(A72)=FALSE,IF(MONTH(A72)=MONTH(MAX(A$51:A$75)),A72,""),""),""),IF(ISERROR(L72)=TRUE,IF(MONTH(A72)=MONTH(MAX(A$51:A$75)),A72,""),""))</f>
        <v/>
      </c>
      <c r="I72" s="487" t="str">
        <f t="shared" si="12"/>
        <v/>
      </c>
      <c r="J72" s="487" t="str">
        <f t="shared" si="12"/>
        <v/>
      </c>
      <c r="K72" s="487" t="str">
        <f t="shared" si="12"/>
        <v/>
      </c>
      <c r="L72" s="487" t="e">
        <f t="shared" si="13"/>
        <v>#N/A</v>
      </c>
    </row>
    <row r="73" spans="1:12" ht="15" customHeight="1" x14ac:dyDescent="0.2">
      <c r="A73" s="489">
        <v>43709</v>
      </c>
      <c r="B73" s="486">
        <v>114854</v>
      </c>
      <c r="C73" s="486">
        <v>15646</v>
      </c>
      <c r="D73" s="486">
        <v>8929</v>
      </c>
      <c r="E73" s="490">
        <f t="shared" si="15"/>
        <v>109.84191348756252</v>
      </c>
      <c r="F73" s="490">
        <f t="shared" si="15"/>
        <v>99.560929048679597</v>
      </c>
      <c r="G73" s="490">
        <f t="shared" si="15"/>
        <v>138.73523927905532</v>
      </c>
      <c r="H73" s="491">
        <f>IF(A$51=37802,IF(ISERROR(L73)=TRUE,IF(ISBLANK(A73)=FALSE,IF(MONTH(A73)=MONTH(MAX(A$51:A$75)),A73,""),""),""),IF(ISERROR(L73)=TRUE,IF(MONTH(A73)=MONTH(MAX(A$51:A$75)),A73,""),""))</f>
        <v>43709</v>
      </c>
      <c r="I73" s="487">
        <f t="shared" si="12"/>
        <v>109.84191348756252</v>
      </c>
      <c r="J73" s="487">
        <f t="shared" si="12"/>
        <v>99.560929048679597</v>
      </c>
      <c r="K73" s="487">
        <f t="shared" si="12"/>
        <v>138.73523927905532</v>
      </c>
      <c r="L73" s="487" t="e">
        <f t="shared" si="13"/>
        <v>#N/A</v>
      </c>
    </row>
    <row r="74" spans="1:12" ht="15" customHeight="1" x14ac:dyDescent="0.2">
      <c r="A74" s="489" t="s">
        <v>477</v>
      </c>
      <c r="B74" s="486">
        <v>114297</v>
      </c>
      <c r="C74" s="486">
        <v>16058</v>
      </c>
      <c r="D74" s="486">
        <v>8924</v>
      </c>
      <c r="E74" s="490">
        <f t="shared" si="15"/>
        <v>109.30922027868365</v>
      </c>
      <c r="F74" s="490">
        <f t="shared" si="15"/>
        <v>102.18262806236081</v>
      </c>
      <c r="G74" s="490">
        <f t="shared" si="15"/>
        <v>138.65755127408329</v>
      </c>
      <c r="H74" s="491" t="str">
        <f>IF(A$51=37802,IF(ISERROR(L74)=TRUE,IF(ISBLANK(A74)=FALSE,IF(MONTH(A74)=MONTH(MAX(A$51:A$75)),A74,""),""),""),IF(ISERROR(L74)=TRUE,IF(MONTH(A74)=MONTH(MAX(A$51:A$75)),A74,""),""))</f>
        <v/>
      </c>
      <c r="I74" s="487" t="str">
        <f t="shared" si="12"/>
        <v/>
      </c>
      <c r="J74" s="487" t="str">
        <f t="shared" si="12"/>
        <v/>
      </c>
      <c r="K74" s="487" t="str">
        <f t="shared" si="12"/>
        <v/>
      </c>
      <c r="L74" s="487" t="e">
        <f t="shared" si="13"/>
        <v>#N/A</v>
      </c>
    </row>
    <row r="75" spans="1:12" ht="15" customHeight="1" x14ac:dyDescent="0.2">
      <c r="A75" s="489" t="s">
        <v>478</v>
      </c>
      <c r="B75" s="486">
        <v>112725</v>
      </c>
      <c r="C75" s="492">
        <v>15245</v>
      </c>
      <c r="D75" s="492">
        <v>8470</v>
      </c>
      <c r="E75" s="490">
        <f t="shared" si="15"/>
        <v>107.80582041448696</v>
      </c>
      <c r="F75" s="490">
        <f t="shared" si="15"/>
        <v>97.009226853324847</v>
      </c>
      <c r="G75" s="490">
        <f t="shared" si="15"/>
        <v>131.60348042262277</v>
      </c>
      <c r="H75" s="491" t="str">
        <f>IF(A$51=37802,IF(ISERROR(L75)=TRUE,IF(ISBLANK(A75)=FALSE,IF(MONTH(A75)=MONTH(MAX(A$51:A$75)),A75,""),""),""),IF(ISERROR(L75)=TRUE,IF(MONTH(A75)=MONTH(MAX(A$51:A$75)),A75,""),""))</f>
        <v/>
      </c>
      <c r="I75" s="487" t="str">
        <f t="shared" si="12"/>
        <v/>
      </c>
      <c r="J75" s="487" t="str">
        <f t="shared" si="12"/>
        <v/>
      </c>
      <c r="K75" s="487" t="str">
        <f t="shared" si="12"/>
        <v/>
      </c>
      <c r="L75" s="487" t="e">
        <f t="shared" si="13"/>
        <v>#N/A</v>
      </c>
    </row>
    <row r="77" spans="1:12" ht="15" customHeight="1" x14ac:dyDescent="0.2">
      <c r="I77" s="487">
        <f>IF(I75&lt;&gt;"",I75,IF(I74&lt;&gt;"",I74,IF(I73&lt;&gt;"",I73,IF(I72&lt;&gt;"",I72,IF(I71&lt;&gt;"",I71,IF(I70&lt;&gt;"",I70,""))))))</f>
        <v>109.84191348756252</v>
      </c>
      <c r="J77" s="487">
        <f>IF(J75&lt;&gt;"",J75,IF(J74&lt;&gt;"",J74,IF(J73&lt;&gt;"",J73,IF(J72&lt;&gt;"",J72,IF(J71&lt;&gt;"",J71,IF(J70&lt;&gt;"",J70,""))))))</f>
        <v>99.560929048679597</v>
      </c>
      <c r="K77" s="487">
        <f>IF(K75&lt;&gt;"",K75,IF(K74&lt;&gt;"",K74,IF(K73&lt;&gt;"",K73,IF(K72&lt;&gt;"",K72,IF(K71&lt;&gt;"",K71,IF(K70&lt;&gt;"",K70,""))))))</f>
        <v>138.73523927905532</v>
      </c>
    </row>
    <row r="78" spans="1:12" ht="15" customHeight="1" x14ac:dyDescent="0.2">
      <c r="I78" s="494">
        <f>RANK(I77,$I77:$K77)</f>
        <v>2</v>
      </c>
      <c r="J78" s="494">
        <f>RANK(J77,$I77:$K77)</f>
        <v>3</v>
      </c>
      <c r="K78" s="494">
        <f>RANK(K77,$I77:$K77)</f>
        <v>1</v>
      </c>
    </row>
    <row r="79" spans="1:12" ht="15" customHeight="1" x14ac:dyDescent="0.2">
      <c r="I79" s="487" t="str">
        <f>"SvB: "&amp;IF(I77&gt;100,"+","")&amp;TEXT(I77-100,"0,0")&amp;"%"</f>
        <v>SvB: +9,8%</v>
      </c>
      <c r="J79" s="487" t="str">
        <f>"GeB - ausschließlich: "&amp;IF(J77&gt;100,"+","")&amp;TEXT(J77-100,"0,0")&amp;"%"</f>
        <v>GeB - ausschließlich: -0,4%</v>
      </c>
      <c r="K79" s="487" t="str">
        <f>"GeB - im Nebenjob: "&amp;IF(K77&gt;100,"+","")&amp;TEXT(K77-100,"0,0")&amp;"%"</f>
        <v>GeB - im Nebenjob: +38,7%</v>
      </c>
    </row>
    <row r="81" spans="9:9" ht="15" customHeight="1" x14ac:dyDescent="0.2">
      <c r="I81" s="487" t="str">
        <f>IF(ISERROR(HLOOKUP(1,I$78:K$79,2,FALSE)),"",HLOOKUP(1,I$78:K$79,2,FALSE))</f>
        <v>GeB - im Nebenjob: +38,7%</v>
      </c>
    </row>
    <row r="82" spans="9:9" ht="15" customHeight="1" x14ac:dyDescent="0.2">
      <c r="I82" s="487" t="str">
        <f>IF(ISERROR(HLOOKUP(2,I$78:K$79,2,FALSE)),"",HLOOKUP(2,I$78:K$79,2,FALSE))</f>
        <v>SvB: +9,8%</v>
      </c>
    </row>
    <row r="83" spans="9:9" ht="15" customHeight="1" x14ac:dyDescent="0.2">
      <c r="I83" s="487" t="str">
        <f>IF(ISERROR(HLOOKUP(3,I$78:K$79,2,FALSE)),"",HLOOKUP(3,I$78:K$79,2,FALSE))</f>
        <v>GeB - ausschließlich: -0,4%</v>
      </c>
    </row>
  </sheetData>
  <mergeCells count="16">
    <mergeCell ref="J12:N12"/>
    <mergeCell ref="A49:A50"/>
    <mergeCell ref="B49:D49"/>
    <mergeCell ref="E49:G49"/>
    <mergeCell ref="H49:H50"/>
    <mergeCell ref="I49:K49"/>
    <mergeCell ref="A12:A13"/>
    <mergeCell ref="B12:C12"/>
    <mergeCell ref="D12:E12"/>
    <mergeCell ref="F12:G12"/>
    <mergeCell ref="H12:I12"/>
    <mergeCell ref="B4:C4"/>
    <mergeCell ref="D4:E4"/>
    <mergeCell ref="F4:G4"/>
    <mergeCell ref="H4:I4"/>
    <mergeCell ref="J4:N4"/>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2" customWidth="1"/>
    <col min="2" max="2" width="15.125" style="522" customWidth="1"/>
    <col min="3" max="3" width="20.375" style="522" customWidth="1"/>
    <col min="4" max="5" width="10" style="522" customWidth="1"/>
    <col min="6" max="8" width="11" style="522"/>
    <col min="9" max="9" width="13.75" style="522" customWidth="1"/>
    <col min="10" max="256" width="11" style="522"/>
    <col min="257" max="257" width="2.375" style="522" customWidth="1"/>
    <col min="258" max="258" width="15.125" style="522" customWidth="1"/>
    <col min="259" max="259" width="20.375" style="522" customWidth="1"/>
    <col min="260" max="261" width="10" style="522" customWidth="1"/>
    <col min="262" max="264" width="11" style="522"/>
    <col min="265" max="265" width="13.75" style="522" customWidth="1"/>
    <col min="266" max="512" width="11" style="522"/>
    <col min="513" max="513" width="2.375" style="522" customWidth="1"/>
    <col min="514" max="514" width="15.125" style="522" customWidth="1"/>
    <col min="515" max="515" width="20.375" style="522" customWidth="1"/>
    <col min="516" max="517" width="10" style="522" customWidth="1"/>
    <col min="518" max="520" width="11" style="522"/>
    <col min="521" max="521" width="13.75" style="522" customWidth="1"/>
    <col min="522" max="768" width="11" style="522"/>
    <col min="769" max="769" width="2.375" style="522" customWidth="1"/>
    <col min="770" max="770" width="15.125" style="522" customWidth="1"/>
    <col min="771" max="771" width="20.375" style="522" customWidth="1"/>
    <col min="772" max="773" width="10" style="522" customWidth="1"/>
    <col min="774" max="776" width="11" style="522"/>
    <col min="777" max="777" width="13.75" style="522" customWidth="1"/>
    <col min="778" max="1024" width="11" style="522"/>
    <col min="1025" max="1025" width="2.375" style="522" customWidth="1"/>
    <col min="1026" max="1026" width="15.125" style="522" customWidth="1"/>
    <col min="1027" max="1027" width="20.375" style="522" customWidth="1"/>
    <col min="1028" max="1029" width="10" style="522" customWidth="1"/>
    <col min="1030" max="1032" width="11" style="522"/>
    <col min="1033" max="1033" width="13.75" style="522" customWidth="1"/>
    <col min="1034" max="1280" width="11" style="522"/>
    <col min="1281" max="1281" width="2.375" style="522" customWidth="1"/>
    <col min="1282" max="1282" width="15.125" style="522" customWidth="1"/>
    <col min="1283" max="1283" width="20.375" style="522" customWidth="1"/>
    <col min="1284" max="1285" width="10" style="522" customWidth="1"/>
    <col min="1286" max="1288" width="11" style="522"/>
    <col min="1289" max="1289" width="13.75" style="522" customWidth="1"/>
    <col min="1290" max="1536" width="11" style="522"/>
    <col min="1537" max="1537" width="2.375" style="522" customWidth="1"/>
    <col min="1538" max="1538" width="15.125" style="522" customWidth="1"/>
    <col min="1539" max="1539" width="20.375" style="522" customWidth="1"/>
    <col min="1540" max="1541" width="10" style="522" customWidth="1"/>
    <col min="1542" max="1544" width="11" style="522"/>
    <col min="1545" max="1545" width="13.75" style="522" customWidth="1"/>
    <col min="1546" max="1792" width="11" style="522"/>
    <col min="1793" max="1793" width="2.375" style="522" customWidth="1"/>
    <col min="1794" max="1794" width="15.125" style="522" customWidth="1"/>
    <col min="1795" max="1795" width="20.375" style="522" customWidth="1"/>
    <col min="1796" max="1797" width="10" style="522" customWidth="1"/>
    <col min="1798" max="1800" width="11" style="522"/>
    <col min="1801" max="1801" width="13.75" style="522" customWidth="1"/>
    <col min="1802" max="2048" width="11" style="522"/>
    <col min="2049" max="2049" width="2.375" style="522" customWidth="1"/>
    <col min="2050" max="2050" width="15.125" style="522" customWidth="1"/>
    <col min="2051" max="2051" width="20.375" style="522" customWidth="1"/>
    <col min="2052" max="2053" width="10" style="522" customWidth="1"/>
    <col min="2054" max="2056" width="11" style="522"/>
    <col min="2057" max="2057" width="13.75" style="522" customWidth="1"/>
    <col min="2058" max="2304" width="11" style="522"/>
    <col min="2305" max="2305" width="2.375" style="522" customWidth="1"/>
    <col min="2306" max="2306" width="15.125" style="522" customWidth="1"/>
    <col min="2307" max="2307" width="20.375" style="522" customWidth="1"/>
    <col min="2308" max="2309" width="10" style="522" customWidth="1"/>
    <col min="2310" max="2312" width="11" style="522"/>
    <col min="2313" max="2313" width="13.75" style="522" customWidth="1"/>
    <col min="2314" max="2560" width="11" style="522"/>
    <col min="2561" max="2561" width="2.375" style="522" customWidth="1"/>
    <col min="2562" max="2562" width="15.125" style="522" customWidth="1"/>
    <col min="2563" max="2563" width="20.375" style="522" customWidth="1"/>
    <col min="2564" max="2565" width="10" style="522" customWidth="1"/>
    <col min="2566" max="2568" width="11" style="522"/>
    <col min="2569" max="2569" width="13.75" style="522" customWidth="1"/>
    <col min="2570" max="2816" width="11" style="522"/>
    <col min="2817" max="2817" width="2.375" style="522" customWidth="1"/>
    <col min="2818" max="2818" width="15.125" style="522" customWidth="1"/>
    <col min="2819" max="2819" width="20.375" style="522" customWidth="1"/>
    <col min="2820" max="2821" width="10" style="522" customWidth="1"/>
    <col min="2822" max="2824" width="11" style="522"/>
    <col min="2825" max="2825" width="13.75" style="522" customWidth="1"/>
    <col min="2826" max="3072" width="11" style="522"/>
    <col min="3073" max="3073" width="2.375" style="522" customWidth="1"/>
    <col min="3074" max="3074" width="15.125" style="522" customWidth="1"/>
    <col min="3075" max="3075" width="20.375" style="522" customWidth="1"/>
    <col min="3076" max="3077" width="10" style="522" customWidth="1"/>
    <col min="3078" max="3080" width="11" style="522"/>
    <col min="3081" max="3081" width="13.75" style="522" customWidth="1"/>
    <col min="3082" max="3328" width="11" style="522"/>
    <col min="3329" max="3329" width="2.375" style="522" customWidth="1"/>
    <col min="3330" max="3330" width="15.125" style="522" customWidth="1"/>
    <col min="3331" max="3331" width="20.375" style="522" customWidth="1"/>
    <col min="3332" max="3333" width="10" style="522" customWidth="1"/>
    <col min="3334" max="3336" width="11" style="522"/>
    <col min="3337" max="3337" width="13.75" style="522" customWidth="1"/>
    <col min="3338" max="3584" width="11" style="522"/>
    <col min="3585" max="3585" width="2.375" style="522" customWidth="1"/>
    <col min="3586" max="3586" width="15.125" style="522" customWidth="1"/>
    <col min="3587" max="3587" width="20.375" style="522" customWidth="1"/>
    <col min="3588" max="3589" width="10" style="522" customWidth="1"/>
    <col min="3590" max="3592" width="11" style="522"/>
    <col min="3593" max="3593" width="13.75" style="522" customWidth="1"/>
    <col min="3594" max="3840" width="11" style="522"/>
    <col min="3841" max="3841" width="2.375" style="522" customWidth="1"/>
    <col min="3842" max="3842" width="15.125" style="522" customWidth="1"/>
    <col min="3843" max="3843" width="20.375" style="522" customWidth="1"/>
    <col min="3844" max="3845" width="10" style="522" customWidth="1"/>
    <col min="3846" max="3848" width="11" style="522"/>
    <col min="3849" max="3849" width="13.75" style="522" customWidth="1"/>
    <col min="3850" max="4096" width="11" style="522"/>
    <col min="4097" max="4097" width="2.375" style="522" customWidth="1"/>
    <col min="4098" max="4098" width="15.125" style="522" customWidth="1"/>
    <col min="4099" max="4099" width="20.375" style="522" customWidth="1"/>
    <col min="4100" max="4101" width="10" style="522" customWidth="1"/>
    <col min="4102" max="4104" width="11" style="522"/>
    <col min="4105" max="4105" width="13.75" style="522" customWidth="1"/>
    <col min="4106" max="4352" width="11" style="522"/>
    <col min="4353" max="4353" width="2.375" style="522" customWidth="1"/>
    <col min="4354" max="4354" width="15.125" style="522" customWidth="1"/>
    <col min="4355" max="4355" width="20.375" style="522" customWidth="1"/>
    <col min="4356" max="4357" width="10" style="522" customWidth="1"/>
    <col min="4358" max="4360" width="11" style="522"/>
    <col min="4361" max="4361" width="13.75" style="522" customWidth="1"/>
    <col min="4362" max="4608" width="11" style="522"/>
    <col min="4609" max="4609" width="2.375" style="522" customWidth="1"/>
    <col min="4610" max="4610" width="15.125" style="522" customWidth="1"/>
    <col min="4611" max="4611" width="20.375" style="522" customWidth="1"/>
    <col min="4612" max="4613" width="10" style="522" customWidth="1"/>
    <col min="4614" max="4616" width="11" style="522"/>
    <col min="4617" max="4617" width="13.75" style="522" customWidth="1"/>
    <col min="4618" max="4864" width="11" style="522"/>
    <col min="4865" max="4865" width="2.375" style="522" customWidth="1"/>
    <col min="4866" max="4866" width="15.125" style="522" customWidth="1"/>
    <col min="4867" max="4867" width="20.375" style="522" customWidth="1"/>
    <col min="4868" max="4869" width="10" style="522" customWidth="1"/>
    <col min="4870" max="4872" width="11" style="522"/>
    <col min="4873" max="4873" width="13.75" style="522" customWidth="1"/>
    <col min="4874" max="5120" width="11" style="522"/>
    <col min="5121" max="5121" width="2.375" style="522" customWidth="1"/>
    <col min="5122" max="5122" width="15.125" style="522" customWidth="1"/>
    <col min="5123" max="5123" width="20.375" style="522" customWidth="1"/>
    <col min="5124" max="5125" width="10" style="522" customWidth="1"/>
    <col min="5126" max="5128" width="11" style="522"/>
    <col min="5129" max="5129" width="13.75" style="522" customWidth="1"/>
    <col min="5130" max="5376" width="11" style="522"/>
    <col min="5377" max="5377" width="2.375" style="522" customWidth="1"/>
    <col min="5378" max="5378" width="15.125" style="522" customWidth="1"/>
    <col min="5379" max="5379" width="20.375" style="522" customWidth="1"/>
    <col min="5380" max="5381" width="10" style="522" customWidth="1"/>
    <col min="5382" max="5384" width="11" style="522"/>
    <col min="5385" max="5385" width="13.75" style="522" customWidth="1"/>
    <col min="5386" max="5632" width="11" style="522"/>
    <col min="5633" max="5633" width="2.375" style="522" customWidth="1"/>
    <col min="5634" max="5634" width="15.125" style="522" customWidth="1"/>
    <col min="5635" max="5635" width="20.375" style="522" customWidth="1"/>
    <col min="5636" max="5637" width="10" style="522" customWidth="1"/>
    <col min="5638" max="5640" width="11" style="522"/>
    <col min="5641" max="5641" width="13.75" style="522" customWidth="1"/>
    <col min="5642" max="5888" width="11" style="522"/>
    <col min="5889" max="5889" width="2.375" style="522" customWidth="1"/>
    <col min="5890" max="5890" width="15.125" style="522" customWidth="1"/>
    <col min="5891" max="5891" width="20.375" style="522" customWidth="1"/>
    <col min="5892" max="5893" width="10" style="522" customWidth="1"/>
    <col min="5894" max="5896" width="11" style="522"/>
    <col min="5897" max="5897" width="13.75" style="522" customWidth="1"/>
    <col min="5898" max="6144" width="11" style="522"/>
    <col min="6145" max="6145" width="2.375" style="522" customWidth="1"/>
    <col min="6146" max="6146" width="15.125" style="522" customWidth="1"/>
    <col min="6147" max="6147" width="20.375" style="522" customWidth="1"/>
    <col min="6148" max="6149" width="10" style="522" customWidth="1"/>
    <col min="6150" max="6152" width="11" style="522"/>
    <col min="6153" max="6153" width="13.75" style="522" customWidth="1"/>
    <col min="6154" max="6400" width="11" style="522"/>
    <col min="6401" max="6401" width="2.375" style="522" customWidth="1"/>
    <col min="6402" max="6402" width="15.125" style="522" customWidth="1"/>
    <col min="6403" max="6403" width="20.375" style="522" customWidth="1"/>
    <col min="6404" max="6405" width="10" style="522" customWidth="1"/>
    <col min="6406" max="6408" width="11" style="522"/>
    <col min="6409" max="6409" width="13.75" style="522" customWidth="1"/>
    <col min="6410" max="6656" width="11" style="522"/>
    <col min="6657" max="6657" width="2.375" style="522" customWidth="1"/>
    <col min="6658" max="6658" width="15.125" style="522" customWidth="1"/>
    <col min="6659" max="6659" width="20.375" style="522" customWidth="1"/>
    <col min="6660" max="6661" width="10" style="522" customWidth="1"/>
    <col min="6662" max="6664" width="11" style="522"/>
    <col min="6665" max="6665" width="13.75" style="522" customWidth="1"/>
    <col min="6666" max="6912" width="11" style="522"/>
    <col min="6913" max="6913" width="2.375" style="522" customWidth="1"/>
    <col min="6914" max="6914" width="15.125" style="522" customWidth="1"/>
    <col min="6915" max="6915" width="20.375" style="522" customWidth="1"/>
    <col min="6916" max="6917" width="10" style="522" customWidth="1"/>
    <col min="6918" max="6920" width="11" style="522"/>
    <col min="6921" max="6921" width="13.75" style="522" customWidth="1"/>
    <col min="6922" max="7168" width="11" style="522"/>
    <col min="7169" max="7169" width="2.375" style="522" customWidth="1"/>
    <col min="7170" max="7170" width="15.125" style="522" customWidth="1"/>
    <col min="7171" max="7171" width="20.375" style="522" customWidth="1"/>
    <col min="7172" max="7173" width="10" style="522" customWidth="1"/>
    <col min="7174" max="7176" width="11" style="522"/>
    <col min="7177" max="7177" width="13.75" style="522" customWidth="1"/>
    <col min="7178" max="7424" width="11" style="522"/>
    <col min="7425" max="7425" width="2.375" style="522" customWidth="1"/>
    <col min="7426" max="7426" width="15.125" style="522" customWidth="1"/>
    <col min="7427" max="7427" width="20.375" style="522" customWidth="1"/>
    <col min="7428" max="7429" width="10" style="522" customWidth="1"/>
    <col min="7430" max="7432" width="11" style="522"/>
    <col min="7433" max="7433" width="13.75" style="522" customWidth="1"/>
    <col min="7434" max="7680" width="11" style="522"/>
    <col min="7681" max="7681" width="2.375" style="522" customWidth="1"/>
    <col min="7682" max="7682" width="15.125" style="522" customWidth="1"/>
    <col min="7683" max="7683" width="20.375" style="522" customWidth="1"/>
    <col min="7684" max="7685" width="10" style="522" customWidth="1"/>
    <col min="7686" max="7688" width="11" style="522"/>
    <col min="7689" max="7689" width="13.75" style="522" customWidth="1"/>
    <col min="7690" max="7936" width="11" style="522"/>
    <col min="7937" max="7937" width="2.375" style="522" customWidth="1"/>
    <col min="7938" max="7938" width="15.125" style="522" customWidth="1"/>
    <col min="7939" max="7939" width="20.375" style="522" customWidth="1"/>
    <col min="7940" max="7941" width="10" style="522" customWidth="1"/>
    <col min="7942" max="7944" width="11" style="522"/>
    <col min="7945" max="7945" width="13.75" style="522" customWidth="1"/>
    <col min="7946" max="8192" width="11" style="522"/>
    <col min="8193" max="8193" width="2.375" style="522" customWidth="1"/>
    <col min="8194" max="8194" width="15.125" style="522" customWidth="1"/>
    <col min="8195" max="8195" width="20.375" style="522" customWidth="1"/>
    <col min="8196" max="8197" width="10" style="522" customWidth="1"/>
    <col min="8198" max="8200" width="11" style="522"/>
    <col min="8201" max="8201" width="13.75" style="522" customWidth="1"/>
    <col min="8202" max="8448" width="11" style="522"/>
    <col min="8449" max="8449" width="2.375" style="522" customWidth="1"/>
    <col min="8450" max="8450" width="15.125" style="522" customWidth="1"/>
    <col min="8451" max="8451" width="20.375" style="522" customWidth="1"/>
    <col min="8452" max="8453" width="10" style="522" customWidth="1"/>
    <col min="8454" max="8456" width="11" style="522"/>
    <col min="8457" max="8457" width="13.75" style="522" customWidth="1"/>
    <col min="8458" max="8704" width="11" style="522"/>
    <col min="8705" max="8705" width="2.375" style="522" customWidth="1"/>
    <col min="8706" max="8706" width="15.125" style="522" customWidth="1"/>
    <col min="8707" max="8707" width="20.375" style="522" customWidth="1"/>
    <col min="8708" max="8709" width="10" style="522" customWidth="1"/>
    <col min="8710" max="8712" width="11" style="522"/>
    <col min="8713" max="8713" width="13.75" style="522" customWidth="1"/>
    <col min="8714" max="8960" width="11" style="522"/>
    <col min="8961" max="8961" width="2.375" style="522" customWidth="1"/>
    <col min="8962" max="8962" width="15.125" style="522" customWidth="1"/>
    <col min="8963" max="8963" width="20.375" style="522" customWidth="1"/>
    <col min="8964" max="8965" width="10" style="522" customWidth="1"/>
    <col min="8966" max="8968" width="11" style="522"/>
    <col min="8969" max="8969" width="13.75" style="522" customWidth="1"/>
    <col min="8970" max="9216" width="11" style="522"/>
    <col min="9217" max="9217" width="2.375" style="522" customWidth="1"/>
    <col min="9218" max="9218" width="15.125" style="522" customWidth="1"/>
    <col min="9219" max="9219" width="20.375" style="522" customWidth="1"/>
    <col min="9220" max="9221" width="10" style="522" customWidth="1"/>
    <col min="9222" max="9224" width="11" style="522"/>
    <col min="9225" max="9225" width="13.75" style="522" customWidth="1"/>
    <col min="9226" max="9472" width="11" style="522"/>
    <col min="9473" max="9473" width="2.375" style="522" customWidth="1"/>
    <col min="9474" max="9474" width="15.125" style="522" customWidth="1"/>
    <col min="9475" max="9475" width="20.375" style="522" customWidth="1"/>
    <col min="9476" max="9477" width="10" style="522" customWidth="1"/>
    <col min="9478" max="9480" width="11" style="522"/>
    <col min="9481" max="9481" width="13.75" style="522" customWidth="1"/>
    <col min="9482" max="9728" width="11" style="522"/>
    <col min="9729" max="9729" width="2.375" style="522" customWidth="1"/>
    <col min="9730" max="9730" width="15.125" style="522" customWidth="1"/>
    <col min="9731" max="9731" width="20.375" style="522" customWidth="1"/>
    <col min="9732" max="9733" width="10" style="522" customWidth="1"/>
    <col min="9734" max="9736" width="11" style="522"/>
    <col min="9737" max="9737" width="13.75" style="522" customWidth="1"/>
    <col min="9738" max="9984" width="11" style="522"/>
    <col min="9985" max="9985" width="2.375" style="522" customWidth="1"/>
    <col min="9986" max="9986" width="15.125" style="522" customWidth="1"/>
    <col min="9987" max="9987" width="20.375" style="522" customWidth="1"/>
    <col min="9988" max="9989" width="10" style="522" customWidth="1"/>
    <col min="9990" max="9992" width="11" style="522"/>
    <col min="9993" max="9993" width="13.75" style="522" customWidth="1"/>
    <col min="9994" max="10240" width="11" style="522"/>
    <col min="10241" max="10241" width="2.375" style="522" customWidth="1"/>
    <col min="10242" max="10242" width="15.125" style="522" customWidth="1"/>
    <col min="10243" max="10243" width="20.375" style="522" customWidth="1"/>
    <col min="10244" max="10245" width="10" style="522" customWidth="1"/>
    <col min="10246" max="10248" width="11" style="522"/>
    <col min="10249" max="10249" width="13.75" style="522" customWidth="1"/>
    <col min="10250" max="10496" width="11" style="522"/>
    <col min="10497" max="10497" width="2.375" style="522" customWidth="1"/>
    <col min="10498" max="10498" width="15.125" style="522" customWidth="1"/>
    <col min="10499" max="10499" width="20.375" style="522" customWidth="1"/>
    <col min="10500" max="10501" width="10" style="522" customWidth="1"/>
    <col min="10502" max="10504" width="11" style="522"/>
    <col min="10505" max="10505" width="13.75" style="522" customWidth="1"/>
    <col min="10506" max="10752" width="11" style="522"/>
    <col min="10753" max="10753" width="2.375" style="522" customWidth="1"/>
    <col min="10754" max="10754" width="15.125" style="522" customWidth="1"/>
    <col min="10755" max="10755" width="20.375" style="522" customWidth="1"/>
    <col min="10756" max="10757" width="10" style="522" customWidth="1"/>
    <col min="10758" max="10760" width="11" style="522"/>
    <col min="10761" max="10761" width="13.75" style="522" customWidth="1"/>
    <col min="10762" max="11008" width="11" style="522"/>
    <col min="11009" max="11009" width="2.375" style="522" customWidth="1"/>
    <col min="11010" max="11010" width="15.125" style="522" customWidth="1"/>
    <col min="11011" max="11011" width="20.375" style="522" customWidth="1"/>
    <col min="11012" max="11013" width="10" style="522" customWidth="1"/>
    <col min="11014" max="11016" width="11" style="522"/>
    <col min="11017" max="11017" width="13.75" style="522" customWidth="1"/>
    <col min="11018" max="11264" width="11" style="522"/>
    <col min="11265" max="11265" width="2.375" style="522" customWidth="1"/>
    <col min="11266" max="11266" width="15.125" style="522" customWidth="1"/>
    <col min="11267" max="11267" width="20.375" style="522" customWidth="1"/>
    <col min="11268" max="11269" width="10" style="522" customWidth="1"/>
    <col min="11270" max="11272" width="11" style="522"/>
    <col min="11273" max="11273" width="13.75" style="522" customWidth="1"/>
    <col min="11274" max="11520" width="11" style="522"/>
    <col min="11521" max="11521" width="2.375" style="522" customWidth="1"/>
    <col min="11522" max="11522" width="15.125" style="522" customWidth="1"/>
    <col min="11523" max="11523" width="20.375" style="522" customWidth="1"/>
    <col min="11524" max="11525" width="10" style="522" customWidth="1"/>
    <col min="11526" max="11528" width="11" style="522"/>
    <col min="11529" max="11529" width="13.75" style="522" customWidth="1"/>
    <col min="11530" max="11776" width="11" style="522"/>
    <col min="11777" max="11777" width="2.375" style="522" customWidth="1"/>
    <col min="11778" max="11778" width="15.125" style="522" customWidth="1"/>
    <col min="11779" max="11779" width="20.375" style="522" customWidth="1"/>
    <col min="11780" max="11781" width="10" style="522" customWidth="1"/>
    <col min="11782" max="11784" width="11" style="522"/>
    <col min="11785" max="11785" width="13.75" style="522" customWidth="1"/>
    <col min="11786" max="12032" width="11" style="522"/>
    <col min="12033" max="12033" width="2.375" style="522" customWidth="1"/>
    <col min="12034" max="12034" width="15.125" style="522" customWidth="1"/>
    <col min="12035" max="12035" width="20.375" style="522" customWidth="1"/>
    <col min="12036" max="12037" width="10" style="522" customWidth="1"/>
    <col min="12038" max="12040" width="11" style="522"/>
    <col min="12041" max="12041" width="13.75" style="522" customWidth="1"/>
    <col min="12042" max="12288" width="11" style="522"/>
    <col min="12289" max="12289" width="2.375" style="522" customWidth="1"/>
    <col min="12290" max="12290" width="15.125" style="522" customWidth="1"/>
    <col min="12291" max="12291" width="20.375" style="522" customWidth="1"/>
    <col min="12292" max="12293" width="10" style="522" customWidth="1"/>
    <col min="12294" max="12296" width="11" style="522"/>
    <col min="12297" max="12297" width="13.75" style="522" customWidth="1"/>
    <col min="12298" max="12544" width="11" style="522"/>
    <col min="12545" max="12545" width="2.375" style="522" customWidth="1"/>
    <col min="12546" max="12546" width="15.125" style="522" customWidth="1"/>
    <col min="12547" max="12547" width="20.375" style="522" customWidth="1"/>
    <col min="12548" max="12549" width="10" style="522" customWidth="1"/>
    <col min="12550" max="12552" width="11" style="522"/>
    <col min="12553" max="12553" width="13.75" style="522" customWidth="1"/>
    <col min="12554" max="12800" width="11" style="522"/>
    <col min="12801" max="12801" width="2.375" style="522" customWidth="1"/>
    <col min="12802" max="12802" width="15.125" style="522" customWidth="1"/>
    <col min="12803" max="12803" width="20.375" style="522" customWidth="1"/>
    <col min="12804" max="12805" width="10" style="522" customWidth="1"/>
    <col min="12806" max="12808" width="11" style="522"/>
    <col min="12809" max="12809" width="13.75" style="522" customWidth="1"/>
    <col min="12810" max="13056" width="11" style="522"/>
    <col min="13057" max="13057" width="2.375" style="522" customWidth="1"/>
    <col min="13058" max="13058" width="15.125" style="522" customWidth="1"/>
    <col min="13059" max="13059" width="20.375" style="522" customWidth="1"/>
    <col min="13060" max="13061" width="10" style="522" customWidth="1"/>
    <col min="13062" max="13064" width="11" style="522"/>
    <col min="13065" max="13065" width="13.75" style="522" customWidth="1"/>
    <col min="13066" max="13312" width="11" style="522"/>
    <col min="13313" max="13313" width="2.375" style="522" customWidth="1"/>
    <col min="13314" max="13314" width="15.125" style="522" customWidth="1"/>
    <col min="13315" max="13315" width="20.375" style="522" customWidth="1"/>
    <col min="13316" max="13317" width="10" style="522" customWidth="1"/>
    <col min="13318" max="13320" width="11" style="522"/>
    <col min="13321" max="13321" width="13.75" style="522" customWidth="1"/>
    <col min="13322" max="13568" width="11" style="522"/>
    <col min="13569" max="13569" width="2.375" style="522" customWidth="1"/>
    <col min="13570" max="13570" width="15.125" style="522" customWidth="1"/>
    <col min="13571" max="13571" width="20.375" style="522" customWidth="1"/>
    <col min="13572" max="13573" width="10" style="522" customWidth="1"/>
    <col min="13574" max="13576" width="11" style="522"/>
    <col min="13577" max="13577" width="13.75" style="522" customWidth="1"/>
    <col min="13578" max="13824" width="11" style="522"/>
    <col min="13825" max="13825" width="2.375" style="522" customWidth="1"/>
    <col min="13826" max="13826" width="15.125" style="522" customWidth="1"/>
    <col min="13827" max="13827" width="20.375" style="522" customWidth="1"/>
    <col min="13828" max="13829" width="10" style="522" customWidth="1"/>
    <col min="13830" max="13832" width="11" style="522"/>
    <col min="13833" max="13833" width="13.75" style="522" customWidth="1"/>
    <col min="13834" max="14080" width="11" style="522"/>
    <col min="14081" max="14081" width="2.375" style="522" customWidth="1"/>
    <col min="14082" max="14082" width="15.125" style="522" customWidth="1"/>
    <col min="14083" max="14083" width="20.375" style="522" customWidth="1"/>
    <col min="14084" max="14085" width="10" style="522" customWidth="1"/>
    <col min="14086" max="14088" width="11" style="522"/>
    <col min="14089" max="14089" width="13.75" style="522" customWidth="1"/>
    <col min="14090" max="14336" width="11" style="522"/>
    <col min="14337" max="14337" width="2.375" style="522" customWidth="1"/>
    <col min="14338" max="14338" width="15.125" style="522" customWidth="1"/>
    <col min="14339" max="14339" width="20.375" style="522" customWidth="1"/>
    <col min="14340" max="14341" width="10" style="522" customWidth="1"/>
    <col min="14342" max="14344" width="11" style="522"/>
    <col min="14345" max="14345" width="13.75" style="522" customWidth="1"/>
    <col min="14346" max="14592" width="11" style="522"/>
    <col min="14593" max="14593" width="2.375" style="522" customWidth="1"/>
    <col min="14594" max="14594" width="15.125" style="522" customWidth="1"/>
    <col min="14595" max="14595" width="20.375" style="522" customWidth="1"/>
    <col min="14596" max="14597" width="10" style="522" customWidth="1"/>
    <col min="14598" max="14600" width="11" style="522"/>
    <col min="14601" max="14601" width="13.75" style="522" customWidth="1"/>
    <col min="14602" max="14848" width="11" style="522"/>
    <col min="14849" max="14849" width="2.375" style="522" customWidth="1"/>
    <col min="14850" max="14850" width="15.125" style="522" customWidth="1"/>
    <col min="14851" max="14851" width="20.375" style="522" customWidth="1"/>
    <col min="14852" max="14853" width="10" style="522" customWidth="1"/>
    <col min="14854" max="14856" width="11" style="522"/>
    <col min="14857" max="14857" width="13.75" style="522" customWidth="1"/>
    <col min="14858" max="15104" width="11" style="522"/>
    <col min="15105" max="15105" width="2.375" style="522" customWidth="1"/>
    <col min="15106" max="15106" width="15.125" style="522" customWidth="1"/>
    <col min="15107" max="15107" width="20.375" style="522" customWidth="1"/>
    <col min="15108" max="15109" width="10" style="522" customWidth="1"/>
    <col min="15110" max="15112" width="11" style="522"/>
    <col min="15113" max="15113" width="13.75" style="522" customWidth="1"/>
    <col min="15114" max="15360" width="11" style="522"/>
    <col min="15361" max="15361" width="2.375" style="522" customWidth="1"/>
    <col min="15362" max="15362" width="15.125" style="522" customWidth="1"/>
    <col min="15363" max="15363" width="20.375" style="522" customWidth="1"/>
    <col min="15364" max="15365" width="10" style="522" customWidth="1"/>
    <col min="15366" max="15368" width="11" style="522"/>
    <col min="15369" max="15369" width="13.75" style="522" customWidth="1"/>
    <col min="15370" max="15616" width="11" style="522"/>
    <col min="15617" max="15617" width="2.375" style="522" customWidth="1"/>
    <col min="15618" max="15618" width="15.125" style="522" customWidth="1"/>
    <col min="15619" max="15619" width="20.375" style="522" customWidth="1"/>
    <col min="15620" max="15621" width="10" style="522" customWidth="1"/>
    <col min="15622" max="15624" width="11" style="522"/>
    <col min="15625" max="15625" width="13.75" style="522" customWidth="1"/>
    <col min="15626" max="15872" width="11" style="522"/>
    <col min="15873" max="15873" width="2.375" style="522" customWidth="1"/>
    <col min="15874" max="15874" width="15.125" style="522" customWidth="1"/>
    <col min="15875" max="15875" width="20.375" style="522" customWidth="1"/>
    <col min="15876" max="15877" width="10" style="522" customWidth="1"/>
    <col min="15878" max="15880" width="11" style="522"/>
    <col min="15881" max="15881" width="13.75" style="522" customWidth="1"/>
    <col min="15882" max="16128" width="11" style="522"/>
    <col min="16129" max="16129" width="2.375" style="522" customWidth="1"/>
    <col min="16130" max="16130" width="15.125" style="522" customWidth="1"/>
    <col min="16131" max="16131" width="20.375" style="522" customWidth="1"/>
    <col min="16132" max="16133" width="10" style="522" customWidth="1"/>
    <col min="16134" max="16136" width="11" style="522"/>
    <col min="16137" max="16137" width="13.75" style="522" customWidth="1"/>
    <col min="16138" max="16384" width="11" style="522"/>
  </cols>
  <sheetData>
    <row r="1" spans="1:11" s="496" customFormat="1" ht="33.6" customHeight="1" x14ac:dyDescent="0.2">
      <c r="A1" s="495"/>
      <c r="B1" s="495"/>
      <c r="C1" s="495"/>
      <c r="D1" s="495"/>
      <c r="E1" s="15"/>
      <c r="F1" s="15"/>
      <c r="G1" s="15"/>
      <c r="I1" s="497"/>
    </row>
    <row r="2" spans="1:11" s="71" customFormat="1" ht="13.15" customHeight="1" x14ac:dyDescent="0.2">
      <c r="A2" s="498"/>
      <c r="C2" s="499"/>
      <c r="D2" s="499"/>
      <c r="G2" s="500" t="s">
        <v>479</v>
      </c>
      <c r="H2" s="501"/>
      <c r="I2" s="501"/>
      <c r="K2" s="497"/>
    </row>
    <row r="3" spans="1:11" s="496" customFormat="1" ht="19.5" customHeight="1" x14ac:dyDescent="0.25">
      <c r="A3" s="502" t="s">
        <v>480</v>
      </c>
      <c r="D3" s="503"/>
    </row>
    <row r="4" spans="1:11" s="71" customFormat="1" ht="19.5" customHeight="1" x14ac:dyDescent="0.2">
      <c r="A4" s="498"/>
      <c r="C4" s="499"/>
      <c r="D4" s="499"/>
      <c r="E4" s="499"/>
      <c r="G4" s="504"/>
      <c r="H4" s="501"/>
      <c r="I4" s="501"/>
    </row>
    <row r="5" spans="1:11" s="71" customFormat="1" ht="13.15" customHeight="1" x14ac:dyDescent="0.2">
      <c r="A5" s="498"/>
      <c r="C5" s="499"/>
      <c r="D5" s="499"/>
      <c r="E5" s="499"/>
      <c r="G5" s="504"/>
      <c r="H5" s="501"/>
      <c r="I5" s="501"/>
    </row>
    <row r="6" spans="1:11" s="71" customFormat="1" ht="13.15" customHeight="1" x14ac:dyDescent="0.2">
      <c r="A6" s="686" t="s">
        <v>481</v>
      </c>
      <c r="B6" s="675"/>
      <c r="C6" s="675"/>
      <c r="D6" s="675"/>
      <c r="E6" s="675"/>
      <c r="F6" s="687"/>
      <c r="G6" s="687"/>
      <c r="H6" s="501"/>
      <c r="I6" s="501"/>
    </row>
    <row r="7" spans="1:11" s="71" customFormat="1" ht="13.15" customHeight="1" x14ac:dyDescent="0.2">
      <c r="A7" s="498"/>
      <c r="C7" s="499"/>
      <c r="D7" s="499"/>
      <c r="E7" s="499"/>
      <c r="G7" s="504"/>
      <c r="H7" s="501"/>
      <c r="I7" s="501"/>
    </row>
    <row r="8" spans="1:11" s="504" customFormat="1" ht="13.15" customHeight="1" x14ac:dyDescent="0.2">
      <c r="B8" s="505" t="s">
        <v>482</v>
      </c>
      <c r="C8" s="506"/>
      <c r="D8" s="506"/>
      <c r="E8" s="507"/>
      <c r="F8" s="508"/>
      <c r="G8" s="508"/>
      <c r="H8" s="501"/>
      <c r="I8" s="501"/>
    </row>
    <row r="9" spans="1:11" s="504" customFormat="1" ht="13.15" customHeight="1" x14ac:dyDescent="0.2">
      <c r="A9" s="509"/>
      <c r="B9" s="684" t="s">
        <v>483</v>
      </c>
      <c r="C9" s="684"/>
      <c r="D9" s="685"/>
      <c r="E9" s="460"/>
      <c r="F9" s="460"/>
      <c r="H9" s="501"/>
      <c r="I9" s="501"/>
    </row>
    <row r="10" spans="1:11" s="504" customFormat="1" ht="13.15" customHeight="1" x14ac:dyDescent="0.2">
      <c r="A10" s="509"/>
      <c r="B10" s="684" t="s">
        <v>484</v>
      </c>
      <c r="C10" s="684"/>
      <c r="D10" s="685"/>
      <c r="E10" s="510"/>
      <c r="G10" s="511"/>
      <c r="H10" s="512"/>
      <c r="I10" s="512"/>
    </row>
    <row r="11" spans="1:11" s="504" customFormat="1" ht="13.15" customHeight="1" x14ac:dyDescent="0.2">
      <c r="A11" s="509"/>
      <c r="B11" s="684" t="s">
        <v>485</v>
      </c>
      <c r="C11" s="684"/>
      <c r="D11" s="685"/>
      <c r="E11" s="510"/>
      <c r="G11" s="511"/>
      <c r="H11" s="513"/>
      <c r="I11" s="513"/>
    </row>
    <row r="12" spans="1:11" s="504" customFormat="1" ht="13.15" customHeight="1" x14ac:dyDescent="0.2">
      <c r="A12" s="509"/>
      <c r="B12" s="684" t="s">
        <v>486</v>
      </c>
      <c r="C12" s="684"/>
      <c r="D12" s="685"/>
      <c r="E12" s="510"/>
      <c r="G12" s="511"/>
      <c r="H12" s="513"/>
      <c r="I12" s="513"/>
    </row>
    <row r="13" spans="1:11" s="504" customFormat="1" ht="13.15" customHeight="1" x14ac:dyDescent="0.2">
      <c r="A13" s="509"/>
      <c r="B13" s="684" t="s">
        <v>487</v>
      </c>
      <c r="C13" s="684"/>
      <c r="D13" s="685"/>
      <c r="E13" s="510"/>
      <c r="G13" s="511"/>
    </row>
    <row r="14" spans="1:11" s="504" customFormat="1" ht="13.15" customHeight="1" x14ac:dyDescent="0.2">
      <c r="A14" s="509"/>
      <c r="B14" s="684" t="s">
        <v>488</v>
      </c>
      <c r="C14" s="684"/>
      <c r="D14" s="685"/>
      <c r="E14" s="510"/>
      <c r="G14" s="511"/>
    </row>
    <row r="15" spans="1:11" s="504" customFormat="1" ht="13.15" customHeight="1" x14ac:dyDescent="0.2">
      <c r="A15" s="509"/>
      <c r="B15" s="684" t="s">
        <v>489</v>
      </c>
      <c r="C15" s="684"/>
      <c r="D15" s="685"/>
      <c r="E15" s="510"/>
      <c r="G15" s="511"/>
    </row>
    <row r="16" spans="1:11" s="504" customFormat="1" ht="13.15" customHeight="1" x14ac:dyDescent="0.2">
      <c r="A16" s="509"/>
      <c r="B16" s="684" t="s">
        <v>490</v>
      </c>
      <c r="C16" s="684"/>
      <c r="D16" s="685"/>
      <c r="E16" s="510"/>
      <c r="G16" s="511"/>
    </row>
    <row r="17" spans="1:8" s="504" customFormat="1" ht="13.15" customHeight="1" x14ac:dyDescent="0.2">
      <c r="A17" s="509"/>
      <c r="B17" s="688"/>
      <c r="C17" s="688"/>
      <c r="D17" s="514"/>
      <c r="E17" s="510"/>
      <c r="G17" s="511"/>
    </row>
    <row r="18" spans="1:8" s="504" customFormat="1" ht="13.15" customHeight="1" x14ac:dyDescent="0.2">
      <c r="B18" s="505" t="s">
        <v>491</v>
      </c>
      <c r="C18" s="515"/>
      <c r="D18" s="514"/>
      <c r="E18" s="510"/>
      <c r="G18" s="511"/>
    </row>
    <row r="19" spans="1:8" s="504" customFormat="1" ht="13.15" customHeight="1" x14ac:dyDescent="0.2">
      <c r="A19" s="509"/>
      <c r="B19" s="684" t="s">
        <v>492</v>
      </c>
      <c r="C19" s="684"/>
      <c r="D19" s="685"/>
      <c r="E19" s="510"/>
      <c r="G19" s="511"/>
    </row>
    <row r="20" spans="1:8" s="504" customFormat="1" ht="13.15" customHeight="1" x14ac:dyDescent="0.2">
      <c r="A20" s="509"/>
      <c r="B20" s="684" t="s">
        <v>493</v>
      </c>
      <c r="C20" s="684"/>
      <c r="D20" s="685"/>
      <c r="E20" s="510"/>
      <c r="G20" s="511"/>
    </row>
    <row r="21" spans="1:8" s="504" customFormat="1" ht="13.15" customHeight="1" x14ac:dyDescent="0.2">
      <c r="A21" s="509"/>
      <c r="B21" s="684" t="s">
        <v>494</v>
      </c>
      <c r="C21" s="684"/>
      <c r="D21" s="685"/>
      <c r="E21" s="510"/>
      <c r="G21" s="511"/>
    </row>
    <row r="22" spans="1:8" s="504" customFormat="1" ht="13.15" customHeight="1" x14ac:dyDescent="0.2">
      <c r="A22" s="509"/>
      <c r="B22" s="684" t="s">
        <v>495</v>
      </c>
      <c r="C22" s="684"/>
      <c r="D22" s="685"/>
      <c r="E22" s="510"/>
      <c r="G22" s="511"/>
    </row>
    <row r="23" spans="1:8" s="504" customFormat="1" ht="13.15" customHeight="1" x14ac:dyDescent="0.2">
      <c r="A23" s="509"/>
      <c r="B23" s="684" t="s">
        <v>496</v>
      </c>
      <c r="C23" s="684"/>
      <c r="D23" s="685"/>
      <c r="E23" s="510"/>
      <c r="G23" s="511"/>
    </row>
    <row r="24" spans="1:8" s="504" customFormat="1" ht="13.15" customHeight="1" x14ac:dyDescent="0.2">
      <c r="A24" s="509"/>
      <c r="B24" s="684" t="s">
        <v>497</v>
      </c>
      <c r="C24" s="684"/>
      <c r="D24" s="685"/>
      <c r="E24" s="510"/>
      <c r="G24" s="511"/>
    </row>
    <row r="25" spans="1:8" s="504" customFormat="1" ht="13.15" customHeight="1" x14ac:dyDescent="0.2">
      <c r="A25" s="509"/>
      <c r="B25" s="684" t="s">
        <v>498</v>
      </c>
      <c r="C25" s="684"/>
      <c r="D25" s="685"/>
      <c r="E25" s="510"/>
      <c r="G25" s="511"/>
    </row>
    <row r="26" spans="1:8" s="504" customFormat="1" ht="13.15" customHeight="1" x14ac:dyDescent="0.2">
      <c r="A26" s="509"/>
      <c r="B26" s="684" t="s">
        <v>499</v>
      </c>
      <c r="C26" s="684"/>
      <c r="D26" s="685"/>
      <c r="E26" s="510"/>
      <c r="G26" s="71"/>
    </row>
    <row r="27" spans="1:8" s="504" customFormat="1" ht="13.15" customHeight="1" x14ac:dyDescent="0.2">
      <c r="A27" s="509"/>
      <c r="B27" s="684" t="s">
        <v>500</v>
      </c>
      <c r="C27" s="684"/>
      <c r="D27" s="685"/>
      <c r="E27" s="510"/>
      <c r="G27" s="71"/>
    </row>
    <row r="28" spans="1:8" s="71" customFormat="1" ht="13.15" customHeight="1" x14ac:dyDescent="0.2">
      <c r="A28" s="509"/>
      <c r="B28" s="684" t="s">
        <v>501</v>
      </c>
      <c r="C28" s="684"/>
      <c r="D28" s="685"/>
      <c r="E28" s="510"/>
      <c r="F28" s="504"/>
    </row>
    <row r="29" spans="1:8" s="71" customFormat="1" ht="13.15" customHeight="1" x14ac:dyDescent="0.2">
      <c r="A29" s="509"/>
      <c r="B29" s="684" t="s">
        <v>502</v>
      </c>
      <c r="C29" s="684"/>
      <c r="D29" s="685"/>
      <c r="E29" s="510"/>
    </row>
    <row r="30" spans="1:8" s="71" customFormat="1" ht="13.15" customHeight="1" x14ac:dyDescent="0.2">
      <c r="A30" s="509"/>
      <c r="B30" s="684" t="s">
        <v>503</v>
      </c>
      <c r="C30" s="684"/>
      <c r="D30" s="685"/>
      <c r="E30" s="510"/>
    </row>
    <row r="31" spans="1:8" s="71" customFormat="1" ht="13.15" customHeight="1" x14ac:dyDescent="0.2">
      <c r="A31" s="509"/>
      <c r="B31" s="684" t="s">
        <v>504</v>
      </c>
      <c r="C31" s="684"/>
      <c r="D31" s="685"/>
      <c r="E31" s="510"/>
      <c r="H31" s="516"/>
    </row>
    <row r="32" spans="1:8" s="71" customFormat="1" ht="13.15" customHeight="1" x14ac:dyDescent="0.2">
      <c r="A32" s="509"/>
      <c r="B32" s="684" t="s">
        <v>505</v>
      </c>
      <c r="C32" s="684"/>
      <c r="D32" s="685"/>
      <c r="E32" s="510"/>
      <c r="H32" s="516"/>
    </row>
    <row r="33" spans="1:8" s="504" customFormat="1" ht="13.15" customHeight="1" x14ac:dyDescent="0.2">
      <c r="A33" s="509"/>
      <c r="B33" s="684" t="s">
        <v>506</v>
      </c>
      <c r="C33" s="684"/>
      <c r="D33" s="685"/>
      <c r="E33" s="510"/>
      <c r="F33" s="71"/>
      <c r="G33" s="71"/>
      <c r="H33" s="517"/>
    </row>
    <row r="34" spans="1:8" ht="13.15" customHeight="1" x14ac:dyDescent="0.2">
      <c r="A34" s="509"/>
      <c r="B34" s="518"/>
      <c r="C34" s="519"/>
      <c r="D34" s="520"/>
      <c r="E34" s="510"/>
      <c r="F34" s="71"/>
      <c r="G34" s="71"/>
      <c r="H34" s="521"/>
    </row>
    <row r="35" spans="1:8" ht="13.15" customHeight="1" x14ac:dyDescent="0.2">
      <c r="A35" s="690" t="s">
        <v>507</v>
      </c>
      <c r="B35" s="690"/>
      <c r="C35" s="690"/>
      <c r="D35" s="690"/>
      <c r="E35" s="690"/>
      <c r="F35" s="690"/>
      <c r="G35" s="690"/>
      <c r="H35" s="521"/>
    </row>
    <row r="36" spans="1:8" ht="13.15" customHeight="1" x14ac:dyDescent="0.2">
      <c r="A36" s="523"/>
      <c r="B36" s="524"/>
      <c r="C36" s="524"/>
      <c r="D36" s="525"/>
      <c r="E36" s="525"/>
      <c r="F36" s="525"/>
      <c r="G36" s="525"/>
      <c r="H36" s="521"/>
    </row>
    <row r="37" spans="1:8" ht="13.15" customHeight="1" x14ac:dyDescent="0.2">
      <c r="A37" s="689" t="s">
        <v>508</v>
      </c>
      <c r="B37" s="689"/>
      <c r="C37" s="689"/>
      <c r="D37" s="689"/>
      <c r="E37" s="689"/>
      <c r="F37" s="689"/>
      <c r="G37" s="689"/>
      <c r="H37" s="521"/>
    </row>
    <row r="38" spans="1:8" ht="13.15" customHeight="1" x14ac:dyDescent="0.2">
      <c r="A38" s="526"/>
      <c r="B38" s="527"/>
      <c r="C38" s="527"/>
      <c r="D38" s="514"/>
      <c r="E38" s="528"/>
      <c r="F38" s="516"/>
      <c r="G38" s="516"/>
      <c r="H38" s="521"/>
    </row>
    <row r="39" spans="1:8" ht="13.15" customHeight="1" x14ac:dyDescent="0.2">
      <c r="A39" s="691" t="s">
        <v>509</v>
      </c>
      <c r="B39" s="691"/>
      <c r="C39" s="691"/>
      <c r="D39" s="691"/>
      <c r="E39" s="691"/>
      <c r="F39" s="692"/>
      <c r="G39" s="692"/>
    </row>
    <row r="40" spans="1:8" ht="13.15" customHeight="1" x14ac:dyDescent="0.2">
      <c r="A40" s="692"/>
      <c r="B40" s="692"/>
      <c r="C40" s="692"/>
      <c r="D40" s="692"/>
      <c r="E40" s="692"/>
      <c r="F40" s="692"/>
      <c r="G40" s="692"/>
    </row>
    <row r="41" spans="1:8" ht="13.15" customHeight="1" x14ac:dyDescent="0.2">
      <c r="A41" s="529"/>
      <c r="B41" s="529"/>
      <c r="C41" s="529"/>
      <c r="D41" s="530"/>
      <c r="E41" s="530"/>
      <c r="F41" s="521"/>
      <c r="G41" s="521"/>
    </row>
    <row r="42" spans="1:8" ht="13.15" customHeight="1" x14ac:dyDescent="0.2">
      <c r="A42" s="693" t="s">
        <v>510</v>
      </c>
      <c r="B42" s="694"/>
      <c r="C42" s="694"/>
      <c r="D42" s="694"/>
      <c r="E42" s="694"/>
      <c r="F42" s="694"/>
      <c r="G42" s="694"/>
    </row>
    <row r="43" spans="1:8" ht="13.15" customHeight="1" x14ac:dyDescent="0.2">
      <c r="A43" s="689" t="s">
        <v>511</v>
      </c>
      <c r="B43" s="689"/>
      <c r="C43" s="531" t="s">
        <v>512</v>
      </c>
      <c r="D43" s="531"/>
      <c r="E43" s="531"/>
      <c r="F43" s="531"/>
      <c r="G43" s="531"/>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7" t="s">
        <v>7</v>
      </c>
      <c r="B4" s="557"/>
      <c r="C4" s="557"/>
      <c r="D4" s="557"/>
      <c r="E4" s="557"/>
      <c r="F4" s="557"/>
    </row>
    <row r="5" spans="1:6" ht="12.75" customHeight="1" x14ac:dyDescent="0.2">
      <c r="A5" s="21"/>
      <c r="B5" s="22"/>
      <c r="C5" s="21"/>
      <c r="D5" s="22"/>
      <c r="E5" s="21"/>
      <c r="F5" s="21"/>
    </row>
    <row r="6" spans="1:6" ht="12.75" customHeight="1" x14ac:dyDescent="0.2">
      <c r="A6" s="25" t="s">
        <v>8</v>
      </c>
      <c r="B6" s="26"/>
      <c r="C6" s="558" t="s">
        <v>9</v>
      </c>
      <c r="D6" s="558"/>
      <c r="E6" s="558"/>
      <c r="F6" s="558"/>
    </row>
    <row r="7" spans="1:6" ht="12.75" customHeight="1" x14ac:dyDescent="0.2">
      <c r="A7" s="25"/>
      <c r="B7" s="26"/>
      <c r="C7" s="27"/>
      <c r="D7" s="27"/>
      <c r="E7" s="27"/>
      <c r="F7" s="27"/>
    </row>
    <row r="8" spans="1:6" ht="12.75" customHeight="1" x14ac:dyDescent="0.2">
      <c r="A8" s="25" t="s">
        <v>10</v>
      </c>
      <c r="B8" s="26"/>
      <c r="C8" s="558" t="s">
        <v>11</v>
      </c>
      <c r="D8" s="558"/>
      <c r="E8" s="558"/>
      <c r="F8" s="558"/>
    </row>
    <row r="9" spans="1:6" ht="12.75" customHeight="1" x14ac:dyDescent="0.2">
      <c r="A9" s="25"/>
      <c r="B9" s="26"/>
      <c r="C9" s="27"/>
      <c r="D9" s="27"/>
      <c r="E9" s="27"/>
      <c r="F9" s="27"/>
    </row>
    <row r="10" spans="1:6" ht="12.75" customHeight="1" x14ac:dyDescent="0.2">
      <c r="A10" s="25" t="s">
        <v>12</v>
      </c>
      <c r="C10" s="559" t="s">
        <v>13</v>
      </c>
      <c r="D10" s="559"/>
      <c r="E10" s="559"/>
      <c r="F10" s="559"/>
    </row>
    <row r="11" spans="1:6" ht="12.75" customHeight="1" x14ac:dyDescent="0.2">
      <c r="A11" s="22"/>
      <c r="B11" s="21"/>
      <c r="C11" s="28"/>
      <c r="D11" s="27"/>
      <c r="E11" s="29"/>
      <c r="F11" s="27"/>
    </row>
    <row r="12" spans="1:6" ht="12.75" customHeight="1" x14ac:dyDescent="0.2">
      <c r="A12" s="25" t="s">
        <v>14</v>
      </c>
      <c r="B12" s="21"/>
      <c r="C12" s="560" t="s">
        <v>15</v>
      </c>
      <c r="D12" s="560"/>
      <c r="E12" s="560"/>
      <c r="F12" s="560"/>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61" t="s">
        <v>20</v>
      </c>
      <c r="B18" s="561"/>
      <c r="C18" s="31" t="s">
        <v>21</v>
      </c>
      <c r="D18" s="27"/>
      <c r="E18" s="27"/>
      <c r="F18" s="27"/>
    </row>
    <row r="19" spans="1:6" ht="12.75" customHeight="1" x14ac:dyDescent="0.2">
      <c r="A19" s="22"/>
      <c r="B19" s="21"/>
      <c r="C19" s="32"/>
      <c r="D19" s="27"/>
      <c r="E19" s="27"/>
      <c r="F19" s="27"/>
    </row>
    <row r="20" spans="1:6" ht="89.25" customHeight="1" x14ac:dyDescent="0.2">
      <c r="A20" s="25" t="s">
        <v>22</v>
      </c>
      <c r="B20" s="21"/>
      <c r="C20" s="558" t="s">
        <v>23</v>
      </c>
      <c r="D20" s="558"/>
      <c r="E20" s="558"/>
      <c r="F20" s="558"/>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62" t="s">
        <v>38</v>
      </c>
      <c r="D33" s="556"/>
      <c r="E33" s="556"/>
      <c r="F33" s="556"/>
    </row>
    <row r="34" spans="1:6" ht="12.75" customHeight="1" x14ac:dyDescent="0.2">
      <c r="A34" s="26"/>
      <c r="B34" s="26"/>
      <c r="C34" s="563" t="s">
        <v>39</v>
      </c>
      <c r="D34" s="564"/>
      <c r="E34" s="564"/>
      <c r="F34" s="564"/>
    </row>
    <row r="35" spans="1:6" ht="25.5" customHeight="1" x14ac:dyDescent="0.2">
      <c r="A35" s="26"/>
      <c r="B35" s="26"/>
      <c r="C35" s="565" t="s">
        <v>40</v>
      </c>
      <c r="D35" s="566"/>
      <c r="E35" s="566"/>
      <c r="F35" s="566"/>
    </row>
    <row r="36" spans="1:6" ht="12.75" x14ac:dyDescent="0.2">
      <c r="B36" s="26"/>
    </row>
    <row r="37" spans="1:6" ht="12.75" x14ac:dyDescent="0.2">
      <c r="A37" s="22" t="s">
        <v>41</v>
      </c>
      <c r="C37" s="45" t="s">
        <v>42</v>
      </c>
      <c r="D37" s="36"/>
      <c r="E37" s="36"/>
      <c r="F37" s="36"/>
    </row>
    <row r="38" spans="1:6" ht="28.5" customHeight="1" x14ac:dyDescent="0.2">
      <c r="C38" s="556" t="s">
        <v>43</v>
      </c>
      <c r="D38" s="556"/>
      <c r="E38" s="556"/>
      <c r="F38" s="556"/>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7" t="s">
        <v>89</v>
      </c>
      <c r="C41" s="567"/>
      <c r="D41" s="567"/>
      <c r="E41" s="567"/>
      <c r="F41" s="567"/>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112725</v>
      </c>
      <c r="E12" s="114">
        <v>114297</v>
      </c>
      <c r="F12" s="114">
        <v>114854</v>
      </c>
      <c r="G12" s="114">
        <v>112850</v>
      </c>
      <c r="H12" s="114">
        <v>112418</v>
      </c>
      <c r="I12" s="115">
        <v>307</v>
      </c>
      <c r="J12" s="116">
        <v>0.27308793965379208</v>
      </c>
      <c r="N12" s="117"/>
    </row>
    <row r="13" spans="1:15" s="110" customFormat="1" ht="13.5" customHeight="1" x14ac:dyDescent="0.2">
      <c r="A13" s="118" t="s">
        <v>105</v>
      </c>
      <c r="B13" s="119" t="s">
        <v>106</v>
      </c>
      <c r="C13" s="113">
        <v>51.952095808383234</v>
      </c>
      <c r="D13" s="114">
        <v>58563</v>
      </c>
      <c r="E13" s="114">
        <v>58987</v>
      </c>
      <c r="F13" s="114">
        <v>59534</v>
      </c>
      <c r="G13" s="114">
        <v>58461</v>
      </c>
      <c r="H13" s="114">
        <v>57919</v>
      </c>
      <c r="I13" s="115">
        <v>644</v>
      </c>
      <c r="J13" s="116">
        <v>1.111897650166612</v>
      </c>
    </row>
    <row r="14" spans="1:15" s="110" customFormat="1" ht="13.5" customHeight="1" x14ac:dyDescent="0.2">
      <c r="A14" s="120"/>
      <c r="B14" s="119" t="s">
        <v>107</v>
      </c>
      <c r="C14" s="113">
        <v>48.047904191616766</v>
      </c>
      <c r="D14" s="114">
        <v>54162</v>
      </c>
      <c r="E14" s="114">
        <v>55310</v>
      </c>
      <c r="F14" s="114">
        <v>55320</v>
      </c>
      <c r="G14" s="114">
        <v>54389</v>
      </c>
      <c r="H14" s="114">
        <v>54499</v>
      </c>
      <c r="I14" s="115">
        <v>-337</v>
      </c>
      <c r="J14" s="116">
        <v>-0.6183599699077047</v>
      </c>
    </row>
    <row r="15" spans="1:15" s="110" customFormat="1" ht="13.5" customHeight="1" x14ac:dyDescent="0.2">
      <c r="A15" s="118" t="s">
        <v>105</v>
      </c>
      <c r="B15" s="121" t="s">
        <v>108</v>
      </c>
      <c r="C15" s="113">
        <v>10.825460190729652</v>
      </c>
      <c r="D15" s="114">
        <v>12203</v>
      </c>
      <c r="E15" s="114">
        <v>12704</v>
      </c>
      <c r="F15" s="114">
        <v>12832</v>
      </c>
      <c r="G15" s="114">
        <v>11539</v>
      </c>
      <c r="H15" s="114">
        <v>11879</v>
      </c>
      <c r="I15" s="115">
        <v>324</v>
      </c>
      <c r="J15" s="116">
        <v>2.7275023150096809</v>
      </c>
    </row>
    <row r="16" spans="1:15" s="110" customFormat="1" ht="13.5" customHeight="1" x14ac:dyDescent="0.2">
      <c r="A16" s="118"/>
      <c r="B16" s="121" t="s">
        <v>109</v>
      </c>
      <c r="C16" s="113">
        <v>68.248392104679525</v>
      </c>
      <c r="D16" s="114">
        <v>76933</v>
      </c>
      <c r="E16" s="114">
        <v>77841</v>
      </c>
      <c r="F16" s="114">
        <v>78420</v>
      </c>
      <c r="G16" s="114">
        <v>78061</v>
      </c>
      <c r="H16" s="114">
        <v>77620</v>
      </c>
      <c r="I16" s="115">
        <v>-687</v>
      </c>
      <c r="J16" s="116">
        <v>-0.88508116464828657</v>
      </c>
    </row>
    <row r="17" spans="1:10" s="110" customFormat="1" ht="13.5" customHeight="1" x14ac:dyDescent="0.2">
      <c r="A17" s="118"/>
      <c r="B17" s="121" t="s">
        <v>110</v>
      </c>
      <c r="C17" s="113">
        <v>19.78443113772455</v>
      </c>
      <c r="D17" s="114">
        <v>22302</v>
      </c>
      <c r="E17" s="114">
        <v>22460</v>
      </c>
      <c r="F17" s="114">
        <v>22346</v>
      </c>
      <c r="G17" s="114">
        <v>22077</v>
      </c>
      <c r="H17" s="114">
        <v>21787</v>
      </c>
      <c r="I17" s="115">
        <v>515</v>
      </c>
      <c r="J17" s="116">
        <v>2.3637949235782805</v>
      </c>
    </row>
    <row r="18" spans="1:10" s="110" customFormat="1" ht="13.5" customHeight="1" x14ac:dyDescent="0.2">
      <c r="A18" s="120"/>
      <c r="B18" s="121" t="s">
        <v>111</v>
      </c>
      <c r="C18" s="113">
        <v>1.1417165668662674</v>
      </c>
      <c r="D18" s="114">
        <v>1287</v>
      </c>
      <c r="E18" s="114">
        <v>1292</v>
      </c>
      <c r="F18" s="114">
        <v>1256</v>
      </c>
      <c r="G18" s="114">
        <v>1173</v>
      </c>
      <c r="H18" s="114">
        <v>1132</v>
      </c>
      <c r="I18" s="115">
        <v>155</v>
      </c>
      <c r="J18" s="116">
        <v>13.692579505300353</v>
      </c>
    </row>
    <row r="19" spans="1:10" s="110" customFormat="1" ht="13.5" customHeight="1" x14ac:dyDescent="0.2">
      <c r="A19" s="120"/>
      <c r="B19" s="121" t="s">
        <v>112</v>
      </c>
      <c r="C19" s="113">
        <v>0.35041029053005102</v>
      </c>
      <c r="D19" s="114">
        <v>395</v>
      </c>
      <c r="E19" s="114">
        <v>376</v>
      </c>
      <c r="F19" s="114">
        <v>380</v>
      </c>
      <c r="G19" s="114">
        <v>310</v>
      </c>
      <c r="H19" s="114">
        <v>300</v>
      </c>
      <c r="I19" s="115">
        <v>95</v>
      </c>
      <c r="J19" s="116">
        <v>31.666666666666668</v>
      </c>
    </row>
    <row r="20" spans="1:10" s="110" customFormat="1" ht="13.5" customHeight="1" x14ac:dyDescent="0.2">
      <c r="A20" s="118" t="s">
        <v>113</v>
      </c>
      <c r="B20" s="122" t="s">
        <v>114</v>
      </c>
      <c r="C20" s="113">
        <v>65.373253493013976</v>
      </c>
      <c r="D20" s="114">
        <v>73692</v>
      </c>
      <c r="E20" s="114">
        <v>74270</v>
      </c>
      <c r="F20" s="114">
        <v>75069</v>
      </c>
      <c r="G20" s="114">
        <v>73519</v>
      </c>
      <c r="H20" s="114">
        <v>73641</v>
      </c>
      <c r="I20" s="115">
        <v>51</v>
      </c>
      <c r="J20" s="116">
        <v>6.9254898765633274E-2</v>
      </c>
    </row>
    <row r="21" spans="1:10" s="110" customFormat="1" ht="13.5" customHeight="1" x14ac:dyDescent="0.2">
      <c r="A21" s="120"/>
      <c r="B21" s="122" t="s">
        <v>115</v>
      </c>
      <c r="C21" s="113">
        <v>34.626746506986031</v>
      </c>
      <c r="D21" s="114">
        <v>39033</v>
      </c>
      <c r="E21" s="114">
        <v>40027</v>
      </c>
      <c r="F21" s="114">
        <v>39784</v>
      </c>
      <c r="G21" s="114">
        <v>39330</v>
      </c>
      <c r="H21" s="114">
        <v>38777</v>
      </c>
      <c r="I21" s="115">
        <v>256</v>
      </c>
      <c r="J21" s="116">
        <v>0.66018516130696037</v>
      </c>
    </row>
    <row r="22" spans="1:10" s="110" customFormat="1" ht="13.5" customHeight="1" x14ac:dyDescent="0.2">
      <c r="A22" s="118" t="s">
        <v>113</v>
      </c>
      <c r="B22" s="122" t="s">
        <v>116</v>
      </c>
      <c r="C22" s="113">
        <v>89.385673098247949</v>
      </c>
      <c r="D22" s="114">
        <v>100760</v>
      </c>
      <c r="E22" s="114">
        <v>102077</v>
      </c>
      <c r="F22" s="114">
        <v>102568</v>
      </c>
      <c r="G22" s="114">
        <v>100916</v>
      </c>
      <c r="H22" s="114">
        <v>101069</v>
      </c>
      <c r="I22" s="115">
        <v>-309</v>
      </c>
      <c r="J22" s="116">
        <v>-0.30573172782950264</v>
      </c>
    </row>
    <row r="23" spans="1:10" s="110" customFormat="1" ht="13.5" customHeight="1" x14ac:dyDescent="0.2">
      <c r="A23" s="123"/>
      <c r="B23" s="124" t="s">
        <v>117</v>
      </c>
      <c r="C23" s="125">
        <v>10.573519627411843</v>
      </c>
      <c r="D23" s="114">
        <v>11919</v>
      </c>
      <c r="E23" s="114">
        <v>12178</v>
      </c>
      <c r="F23" s="114">
        <v>12240</v>
      </c>
      <c r="G23" s="114">
        <v>11887</v>
      </c>
      <c r="H23" s="114">
        <v>11305</v>
      </c>
      <c r="I23" s="115">
        <v>614</v>
      </c>
      <c r="J23" s="116">
        <v>5.4312251216275982</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23715</v>
      </c>
      <c r="E26" s="114">
        <v>24982</v>
      </c>
      <c r="F26" s="114">
        <v>24575</v>
      </c>
      <c r="G26" s="114">
        <v>24914</v>
      </c>
      <c r="H26" s="140">
        <v>24589</v>
      </c>
      <c r="I26" s="115">
        <v>-874</v>
      </c>
      <c r="J26" s="116">
        <v>-3.5544349099190695</v>
      </c>
    </row>
    <row r="27" spans="1:10" s="110" customFormat="1" ht="13.5" customHeight="1" x14ac:dyDescent="0.2">
      <c r="A27" s="118" t="s">
        <v>105</v>
      </c>
      <c r="B27" s="119" t="s">
        <v>106</v>
      </c>
      <c r="C27" s="113">
        <v>44.718532574320051</v>
      </c>
      <c r="D27" s="115">
        <v>10605</v>
      </c>
      <c r="E27" s="114">
        <v>11163</v>
      </c>
      <c r="F27" s="114">
        <v>10997</v>
      </c>
      <c r="G27" s="114">
        <v>11062</v>
      </c>
      <c r="H27" s="140">
        <v>10961</v>
      </c>
      <c r="I27" s="115">
        <v>-356</v>
      </c>
      <c r="J27" s="116">
        <v>-3.2478788431712435</v>
      </c>
    </row>
    <row r="28" spans="1:10" s="110" customFormat="1" ht="13.5" customHeight="1" x14ac:dyDescent="0.2">
      <c r="A28" s="120"/>
      <c r="B28" s="119" t="s">
        <v>107</v>
      </c>
      <c r="C28" s="113">
        <v>55.281467425679949</v>
      </c>
      <c r="D28" s="115">
        <v>13110</v>
      </c>
      <c r="E28" s="114">
        <v>13819</v>
      </c>
      <c r="F28" s="114">
        <v>13578</v>
      </c>
      <c r="G28" s="114">
        <v>13852</v>
      </c>
      <c r="H28" s="140">
        <v>13628</v>
      </c>
      <c r="I28" s="115">
        <v>-518</v>
      </c>
      <c r="J28" s="116">
        <v>-3.8009979454065159</v>
      </c>
    </row>
    <row r="29" spans="1:10" s="110" customFormat="1" ht="13.5" customHeight="1" x14ac:dyDescent="0.2">
      <c r="A29" s="118" t="s">
        <v>105</v>
      </c>
      <c r="B29" s="121" t="s">
        <v>108</v>
      </c>
      <c r="C29" s="113">
        <v>21.214421252371917</v>
      </c>
      <c r="D29" s="115">
        <v>5031</v>
      </c>
      <c r="E29" s="114">
        <v>5596</v>
      </c>
      <c r="F29" s="114">
        <v>5308</v>
      </c>
      <c r="G29" s="114">
        <v>5590</v>
      </c>
      <c r="H29" s="140">
        <v>5350</v>
      </c>
      <c r="I29" s="115">
        <v>-319</v>
      </c>
      <c r="J29" s="116">
        <v>-5.962616822429907</v>
      </c>
    </row>
    <row r="30" spans="1:10" s="110" customFormat="1" ht="13.5" customHeight="1" x14ac:dyDescent="0.2">
      <c r="A30" s="118"/>
      <c r="B30" s="121" t="s">
        <v>109</v>
      </c>
      <c r="C30" s="113">
        <v>48.222643896268181</v>
      </c>
      <c r="D30" s="115">
        <v>11436</v>
      </c>
      <c r="E30" s="114">
        <v>12087</v>
      </c>
      <c r="F30" s="114">
        <v>11986</v>
      </c>
      <c r="G30" s="114">
        <v>12123</v>
      </c>
      <c r="H30" s="140">
        <v>12036</v>
      </c>
      <c r="I30" s="115">
        <v>-600</v>
      </c>
      <c r="J30" s="116">
        <v>-4.9850448654037889</v>
      </c>
    </row>
    <row r="31" spans="1:10" s="110" customFormat="1" ht="13.5" customHeight="1" x14ac:dyDescent="0.2">
      <c r="A31" s="118"/>
      <c r="B31" s="121" t="s">
        <v>110</v>
      </c>
      <c r="C31" s="113">
        <v>15.816993464052288</v>
      </c>
      <c r="D31" s="115">
        <v>3751</v>
      </c>
      <c r="E31" s="114">
        <v>3800</v>
      </c>
      <c r="F31" s="114">
        <v>3804</v>
      </c>
      <c r="G31" s="114">
        <v>3795</v>
      </c>
      <c r="H31" s="140">
        <v>3818</v>
      </c>
      <c r="I31" s="115">
        <v>-67</v>
      </c>
      <c r="J31" s="116">
        <v>-1.7548454688318491</v>
      </c>
    </row>
    <row r="32" spans="1:10" s="110" customFormat="1" ht="13.5" customHeight="1" x14ac:dyDescent="0.2">
      <c r="A32" s="120"/>
      <c r="B32" s="121" t="s">
        <v>111</v>
      </c>
      <c r="C32" s="113">
        <v>14.745941387307612</v>
      </c>
      <c r="D32" s="115">
        <v>3497</v>
      </c>
      <c r="E32" s="114">
        <v>3499</v>
      </c>
      <c r="F32" s="114">
        <v>3477</v>
      </c>
      <c r="G32" s="114">
        <v>3405</v>
      </c>
      <c r="H32" s="140">
        <v>3384</v>
      </c>
      <c r="I32" s="115">
        <v>113</v>
      </c>
      <c r="J32" s="116">
        <v>3.3392434988179671</v>
      </c>
    </row>
    <row r="33" spans="1:10" s="110" customFormat="1" ht="13.5" customHeight="1" x14ac:dyDescent="0.2">
      <c r="A33" s="120"/>
      <c r="B33" s="121" t="s">
        <v>112</v>
      </c>
      <c r="C33" s="113">
        <v>1.2987560615644107</v>
      </c>
      <c r="D33" s="115">
        <v>308</v>
      </c>
      <c r="E33" s="114">
        <v>327</v>
      </c>
      <c r="F33" s="114">
        <v>338</v>
      </c>
      <c r="G33" s="114">
        <v>281</v>
      </c>
      <c r="H33" s="140">
        <v>279</v>
      </c>
      <c r="I33" s="115">
        <v>29</v>
      </c>
      <c r="J33" s="116">
        <v>10.394265232974911</v>
      </c>
    </row>
    <row r="34" spans="1:10" s="110" customFormat="1" ht="13.5" customHeight="1" x14ac:dyDescent="0.2">
      <c r="A34" s="118" t="s">
        <v>113</v>
      </c>
      <c r="B34" s="122" t="s">
        <v>116</v>
      </c>
      <c r="C34" s="113">
        <v>85.865485979337976</v>
      </c>
      <c r="D34" s="115">
        <v>20363</v>
      </c>
      <c r="E34" s="114">
        <v>21368</v>
      </c>
      <c r="F34" s="114">
        <v>20999</v>
      </c>
      <c r="G34" s="114">
        <v>21324</v>
      </c>
      <c r="H34" s="140">
        <v>21064</v>
      </c>
      <c r="I34" s="115">
        <v>-701</v>
      </c>
      <c r="J34" s="116">
        <v>-3.3279529054310673</v>
      </c>
    </row>
    <row r="35" spans="1:10" s="110" customFormat="1" ht="13.5" customHeight="1" x14ac:dyDescent="0.2">
      <c r="A35" s="118"/>
      <c r="B35" s="119" t="s">
        <v>117</v>
      </c>
      <c r="C35" s="113">
        <v>13.965844402277041</v>
      </c>
      <c r="D35" s="115">
        <v>3312</v>
      </c>
      <c r="E35" s="114">
        <v>3558</v>
      </c>
      <c r="F35" s="114">
        <v>3507</v>
      </c>
      <c r="G35" s="114">
        <v>3524</v>
      </c>
      <c r="H35" s="140">
        <v>3450</v>
      </c>
      <c r="I35" s="115">
        <v>-138</v>
      </c>
      <c r="J35" s="116">
        <v>-4</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15245</v>
      </c>
      <c r="E37" s="114">
        <v>16058</v>
      </c>
      <c r="F37" s="114">
        <v>15646</v>
      </c>
      <c r="G37" s="114">
        <v>16315</v>
      </c>
      <c r="H37" s="140">
        <v>16066</v>
      </c>
      <c r="I37" s="115">
        <v>-821</v>
      </c>
      <c r="J37" s="116">
        <v>-5.1101705464957048</v>
      </c>
    </row>
    <row r="38" spans="1:10" s="110" customFormat="1" ht="13.5" customHeight="1" x14ac:dyDescent="0.2">
      <c r="A38" s="118" t="s">
        <v>105</v>
      </c>
      <c r="B38" s="119" t="s">
        <v>106</v>
      </c>
      <c r="C38" s="113">
        <v>43.909478517546738</v>
      </c>
      <c r="D38" s="115">
        <v>6694</v>
      </c>
      <c r="E38" s="114">
        <v>7043</v>
      </c>
      <c r="F38" s="114">
        <v>6858</v>
      </c>
      <c r="G38" s="114">
        <v>7159</v>
      </c>
      <c r="H38" s="140">
        <v>7144</v>
      </c>
      <c r="I38" s="115">
        <v>-450</v>
      </c>
      <c r="J38" s="116">
        <v>-6.2989921612541995</v>
      </c>
    </row>
    <row r="39" spans="1:10" s="110" customFormat="1" ht="13.5" customHeight="1" x14ac:dyDescent="0.2">
      <c r="A39" s="120"/>
      <c r="B39" s="119" t="s">
        <v>107</v>
      </c>
      <c r="C39" s="113">
        <v>56.090521482453262</v>
      </c>
      <c r="D39" s="115">
        <v>8551</v>
      </c>
      <c r="E39" s="114">
        <v>9015</v>
      </c>
      <c r="F39" s="114">
        <v>8788</v>
      </c>
      <c r="G39" s="114">
        <v>9156</v>
      </c>
      <c r="H39" s="140">
        <v>8922</v>
      </c>
      <c r="I39" s="115">
        <v>-371</v>
      </c>
      <c r="J39" s="116">
        <v>-4.1582604797130687</v>
      </c>
    </row>
    <row r="40" spans="1:10" s="110" customFormat="1" ht="13.5" customHeight="1" x14ac:dyDescent="0.2">
      <c r="A40" s="118" t="s">
        <v>105</v>
      </c>
      <c r="B40" s="121" t="s">
        <v>108</v>
      </c>
      <c r="C40" s="113">
        <v>26.133158412594295</v>
      </c>
      <c r="D40" s="115">
        <v>3984</v>
      </c>
      <c r="E40" s="114">
        <v>4395</v>
      </c>
      <c r="F40" s="114">
        <v>4105</v>
      </c>
      <c r="G40" s="114">
        <v>4535</v>
      </c>
      <c r="H40" s="140">
        <v>4286</v>
      </c>
      <c r="I40" s="115">
        <v>-302</v>
      </c>
      <c r="J40" s="116">
        <v>-7.0461969202053201</v>
      </c>
    </row>
    <row r="41" spans="1:10" s="110" customFormat="1" ht="13.5" customHeight="1" x14ac:dyDescent="0.2">
      <c r="A41" s="118"/>
      <c r="B41" s="121" t="s">
        <v>109</v>
      </c>
      <c r="C41" s="113">
        <v>36.346343063299443</v>
      </c>
      <c r="D41" s="115">
        <v>5541</v>
      </c>
      <c r="E41" s="114">
        <v>5910</v>
      </c>
      <c r="F41" s="114">
        <v>5810</v>
      </c>
      <c r="G41" s="114">
        <v>6073</v>
      </c>
      <c r="H41" s="140">
        <v>6069</v>
      </c>
      <c r="I41" s="115">
        <v>-528</v>
      </c>
      <c r="J41" s="116">
        <v>-8.699950568462679</v>
      </c>
    </row>
    <row r="42" spans="1:10" s="110" customFormat="1" ht="13.5" customHeight="1" x14ac:dyDescent="0.2">
      <c r="A42" s="118"/>
      <c r="B42" s="121" t="s">
        <v>110</v>
      </c>
      <c r="C42" s="113">
        <v>15.290259101344704</v>
      </c>
      <c r="D42" s="115">
        <v>2331</v>
      </c>
      <c r="E42" s="114">
        <v>2357</v>
      </c>
      <c r="F42" s="114">
        <v>2357</v>
      </c>
      <c r="G42" s="114">
        <v>2399</v>
      </c>
      <c r="H42" s="140">
        <v>2429</v>
      </c>
      <c r="I42" s="115">
        <v>-98</v>
      </c>
      <c r="J42" s="116">
        <v>-4.0345821325648412</v>
      </c>
    </row>
    <row r="43" spans="1:10" s="110" customFormat="1" ht="13.5" customHeight="1" x14ac:dyDescent="0.2">
      <c r="A43" s="120"/>
      <c r="B43" s="121" t="s">
        <v>111</v>
      </c>
      <c r="C43" s="113">
        <v>22.23023942276156</v>
      </c>
      <c r="D43" s="115">
        <v>3389</v>
      </c>
      <c r="E43" s="114">
        <v>3396</v>
      </c>
      <c r="F43" s="114">
        <v>3374</v>
      </c>
      <c r="G43" s="114">
        <v>3307</v>
      </c>
      <c r="H43" s="140">
        <v>3281</v>
      </c>
      <c r="I43" s="115">
        <v>108</v>
      </c>
      <c r="J43" s="116">
        <v>3.291679366046937</v>
      </c>
    </row>
    <row r="44" spans="1:10" s="110" customFormat="1" ht="13.5" customHeight="1" x14ac:dyDescent="0.2">
      <c r="A44" s="120"/>
      <c r="B44" s="121" t="s">
        <v>112</v>
      </c>
      <c r="C44" s="113">
        <v>1.8169891767792719</v>
      </c>
      <c r="D44" s="115">
        <v>277</v>
      </c>
      <c r="E44" s="114">
        <v>299</v>
      </c>
      <c r="F44" s="114">
        <v>318</v>
      </c>
      <c r="G44" s="114">
        <v>266</v>
      </c>
      <c r="H44" s="140">
        <v>255</v>
      </c>
      <c r="I44" s="115">
        <v>22</v>
      </c>
      <c r="J44" s="116">
        <v>8.6274509803921564</v>
      </c>
    </row>
    <row r="45" spans="1:10" s="110" customFormat="1" ht="13.5" customHeight="1" x14ac:dyDescent="0.2">
      <c r="A45" s="118" t="s">
        <v>113</v>
      </c>
      <c r="B45" s="122" t="s">
        <v>116</v>
      </c>
      <c r="C45" s="113">
        <v>85.201705477205635</v>
      </c>
      <c r="D45" s="115">
        <v>12989</v>
      </c>
      <c r="E45" s="114">
        <v>13605</v>
      </c>
      <c r="F45" s="114">
        <v>13240</v>
      </c>
      <c r="G45" s="114">
        <v>13818</v>
      </c>
      <c r="H45" s="140">
        <v>13581</v>
      </c>
      <c r="I45" s="115">
        <v>-592</v>
      </c>
      <c r="J45" s="116">
        <v>-4.3590309991900451</v>
      </c>
    </row>
    <row r="46" spans="1:10" s="110" customFormat="1" ht="13.5" customHeight="1" x14ac:dyDescent="0.2">
      <c r="A46" s="118"/>
      <c r="B46" s="119" t="s">
        <v>117</v>
      </c>
      <c r="C46" s="113">
        <v>14.535913414234175</v>
      </c>
      <c r="D46" s="115">
        <v>2216</v>
      </c>
      <c r="E46" s="114">
        <v>2399</v>
      </c>
      <c r="F46" s="114">
        <v>2338</v>
      </c>
      <c r="G46" s="114">
        <v>2432</v>
      </c>
      <c r="H46" s="140">
        <v>2411</v>
      </c>
      <c r="I46" s="115">
        <v>-195</v>
      </c>
      <c r="J46" s="116">
        <v>-8.0879303193695566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8470</v>
      </c>
      <c r="E48" s="114">
        <v>8924</v>
      </c>
      <c r="F48" s="114">
        <v>8929</v>
      </c>
      <c r="G48" s="114">
        <v>8599</v>
      </c>
      <c r="H48" s="140">
        <v>8523</v>
      </c>
      <c r="I48" s="115">
        <v>-53</v>
      </c>
      <c r="J48" s="116">
        <v>-0.62184676757010438</v>
      </c>
    </row>
    <row r="49" spans="1:12" s="110" customFormat="1" ht="13.5" customHeight="1" x14ac:dyDescent="0.2">
      <c r="A49" s="118" t="s">
        <v>105</v>
      </c>
      <c r="B49" s="119" t="s">
        <v>106</v>
      </c>
      <c r="C49" s="113">
        <v>46.174734356552541</v>
      </c>
      <c r="D49" s="115">
        <v>3911</v>
      </c>
      <c r="E49" s="114">
        <v>4120</v>
      </c>
      <c r="F49" s="114">
        <v>4139</v>
      </c>
      <c r="G49" s="114">
        <v>3903</v>
      </c>
      <c r="H49" s="140">
        <v>3817</v>
      </c>
      <c r="I49" s="115">
        <v>94</v>
      </c>
      <c r="J49" s="116">
        <v>2.462667015981137</v>
      </c>
    </row>
    <row r="50" spans="1:12" s="110" customFormat="1" ht="13.5" customHeight="1" x14ac:dyDescent="0.2">
      <c r="A50" s="120"/>
      <c r="B50" s="119" t="s">
        <v>107</v>
      </c>
      <c r="C50" s="113">
        <v>53.825265643447459</v>
      </c>
      <c r="D50" s="115">
        <v>4559</v>
      </c>
      <c r="E50" s="114">
        <v>4804</v>
      </c>
      <c r="F50" s="114">
        <v>4790</v>
      </c>
      <c r="G50" s="114">
        <v>4696</v>
      </c>
      <c r="H50" s="140">
        <v>4706</v>
      </c>
      <c r="I50" s="115">
        <v>-147</v>
      </c>
      <c r="J50" s="116">
        <v>-3.123671908202295</v>
      </c>
    </row>
    <row r="51" spans="1:12" s="110" customFormat="1" ht="13.5" customHeight="1" x14ac:dyDescent="0.2">
      <c r="A51" s="118" t="s">
        <v>105</v>
      </c>
      <c r="B51" s="121" t="s">
        <v>108</v>
      </c>
      <c r="C51" s="113">
        <v>12.361275088547815</v>
      </c>
      <c r="D51" s="115">
        <v>1047</v>
      </c>
      <c r="E51" s="114">
        <v>1201</v>
      </c>
      <c r="F51" s="114">
        <v>1203</v>
      </c>
      <c r="G51" s="114">
        <v>1055</v>
      </c>
      <c r="H51" s="140">
        <v>1064</v>
      </c>
      <c r="I51" s="115">
        <v>-17</v>
      </c>
      <c r="J51" s="116">
        <v>-1.5977443609022557</v>
      </c>
    </row>
    <row r="52" spans="1:12" s="110" customFormat="1" ht="13.5" customHeight="1" x14ac:dyDescent="0.2">
      <c r="A52" s="118"/>
      <c r="B52" s="121" t="s">
        <v>109</v>
      </c>
      <c r="C52" s="113">
        <v>69.598583234946872</v>
      </c>
      <c r="D52" s="115">
        <v>5895</v>
      </c>
      <c r="E52" s="114">
        <v>6177</v>
      </c>
      <c r="F52" s="114">
        <v>6176</v>
      </c>
      <c r="G52" s="114">
        <v>6050</v>
      </c>
      <c r="H52" s="140">
        <v>5967</v>
      </c>
      <c r="I52" s="115">
        <v>-72</v>
      </c>
      <c r="J52" s="116">
        <v>-1.2066365007541477</v>
      </c>
    </row>
    <row r="53" spans="1:12" s="110" customFormat="1" ht="13.5" customHeight="1" x14ac:dyDescent="0.2">
      <c r="A53" s="118"/>
      <c r="B53" s="121" t="s">
        <v>110</v>
      </c>
      <c r="C53" s="113">
        <v>16.765053128689491</v>
      </c>
      <c r="D53" s="115">
        <v>1420</v>
      </c>
      <c r="E53" s="114">
        <v>1443</v>
      </c>
      <c r="F53" s="114">
        <v>1447</v>
      </c>
      <c r="G53" s="114">
        <v>1396</v>
      </c>
      <c r="H53" s="140">
        <v>1389</v>
      </c>
      <c r="I53" s="115">
        <v>31</v>
      </c>
      <c r="J53" s="116">
        <v>2.2318214542836574</v>
      </c>
    </row>
    <row r="54" spans="1:12" s="110" customFormat="1" ht="13.5" customHeight="1" x14ac:dyDescent="0.2">
      <c r="A54" s="120"/>
      <c r="B54" s="121" t="s">
        <v>111</v>
      </c>
      <c r="C54" s="113">
        <v>1.2750885478158205</v>
      </c>
      <c r="D54" s="115">
        <v>108</v>
      </c>
      <c r="E54" s="114">
        <v>103</v>
      </c>
      <c r="F54" s="114">
        <v>103</v>
      </c>
      <c r="G54" s="114">
        <v>98</v>
      </c>
      <c r="H54" s="140">
        <v>103</v>
      </c>
      <c r="I54" s="115">
        <v>5</v>
      </c>
      <c r="J54" s="116">
        <v>4.8543689320388346</v>
      </c>
    </row>
    <row r="55" spans="1:12" s="110" customFormat="1" ht="13.5" customHeight="1" x14ac:dyDescent="0.2">
      <c r="A55" s="120"/>
      <c r="B55" s="121" t="s">
        <v>112</v>
      </c>
      <c r="C55" s="113">
        <v>0.36599763872491148</v>
      </c>
      <c r="D55" s="115">
        <v>31</v>
      </c>
      <c r="E55" s="114">
        <v>28</v>
      </c>
      <c r="F55" s="114">
        <v>20</v>
      </c>
      <c r="G55" s="114">
        <v>15</v>
      </c>
      <c r="H55" s="140">
        <v>24</v>
      </c>
      <c r="I55" s="115">
        <v>7</v>
      </c>
      <c r="J55" s="116">
        <v>29.166666666666668</v>
      </c>
    </row>
    <row r="56" spans="1:12" s="110" customFormat="1" ht="13.5" customHeight="1" x14ac:dyDescent="0.2">
      <c r="A56" s="118" t="s">
        <v>113</v>
      </c>
      <c r="B56" s="122" t="s">
        <v>116</v>
      </c>
      <c r="C56" s="113">
        <v>87.060212514757964</v>
      </c>
      <c r="D56" s="115">
        <v>7374</v>
      </c>
      <c r="E56" s="114">
        <v>7763</v>
      </c>
      <c r="F56" s="114">
        <v>7759</v>
      </c>
      <c r="G56" s="114">
        <v>7506</v>
      </c>
      <c r="H56" s="140">
        <v>7483</v>
      </c>
      <c r="I56" s="115">
        <v>-109</v>
      </c>
      <c r="J56" s="116">
        <v>-1.4566350394226915</v>
      </c>
    </row>
    <row r="57" spans="1:12" s="110" customFormat="1" ht="13.5" customHeight="1" x14ac:dyDescent="0.2">
      <c r="A57" s="142"/>
      <c r="B57" s="124" t="s">
        <v>117</v>
      </c>
      <c r="C57" s="125">
        <v>12.93978748524203</v>
      </c>
      <c r="D57" s="143">
        <v>1096</v>
      </c>
      <c r="E57" s="144">
        <v>1159</v>
      </c>
      <c r="F57" s="144">
        <v>1169</v>
      </c>
      <c r="G57" s="144">
        <v>1092</v>
      </c>
      <c r="H57" s="145">
        <v>1039</v>
      </c>
      <c r="I57" s="143">
        <v>57</v>
      </c>
      <c r="J57" s="146">
        <v>5.4860442733397496</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2"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5" t="s">
        <v>57</v>
      </c>
      <c r="B6" s="595"/>
      <c r="C6" s="167"/>
      <c r="D6" s="596" t="s">
        <v>127</v>
      </c>
      <c r="E6" s="596"/>
      <c r="F6" s="596"/>
      <c r="G6" s="596"/>
      <c r="H6" s="596"/>
      <c r="I6" s="596"/>
      <c r="J6" s="160"/>
      <c r="K6" s="161"/>
    </row>
    <row r="7" spans="1:11" s="94" customFormat="1" ht="24.95" customHeight="1" x14ac:dyDescent="0.2">
      <c r="A7" s="168"/>
      <c r="B7" s="169"/>
      <c r="C7" s="170"/>
      <c r="D7" s="594" t="s">
        <v>66</v>
      </c>
      <c r="E7" s="594"/>
      <c r="F7" s="594"/>
      <c r="G7" s="594" t="s">
        <v>128</v>
      </c>
      <c r="H7" s="594"/>
      <c r="I7" s="594"/>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600" t="s">
        <v>13</v>
      </c>
      <c r="B15" s="572"/>
      <c r="C15" s="572"/>
      <c r="D15" s="572"/>
      <c r="E15" s="572"/>
      <c r="F15" s="572"/>
      <c r="G15" s="572"/>
      <c r="H15" s="572"/>
      <c r="I15" s="601"/>
      <c r="J15" s="188"/>
      <c r="K15" s="161"/>
    </row>
    <row r="16" spans="1:11" s="192" customFormat="1" ht="24.95" customHeight="1" x14ac:dyDescent="0.2">
      <c r="A16" s="602" t="s">
        <v>104</v>
      </c>
      <c r="B16" s="603"/>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8" t="s">
        <v>139</v>
      </c>
      <c r="C20" s="598"/>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8" t="s">
        <v>143</v>
      </c>
      <c r="C22" s="598"/>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8" t="s">
        <v>155</v>
      </c>
      <c r="C28" s="598"/>
      <c r="D28" s="196"/>
      <c r="E28" s="196"/>
      <c r="F28" s="196"/>
      <c r="G28" s="196"/>
      <c r="H28" s="196"/>
      <c r="I28" s="197"/>
    </row>
    <row r="29" spans="1:9" s="198" customFormat="1" ht="24.95" customHeight="1" x14ac:dyDescent="0.2">
      <c r="A29" s="193" t="s">
        <v>156</v>
      </c>
      <c r="B29" s="598" t="s">
        <v>157</v>
      </c>
      <c r="C29" s="598"/>
      <c r="D29" s="196"/>
      <c r="E29" s="196"/>
      <c r="F29" s="196"/>
      <c r="G29" s="196"/>
      <c r="H29" s="196"/>
      <c r="I29" s="197"/>
    </row>
    <row r="30" spans="1:9" s="198" customFormat="1" ht="24.95" customHeight="1" x14ac:dyDescent="0.2">
      <c r="A30" s="201" t="s">
        <v>158</v>
      </c>
      <c r="B30" s="597" t="s">
        <v>159</v>
      </c>
      <c r="C30" s="597"/>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8" t="s">
        <v>162</v>
      </c>
      <c r="C32" s="598"/>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8" t="s">
        <v>168</v>
      </c>
      <c r="C36" s="598"/>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9" t="s">
        <v>175</v>
      </c>
      <c r="B44" s="599"/>
      <c r="C44" s="599"/>
      <c r="D44" s="599"/>
      <c r="E44" s="599"/>
      <c r="F44" s="599"/>
      <c r="G44" s="599"/>
      <c r="H44" s="599"/>
      <c r="I44" s="599"/>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B30:C30"/>
    <mergeCell ref="B32:C32"/>
    <mergeCell ref="B36:C36"/>
    <mergeCell ref="A44:I44"/>
    <mergeCell ref="A15:I15"/>
    <mergeCell ref="A16:B16"/>
    <mergeCell ref="B20:C20"/>
    <mergeCell ref="B22:C22"/>
    <mergeCell ref="B28:C28"/>
    <mergeCell ref="B29:C29"/>
    <mergeCell ref="D7:F7"/>
    <mergeCell ref="G7:I7"/>
    <mergeCell ref="A3:I3"/>
    <mergeCell ref="A4:I4"/>
    <mergeCell ref="A5:D5"/>
    <mergeCell ref="A6:B6"/>
    <mergeCell ref="D6:I6"/>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112725</v>
      </c>
      <c r="E12" s="236">
        <v>114297</v>
      </c>
      <c r="F12" s="114">
        <v>114854</v>
      </c>
      <c r="G12" s="114">
        <v>112850</v>
      </c>
      <c r="H12" s="140">
        <v>112418</v>
      </c>
      <c r="I12" s="115">
        <v>307</v>
      </c>
      <c r="J12" s="116">
        <v>0.27308793965379208</v>
      </c>
    </row>
    <row r="13" spans="1:15" s="110" customFormat="1" ht="12" customHeight="1" x14ac:dyDescent="0.2">
      <c r="A13" s="118" t="s">
        <v>105</v>
      </c>
      <c r="B13" s="119" t="s">
        <v>106</v>
      </c>
      <c r="C13" s="113">
        <v>51.952095808383234</v>
      </c>
      <c r="D13" s="115">
        <v>58563</v>
      </c>
      <c r="E13" s="114">
        <v>58987</v>
      </c>
      <c r="F13" s="114">
        <v>59534</v>
      </c>
      <c r="G13" s="114">
        <v>58461</v>
      </c>
      <c r="H13" s="140">
        <v>57919</v>
      </c>
      <c r="I13" s="115">
        <v>644</v>
      </c>
      <c r="J13" s="116">
        <v>1.111897650166612</v>
      </c>
    </row>
    <row r="14" spans="1:15" s="110" customFormat="1" ht="12" customHeight="1" x14ac:dyDescent="0.2">
      <c r="A14" s="118"/>
      <c r="B14" s="119" t="s">
        <v>107</v>
      </c>
      <c r="C14" s="113">
        <v>48.047904191616766</v>
      </c>
      <c r="D14" s="115">
        <v>54162</v>
      </c>
      <c r="E14" s="114">
        <v>55310</v>
      </c>
      <c r="F14" s="114">
        <v>55320</v>
      </c>
      <c r="G14" s="114">
        <v>54389</v>
      </c>
      <c r="H14" s="140">
        <v>54499</v>
      </c>
      <c r="I14" s="115">
        <v>-337</v>
      </c>
      <c r="J14" s="116">
        <v>-0.6183599699077047</v>
      </c>
    </row>
    <row r="15" spans="1:15" s="110" customFormat="1" ht="12" customHeight="1" x14ac:dyDescent="0.2">
      <c r="A15" s="118" t="s">
        <v>105</v>
      </c>
      <c r="B15" s="121" t="s">
        <v>108</v>
      </c>
      <c r="C15" s="113">
        <v>10.825460190729652</v>
      </c>
      <c r="D15" s="115">
        <v>12203</v>
      </c>
      <c r="E15" s="114">
        <v>12704</v>
      </c>
      <c r="F15" s="114">
        <v>12832</v>
      </c>
      <c r="G15" s="114">
        <v>11539</v>
      </c>
      <c r="H15" s="140">
        <v>11879</v>
      </c>
      <c r="I15" s="115">
        <v>324</v>
      </c>
      <c r="J15" s="116">
        <v>2.7275023150096809</v>
      </c>
    </row>
    <row r="16" spans="1:15" s="110" customFormat="1" ht="12" customHeight="1" x14ac:dyDescent="0.2">
      <c r="A16" s="118"/>
      <c r="B16" s="121" t="s">
        <v>109</v>
      </c>
      <c r="C16" s="113">
        <v>68.248392104679525</v>
      </c>
      <c r="D16" s="115">
        <v>76933</v>
      </c>
      <c r="E16" s="114">
        <v>77841</v>
      </c>
      <c r="F16" s="114">
        <v>78420</v>
      </c>
      <c r="G16" s="114">
        <v>78061</v>
      </c>
      <c r="H16" s="140">
        <v>77620</v>
      </c>
      <c r="I16" s="115">
        <v>-687</v>
      </c>
      <c r="J16" s="116">
        <v>-0.88508116464828657</v>
      </c>
    </row>
    <row r="17" spans="1:10" s="110" customFormat="1" ht="12" customHeight="1" x14ac:dyDescent="0.2">
      <c r="A17" s="118"/>
      <c r="B17" s="121" t="s">
        <v>110</v>
      </c>
      <c r="C17" s="113">
        <v>19.78443113772455</v>
      </c>
      <c r="D17" s="115">
        <v>22302</v>
      </c>
      <c r="E17" s="114">
        <v>22460</v>
      </c>
      <c r="F17" s="114">
        <v>22346</v>
      </c>
      <c r="G17" s="114">
        <v>22077</v>
      </c>
      <c r="H17" s="140">
        <v>21787</v>
      </c>
      <c r="I17" s="115">
        <v>515</v>
      </c>
      <c r="J17" s="116">
        <v>2.3637949235782805</v>
      </c>
    </row>
    <row r="18" spans="1:10" s="110" customFormat="1" ht="12" customHeight="1" x14ac:dyDescent="0.2">
      <c r="A18" s="120"/>
      <c r="B18" s="121" t="s">
        <v>111</v>
      </c>
      <c r="C18" s="113">
        <v>1.1417165668662674</v>
      </c>
      <c r="D18" s="115">
        <v>1287</v>
      </c>
      <c r="E18" s="114">
        <v>1292</v>
      </c>
      <c r="F18" s="114">
        <v>1256</v>
      </c>
      <c r="G18" s="114">
        <v>1173</v>
      </c>
      <c r="H18" s="140">
        <v>1132</v>
      </c>
      <c r="I18" s="115">
        <v>155</v>
      </c>
      <c r="J18" s="116">
        <v>13.692579505300353</v>
      </c>
    </row>
    <row r="19" spans="1:10" s="110" customFormat="1" ht="12" customHeight="1" x14ac:dyDescent="0.2">
      <c r="A19" s="120"/>
      <c r="B19" s="121" t="s">
        <v>112</v>
      </c>
      <c r="C19" s="113">
        <v>0.35041029053005102</v>
      </c>
      <c r="D19" s="115">
        <v>395</v>
      </c>
      <c r="E19" s="114">
        <v>376</v>
      </c>
      <c r="F19" s="114">
        <v>380</v>
      </c>
      <c r="G19" s="114">
        <v>310</v>
      </c>
      <c r="H19" s="140">
        <v>300</v>
      </c>
      <c r="I19" s="115">
        <v>95</v>
      </c>
      <c r="J19" s="116">
        <v>31.666666666666668</v>
      </c>
    </row>
    <row r="20" spans="1:10" s="110" customFormat="1" ht="12" customHeight="1" x14ac:dyDescent="0.2">
      <c r="A20" s="118" t="s">
        <v>113</v>
      </c>
      <c r="B20" s="119" t="s">
        <v>181</v>
      </c>
      <c r="C20" s="113">
        <v>65.373253493013976</v>
      </c>
      <c r="D20" s="115">
        <v>73692</v>
      </c>
      <c r="E20" s="114">
        <v>74270</v>
      </c>
      <c r="F20" s="114">
        <v>75069</v>
      </c>
      <c r="G20" s="114">
        <v>73519</v>
      </c>
      <c r="H20" s="140">
        <v>73641</v>
      </c>
      <c r="I20" s="115">
        <v>51</v>
      </c>
      <c r="J20" s="116">
        <v>6.9254898765633274E-2</v>
      </c>
    </row>
    <row r="21" spans="1:10" s="110" customFormat="1" ht="12" customHeight="1" x14ac:dyDescent="0.2">
      <c r="A21" s="118"/>
      <c r="B21" s="119" t="s">
        <v>182</v>
      </c>
      <c r="C21" s="113">
        <v>34.626746506986031</v>
      </c>
      <c r="D21" s="115">
        <v>39033</v>
      </c>
      <c r="E21" s="114">
        <v>40027</v>
      </c>
      <c r="F21" s="114">
        <v>39784</v>
      </c>
      <c r="G21" s="114">
        <v>39330</v>
      </c>
      <c r="H21" s="140">
        <v>38777</v>
      </c>
      <c r="I21" s="115">
        <v>256</v>
      </c>
      <c r="J21" s="116">
        <v>0.66018516130696037</v>
      </c>
    </row>
    <row r="22" spans="1:10" s="110" customFormat="1" ht="12" customHeight="1" x14ac:dyDescent="0.2">
      <c r="A22" s="118" t="s">
        <v>113</v>
      </c>
      <c r="B22" s="119" t="s">
        <v>116</v>
      </c>
      <c r="C22" s="113">
        <v>89.385673098247949</v>
      </c>
      <c r="D22" s="115">
        <v>100760</v>
      </c>
      <c r="E22" s="114">
        <v>102077</v>
      </c>
      <c r="F22" s="114">
        <v>102568</v>
      </c>
      <c r="G22" s="114">
        <v>100916</v>
      </c>
      <c r="H22" s="140">
        <v>101069</v>
      </c>
      <c r="I22" s="115">
        <v>-309</v>
      </c>
      <c r="J22" s="116">
        <v>-0.30573172782950264</v>
      </c>
    </row>
    <row r="23" spans="1:10" s="110" customFormat="1" ht="12" customHeight="1" x14ac:dyDescent="0.2">
      <c r="A23" s="118"/>
      <c r="B23" s="119" t="s">
        <v>117</v>
      </c>
      <c r="C23" s="113">
        <v>10.573519627411843</v>
      </c>
      <c r="D23" s="115">
        <v>11919</v>
      </c>
      <c r="E23" s="114">
        <v>12178</v>
      </c>
      <c r="F23" s="114">
        <v>12240</v>
      </c>
      <c r="G23" s="114">
        <v>11887</v>
      </c>
      <c r="H23" s="140">
        <v>11305</v>
      </c>
      <c r="I23" s="115">
        <v>614</v>
      </c>
      <c r="J23" s="116">
        <v>5.4312251216275982</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2656641</v>
      </c>
      <c r="E25" s="236">
        <v>2664534</v>
      </c>
      <c r="F25" s="236">
        <v>2675406</v>
      </c>
      <c r="G25" s="236">
        <v>2630864</v>
      </c>
      <c r="H25" s="241">
        <v>2627299</v>
      </c>
      <c r="I25" s="235">
        <v>29342</v>
      </c>
      <c r="J25" s="116">
        <v>1.1168123612881518</v>
      </c>
    </row>
    <row r="26" spans="1:10" s="110" customFormat="1" ht="12" customHeight="1" x14ac:dyDescent="0.2">
      <c r="A26" s="118" t="s">
        <v>105</v>
      </c>
      <c r="B26" s="119" t="s">
        <v>106</v>
      </c>
      <c r="C26" s="113">
        <v>54.55524476208867</v>
      </c>
      <c r="D26" s="115">
        <v>1449337</v>
      </c>
      <c r="E26" s="114">
        <v>1452644</v>
      </c>
      <c r="F26" s="114">
        <v>1463419</v>
      </c>
      <c r="G26" s="114">
        <v>1439374</v>
      </c>
      <c r="H26" s="140">
        <v>1435151</v>
      </c>
      <c r="I26" s="115">
        <v>14186</v>
      </c>
      <c r="J26" s="116">
        <v>0.9884674156238612</v>
      </c>
    </row>
    <row r="27" spans="1:10" s="110" customFormat="1" ht="12" customHeight="1" x14ac:dyDescent="0.2">
      <c r="A27" s="118"/>
      <c r="B27" s="119" t="s">
        <v>107</v>
      </c>
      <c r="C27" s="113">
        <v>45.44475523791133</v>
      </c>
      <c r="D27" s="115">
        <v>1207304</v>
      </c>
      <c r="E27" s="114">
        <v>1211890</v>
      </c>
      <c r="F27" s="114">
        <v>1211987</v>
      </c>
      <c r="G27" s="114">
        <v>1191490</v>
      </c>
      <c r="H27" s="140">
        <v>1192148</v>
      </c>
      <c r="I27" s="115">
        <v>15156</v>
      </c>
      <c r="J27" s="116">
        <v>1.2713186617768935</v>
      </c>
    </row>
    <row r="28" spans="1:10" s="110" customFormat="1" ht="12" customHeight="1" x14ac:dyDescent="0.2">
      <c r="A28" s="118" t="s">
        <v>105</v>
      </c>
      <c r="B28" s="121" t="s">
        <v>108</v>
      </c>
      <c r="C28" s="113">
        <v>9.3893755309806632</v>
      </c>
      <c r="D28" s="115">
        <v>249442</v>
      </c>
      <c r="E28" s="114">
        <v>258751</v>
      </c>
      <c r="F28" s="114">
        <v>264043</v>
      </c>
      <c r="G28" s="114">
        <v>239696</v>
      </c>
      <c r="H28" s="140">
        <v>248319</v>
      </c>
      <c r="I28" s="115">
        <v>1123</v>
      </c>
      <c r="J28" s="116">
        <v>0.45224086759370002</v>
      </c>
    </row>
    <row r="29" spans="1:10" s="110" customFormat="1" ht="12" customHeight="1" x14ac:dyDescent="0.2">
      <c r="A29" s="118"/>
      <c r="B29" s="121" t="s">
        <v>109</v>
      </c>
      <c r="C29" s="113">
        <v>69.884301266147745</v>
      </c>
      <c r="D29" s="115">
        <v>1856575</v>
      </c>
      <c r="E29" s="114">
        <v>1860391</v>
      </c>
      <c r="F29" s="114">
        <v>1871113</v>
      </c>
      <c r="G29" s="114">
        <v>1861100</v>
      </c>
      <c r="H29" s="140">
        <v>1858698</v>
      </c>
      <c r="I29" s="115">
        <v>-2123</v>
      </c>
      <c r="J29" s="116">
        <v>-0.11421973876337092</v>
      </c>
    </row>
    <row r="30" spans="1:10" s="110" customFormat="1" ht="12" customHeight="1" x14ac:dyDescent="0.2">
      <c r="A30" s="118"/>
      <c r="B30" s="121" t="s">
        <v>110</v>
      </c>
      <c r="C30" s="113">
        <v>19.604643608225576</v>
      </c>
      <c r="D30" s="115">
        <v>520825</v>
      </c>
      <c r="E30" s="114">
        <v>515713</v>
      </c>
      <c r="F30" s="114">
        <v>511272</v>
      </c>
      <c r="G30" s="114">
        <v>502643</v>
      </c>
      <c r="H30" s="140">
        <v>493829</v>
      </c>
      <c r="I30" s="115">
        <v>26996</v>
      </c>
      <c r="J30" s="116">
        <v>5.4666696366556033</v>
      </c>
    </row>
    <row r="31" spans="1:10" s="110" customFormat="1" ht="12" customHeight="1" x14ac:dyDescent="0.2">
      <c r="A31" s="120"/>
      <c r="B31" s="121" t="s">
        <v>111</v>
      </c>
      <c r="C31" s="113">
        <v>1.121679594646021</v>
      </c>
      <c r="D31" s="115">
        <v>29799</v>
      </c>
      <c r="E31" s="114">
        <v>29679</v>
      </c>
      <c r="F31" s="114">
        <v>28978</v>
      </c>
      <c r="G31" s="114">
        <v>27425</v>
      </c>
      <c r="H31" s="140">
        <v>26453</v>
      </c>
      <c r="I31" s="115">
        <v>3346</v>
      </c>
      <c r="J31" s="116">
        <v>12.648848901825881</v>
      </c>
    </row>
    <row r="32" spans="1:10" s="110" customFormat="1" ht="12" customHeight="1" x14ac:dyDescent="0.2">
      <c r="A32" s="120"/>
      <c r="B32" s="121" t="s">
        <v>112</v>
      </c>
      <c r="C32" s="113">
        <v>0.34216139854801608</v>
      </c>
      <c r="D32" s="115">
        <v>9090</v>
      </c>
      <c r="E32" s="114">
        <v>8742</v>
      </c>
      <c r="F32" s="114">
        <v>8884</v>
      </c>
      <c r="G32" s="114">
        <v>7620</v>
      </c>
      <c r="H32" s="140">
        <v>7084</v>
      </c>
      <c r="I32" s="115">
        <v>2006</v>
      </c>
      <c r="J32" s="116">
        <v>28.317334839073968</v>
      </c>
    </row>
    <row r="33" spans="1:10" s="110" customFormat="1" ht="12" customHeight="1" x14ac:dyDescent="0.2">
      <c r="A33" s="118" t="s">
        <v>113</v>
      </c>
      <c r="B33" s="119" t="s">
        <v>181</v>
      </c>
      <c r="C33" s="113">
        <v>70.859367148214602</v>
      </c>
      <c r="D33" s="115">
        <v>1882479</v>
      </c>
      <c r="E33" s="114">
        <v>1888967</v>
      </c>
      <c r="F33" s="114">
        <v>1903732</v>
      </c>
      <c r="G33" s="114">
        <v>1869914</v>
      </c>
      <c r="H33" s="140">
        <v>1872648</v>
      </c>
      <c r="I33" s="115">
        <v>9831</v>
      </c>
      <c r="J33" s="116">
        <v>0.52497853307188536</v>
      </c>
    </row>
    <row r="34" spans="1:10" s="110" customFormat="1" ht="12" customHeight="1" x14ac:dyDescent="0.2">
      <c r="A34" s="118"/>
      <c r="B34" s="119" t="s">
        <v>182</v>
      </c>
      <c r="C34" s="113">
        <v>29.140632851785394</v>
      </c>
      <c r="D34" s="115">
        <v>774162</v>
      </c>
      <c r="E34" s="114">
        <v>775567</v>
      </c>
      <c r="F34" s="114">
        <v>771673</v>
      </c>
      <c r="G34" s="114">
        <v>760949</v>
      </c>
      <c r="H34" s="140">
        <v>754651</v>
      </c>
      <c r="I34" s="115">
        <v>19511</v>
      </c>
      <c r="J34" s="116">
        <v>2.5854335315264936</v>
      </c>
    </row>
    <row r="35" spans="1:10" s="110" customFormat="1" ht="12" customHeight="1" x14ac:dyDescent="0.2">
      <c r="A35" s="118" t="s">
        <v>113</v>
      </c>
      <c r="B35" s="119" t="s">
        <v>116</v>
      </c>
      <c r="C35" s="113">
        <v>83.331583002746697</v>
      </c>
      <c r="D35" s="115">
        <v>2213821</v>
      </c>
      <c r="E35" s="114">
        <v>2226355</v>
      </c>
      <c r="F35" s="114">
        <v>2233900</v>
      </c>
      <c r="G35" s="114">
        <v>2201213</v>
      </c>
      <c r="H35" s="140">
        <v>2207124</v>
      </c>
      <c r="I35" s="115">
        <v>6697</v>
      </c>
      <c r="J35" s="116">
        <v>0.30342654060215918</v>
      </c>
    </row>
    <row r="36" spans="1:10" s="110" customFormat="1" ht="12" customHeight="1" x14ac:dyDescent="0.2">
      <c r="A36" s="118"/>
      <c r="B36" s="119" t="s">
        <v>117</v>
      </c>
      <c r="C36" s="113">
        <v>16.611277172941321</v>
      </c>
      <c r="D36" s="115">
        <v>441302</v>
      </c>
      <c r="E36" s="114">
        <v>436690</v>
      </c>
      <c r="F36" s="114">
        <v>440066</v>
      </c>
      <c r="G36" s="114">
        <v>428065</v>
      </c>
      <c r="H36" s="140">
        <v>418606</v>
      </c>
      <c r="I36" s="115">
        <v>22696</v>
      </c>
      <c r="J36" s="116">
        <v>5.4218047519624655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75202</v>
      </c>
      <c r="E64" s="236">
        <v>75915</v>
      </c>
      <c r="F64" s="236">
        <v>76175</v>
      </c>
      <c r="G64" s="236">
        <v>74527</v>
      </c>
      <c r="H64" s="140">
        <v>74086</v>
      </c>
      <c r="I64" s="115">
        <v>1116</v>
      </c>
      <c r="J64" s="116">
        <v>1.5063574764462921</v>
      </c>
    </row>
    <row r="65" spans="1:12" s="110" customFormat="1" ht="12" customHeight="1" x14ac:dyDescent="0.2">
      <c r="A65" s="118" t="s">
        <v>105</v>
      </c>
      <c r="B65" s="119" t="s">
        <v>106</v>
      </c>
      <c r="C65" s="113">
        <v>54.70333235818196</v>
      </c>
      <c r="D65" s="235">
        <v>41138</v>
      </c>
      <c r="E65" s="236">
        <v>41540</v>
      </c>
      <c r="F65" s="236">
        <v>41845</v>
      </c>
      <c r="G65" s="236">
        <v>40815</v>
      </c>
      <c r="H65" s="140">
        <v>40337</v>
      </c>
      <c r="I65" s="115">
        <v>801</v>
      </c>
      <c r="J65" s="116">
        <v>1.9857698886878052</v>
      </c>
    </row>
    <row r="66" spans="1:12" s="110" customFormat="1" ht="12" customHeight="1" x14ac:dyDescent="0.2">
      <c r="A66" s="118"/>
      <c r="B66" s="119" t="s">
        <v>107</v>
      </c>
      <c r="C66" s="113">
        <v>45.29666764181804</v>
      </c>
      <c r="D66" s="235">
        <v>34064</v>
      </c>
      <c r="E66" s="236">
        <v>34375</v>
      </c>
      <c r="F66" s="236">
        <v>34330</v>
      </c>
      <c r="G66" s="236">
        <v>33712</v>
      </c>
      <c r="H66" s="140">
        <v>33749</v>
      </c>
      <c r="I66" s="115">
        <v>315</v>
      </c>
      <c r="J66" s="116">
        <v>0.9333609884737325</v>
      </c>
    </row>
    <row r="67" spans="1:12" s="110" customFormat="1" ht="12" customHeight="1" x14ac:dyDescent="0.2">
      <c r="A67" s="118" t="s">
        <v>105</v>
      </c>
      <c r="B67" s="121" t="s">
        <v>108</v>
      </c>
      <c r="C67" s="113">
        <v>10.757692614558124</v>
      </c>
      <c r="D67" s="235">
        <v>8090</v>
      </c>
      <c r="E67" s="236">
        <v>8481</v>
      </c>
      <c r="F67" s="236">
        <v>8534</v>
      </c>
      <c r="G67" s="236">
        <v>7682</v>
      </c>
      <c r="H67" s="140">
        <v>7902</v>
      </c>
      <c r="I67" s="115">
        <v>188</v>
      </c>
      <c r="J67" s="116">
        <v>2.3791445203745889</v>
      </c>
    </row>
    <row r="68" spans="1:12" s="110" customFormat="1" ht="12" customHeight="1" x14ac:dyDescent="0.2">
      <c r="A68" s="118"/>
      <c r="B68" s="121" t="s">
        <v>109</v>
      </c>
      <c r="C68" s="113">
        <v>70.282705247200866</v>
      </c>
      <c r="D68" s="235">
        <v>52854</v>
      </c>
      <c r="E68" s="236">
        <v>53287</v>
      </c>
      <c r="F68" s="236">
        <v>53529</v>
      </c>
      <c r="G68" s="236">
        <v>52981</v>
      </c>
      <c r="H68" s="140">
        <v>52545</v>
      </c>
      <c r="I68" s="115">
        <v>309</v>
      </c>
      <c r="J68" s="116">
        <v>0.58806737082500715</v>
      </c>
    </row>
    <row r="69" spans="1:12" s="110" customFormat="1" ht="12" customHeight="1" x14ac:dyDescent="0.2">
      <c r="A69" s="118"/>
      <c r="B69" s="121" t="s">
        <v>110</v>
      </c>
      <c r="C69" s="113">
        <v>17.734900667535438</v>
      </c>
      <c r="D69" s="235">
        <v>13337</v>
      </c>
      <c r="E69" s="236">
        <v>13236</v>
      </c>
      <c r="F69" s="236">
        <v>13237</v>
      </c>
      <c r="G69" s="236">
        <v>13040</v>
      </c>
      <c r="H69" s="140">
        <v>12851</v>
      </c>
      <c r="I69" s="115">
        <v>486</v>
      </c>
      <c r="J69" s="116">
        <v>3.7818068632791224</v>
      </c>
    </row>
    <row r="70" spans="1:12" s="110" customFormat="1" ht="12" customHeight="1" x14ac:dyDescent="0.2">
      <c r="A70" s="120"/>
      <c r="B70" s="121" t="s">
        <v>111</v>
      </c>
      <c r="C70" s="113">
        <v>1.2247014707055663</v>
      </c>
      <c r="D70" s="235">
        <v>921</v>
      </c>
      <c r="E70" s="236">
        <v>911</v>
      </c>
      <c r="F70" s="236">
        <v>875</v>
      </c>
      <c r="G70" s="236">
        <v>824</v>
      </c>
      <c r="H70" s="140">
        <v>788</v>
      </c>
      <c r="I70" s="115">
        <v>133</v>
      </c>
      <c r="J70" s="116">
        <v>16.878172588832488</v>
      </c>
    </row>
    <row r="71" spans="1:12" s="110" customFormat="1" ht="12" customHeight="1" x14ac:dyDescent="0.2">
      <c r="A71" s="120"/>
      <c r="B71" s="121" t="s">
        <v>112</v>
      </c>
      <c r="C71" s="113">
        <v>0.3989255604904125</v>
      </c>
      <c r="D71" s="235">
        <v>300</v>
      </c>
      <c r="E71" s="236">
        <v>283</v>
      </c>
      <c r="F71" s="236">
        <v>270</v>
      </c>
      <c r="G71" s="236">
        <v>211</v>
      </c>
      <c r="H71" s="140">
        <v>202</v>
      </c>
      <c r="I71" s="115">
        <v>98</v>
      </c>
      <c r="J71" s="116">
        <v>48.514851485148512</v>
      </c>
    </row>
    <row r="72" spans="1:12" s="110" customFormat="1" ht="12" customHeight="1" x14ac:dyDescent="0.2">
      <c r="A72" s="118" t="s">
        <v>113</v>
      </c>
      <c r="B72" s="119" t="s">
        <v>181</v>
      </c>
      <c r="C72" s="113">
        <v>63.8320789340709</v>
      </c>
      <c r="D72" s="235">
        <v>48003</v>
      </c>
      <c r="E72" s="236">
        <v>48583</v>
      </c>
      <c r="F72" s="236">
        <v>49045</v>
      </c>
      <c r="G72" s="236">
        <v>47796</v>
      </c>
      <c r="H72" s="140">
        <v>47716</v>
      </c>
      <c r="I72" s="115">
        <v>287</v>
      </c>
      <c r="J72" s="116">
        <v>0.60147539609355349</v>
      </c>
    </row>
    <row r="73" spans="1:12" s="110" customFormat="1" ht="12" customHeight="1" x14ac:dyDescent="0.2">
      <c r="A73" s="118"/>
      <c r="B73" s="119" t="s">
        <v>182</v>
      </c>
      <c r="C73" s="113">
        <v>36.1679210659291</v>
      </c>
      <c r="D73" s="115">
        <v>27199</v>
      </c>
      <c r="E73" s="114">
        <v>27332</v>
      </c>
      <c r="F73" s="114">
        <v>27130</v>
      </c>
      <c r="G73" s="114">
        <v>26731</v>
      </c>
      <c r="H73" s="140">
        <v>26370</v>
      </c>
      <c r="I73" s="115">
        <v>829</v>
      </c>
      <c r="J73" s="116">
        <v>3.1437239287068639</v>
      </c>
    </row>
    <row r="74" spans="1:12" s="110" customFormat="1" ht="12" customHeight="1" x14ac:dyDescent="0.2">
      <c r="A74" s="118" t="s">
        <v>113</v>
      </c>
      <c r="B74" s="119" t="s">
        <v>116</v>
      </c>
      <c r="C74" s="113">
        <v>83.012419882449933</v>
      </c>
      <c r="D74" s="115">
        <v>62427</v>
      </c>
      <c r="E74" s="114">
        <v>63058</v>
      </c>
      <c r="F74" s="114">
        <v>63459</v>
      </c>
      <c r="G74" s="114">
        <v>62295</v>
      </c>
      <c r="H74" s="140">
        <v>62330</v>
      </c>
      <c r="I74" s="115">
        <v>97</v>
      </c>
      <c r="J74" s="116">
        <v>0.15562329536338843</v>
      </c>
    </row>
    <row r="75" spans="1:12" s="110" customFormat="1" ht="12" customHeight="1" x14ac:dyDescent="0.2">
      <c r="A75" s="142"/>
      <c r="B75" s="124" t="s">
        <v>117</v>
      </c>
      <c r="C75" s="125">
        <v>16.918433020398393</v>
      </c>
      <c r="D75" s="143">
        <v>12723</v>
      </c>
      <c r="E75" s="144">
        <v>12804</v>
      </c>
      <c r="F75" s="144">
        <v>12665</v>
      </c>
      <c r="G75" s="144">
        <v>12184</v>
      </c>
      <c r="H75" s="145">
        <v>11707</v>
      </c>
      <c r="I75" s="143">
        <v>1016</v>
      </c>
      <c r="J75" s="146">
        <v>8.6785683778935674</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2"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4"/>
      <c r="B80" s="605"/>
      <c r="C80" s="605"/>
      <c r="D80" s="605"/>
      <c r="E80" s="605"/>
      <c r="F80" s="605"/>
      <c r="G80" s="605"/>
      <c r="H80" s="605"/>
      <c r="I80" s="605"/>
      <c r="J80" s="605"/>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112725</v>
      </c>
      <c r="G11" s="114">
        <v>114297</v>
      </c>
      <c r="H11" s="114">
        <v>114854</v>
      </c>
      <c r="I11" s="114">
        <v>112850</v>
      </c>
      <c r="J11" s="140">
        <v>112418</v>
      </c>
      <c r="K11" s="114">
        <v>307</v>
      </c>
      <c r="L11" s="116">
        <v>0.27308793965379208</v>
      </c>
    </row>
    <row r="12" spans="1:17" s="110" customFormat="1" ht="24.95" customHeight="1" x14ac:dyDescent="0.2">
      <c r="A12" s="606" t="s">
        <v>185</v>
      </c>
      <c r="B12" s="607"/>
      <c r="C12" s="607"/>
      <c r="D12" s="608"/>
      <c r="E12" s="113">
        <v>51.952095808383234</v>
      </c>
      <c r="F12" s="115">
        <v>58563</v>
      </c>
      <c r="G12" s="114">
        <v>58987</v>
      </c>
      <c r="H12" s="114">
        <v>59534</v>
      </c>
      <c r="I12" s="114">
        <v>58461</v>
      </c>
      <c r="J12" s="140">
        <v>57919</v>
      </c>
      <c r="K12" s="114">
        <v>644</v>
      </c>
      <c r="L12" s="116">
        <v>1.111897650166612</v>
      </c>
    </row>
    <row r="13" spans="1:17" s="110" customFormat="1" ht="15" customHeight="1" x14ac:dyDescent="0.2">
      <c r="A13" s="120"/>
      <c r="B13" s="609" t="s">
        <v>107</v>
      </c>
      <c r="C13" s="609"/>
      <c r="E13" s="113">
        <v>48.047904191616766</v>
      </c>
      <c r="F13" s="115">
        <v>54162</v>
      </c>
      <c r="G13" s="114">
        <v>55310</v>
      </c>
      <c r="H13" s="114">
        <v>55320</v>
      </c>
      <c r="I13" s="114">
        <v>54389</v>
      </c>
      <c r="J13" s="140">
        <v>54499</v>
      </c>
      <c r="K13" s="114">
        <v>-337</v>
      </c>
      <c r="L13" s="116">
        <v>-0.6183599699077047</v>
      </c>
    </row>
    <row r="14" spans="1:17" s="110" customFormat="1" ht="24.95" customHeight="1" x14ac:dyDescent="0.2">
      <c r="A14" s="606" t="s">
        <v>186</v>
      </c>
      <c r="B14" s="607"/>
      <c r="C14" s="607"/>
      <c r="D14" s="608"/>
      <c r="E14" s="113">
        <v>10.825460190729652</v>
      </c>
      <c r="F14" s="115">
        <v>12203</v>
      </c>
      <c r="G14" s="114">
        <v>12704</v>
      </c>
      <c r="H14" s="114">
        <v>12832</v>
      </c>
      <c r="I14" s="114">
        <v>11539</v>
      </c>
      <c r="J14" s="140">
        <v>11879</v>
      </c>
      <c r="K14" s="114">
        <v>324</v>
      </c>
      <c r="L14" s="116">
        <v>2.7275023150096809</v>
      </c>
    </row>
    <row r="15" spans="1:17" s="110" customFormat="1" ht="15" customHeight="1" x14ac:dyDescent="0.2">
      <c r="A15" s="120"/>
      <c r="B15" s="119"/>
      <c r="C15" s="258" t="s">
        <v>106</v>
      </c>
      <c r="E15" s="113">
        <v>51.290666229615667</v>
      </c>
      <c r="F15" s="115">
        <v>6259</v>
      </c>
      <c r="G15" s="114">
        <v>6566</v>
      </c>
      <c r="H15" s="114">
        <v>6693</v>
      </c>
      <c r="I15" s="114">
        <v>5915</v>
      </c>
      <c r="J15" s="140">
        <v>6021</v>
      </c>
      <c r="K15" s="114">
        <v>238</v>
      </c>
      <c r="L15" s="116">
        <v>3.9528317555223387</v>
      </c>
    </row>
    <row r="16" spans="1:17" s="110" customFormat="1" ht="15" customHeight="1" x14ac:dyDescent="0.2">
      <c r="A16" s="120"/>
      <c r="B16" s="119"/>
      <c r="C16" s="258" t="s">
        <v>107</v>
      </c>
      <c r="E16" s="113">
        <v>48.709333770384333</v>
      </c>
      <c r="F16" s="115">
        <v>5944</v>
      </c>
      <c r="G16" s="114">
        <v>6138</v>
      </c>
      <c r="H16" s="114">
        <v>6139</v>
      </c>
      <c r="I16" s="114">
        <v>5624</v>
      </c>
      <c r="J16" s="140">
        <v>5858</v>
      </c>
      <c r="K16" s="114">
        <v>86</v>
      </c>
      <c r="L16" s="116">
        <v>1.4680778422669853</v>
      </c>
    </row>
    <row r="17" spans="1:12" s="110" customFormat="1" ht="15" customHeight="1" x14ac:dyDescent="0.2">
      <c r="A17" s="120"/>
      <c r="B17" s="121" t="s">
        <v>109</v>
      </c>
      <c r="C17" s="258"/>
      <c r="E17" s="113">
        <v>68.248392104679525</v>
      </c>
      <c r="F17" s="115">
        <v>76933</v>
      </c>
      <c r="G17" s="114">
        <v>77841</v>
      </c>
      <c r="H17" s="114">
        <v>78420</v>
      </c>
      <c r="I17" s="114">
        <v>78061</v>
      </c>
      <c r="J17" s="140">
        <v>77620</v>
      </c>
      <c r="K17" s="114">
        <v>-687</v>
      </c>
      <c r="L17" s="116">
        <v>-0.88508116464828657</v>
      </c>
    </row>
    <row r="18" spans="1:12" s="110" customFormat="1" ht="15" customHeight="1" x14ac:dyDescent="0.2">
      <c r="A18" s="120"/>
      <c r="B18" s="119"/>
      <c r="C18" s="258" t="s">
        <v>106</v>
      </c>
      <c r="E18" s="113">
        <v>52.19996620435964</v>
      </c>
      <c r="F18" s="115">
        <v>40159</v>
      </c>
      <c r="G18" s="114">
        <v>40297</v>
      </c>
      <c r="H18" s="114">
        <v>40741</v>
      </c>
      <c r="I18" s="114">
        <v>40629</v>
      </c>
      <c r="J18" s="140">
        <v>40183</v>
      </c>
      <c r="K18" s="114">
        <v>-24</v>
      </c>
      <c r="L18" s="116">
        <v>-5.9726750118209194E-2</v>
      </c>
    </row>
    <row r="19" spans="1:12" s="110" customFormat="1" ht="15" customHeight="1" x14ac:dyDescent="0.2">
      <c r="A19" s="120"/>
      <c r="B19" s="119"/>
      <c r="C19" s="258" t="s">
        <v>107</v>
      </c>
      <c r="E19" s="113">
        <v>47.80003379564036</v>
      </c>
      <c r="F19" s="115">
        <v>36774</v>
      </c>
      <c r="G19" s="114">
        <v>37544</v>
      </c>
      <c r="H19" s="114">
        <v>37679</v>
      </c>
      <c r="I19" s="114">
        <v>37432</v>
      </c>
      <c r="J19" s="140">
        <v>37437</v>
      </c>
      <c r="K19" s="114">
        <v>-663</v>
      </c>
      <c r="L19" s="116">
        <v>-1.7709752384005129</v>
      </c>
    </row>
    <row r="20" spans="1:12" s="110" customFormat="1" ht="15" customHeight="1" x14ac:dyDescent="0.2">
      <c r="A20" s="120"/>
      <c r="B20" s="121" t="s">
        <v>110</v>
      </c>
      <c r="C20" s="258"/>
      <c r="E20" s="113">
        <v>19.78443113772455</v>
      </c>
      <c r="F20" s="115">
        <v>22302</v>
      </c>
      <c r="G20" s="114">
        <v>22460</v>
      </c>
      <c r="H20" s="114">
        <v>22346</v>
      </c>
      <c r="I20" s="114">
        <v>22077</v>
      </c>
      <c r="J20" s="140">
        <v>21787</v>
      </c>
      <c r="K20" s="114">
        <v>515</v>
      </c>
      <c r="L20" s="116">
        <v>2.3637949235782805</v>
      </c>
    </row>
    <row r="21" spans="1:12" s="110" customFormat="1" ht="15" customHeight="1" x14ac:dyDescent="0.2">
      <c r="A21" s="120"/>
      <c r="B21" s="119"/>
      <c r="C21" s="258" t="s">
        <v>106</v>
      </c>
      <c r="E21" s="113">
        <v>50.919200071742445</v>
      </c>
      <c r="F21" s="115">
        <v>11356</v>
      </c>
      <c r="G21" s="114">
        <v>11321</v>
      </c>
      <c r="H21" s="114">
        <v>11300</v>
      </c>
      <c r="I21" s="114">
        <v>11163</v>
      </c>
      <c r="J21" s="140">
        <v>10987</v>
      </c>
      <c r="K21" s="114">
        <v>369</v>
      </c>
      <c r="L21" s="116">
        <v>3.3585146081732957</v>
      </c>
    </row>
    <row r="22" spans="1:12" s="110" customFormat="1" ht="15" customHeight="1" x14ac:dyDescent="0.2">
      <c r="A22" s="120"/>
      <c r="B22" s="119"/>
      <c r="C22" s="258" t="s">
        <v>107</v>
      </c>
      <c r="E22" s="113">
        <v>49.080799928257555</v>
      </c>
      <c r="F22" s="115">
        <v>10946</v>
      </c>
      <c r="G22" s="114">
        <v>11139</v>
      </c>
      <c r="H22" s="114">
        <v>11046</v>
      </c>
      <c r="I22" s="114">
        <v>10914</v>
      </c>
      <c r="J22" s="140">
        <v>10800</v>
      </c>
      <c r="K22" s="114">
        <v>146</v>
      </c>
      <c r="L22" s="116">
        <v>1.3518518518518519</v>
      </c>
    </row>
    <row r="23" spans="1:12" s="110" customFormat="1" ht="15" customHeight="1" x14ac:dyDescent="0.2">
      <c r="A23" s="120"/>
      <c r="B23" s="121" t="s">
        <v>111</v>
      </c>
      <c r="C23" s="258"/>
      <c r="E23" s="113">
        <v>1.1417165668662674</v>
      </c>
      <c r="F23" s="115">
        <v>1287</v>
      </c>
      <c r="G23" s="114">
        <v>1292</v>
      </c>
      <c r="H23" s="114">
        <v>1256</v>
      </c>
      <c r="I23" s="114">
        <v>1173</v>
      </c>
      <c r="J23" s="140">
        <v>1132</v>
      </c>
      <c r="K23" s="114">
        <v>155</v>
      </c>
      <c r="L23" s="116">
        <v>13.692579505300353</v>
      </c>
    </row>
    <row r="24" spans="1:12" s="110" customFormat="1" ht="15" customHeight="1" x14ac:dyDescent="0.2">
      <c r="A24" s="120"/>
      <c r="B24" s="119"/>
      <c r="C24" s="258" t="s">
        <v>106</v>
      </c>
      <c r="E24" s="113">
        <v>61.305361305361302</v>
      </c>
      <c r="F24" s="115">
        <v>789</v>
      </c>
      <c r="G24" s="114">
        <v>803</v>
      </c>
      <c r="H24" s="114">
        <v>800</v>
      </c>
      <c r="I24" s="114">
        <v>754</v>
      </c>
      <c r="J24" s="140">
        <v>728</v>
      </c>
      <c r="K24" s="114">
        <v>61</v>
      </c>
      <c r="L24" s="116">
        <v>8.3791208791208796</v>
      </c>
    </row>
    <row r="25" spans="1:12" s="110" customFormat="1" ht="15" customHeight="1" x14ac:dyDescent="0.2">
      <c r="A25" s="120"/>
      <c r="B25" s="119"/>
      <c r="C25" s="258" t="s">
        <v>107</v>
      </c>
      <c r="E25" s="113">
        <v>38.694638694638698</v>
      </c>
      <c r="F25" s="115">
        <v>498</v>
      </c>
      <c r="G25" s="114">
        <v>489</v>
      </c>
      <c r="H25" s="114">
        <v>456</v>
      </c>
      <c r="I25" s="114">
        <v>419</v>
      </c>
      <c r="J25" s="140">
        <v>404</v>
      </c>
      <c r="K25" s="114">
        <v>94</v>
      </c>
      <c r="L25" s="116">
        <v>23.267326732673268</v>
      </c>
    </row>
    <row r="26" spans="1:12" s="110" customFormat="1" ht="15" customHeight="1" x14ac:dyDescent="0.2">
      <c r="A26" s="120"/>
      <c r="C26" s="121" t="s">
        <v>187</v>
      </c>
      <c r="D26" s="110" t="s">
        <v>188</v>
      </c>
      <c r="E26" s="113">
        <v>0.35041029053005102</v>
      </c>
      <c r="F26" s="115">
        <v>395</v>
      </c>
      <c r="G26" s="114">
        <v>376</v>
      </c>
      <c r="H26" s="114">
        <v>380</v>
      </c>
      <c r="I26" s="114">
        <v>310</v>
      </c>
      <c r="J26" s="140">
        <v>300</v>
      </c>
      <c r="K26" s="114">
        <v>95</v>
      </c>
      <c r="L26" s="116">
        <v>31.666666666666668</v>
      </c>
    </row>
    <row r="27" spans="1:12" s="110" customFormat="1" ht="15" customHeight="1" x14ac:dyDescent="0.2">
      <c r="A27" s="120"/>
      <c r="B27" s="119"/>
      <c r="D27" s="259" t="s">
        <v>106</v>
      </c>
      <c r="E27" s="113">
        <v>49.87341772151899</v>
      </c>
      <c r="F27" s="115">
        <v>197</v>
      </c>
      <c r="G27" s="114">
        <v>191</v>
      </c>
      <c r="H27" s="114">
        <v>208</v>
      </c>
      <c r="I27" s="114">
        <v>173</v>
      </c>
      <c r="J27" s="140">
        <v>167</v>
      </c>
      <c r="K27" s="114">
        <v>30</v>
      </c>
      <c r="L27" s="116">
        <v>17.964071856287426</v>
      </c>
    </row>
    <row r="28" spans="1:12" s="110" customFormat="1" ht="15" customHeight="1" x14ac:dyDescent="0.2">
      <c r="A28" s="120"/>
      <c r="B28" s="119"/>
      <c r="D28" s="259" t="s">
        <v>107</v>
      </c>
      <c r="E28" s="113">
        <v>50.12658227848101</v>
      </c>
      <c r="F28" s="115">
        <v>198</v>
      </c>
      <c r="G28" s="114">
        <v>185</v>
      </c>
      <c r="H28" s="114">
        <v>172</v>
      </c>
      <c r="I28" s="114">
        <v>137</v>
      </c>
      <c r="J28" s="140">
        <v>133</v>
      </c>
      <c r="K28" s="114">
        <v>65</v>
      </c>
      <c r="L28" s="116">
        <v>48.872180451127818</v>
      </c>
    </row>
    <row r="29" spans="1:12" s="110" customFormat="1" ht="24.95" customHeight="1" x14ac:dyDescent="0.2">
      <c r="A29" s="606" t="s">
        <v>189</v>
      </c>
      <c r="B29" s="607"/>
      <c r="C29" s="607"/>
      <c r="D29" s="608"/>
      <c r="E29" s="113">
        <v>89.385673098247949</v>
      </c>
      <c r="F29" s="115">
        <v>100760</v>
      </c>
      <c r="G29" s="114">
        <v>102077</v>
      </c>
      <c r="H29" s="114">
        <v>102568</v>
      </c>
      <c r="I29" s="114">
        <v>100916</v>
      </c>
      <c r="J29" s="140">
        <v>101069</v>
      </c>
      <c r="K29" s="114">
        <v>-309</v>
      </c>
      <c r="L29" s="116">
        <v>-0.30573172782950264</v>
      </c>
    </row>
    <row r="30" spans="1:12" s="110" customFormat="1" ht="15" customHeight="1" x14ac:dyDescent="0.2">
      <c r="A30" s="120"/>
      <c r="B30" s="119"/>
      <c r="C30" s="258" t="s">
        <v>106</v>
      </c>
      <c r="E30" s="113">
        <v>50.555776101627629</v>
      </c>
      <c r="F30" s="115">
        <v>50940</v>
      </c>
      <c r="G30" s="114">
        <v>51249</v>
      </c>
      <c r="H30" s="114">
        <v>51653</v>
      </c>
      <c r="I30" s="114">
        <v>50781</v>
      </c>
      <c r="J30" s="140">
        <v>50701</v>
      </c>
      <c r="K30" s="114">
        <v>239</v>
      </c>
      <c r="L30" s="116">
        <v>0.47139109682254787</v>
      </c>
    </row>
    <row r="31" spans="1:12" s="110" customFormat="1" ht="15" customHeight="1" x14ac:dyDescent="0.2">
      <c r="A31" s="120"/>
      <c r="B31" s="119"/>
      <c r="C31" s="258" t="s">
        <v>107</v>
      </c>
      <c r="E31" s="113">
        <v>49.444223898372371</v>
      </c>
      <c r="F31" s="115">
        <v>49820</v>
      </c>
      <c r="G31" s="114">
        <v>50828</v>
      </c>
      <c r="H31" s="114">
        <v>50915</v>
      </c>
      <c r="I31" s="114">
        <v>50135</v>
      </c>
      <c r="J31" s="140">
        <v>50368</v>
      </c>
      <c r="K31" s="114">
        <v>-548</v>
      </c>
      <c r="L31" s="116">
        <v>-1.0879923761118171</v>
      </c>
    </row>
    <row r="32" spans="1:12" s="110" customFormat="1" ht="15" customHeight="1" x14ac:dyDescent="0.2">
      <c r="A32" s="120"/>
      <c r="B32" s="119" t="s">
        <v>117</v>
      </c>
      <c r="C32" s="258"/>
      <c r="E32" s="113">
        <v>10.573519627411843</v>
      </c>
      <c r="F32" s="115">
        <v>11919</v>
      </c>
      <c r="G32" s="114">
        <v>12178</v>
      </c>
      <c r="H32" s="114">
        <v>12240</v>
      </c>
      <c r="I32" s="114">
        <v>11887</v>
      </c>
      <c r="J32" s="140">
        <v>11305</v>
      </c>
      <c r="K32" s="114">
        <v>614</v>
      </c>
      <c r="L32" s="116">
        <v>5.4312251216275982</v>
      </c>
    </row>
    <row r="33" spans="1:12" s="110" customFormat="1" ht="15" customHeight="1" x14ac:dyDescent="0.2">
      <c r="A33" s="120"/>
      <c r="B33" s="119"/>
      <c r="C33" s="258" t="s">
        <v>106</v>
      </c>
      <c r="E33" s="113">
        <v>63.679838912660458</v>
      </c>
      <c r="F33" s="115">
        <v>7590</v>
      </c>
      <c r="G33" s="114">
        <v>7707</v>
      </c>
      <c r="H33" s="114">
        <v>7846</v>
      </c>
      <c r="I33" s="114">
        <v>7646</v>
      </c>
      <c r="J33" s="140">
        <v>7189</v>
      </c>
      <c r="K33" s="114">
        <v>401</v>
      </c>
      <c r="L33" s="116">
        <v>5.5779663374600084</v>
      </c>
    </row>
    <row r="34" spans="1:12" s="110" customFormat="1" ht="15" customHeight="1" x14ac:dyDescent="0.2">
      <c r="A34" s="120"/>
      <c r="B34" s="119"/>
      <c r="C34" s="258" t="s">
        <v>107</v>
      </c>
      <c r="E34" s="113">
        <v>36.320161087339542</v>
      </c>
      <c r="F34" s="115">
        <v>4329</v>
      </c>
      <c r="G34" s="114">
        <v>4471</v>
      </c>
      <c r="H34" s="114">
        <v>4394</v>
      </c>
      <c r="I34" s="114">
        <v>4241</v>
      </c>
      <c r="J34" s="140">
        <v>4116</v>
      </c>
      <c r="K34" s="114">
        <v>213</v>
      </c>
      <c r="L34" s="116">
        <v>5.1749271137026236</v>
      </c>
    </row>
    <row r="35" spans="1:12" s="110" customFormat="1" ht="24.95" customHeight="1" x14ac:dyDescent="0.2">
      <c r="A35" s="606" t="s">
        <v>190</v>
      </c>
      <c r="B35" s="607"/>
      <c r="C35" s="607"/>
      <c r="D35" s="608"/>
      <c r="E35" s="113">
        <v>65.373253493013976</v>
      </c>
      <c r="F35" s="115">
        <v>73692</v>
      </c>
      <c r="G35" s="114">
        <v>74270</v>
      </c>
      <c r="H35" s="114">
        <v>75069</v>
      </c>
      <c r="I35" s="114">
        <v>73519</v>
      </c>
      <c r="J35" s="140">
        <v>73641</v>
      </c>
      <c r="K35" s="114">
        <v>51</v>
      </c>
      <c r="L35" s="116">
        <v>6.9254898765633274E-2</v>
      </c>
    </row>
    <row r="36" spans="1:12" s="110" customFormat="1" ht="15" customHeight="1" x14ac:dyDescent="0.2">
      <c r="A36" s="120"/>
      <c r="B36" s="119"/>
      <c r="C36" s="258" t="s">
        <v>106</v>
      </c>
      <c r="E36" s="113">
        <v>65.541714161645771</v>
      </c>
      <c r="F36" s="115">
        <v>48299</v>
      </c>
      <c r="G36" s="114">
        <v>48560</v>
      </c>
      <c r="H36" s="114">
        <v>49188</v>
      </c>
      <c r="I36" s="114">
        <v>48351</v>
      </c>
      <c r="J36" s="140">
        <v>48229</v>
      </c>
      <c r="K36" s="114">
        <v>70</v>
      </c>
      <c r="L36" s="116">
        <v>0.14514089033569014</v>
      </c>
    </row>
    <row r="37" spans="1:12" s="110" customFormat="1" ht="15" customHeight="1" x14ac:dyDescent="0.2">
      <c r="A37" s="120"/>
      <c r="B37" s="119"/>
      <c r="C37" s="258" t="s">
        <v>107</v>
      </c>
      <c r="E37" s="113">
        <v>34.458285838354229</v>
      </c>
      <c r="F37" s="115">
        <v>25393</v>
      </c>
      <c r="G37" s="114">
        <v>25710</v>
      </c>
      <c r="H37" s="114">
        <v>25881</v>
      </c>
      <c r="I37" s="114">
        <v>25168</v>
      </c>
      <c r="J37" s="140">
        <v>25412</v>
      </c>
      <c r="K37" s="114">
        <v>-19</v>
      </c>
      <c r="L37" s="116">
        <v>-7.4767826223831255E-2</v>
      </c>
    </row>
    <row r="38" spans="1:12" s="110" customFormat="1" ht="15" customHeight="1" x14ac:dyDescent="0.2">
      <c r="A38" s="120"/>
      <c r="B38" s="119" t="s">
        <v>182</v>
      </c>
      <c r="C38" s="258"/>
      <c r="E38" s="113">
        <v>34.626746506986031</v>
      </c>
      <c r="F38" s="115">
        <v>39033</v>
      </c>
      <c r="G38" s="114">
        <v>40027</v>
      </c>
      <c r="H38" s="114">
        <v>39784</v>
      </c>
      <c r="I38" s="114">
        <v>39330</v>
      </c>
      <c r="J38" s="140">
        <v>38777</v>
      </c>
      <c r="K38" s="114">
        <v>256</v>
      </c>
      <c r="L38" s="116">
        <v>0.66018516130696037</v>
      </c>
    </row>
    <row r="39" spans="1:12" s="110" customFormat="1" ht="15" customHeight="1" x14ac:dyDescent="0.2">
      <c r="A39" s="120"/>
      <c r="B39" s="119"/>
      <c r="C39" s="258" t="s">
        <v>106</v>
      </c>
      <c r="E39" s="113">
        <v>26.295698511515898</v>
      </c>
      <c r="F39" s="115">
        <v>10264</v>
      </c>
      <c r="G39" s="114">
        <v>10427</v>
      </c>
      <c r="H39" s="114">
        <v>10346</v>
      </c>
      <c r="I39" s="114">
        <v>10110</v>
      </c>
      <c r="J39" s="140">
        <v>9690</v>
      </c>
      <c r="K39" s="114">
        <v>574</v>
      </c>
      <c r="L39" s="116">
        <v>5.9236326109391122</v>
      </c>
    </row>
    <row r="40" spans="1:12" s="110" customFormat="1" ht="15" customHeight="1" x14ac:dyDescent="0.2">
      <c r="A40" s="120"/>
      <c r="B40" s="119"/>
      <c r="C40" s="258" t="s">
        <v>107</v>
      </c>
      <c r="E40" s="113">
        <v>73.704301488484106</v>
      </c>
      <c r="F40" s="115">
        <v>28769</v>
      </c>
      <c r="G40" s="114">
        <v>29600</v>
      </c>
      <c r="H40" s="114">
        <v>29438</v>
      </c>
      <c r="I40" s="114">
        <v>29220</v>
      </c>
      <c r="J40" s="140">
        <v>29087</v>
      </c>
      <c r="K40" s="114">
        <v>-318</v>
      </c>
      <c r="L40" s="116">
        <v>-1.0932719084126929</v>
      </c>
    </row>
    <row r="41" spans="1:12" s="110" customFormat="1" ht="24.75" customHeight="1" x14ac:dyDescent="0.2">
      <c r="A41" s="606" t="s">
        <v>518</v>
      </c>
      <c r="B41" s="607"/>
      <c r="C41" s="607"/>
      <c r="D41" s="608"/>
      <c r="E41" s="113">
        <v>4.7567088046129964</v>
      </c>
      <c r="F41" s="115">
        <v>5362</v>
      </c>
      <c r="G41" s="114">
        <v>5884</v>
      </c>
      <c r="H41" s="114">
        <v>5930</v>
      </c>
      <c r="I41" s="114">
        <v>4562</v>
      </c>
      <c r="J41" s="140">
        <v>5192</v>
      </c>
      <c r="K41" s="114">
        <v>170</v>
      </c>
      <c r="L41" s="116">
        <v>3.2742681047765791</v>
      </c>
    </row>
    <row r="42" spans="1:12" s="110" customFormat="1" ht="15" customHeight="1" x14ac:dyDescent="0.2">
      <c r="A42" s="120"/>
      <c r="B42" s="119"/>
      <c r="C42" s="258" t="s">
        <v>106</v>
      </c>
      <c r="E42" s="113">
        <v>50.764640059679223</v>
      </c>
      <c r="F42" s="115">
        <v>2722</v>
      </c>
      <c r="G42" s="114">
        <v>3064</v>
      </c>
      <c r="H42" s="114">
        <v>3104</v>
      </c>
      <c r="I42" s="114">
        <v>2276</v>
      </c>
      <c r="J42" s="140">
        <v>2619</v>
      </c>
      <c r="K42" s="114">
        <v>103</v>
      </c>
      <c r="L42" s="116">
        <v>3.932798778159603</v>
      </c>
    </row>
    <row r="43" spans="1:12" s="110" customFormat="1" ht="15" customHeight="1" x14ac:dyDescent="0.2">
      <c r="A43" s="123"/>
      <c r="B43" s="124"/>
      <c r="C43" s="260" t="s">
        <v>107</v>
      </c>
      <c r="D43" s="261"/>
      <c r="E43" s="125">
        <v>49.235359940320777</v>
      </c>
      <c r="F43" s="143">
        <v>2640</v>
      </c>
      <c r="G43" s="144">
        <v>2820</v>
      </c>
      <c r="H43" s="144">
        <v>2826</v>
      </c>
      <c r="I43" s="144">
        <v>2286</v>
      </c>
      <c r="J43" s="145">
        <v>2573</v>
      </c>
      <c r="K43" s="144">
        <v>67</v>
      </c>
      <c r="L43" s="146">
        <v>2.6039642440730666</v>
      </c>
    </row>
    <row r="44" spans="1:12" s="110" customFormat="1" ht="45.75" customHeight="1" x14ac:dyDescent="0.2">
      <c r="A44" s="606" t="s">
        <v>191</v>
      </c>
      <c r="B44" s="607"/>
      <c r="C44" s="607"/>
      <c r="D44" s="608"/>
      <c r="E44" s="113">
        <v>1.0228432024839211</v>
      </c>
      <c r="F44" s="115">
        <v>1153</v>
      </c>
      <c r="G44" s="114">
        <v>1033</v>
      </c>
      <c r="H44" s="114">
        <v>1027</v>
      </c>
      <c r="I44" s="114">
        <v>968</v>
      </c>
      <c r="J44" s="140">
        <v>1010</v>
      </c>
      <c r="K44" s="114">
        <v>143</v>
      </c>
      <c r="L44" s="116">
        <v>14.158415841584159</v>
      </c>
    </row>
    <row r="45" spans="1:12" s="110" customFormat="1" ht="15" customHeight="1" x14ac:dyDescent="0.2">
      <c r="A45" s="120"/>
      <c r="B45" s="119"/>
      <c r="C45" s="258" t="s">
        <v>106</v>
      </c>
      <c r="E45" s="113">
        <v>60.364267129228104</v>
      </c>
      <c r="F45" s="115">
        <v>696</v>
      </c>
      <c r="G45" s="114">
        <v>624</v>
      </c>
      <c r="H45" s="114">
        <v>623</v>
      </c>
      <c r="I45" s="114">
        <v>593</v>
      </c>
      <c r="J45" s="140">
        <v>617</v>
      </c>
      <c r="K45" s="114">
        <v>79</v>
      </c>
      <c r="L45" s="116">
        <v>12.80388978930308</v>
      </c>
    </row>
    <row r="46" spans="1:12" s="110" customFormat="1" ht="15" customHeight="1" x14ac:dyDescent="0.2">
      <c r="A46" s="123"/>
      <c r="B46" s="124"/>
      <c r="C46" s="260" t="s">
        <v>107</v>
      </c>
      <c r="D46" s="261"/>
      <c r="E46" s="125">
        <v>39.635732870771896</v>
      </c>
      <c r="F46" s="143">
        <v>457</v>
      </c>
      <c r="G46" s="144">
        <v>409</v>
      </c>
      <c r="H46" s="144">
        <v>404</v>
      </c>
      <c r="I46" s="144">
        <v>375</v>
      </c>
      <c r="J46" s="145">
        <v>393</v>
      </c>
      <c r="K46" s="144">
        <v>64</v>
      </c>
      <c r="L46" s="146">
        <v>16.284987277353689</v>
      </c>
    </row>
    <row r="47" spans="1:12" s="110" customFormat="1" ht="39" customHeight="1" x14ac:dyDescent="0.2">
      <c r="A47" s="606" t="s">
        <v>519</v>
      </c>
      <c r="B47" s="610"/>
      <c r="C47" s="610"/>
      <c r="D47" s="611"/>
      <c r="E47" s="113">
        <v>0.96872920825016628</v>
      </c>
      <c r="F47" s="115">
        <v>1092</v>
      </c>
      <c r="G47" s="114">
        <v>1179</v>
      </c>
      <c r="H47" s="114">
        <v>1126</v>
      </c>
      <c r="I47" s="114">
        <v>1095</v>
      </c>
      <c r="J47" s="140">
        <v>1179</v>
      </c>
      <c r="K47" s="114">
        <v>-87</v>
      </c>
      <c r="L47" s="116">
        <v>-7.3791348600508906</v>
      </c>
    </row>
    <row r="48" spans="1:12" s="110" customFormat="1" ht="15" customHeight="1" x14ac:dyDescent="0.2">
      <c r="A48" s="120"/>
      <c r="B48" s="119"/>
      <c r="C48" s="258" t="s">
        <v>106</v>
      </c>
      <c r="E48" s="113">
        <v>38.736263736263737</v>
      </c>
      <c r="F48" s="115">
        <v>423</v>
      </c>
      <c r="G48" s="114">
        <v>467</v>
      </c>
      <c r="H48" s="114">
        <v>439</v>
      </c>
      <c r="I48" s="114">
        <v>401</v>
      </c>
      <c r="J48" s="140">
        <v>433</v>
      </c>
      <c r="K48" s="114">
        <v>-10</v>
      </c>
      <c r="L48" s="116">
        <v>-2.3094688221709005</v>
      </c>
    </row>
    <row r="49" spans="1:12" s="110" customFormat="1" ht="15" customHeight="1" x14ac:dyDescent="0.2">
      <c r="A49" s="123"/>
      <c r="B49" s="124"/>
      <c r="C49" s="260" t="s">
        <v>107</v>
      </c>
      <c r="D49" s="261"/>
      <c r="E49" s="125">
        <v>61.263736263736263</v>
      </c>
      <c r="F49" s="143">
        <v>669</v>
      </c>
      <c r="G49" s="144">
        <v>712</v>
      </c>
      <c r="H49" s="144">
        <v>687</v>
      </c>
      <c r="I49" s="144">
        <v>694</v>
      </c>
      <c r="J49" s="145">
        <v>746</v>
      </c>
      <c r="K49" s="144">
        <v>-77</v>
      </c>
      <c r="L49" s="146">
        <v>-10.32171581769437</v>
      </c>
    </row>
    <row r="50" spans="1:12" s="110" customFormat="1" ht="24.95" customHeight="1" x14ac:dyDescent="0.2">
      <c r="A50" s="612" t="s">
        <v>192</v>
      </c>
      <c r="B50" s="613"/>
      <c r="C50" s="613"/>
      <c r="D50" s="614"/>
      <c r="E50" s="262">
        <v>12.696385007762252</v>
      </c>
      <c r="F50" s="263">
        <v>14312</v>
      </c>
      <c r="G50" s="264">
        <v>15186</v>
      </c>
      <c r="H50" s="264">
        <v>15123</v>
      </c>
      <c r="I50" s="264">
        <v>13837</v>
      </c>
      <c r="J50" s="265">
        <v>13895</v>
      </c>
      <c r="K50" s="263">
        <v>417</v>
      </c>
      <c r="L50" s="266">
        <v>3.0010795250089961</v>
      </c>
    </row>
    <row r="51" spans="1:12" s="110" customFormat="1" ht="15" customHeight="1" x14ac:dyDescent="0.2">
      <c r="A51" s="120"/>
      <c r="B51" s="119"/>
      <c r="C51" s="258" t="s">
        <v>106</v>
      </c>
      <c r="E51" s="113">
        <v>53.996646171045278</v>
      </c>
      <c r="F51" s="115">
        <v>7728</v>
      </c>
      <c r="G51" s="114">
        <v>8070</v>
      </c>
      <c r="H51" s="114">
        <v>8103</v>
      </c>
      <c r="I51" s="114">
        <v>7375</v>
      </c>
      <c r="J51" s="140">
        <v>7292</v>
      </c>
      <c r="K51" s="114">
        <v>436</v>
      </c>
      <c r="L51" s="116">
        <v>5.979155238617663</v>
      </c>
    </row>
    <row r="52" spans="1:12" s="110" customFormat="1" ht="15" customHeight="1" x14ac:dyDescent="0.2">
      <c r="A52" s="120"/>
      <c r="B52" s="119"/>
      <c r="C52" s="258" t="s">
        <v>107</v>
      </c>
      <c r="E52" s="113">
        <v>46.003353828954722</v>
      </c>
      <c r="F52" s="115">
        <v>6584</v>
      </c>
      <c r="G52" s="114">
        <v>7116</v>
      </c>
      <c r="H52" s="114">
        <v>7020</v>
      </c>
      <c r="I52" s="114">
        <v>6462</v>
      </c>
      <c r="J52" s="140">
        <v>6603</v>
      </c>
      <c r="K52" s="114">
        <v>-19</v>
      </c>
      <c r="L52" s="116">
        <v>-0.28774799333636225</v>
      </c>
    </row>
    <row r="53" spans="1:12" s="110" customFormat="1" ht="15" customHeight="1" x14ac:dyDescent="0.2">
      <c r="A53" s="120"/>
      <c r="B53" s="119"/>
      <c r="C53" s="258" t="s">
        <v>187</v>
      </c>
      <c r="D53" s="110" t="s">
        <v>193</v>
      </c>
      <c r="E53" s="113">
        <v>26.110955841252096</v>
      </c>
      <c r="F53" s="115">
        <v>3737</v>
      </c>
      <c r="G53" s="114">
        <v>4319</v>
      </c>
      <c r="H53" s="114">
        <v>4344</v>
      </c>
      <c r="I53" s="114">
        <v>3268</v>
      </c>
      <c r="J53" s="140">
        <v>3566</v>
      </c>
      <c r="K53" s="114">
        <v>171</v>
      </c>
      <c r="L53" s="116">
        <v>4.7952888390353339</v>
      </c>
    </row>
    <row r="54" spans="1:12" s="110" customFormat="1" ht="15" customHeight="1" x14ac:dyDescent="0.2">
      <c r="A54" s="120"/>
      <c r="B54" s="119"/>
      <c r="D54" s="267" t="s">
        <v>194</v>
      </c>
      <c r="E54" s="113">
        <v>52.341450361252342</v>
      </c>
      <c r="F54" s="115">
        <v>1956</v>
      </c>
      <c r="G54" s="114">
        <v>2257</v>
      </c>
      <c r="H54" s="114">
        <v>2298</v>
      </c>
      <c r="I54" s="114">
        <v>1720</v>
      </c>
      <c r="J54" s="140">
        <v>1871</v>
      </c>
      <c r="K54" s="114">
        <v>85</v>
      </c>
      <c r="L54" s="116">
        <v>4.543025120256547</v>
      </c>
    </row>
    <row r="55" spans="1:12" s="110" customFormat="1" ht="15" customHeight="1" x14ac:dyDescent="0.2">
      <c r="A55" s="120"/>
      <c r="B55" s="119"/>
      <c r="D55" s="267" t="s">
        <v>195</v>
      </c>
      <c r="E55" s="113">
        <v>47.658549638747658</v>
      </c>
      <c r="F55" s="115">
        <v>1781</v>
      </c>
      <c r="G55" s="114">
        <v>2062</v>
      </c>
      <c r="H55" s="114">
        <v>2046</v>
      </c>
      <c r="I55" s="114">
        <v>1548</v>
      </c>
      <c r="J55" s="140">
        <v>1695</v>
      </c>
      <c r="K55" s="114">
        <v>86</v>
      </c>
      <c r="L55" s="116">
        <v>5.0737463126843654</v>
      </c>
    </row>
    <row r="56" spans="1:12" s="110" customFormat="1" ht="15" customHeight="1" x14ac:dyDescent="0.2">
      <c r="A56" s="120"/>
      <c r="B56" s="119" t="s">
        <v>196</v>
      </c>
      <c r="C56" s="258"/>
      <c r="E56" s="113">
        <v>60.479929030827236</v>
      </c>
      <c r="F56" s="115">
        <v>68176</v>
      </c>
      <c r="G56" s="114">
        <v>68511</v>
      </c>
      <c r="H56" s="114">
        <v>69126</v>
      </c>
      <c r="I56" s="114">
        <v>68764</v>
      </c>
      <c r="J56" s="140">
        <v>68631</v>
      </c>
      <c r="K56" s="114">
        <v>-455</v>
      </c>
      <c r="L56" s="116">
        <v>-0.66296571520158531</v>
      </c>
    </row>
    <row r="57" spans="1:12" s="110" customFormat="1" ht="15" customHeight="1" x14ac:dyDescent="0.2">
      <c r="A57" s="120"/>
      <c r="B57" s="119"/>
      <c r="C57" s="258" t="s">
        <v>106</v>
      </c>
      <c r="E57" s="113">
        <v>49.840119690213562</v>
      </c>
      <c r="F57" s="115">
        <v>33979</v>
      </c>
      <c r="G57" s="114">
        <v>33919</v>
      </c>
      <c r="H57" s="114">
        <v>34346</v>
      </c>
      <c r="I57" s="114">
        <v>34162</v>
      </c>
      <c r="J57" s="140">
        <v>34019</v>
      </c>
      <c r="K57" s="114">
        <v>-40</v>
      </c>
      <c r="L57" s="116">
        <v>-0.11758135159763662</v>
      </c>
    </row>
    <row r="58" spans="1:12" s="110" customFormat="1" ht="15" customHeight="1" x14ac:dyDescent="0.2">
      <c r="A58" s="120"/>
      <c r="B58" s="119"/>
      <c r="C58" s="258" t="s">
        <v>107</v>
      </c>
      <c r="E58" s="113">
        <v>50.159880309786438</v>
      </c>
      <c r="F58" s="115">
        <v>34197</v>
      </c>
      <c r="G58" s="114">
        <v>34592</v>
      </c>
      <c r="H58" s="114">
        <v>34780</v>
      </c>
      <c r="I58" s="114">
        <v>34602</v>
      </c>
      <c r="J58" s="140">
        <v>34612</v>
      </c>
      <c r="K58" s="114">
        <v>-415</v>
      </c>
      <c r="L58" s="116">
        <v>-1.1990061250433375</v>
      </c>
    </row>
    <row r="59" spans="1:12" s="110" customFormat="1" ht="15" customHeight="1" x14ac:dyDescent="0.2">
      <c r="A59" s="120"/>
      <c r="B59" s="119"/>
      <c r="C59" s="258" t="s">
        <v>105</v>
      </c>
      <c r="D59" s="110" t="s">
        <v>197</v>
      </c>
      <c r="E59" s="113">
        <v>92.642572166158175</v>
      </c>
      <c r="F59" s="115">
        <v>63160</v>
      </c>
      <c r="G59" s="114">
        <v>63486</v>
      </c>
      <c r="H59" s="114">
        <v>64107</v>
      </c>
      <c r="I59" s="114">
        <v>63819</v>
      </c>
      <c r="J59" s="140">
        <v>63718</v>
      </c>
      <c r="K59" s="114">
        <v>-558</v>
      </c>
      <c r="L59" s="116">
        <v>-0.87573370162277531</v>
      </c>
    </row>
    <row r="60" spans="1:12" s="110" customFormat="1" ht="15" customHeight="1" x14ac:dyDescent="0.2">
      <c r="A60" s="120"/>
      <c r="B60" s="119"/>
      <c r="C60" s="258"/>
      <c r="D60" s="267" t="s">
        <v>198</v>
      </c>
      <c r="E60" s="113">
        <v>48.033565547815073</v>
      </c>
      <c r="F60" s="115">
        <v>30338</v>
      </c>
      <c r="G60" s="114">
        <v>30300</v>
      </c>
      <c r="H60" s="114">
        <v>30735</v>
      </c>
      <c r="I60" s="114">
        <v>30612</v>
      </c>
      <c r="J60" s="140">
        <v>30474</v>
      </c>
      <c r="K60" s="114">
        <v>-136</v>
      </c>
      <c r="L60" s="116">
        <v>-0.44628207652425017</v>
      </c>
    </row>
    <row r="61" spans="1:12" s="110" customFormat="1" ht="15" customHeight="1" x14ac:dyDescent="0.2">
      <c r="A61" s="120"/>
      <c r="B61" s="119"/>
      <c r="C61" s="258"/>
      <c r="D61" s="267" t="s">
        <v>199</v>
      </c>
      <c r="E61" s="113">
        <v>51.966434452184927</v>
      </c>
      <c r="F61" s="115">
        <v>32822</v>
      </c>
      <c r="G61" s="114">
        <v>33186</v>
      </c>
      <c r="H61" s="114">
        <v>33372</v>
      </c>
      <c r="I61" s="114">
        <v>33207</v>
      </c>
      <c r="J61" s="140">
        <v>33244</v>
      </c>
      <c r="K61" s="114">
        <v>-422</v>
      </c>
      <c r="L61" s="116">
        <v>-1.2694019973529058</v>
      </c>
    </row>
    <row r="62" spans="1:12" s="110" customFormat="1" ht="15" customHeight="1" x14ac:dyDescent="0.2">
      <c r="A62" s="120"/>
      <c r="B62" s="119"/>
      <c r="C62" s="258"/>
      <c r="D62" s="258" t="s">
        <v>200</v>
      </c>
      <c r="E62" s="113">
        <v>7.3574278338418209</v>
      </c>
      <c r="F62" s="115">
        <v>5016</v>
      </c>
      <c r="G62" s="114">
        <v>5025</v>
      </c>
      <c r="H62" s="114">
        <v>5019</v>
      </c>
      <c r="I62" s="114">
        <v>4945</v>
      </c>
      <c r="J62" s="140">
        <v>4913</v>
      </c>
      <c r="K62" s="114">
        <v>103</v>
      </c>
      <c r="L62" s="116">
        <v>2.0964787299002645</v>
      </c>
    </row>
    <row r="63" spans="1:12" s="110" customFormat="1" ht="15" customHeight="1" x14ac:dyDescent="0.2">
      <c r="A63" s="120"/>
      <c r="B63" s="119"/>
      <c r="C63" s="258"/>
      <c r="D63" s="267" t="s">
        <v>198</v>
      </c>
      <c r="E63" s="113">
        <v>72.587719298245617</v>
      </c>
      <c r="F63" s="115">
        <v>3641</v>
      </c>
      <c r="G63" s="114">
        <v>3619</v>
      </c>
      <c r="H63" s="114">
        <v>3611</v>
      </c>
      <c r="I63" s="114">
        <v>3550</v>
      </c>
      <c r="J63" s="140">
        <v>3545</v>
      </c>
      <c r="K63" s="114">
        <v>96</v>
      </c>
      <c r="L63" s="116">
        <v>2.708039492242595</v>
      </c>
    </row>
    <row r="64" spans="1:12" s="110" customFormat="1" ht="15" customHeight="1" x14ac:dyDescent="0.2">
      <c r="A64" s="120"/>
      <c r="B64" s="119"/>
      <c r="C64" s="258"/>
      <c r="D64" s="267" t="s">
        <v>199</v>
      </c>
      <c r="E64" s="113">
        <v>27.412280701754387</v>
      </c>
      <c r="F64" s="115">
        <v>1375</v>
      </c>
      <c r="G64" s="114">
        <v>1406</v>
      </c>
      <c r="H64" s="114">
        <v>1408</v>
      </c>
      <c r="I64" s="114">
        <v>1395</v>
      </c>
      <c r="J64" s="140">
        <v>1368</v>
      </c>
      <c r="K64" s="114">
        <v>7</v>
      </c>
      <c r="L64" s="116">
        <v>0.51169590643274854</v>
      </c>
    </row>
    <row r="65" spans="1:12" s="110" customFormat="1" ht="15" customHeight="1" x14ac:dyDescent="0.2">
      <c r="A65" s="120"/>
      <c r="B65" s="119" t="s">
        <v>201</v>
      </c>
      <c r="C65" s="258"/>
      <c r="E65" s="113">
        <v>19.129740518962077</v>
      </c>
      <c r="F65" s="115">
        <v>21564</v>
      </c>
      <c r="G65" s="114">
        <v>21593</v>
      </c>
      <c r="H65" s="114">
        <v>21425</v>
      </c>
      <c r="I65" s="114">
        <v>21140</v>
      </c>
      <c r="J65" s="140">
        <v>20902</v>
      </c>
      <c r="K65" s="114">
        <v>662</v>
      </c>
      <c r="L65" s="116">
        <v>3.1671610372213186</v>
      </c>
    </row>
    <row r="66" spans="1:12" s="110" customFormat="1" ht="15" customHeight="1" x14ac:dyDescent="0.2">
      <c r="A66" s="120"/>
      <c r="B66" s="119"/>
      <c r="C66" s="258" t="s">
        <v>106</v>
      </c>
      <c r="E66" s="113">
        <v>53.640326470042666</v>
      </c>
      <c r="F66" s="115">
        <v>11567</v>
      </c>
      <c r="G66" s="114">
        <v>11535</v>
      </c>
      <c r="H66" s="114">
        <v>11500</v>
      </c>
      <c r="I66" s="114">
        <v>11361</v>
      </c>
      <c r="J66" s="140">
        <v>11227</v>
      </c>
      <c r="K66" s="114">
        <v>340</v>
      </c>
      <c r="L66" s="116">
        <v>3.0284136456756037</v>
      </c>
    </row>
    <row r="67" spans="1:12" s="110" customFormat="1" ht="15" customHeight="1" x14ac:dyDescent="0.2">
      <c r="A67" s="120"/>
      <c r="B67" s="119"/>
      <c r="C67" s="258" t="s">
        <v>107</v>
      </c>
      <c r="E67" s="113">
        <v>46.359673529957334</v>
      </c>
      <c r="F67" s="115">
        <v>9997</v>
      </c>
      <c r="G67" s="114">
        <v>10058</v>
      </c>
      <c r="H67" s="114">
        <v>9925</v>
      </c>
      <c r="I67" s="114">
        <v>9779</v>
      </c>
      <c r="J67" s="140">
        <v>9675</v>
      </c>
      <c r="K67" s="114">
        <v>322</v>
      </c>
      <c r="L67" s="116">
        <v>3.3281653746770026</v>
      </c>
    </row>
    <row r="68" spans="1:12" s="110" customFormat="1" ht="15" customHeight="1" x14ac:dyDescent="0.2">
      <c r="A68" s="120"/>
      <c r="B68" s="119"/>
      <c r="C68" s="258" t="s">
        <v>105</v>
      </c>
      <c r="D68" s="110" t="s">
        <v>202</v>
      </c>
      <c r="E68" s="113">
        <v>18.438137636802079</v>
      </c>
      <c r="F68" s="115">
        <v>3976</v>
      </c>
      <c r="G68" s="114">
        <v>3934</v>
      </c>
      <c r="H68" s="114">
        <v>3813</v>
      </c>
      <c r="I68" s="114">
        <v>3735</v>
      </c>
      <c r="J68" s="140">
        <v>3561</v>
      </c>
      <c r="K68" s="114">
        <v>415</v>
      </c>
      <c r="L68" s="116">
        <v>11.654029766919404</v>
      </c>
    </row>
    <row r="69" spans="1:12" s="110" customFormat="1" ht="15" customHeight="1" x14ac:dyDescent="0.2">
      <c r="A69" s="120"/>
      <c r="B69" s="119"/>
      <c r="C69" s="258"/>
      <c r="D69" s="267" t="s">
        <v>198</v>
      </c>
      <c r="E69" s="113">
        <v>49.471830985915496</v>
      </c>
      <c r="F69" s="115">
        <v>1967</v>
      </c>
      <c r="G69" s="114">
        <v>1930</v>
      </c>
      <c r="H69" s="114">
        <v>1899</v>
      </c>
      <c r="I69" s="114">
        <v>1837</v>
      </c>
      <c r="J69" s="140">
        <v>1741</v>
      </c>
      <c r="K69" s="114">
        <v>226</v>
      </c>
      <c r="L69" s="116">
        <v>12.981045376220562</v>
      </c>
    </row>
    <row r="70" spans="1:12" s="110" customFormat="1" ht="15" customHeight="1" x14ac:dyDescent="0.2">
      <c r="A70" s="120"/>
      <c r="B70" s="119"/>
      <c r="C70" s="258"/>
      <c r="D70" s="267" t="s">
        <v>199</v>
      </c>
      <c r="E70" s="113">
        <v>50.528169014084504</v>
      </c>
      <c r="F70" s="115">
        <v>2009</v>
      </c>
      <c r="G70" s="114">
        <v>2004</v>
      </c>
      <c r="H70" s="114">
        <v>1914</v>
      </c>
      <c r="I70" s="114">
        <v>1898</v>
      </c>
      <c r="J70" s="140">
        <v>1820</v>
      </c>
      <c r="K70" s="114">
        <v>189</v>
      </c>
      <c r="L70" s="116">
        <v>10.384615384615385</v>
      </c>
    </row>
    <row r="71" spans="1:12" s="110" customFormat="1" ht="15" customHeight="1" x14ac:dyDescent="0.2">
      <c r="A71" s="120"/>
      <c r="B71" s="119"/>
      <c r="C71" s="258"/>
      <c r="D71" s="110" t="s">
        <v>203</v>
      </c>
      <c r="E71" s="113">
        <v>74.772769430532364</v>
      </c>
      <c r="F71" s="115">
        <v>16124</v>
      </c>
      <c r="G71" s="114">
        <v>16182</v>
      </c>
      <c r="H71" s="114">
        <v>16132</v>
      </c>
      <c r="I71" s="114">
        <v>15947</v>
      </c>
      <c r="J71" s="140">
        <v>15895</v>
      </c>
      <c r="K71" s="114">
        <v>229</v>
      </c>
      <c r="L71" s="116">
        <v>1.4407046240956276</v>
      </c>
    </row>
    <row r="72" spans="1:12" s="110" customFormat="1" ht="15" customHeight="1" x14ac:dyDescent="0.2">
      <c r="A72" s="120"/>
      <c r="B72" s="119"/>
      <c r="C72" s="258"/>
      <c r="D72" s="267" t="s">
        <v>198</v>
      </c>
      <c r="E72" s="113">
        <v>54.242123542545272</v>
      </c>
      <c r="F72" s="115">
        <v>8746</v>
      </c>
      <c r="G72" s="114">
        <v>8747</v>
      </c>
      <c r="H72" s="114">
        <v>8727</v>
      </c>
      <c r="I72" s="114">
        <v>8662</v>
      </c>
      <c r="J72" s="140">
        <v>8633</v>
      </c>
      <c r="K72" s="114">
        <v>113</v>
      </c>
      <c r="L72" s="116">
        <v>1.3089308467508398</v>
      </c>
    </row>
    <row r="73" spans="1:12" s="110" customFormat="1" ht="15" customHeight="1" x14ac:dyDescent="0.2">
      <c r="A73" s="120"/>
      <c r="B73" s="119"/>
      <c r="C73" s="258"/>
      <c r="D73" s="267" t="s">
        <v>199</v>
      </c>
      <c r="E73" s="113">
        <v>45.757876457454728</v>
      </c>
      <c r="F73" s="115">
        <v>7378</v>
      </c>
      <c r="G73" s="114">
        <v>7435</v>
      </c>
      <c r="H73" s="114">
        <v>7405</v>
      </c>
      <c r="I73" s="114">
        <v>7285</v>
      </c>
      <c r="J73" s="140">
        <v>7262</v>
      </c>
      <c r="K73" s="114">
        <v>116</v>
      </c>
      <c r="L73" s="116">
        <v>1.5973561002478656</v>
      </c>
    </row>
    <row r="74" spans="1:12" s="110" customFormat="1" ht="15" customHeight="1" x14ac:dyDescent="0.2">
      <c r="A74" s="120"/>
      <c r="B74" s="119"/>
      <c r="C74" s="258"/>
      <c r="D74" s="110" t="s">
        <v>204</v>
      </c>
      <c r="E74" s="113">
        <v>6.7890929326655538</v>
      </c>
      <c r="F74" s="115">
        <v>1464</v>
      </c>
      <c r="G74" s="114">
        <v>1477</v>
      </c>
      <c r="H74" s="114">
        <v>1480</v>
      </c>
      <c r="I74" s="114">
        <v>1458</v>
      </c>
      <c r="J74" s="140">
        <v>1446</v>
      </c>
      <c r="K74" s="114">
        <v>18</v>
      </c>
      <c r="L74" s="116">
        <v>1.2448132780082988</v>
      </c>
    </row>
    <row r="75" spans="1:12" s="110" customFormat="1" ht="15" customHeight="1" x14ac:dyDescent="0.2">
      <c r="A75" s="120"/>
      <c r="B75" s="119"/>
      <c r="C75" s="258"/>
      <c r="D75" s="267" t="s">
        <v>198</v>
      </c>
      <c r="E75" s="113">
        <v>58.333333333333336</v>
      </c>
      <c r="F75" s="115">
        <v>854</v>
      </c>
      <c r="G75" s="114">
        <v>858</v>
      </c>
      <c r="H75" s="114">
        <v>874</v>
      </c>
      <c r="I75" s="114">
        <v>862</v>
      </c>
      <c r="J75" s="140">
        <v>853</v>
      </c>
      <c r="K75" s="114">
        <v>1</v>
      </c>
      <c r="L75" s="116">
        <v>0.11723329425556858</v>
      </c>
    </row>
    <row r="76" spans="1:12" s="110" customFormat="1" ht="15" customHeight="1" x14ac:dyDescent="0.2">
      <c r="A76" s="120"/>
      <c r="B76" s="119"/>
      <c r="C76" s="258"/>
      <c r="D76" s="267" t="s">
        <v>199</v>
      </c>
      <c r="E76" s="113">
        <v>41.666666666666664</v>
      </c>
      <c r="F76" s="115">
        <v>610</v>
      </c>
      <c r="G76" s="114">
        <v>619</v>
      </c>
      <c r="H76" s="114">
        <v>606</v>
      </c>
      <c r="I76" s="114">
        <v>596</v>
      </c>
      <c r="J76" s="140">
        <v>593</v>
      </c>
      <c r="K76" s="114">
        <v>17</v>
      </c>
      <c r="L76" s="116">
        <v>2.8667790893760539</v>
      </c>
    </row>
    <row r="77" spans="1:12" s="110" customFormat="1" ht="15" customHeight="1" x14ac:dyDescent="0.2">
      <c r="A77" s="533"/>
      <c r="B77" s="119" t="s">
        <v>205</v>
      </c>
      <c r="C77" s="268"/>
      <c r="D77" s="182"/>
      <c r="E77" s="113">
        <v>7.6939454424484364</v>
      </c>
      <c r="F77" s="115">
        <v>8673</v>
      </c>
      <c r="G77" s="114">
        <v>9007</v>
      </c>
      <c r="H77" s="114">
        <v>9180</v>
      </c>
      <c r="I77" s="114">
        <v>9109</v>
      </c>
      <c r="J77" s="140">
        <v>8990</v>
      </c>
      <c r="K77" s="114">
        <v>-317</v>
      </c>
      <c r="L77" s="116">
        <v>-3.5261401557285872</v>
      </c>
    </row>
    <row r="78" spans="1:12" s="110" customFormat="1" ht="15" customHeight="1" x14ac:dyDescent="0.2">
      <c r="A78" s="120"/>
      <c r="B78" s="119"/>
      <c r="C78" s="268" t="s">
        <v>106</v>
      </c>
      <c r="D78" s="182"/>
      <c r="E78" s="113">
        <v>60.982359045313039</v>
      </c>
      <c r="F78" s="115">
        <v>5289</v>
      </c>
      <c r="G78" s="114">
        <v>5463</v>
      </c>
      <c r="H78" s="114">
        <v>5585</v>
      </c>
      <c r="I78" s="114">
        <v>5563</v>
      </c>
      <c r="J78" s="140">
        <v>5381</v>
      </c>
      <c r="K78" s="114">
        <v>-92</v>
      </c>
      <c r="L78" s="116">
        <v>-1.7097193830143096</v>
      </c>
    </row>
    <row r="79" spans="1:12" s="110" customFormat="1" ht="15" customHeight="1" x14ac:dyDescent="0.2">
      <c r="A79" s="123"/>
      <c r="B79" s="124"/>
      <c r="C79" s="260" t="s">
        <v>107</v>
      </c>
      <c r="D79" s="261"/>
      <c r="E79" s="125">
        <v>39.017640954686961</v>
      </c>
      <c r="F79" s="143">
        <v>3384</v>
      </c>
      <c r="G79" s="144">
        <v>3544</v>
      </c>
      <c r="H79" s="144">
        <v>3595</v>
      </c>
      <c r="I79" s="144">
        <v>3546</v>
      </c>
      <c r="J79" s="145">
        <v>3609</v>
      </c>
      <c r="K79" s="144">
        <v>-225</v>
      </c>
      <c r="L79" s="146">
        <v>-6.2344139650872821</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86:L86"/>
    <mergeCell ref="A35:D35"/>
    <mergeCell ref="A41:D41"/>
    <mergeCell ref="A44:D44"/>
    <mergeCell ref="A47:D47"/>
    <mergeCell ref="A50:D50"/>
    <mergeCell ref="A85:L85"/>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8" t="s">
        <v>104</v>
      </c>
      <c r="B11" s="619"/>
      <c r="C11" s="285">
        <v>100</v>
      </c>
      <c r="D11" s="115">
        <v>112725</v>
      </c>
      <c r="E11" s="114">
        <v>114297</v>
      </c>
      <c r="F11" s="114">
        <v>114854</v>
      </c>
      <c r="G11" s="114">
        <v>112850</v>
      </c>
      <c r="H11" s="140">
        <v>112418</v>
      </c>
      <c r="I11" s="115">
        <v>307</v>
      </c>
      <c r="J11" s="116">
        <v>0.27308793965379208</v>
      </c>
    </row>
    <row r="12" spans="1:15" s="110" customFormat="1" ht="24.95" customHeight="1" x14ac:dyDescent="0.2">
      <c r="A12" s="193" t="s">
        <v>132</v>
      </c>
      <c r="B12" s="194" t="s">
        <v>133</v>
      </c>
      <c r="C12" s="113">
        <v>4.5242847638057221E-2</v>
      </c>
      <c r="D12" s="115">
        <v>51</v>
      </c>
      <c r="E12" s="114">
        <v>51</v>
      </c>
      <c r="F12" s="114">
        <v>54</v>
      </c>
      <c r="G12" s="114">
        <v>52</v>
      </c>
      <c r="H12" s="140">
        <v>50</v>
      </c>
      <c r="I12" s="115">
        <v>1</v>
      </c>
      <c r="J12" s="116">
        <v>2</v>
      </c>
    </row>
    <row r="13" spans="1:15" s="110" customFormat="1" ht="24.95" customHeight="1" x14ac:dyDescent="0.2">
      <c r="A13" s="193" t="s">
        <v>134</v>
      </c>
      <c r="B13" s="199" t="s">
        <v>214</v>
      </c>
      <c r="C13" s="113">
        <v>3.068529607451763</v>
      </c>
      <c r="D13" s="115">
        <v>3459</v>
      </c>
      <c r="E13" s="114">
        <v>3428</v>
      </c>
      <c r="F13" s="114">
        <v>3391</v>
      </c>
      <c r="G13" s="114">
        <v>3350</v>
      </c>
      <c r="H13" s="140">
        <v>3366</v>
      </c>
      <c r="I13" s="115">
        <v>93</v>
      </c>
      <c r="J13" s="116">
        <v>2.7629233511586451</v>
      </c>
    </row>
    <row r="14" spans="1:15" s="287" customFormat="1" ht="24" customHeight="1" x14ac:dyDescent="0.2">
      <c r="A14" s="193" t="s">
        <v>215</v>
      </c>
      <c r="B14" s="199" t="s">
        <v>137</v>
      </c>
      <c r="C14" s="113">
        <v>13.9090707473941</v>
      </c>
      <c r="D14" s="115">
        <v>15679</v>
      </c>
      <c r="E14" s="114">
        <v>15679</v>
      </c>
      <c r="F14" s="114">
        <v>15724</v>
      </c>
      <c r="G14" s="114">
        <v>15508</v>
      </c>
      <c r="H14" s="140">
        <v>15469</v>
      </c>
      <c r="I14" s="115">
        <v>210</v>
      </c>
      <c r="J14" s="116">
        <v>1.3575538173120434</v>
      </c>
      <c r="K14" s="110"/>
      <c r="L14" s="110"/>
      <c r="M14" s="110"/>
      <c r="N14" s="110"/>
      <c r="O14" s="110"/>
    </row>
    <row r="15" spans="1:15" s="110" customFormat="1" ht="24.75" customHeight="1" x14ac:dyDescent="0.2">
      <c r="A15" s="193" t="s">
        <v>216</v>
      </c>
      <c r="B15" s="199" t="s">
        <v>217</v>
      </c>
      <c r="C15" s="113">
        <v>0.76469283654912401</v>
      </c>
      <c r="D15" s="115">
        <v>862</v>
      </c>
      <c r="E15" s="114">
        <v>814</v>
      </c>
      <c r="F15" s="114">
        <v>828</v>
      </c>
      <c r="G15" s="114">
        <v>821</v>
      </c>
      <c r="H15" s="140">
        <v>827</v>
      </c>
      <c r="I15" s="115">
        <v>35</v>
      </c>
      <c r="J15" s="116">
        <v>4.2321644498186215</v>
      </c>
    </row>
    <row r="16" spans="1:15" s="287" customFormat="1" ht="24.95" customHeight="1" x14ac:dyDescent="0.2">
      <c r="A16" s="193" t="s">
        <v>218</v>
      </c>
      <c r="B16" s="199" t="s">
        <v>141</v>
      </c>
      <c r="C16" s="113">
        <v>11.323131514748281</v>
      </c>
      <c r="D16" s="115">
        <v>12764</v>
      </c>
      <c r="E16" s="114">
        <v>12774</v>
      </c>
      <c r="F16" s="114">
        <v>12821</v>
      </c>
      <c r="G16" s="114">
        <v>12627</v>
      </c>
      <c r="H16" s="140">
        <v>12596</v>
      </c>
      <c r="I16" s="115">
        <v>168</v>
      </c>
      <c r="J16" s="116">
        <v>1.3337567481740236</v>
      </c>
      <c r="K16" s="110"/>
      <c r="L16" s="110"/>
      <c r="M16" s="110"/>
      <c r="N16" s="110"/>
      <c r="O16" s="110"/>
    </row>
    <row r="17" spans="1:15" s="110" customFormat="1" ht="24.95" customHeight="1" x14ac:dyDescent="0.2">
      <c r="A17" s="193" t="s">
        <v>219</v>
      </c>
      <c r="B17" s="199" t="s">
        <v>220</v>
      </c>
      <c r="C17" s="113">
        <v>1.8212463960966956</v>
      </c>
      <c r="D17" s="115">
        <v>2053</v>
      </c>
      <c r="E17" s="114">
        <v>2091</v>
      </c>
      <c r="F17" s="114">
        <v>2075</v>
      </c>
      <c r="G17" s="114">
        <v>2060</v>
      </c>
      <c r="H17" s="140">
        <v>2046</v>
      </c>
      <c r="I17" s="115">
        <v>7</v>
      </c>
      <c r="J17" s="116">
        <v>0.34213098729227759</v>
      </c>
    </row>
    <row r="18" spans="1:15" s="287" customFormat="1" ht="24.95" customHeight="1" x14ac:dyDescent="0.2">
      <c r="A18" s="201" t="s">
        <v>144</v>
      </c>
      <c r="B18" s="202" t="s">
        <v>145</v>
      </c>
      <c r="C18" s="113">
        <v>3.5981370592149036</v>
      </c>
      <c r="D18" s="115">
        <v>4056</v>
      </c>
      <c r="E18" s="114">
        <v>4064</v>
      </c>
      <c r="F18" s="114">
        <v>4297</v>
      </c>
      <c r="G18" s="114">
        <v>4161</v>
      </c>
      <c r="H18" s="140">
        <v>4011</v>
      </c>
      <c r="I18" s="115">
        <v>45</v>
      </c>
      <c r="J18" s="116">
        <v>1.1219147344801794</v>
      </c>
      <c r="K18" s="110"/>
      <c r="L18" s="110"/>
      <c r="M18" s="110"/>
      <c r="N18" s="110"/>
      <c r="O18" s="110"/>
    </row>
    <row r="19" spans="1:15" s="110" customFormat="1" ht="24.95" customHeight="1" x14ac:dyDescent="0.2">
      <c r="A19" s="193" t="s">
        <v>146</v>
      </c>
      <c r="B19" s="199" t="s">
        <v>147</v>
      </c>
      <c r="C19" s="113">
        <v>12.331780882679086</v>
      </c>
      <c r="D19" s="115">
        <v>13901</v>
      </c>
      <c r="E19" s="114">
        <v>14113</v>
      </c>
      <c r="F19" s="114">
        <v>14135</v>
      </c>
      <c r="G19" s="114">
        <v>13795</v>
      </c>
      <c r="H19" s="140">
        <v>13865</v>
      </c>
      <c r="I19" s="115">
        <v>36</v>
      </c>
      <c r="J19" s="116">
        <v>0.25964659213847818</v>
      </c>
    </row>
    <row r="20" spans="1:15" s="287" customFormat="1" ht="24.95" customHeight="1" x14ac:dyDescent="0.2">
      <c r="A20" s="193" t="s">
        <v>148</v>
      </c>
      <c r="B20" s="199" t="s">
        <v>149</v>
      </c>
      <c r="C20" s="113">
        <v>5.3892215568862278</v>
      </c>
      <c r="D20" s="115">
        <v>6075</v>
      </c>
      <c r="E20" s="114">
        <v>6019</v>
      </c>
      <c r="F20" s="114">
        <v>5989</v>
      </c>
      <c r="G20" s="114">
        <v>5937</v>
      </c>
      <c r="H20" s="140">
        <v>6254</v>
      </c>
      <c r="I20" s="115">
        <v>-179</v>
      </c>
      <c r="J20" s="116">
        <v>-2.8621682123440997</v>
      </c>
      <c r="K20" s="110"/>
      <c r="L20" s="110"/>
      <c r="M20" s="110"/>
      <c r="N20" s="110"/>
      <c r="O20" s="110"/>
    </row>
    <row r="21" spans="1:15" s="110" customFormat="1" ht="24.95" customHeight="1" x14ac:dyDescent="0.2">
      <c r="A21" s="201" t="s">
        <v>150</v>
      </c>
      <c r="B21" s="202" t="s">
        <v>151</v>
      </c>
      <c r="C21" s="113">
        <v>3.614992237746729</v>
      </c>
      <c r="D21" s="115">
        <v>4075</v>
      </c>
      <c r="E21" s="114">
        <v>4130</v>
      </c>
      <c r="F21" s="114">
        <v>4192</v>
      </c>
      <c r="G21" s="114">
        <v>4126</v>
      </c>
      <c r="H21" s="140">
        <v>4056</v>
      </c>
      <c r="I21" s="115">
        <v>19</v>
      </c>
      <c r="J21" s="116">
        <v>0.46844181459566075</v>
      </c>
    </row>
    <row r="22" spans="1:15" s="110" customFormat="1" ht="24.95" customHeight="1" x14ac:dyDescent="0.2">
      <c r="A22" s="201" t="s">
        <v>152</v>
      </c>
      <c r="B22" s="199" t="s">
        <v>153</v>
      </c>
      <c r="C22" s="113">
        <v>2.921268573963185</v>
      </c>
      <c r="D22" s="115">
        <v>3293</v>
      </c>
      <c r="E22" s="114">
        <v>3321</v>
      </c>
      <c r="F22" s="114">
        <v>3357</v>
      </c>
      <c r="G22" s="114">
        <v>3232</v>
      </c>
      <c r="H22" s="140">
        <v>3245</v>
      </c>
      <c r="I22" s="115">
        <v>48</v>
      </c>
      <c r="J22" s="116">
        <v>1.4791987673343605</v>
      </c>
    </row>
    <row r="23" spans="1:15" s="110" customFormat="1" ht="24.95" customHeight="1" x14ac:dyDescent="0.2">
      <c r="A23" s="193" t="s">
        <v>154</v>
      </c>
      <c r="B23" s="199" t="s">
        <v>155</v>
      </c>
      <c r="C23" s="113">
        <v>2.6161011310711908</v>
      </c>
      <c r="D23" s="115">
        <v>2949</v>
      </c>
      <c r="E23" s="114">
        <v>2993</v>
      </c>
      <c r="F23" s="114">
        <v>3002</v>
      </c>
      <c r="G23" s="114">
        <v>2978</v>
      </c>
      <c r="H23" s="140">
        <v>3000</v>
      </c>
      <c r="I23" s="115">
        <v>-51</v>
      </c>
      <c r="J23" s="116">
        <v>-1.7</v>
      </c>
    </row>
    <row r="24" spans="1:15" s="110" customFormat="1" ht="24.95" customHeight="1" x14ac:dyDescent="0.2">
      <c r="A24" s="193" t="s">
        <v>156</v>
      </c>
      <c r="B24" s="199" t="s">
        <v>221</v>
      </c>
      <c r="C24" s="113">
        <v>8.3122643601685517</v>
      </c>
      <c r="D24" s="115">
        <v>9370</v>
      </c>
      <c r="E24" s="114">
        <v>9339</v>
      </c>
      <c r="F24" s="114">
        <v>9347</v>
      </c>
      <c r="G24" s="114">
        <v>9177</v>
      </c>
      <c r="H24" s="140">
        <v>9212</v>
      </c>
      <c r="I24" s="115">
        <v>158</v>
      </c>
      <c r="J24" s="116">
        <v>1.715154146765089</v>
      </c>
    </row>
    <row r="25" spans="1:15" s="110" customFormat="1" ht="24.95" customHeight="1" x14ac:dyDescent="0.2">
      <c r="A25" s="193" t="s">
        <v>222</v>
      </c>
      <c r="B25" s="204" t="s">
        <v>159</v>
      </c>
      <c r="C25" s="113">
        <v>5.249057440674207</v>
      </c>
      <c r="D25" s="115">
        <v>5917</v>
      </c>
      <c r="E25" s="114">
        <v>6671</v>
      </c>
      <c r="F25" s="114">
        <v>6729</v>
      </c>
      <c r="G25" s="114">
        <v>6695</v>
      </c>
      <c r="H25" s="140">
        <v>6376</v>
      </c>
      <c r="I25" s="115">
        <v>-459</v>
      </c>
      <c r="J25" s="116">
        <v>-7.1988707653701383</v>
      </c>
    </row>
    <row r="26" spans="1:15" s="110" customFormat="1" ht="24.95" customHeight="1" x14ac:dyDescent="0.2">
      <c r="A26" s="201">
        <v>782.78300000000002</v>
      </c>
      <c r="B26" s="203" t="s">
        <v>160</v>
      </c>
      <c r="C26" s="113">
        <v>2.9141716566866269</v>
      </c>
      <c r="D26" s="115">
        <v>3285</v>
      </c>
      <c r="E26" s="114">
        <v>3490</v>
      </c>
      <c r="F26" s="114">
        <v>3899</v>
      </c>
      <c r="G26" s="114">
        <v>3888</v>
      </c>
      <c r="H26" s="140">
        <v>3606</v>
      </c>
      <c r="I26" s="115">
        <v>-321</v>
      </c>
      <c r="J26" s="116">
        <v>-8.901830282861896</v>
      </c>
    </row>
    <row r="27" spans="1:15" s="110" customFormat="1" ht="24.95" customHeight="1" x14ac:dyDescent="0.2">
      <c r="A27" s="193" t="s">
        <v>161</v>
      </c>
      <c r="B27" s="199" t="s">
        <v>223</v>
      </c>
      <c r="C27" s="113">
        <v>7.8438678199157241</v>
      </c>
      <c r="D27" s="115">
        <v>8842</v>
      </c>
      <c r="E27" s="114">
        <v>8983</v>
      </c>
      <c r="F27" s="114">
        <v>8967</v>
      </c>
      <c r="G27" s="114">
        <v>8804</v>
      </c>
      <c r="H27" s="140">
        <v>8786</v>
      </c>
      <c r="I27" s="115">
        <v>56</v>
      </c>
      <c r="J27" s="116">
        <v>0.63737764625540638</v>
      </c>
    </row>
    <row r="28" spans="1:15" s="110" customFormat="1" ht="24.95" customHeight="1" x14ac:dyDescent="0.2">
      <c r="A28" s="193" t="s">
        <v>163</v>
      </c>
      <c r="B28" s="199" t="s">
        <v>164</v>
      </c>
      <c r="C28" s="113">
        <v>6.1725438012863165</v>
      </c>
      <c r="D28" s="115">
        <v>6958</v>
      </c>
      <c r="E28" s="114">
        <v>7160</v>
      </c>
      <c r="F28" s="114">
        <v>7043</v>
      </c>
      <c r="G28" s="114">
        <v>6884</v>
      </c>
      <c r="H28" s="140">
        <v>6962</v>
      </c>
      <c r="I28" s="115">
        <v>-4</v>
      </c>
      <c r="J28" s="116">
        <v>-5.7454754380925024E-2</v>
      </c>
    </row>
    <row r="29" spans="1:15" s="110" customFormat="1" ht="24.95" customHeight="1" x14ac:dyDescent="0.2">
      <c r="A29" s="193">
        <v>86</v>
      </c>
      <c r="B29" s="199" t="s">
        <v>165</v>
      </c>
      <c r="C29" s="113">
        <v>9.8363273453093818</v>
      </c>
      <c r="D29" s="115">
        <v>11088</v>
      </c>
      <c r="E29" s="114">
        <v>11167</v>
      </c>
      <c r="F29" s="114">
        <v>11066</v>
      </c>
      <c r="G29" s="114">
        <v>10891</v>
      </c>
      <c r="H29" s="140">
        <v>10854</v>
      </c>
      <c r="I29" s="115">
        <v>234</v>
      </c>
      <c r="J29" s="116">
        <v>2.1558872305140961</v>
      </c>
    </row>
    <row r="30" spans="1:15" s="110" customFormat="1" ht="24.95" customHeight="1" x14ac:dyDescent="0.2">
      <c r="A30" s="193">
        <v>87.88</v>
      </c>
      <c r="B30" s="204" t="s">
        <v>166</v>
      </c>
      <c r="C30" s="113">
        <v>7.4491017964071853</v>
      </c>
      <c r="D30" s="115">
        <v>8397</v>
      </c>
      <c r="E30" s="114">
        <v>8296</v>
      </c>
      <c r="F30" s="114">
        <v>8254</v>
      </c>
      <c r="G30" s="114">
        <v>8115</v>
      </c>
      <c r="H30" s="140">
        <v>8073</v>
      </c>
      <c r="I30" s="115">
        <v>324</v>
      </c>
      <c r="J30" s="116">
        <v>4.0133779264214047</v>
      </c>
    </row>
    <row r="31" spans="1:15" s="110" customFormat="1" ht="24.95" customHeight="1" x14ac:dyDescent="0.2">
      <c r="A31" s="193" t="s">
        <v>167</v>
      </c>
      <c r="B31" s="199" t="s">
        <v>168</v>
      </c>
      <c r="C31" s="113">
        <v>4.7283211355067643</v>
      </c>
      <c r="D31" s="115">
        <v>5330</v>
      </c>
      <c r="E31" s="114">
        <v>5393</v>
      </c>
      <c r="F31" s="114">
        <v>5408</v>
      </c>
      <c r="G31" s="114">
        <v>5257</v>
      </c>
      <c r="H31" s="140">
        <v>5233</v>
      </c>
      <c r="I31" s="115">
        <v>97</v>
      </c>
      <c r="J31" s="116">
        <v>1.8536212497611313</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4.5242847638057221E-2</v>
      </c>
      <c r="D34" s="115">
        <v>51</v>
      </c>
      <c r="E34" s="114">
        <v>51</v>
      </c>
      <c r="F34" s="114">
        <v>54</v>
      </c>
      <c r="G34" s="114">
        <v>52</v>
      </c>
      <c r="H34" s="140">
        <v>50</v>
      </c>
      <c r="I34" s="115">
        <v>1</v>
      </c>
      <c r="J34" s="116">
        <v>2</v>
      </c>
    </row>
    <row r="35" spans="1:10" s="110" customFormat="1" ht="24.95" customHeight="1" x14ac:dyDescent="0.2">
      <c r="A35" s="292" t="s">
        <v>171</v>
      </c>
      <c r="B35" s="293" t="s">
        <v>172</v>
      </c>
      <c r="C35" s="113">
        <v>20.575737414060768</v>
      </c>
      <c r="D35" s="115">
        <v>23194</v>
      </c>
      <c r="E35" s="114">
        <v>23171</v>
      </c>
      <c r="F35" s="114">
        <v>23412</v>
      </c>
      <c r="G35" s="114">
        <v>23019</v>
      </c>
      <c r="H35" s="140">
        <v>22846</v>
      </c>
      <c r="I35" s="115">
        <v>348</v>
      </c>
      <c r="J35" s="116">
        <v>1.5232425807581196</v>
      </c>
    </row>
    <row r="36" spans="1:10" s="110" customFormat="1" ht="24.95" customHeight="1" x14ac:dyDescent="0.2">
      <c r="A36" s="294" t="s">
        <v>173</v>
      </c>
      <c r="B36" s="295" t="s">
        <v>174</v>
      </c>
      <c r="C36" s="125">
        <v>79.379019738301182</v>
      </c>
      <c r="D36" s="143">
        <v>89480</v>
      </c>
      <c r="E36" s="144">
        <v>91075</v>
      </c>
      <c r="F36" s="144">
        <v>91388</v>
      </c>
      <c r="G36" s="144">
        <v>89779</v>
      </c>
      <c r="H36" s="145">
        <v>89522</v>
      </c>
      <c r="I36" s="143">
        <v>-42</v>
      </c>
      <c r="J36" s="146">
        <v>-4.6915841915953618E-2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2020-09-25T08:55:24Z</dcterms:created>
  <dcterms:modified xsi:type="dcterms:W3CDTF">2020-09-28T08:08:39Z</dcterms:modified>
</cp:coreProperties>
</file>