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J75" i="24" s="1"/>
  <c r="G75" i="24"/>
  <c r="F75" i="24"/>
  <c r="E75" i="24"/>
  <c r="L74" i="24"/>
  <c r="H74" i="24" s="1"/>
  <c r="G74" i="24"/>
  <c r="F74" i="24"/>
  <c r="E74" i="24"/>
  <c r="L73" i="24"/>
  <c r="H73" i="24" s="1"/>
  <c r="J73" i="24" s="1"/>
  <c r="G73" i="24"/>
  <c r="F73" i="24"/>
  <c r="E73" i="24"/>
  <c r="L72" i="24"/>
  <c r="H72" i="24" s="1"/>
  <c r="J72" i="24"/>
  <c r="G72" i="24"/>
  <c r="F72" i="24"/>
  <c r="E72" i="24"/>
  <c r="L71" i="24"/>
  <c r="H71" i="24" s="1"/>
  <c r="J71" i="24"/>
  <c r="G71" i="24"/>
  <c r="F71" i="24"/>
  <c r="E71" i="24"/>
  <c r="L70" i="24"/>
  <c r="H70" i="24" s="1"/>
  <c r="J70" i="24" s="1"/>
  <c r="G70" i="24"/>
  <c r="F70" i="24"/>
  <c r="E70" i="24"/>
  <c r="L69" i="24"/>
  <c r="H69" i="24" s="1"/>
  <c r="J69" i="24"/>
  <c r="G69" i="24"/>
  <c r="F69" i="24"/>
  <c r="E69" i="24"/>
  <c r="L68" i="24"/>
  <c r="H68" i="24" s="1"/>
  <c r="J68" i="24"/>
  <c r="G68" i="24"/>
  <c r="F68" i="24"/>
  <c r="E68" i="24"/>
  <c r="L67" i="24"/>
  <c r="H67" i="24" s="1"/>
  <c r="J67" i="24" s="1"/>
  <c r="G67" i="24"/>
  <c r="F67" i="24"/>
  <c r="E67" i="24"/>
  <c r="L66" i="24"/>
  <c r="H66" i="24" s="1"/>
  <c r="G66" i="24"/>
  <c r="F66" i="24"/>
  <c r="E66" i="24"/>
  <c r="L65" i="24"/>
  <c r="H65" i="24" s="1"/>
  <c r="J65" i="24"/>
  <c r="G65" i="24"/>
  <c r="F65" i="24"/>
  <c r="E65" i="24"/>
  <c r="L64" i="24"/>
  <c r="H64" i="24" s="1"/>
  <c r="J64" i="24"/>
  <c r="G64" i="24"/>
  <c r="F64" i="24"/>
  <c r="E64" i="24"/>
  <c r="L63" i="24"/>
  <c r="H63" i="24" s="1"/>
  <c r="J63" i="24"/>
  <c r="G63" i="24"/>
  <c r="F63" i="24"/>
  <c r="E63" i="24"/>
  <c r="L62" i="24"/>
  <c r="H62" i="24" s="1"/>
  <c r="J62" i="24" s="1"/>
  <c r="G62" i="24"/>
  <c r="F62" i="24"/>
  <c r="E62" i="24"/>
  <c r="L61" i="24"/>
  <c r="H61" i="24" s="1"/>
  <c r="J61" i="24"/>
  <c r="G61" i="24"/>
  <c r="F61" i="24"/>
  <c r="E61" i="24"/>
  <c r="L60" i="24"/>
  <c r="H60" i="24" s="1"/>
  <c r="J60" i="24" s="1"/>
  <c r="G60" i="24"/>
  <c r="F60" i="24"/>
  <c r="E60" i="24"/>
  <c r="L59" i="24"/>
  <c r="H59" i="24" s="1"/>
  <c r="J59" i="24" s="1"/>
  <c r="G59" i="24"/>
  <c r="F59" i="24"/>
  <c r="E59" i="24"/>
  <c r="L58" i="24"/>
  <c r="H58" i="24" s="1"/>
  <c r="G58" i="24"/>
  <c r="F58" i="24"/>
  <c r="E58" i="24"/>
  <c r="L57" i="24"/>
  <c r="H57" i="24" s="1"/>
  <c r="J57" i="24"/>
  <c r="G57" i="24"/>
  <c r="F57" i="24"/>
  <c r="E57" i="24"/>
  <c r="L56" i="24"/>
  <c r="H56" i="24" s="1"/>
  <c r="J56" i="24"/>
  <c r="G56" i="24"/>
  <c r="F56" i="24"/>
  <c r="E56" i="24"/>
  <c r="L55" i="24"/>
  <c r="H55" i="24" s="1"/>
  <c r="J55" i="24"/>
  <c r="G55" i="24"/>
  <c r="F55" i="24"/>
  <c r="E55" i="24"/>
  <c r="L54" i="24"/>
  <c r="H54" i="24" s="1"/>
  <c r="J54" i="24" s="1"/>
  <c r="G54" i="24"/>
  <c r="F54" i="24"/>
  <c r="E54" i="24"/>
  <c r="L53" i="24"/>
  <c r="H53" i="24" s="1"/>
  <c r="J53" i="24"/>
  <c r="G53" i="24"/>
  <c r="F53" i="24"/>
  <c r="E53" i="24"/>
  <c r="L52" i="24"/>
  <c r="H52" i="24" s="1"/>
  <c r="J52" i="24" s="1"/>
  <c r="G52" i="24"/>
  <c r="F52" i="24"/>
  <c r="E52" i="24"/>
  <c r="L51" i="24"/>
  <c r="H51" i="24" s="1"/>
  <c r="J51" i="24" s="1"/>
  <c r="G51" i="24"/>
  <c r="F51" i="24"/>
  <c r="E51" i="24"/>
  <c r="K44" i="24"/>
  <c r="I44" i="24"/>
  <c r="G44" i="24"/>
  <c r="D44" i="24"/>
  <c r="C44" i="24"/>
  <c r="M44" i="24" s="1"/>
  <c r="B44" i="24"/>
  <c r="J44" i="24" s="1"/>
  <c r="K43" i="24"/>
  <c r="H43" i="24"/>
  <c r="F43" i="24"/>
  <c r="E43" i="24"/>
  <c r="C43" i="24"/>
  <c r="B43" i="24"/>
  <c r="D43" i="24" s="1"/>
  <c r="L42" i="24"/>
  <c r="K42" i="24"/>
  <c r="I42" i="24"/>
  <c r="G42" i="24"/>
  <c r="D42" i="24"/>
  <c r="C42" i="24"/>
  <c r="M42" i="24" s="1"/>
  <c r="B42" i="24"/>
  <c r="J42" i="24" s="1"/>
  <c r="M41" i="24"/>
  <c r="K41" i="24"/>
  <c r="H41" i="24"/>
  <c r="F41" i="24"/>
  <c r="E41" i="24"/>
  <c r="C41" i="24"/>
  <c r="B41" i="24"/>
  <c r="D41" i="24" s="1"/>
  <c r="L40" i="24"/>
  <c r="I40" i="24"/>
  <c r="G40" i="24"/>
  <c r="D40" i="24"/>
  <c r="C40" i="24"/>
  <c r="M40" i="24" s="1"/>
  <c r="B40" i="24"/>
  <c r="K40" i="24" s="1"/>
  <c r="C39" i="24"/>
  <c r="M36" i="24"/>
  <c r="L36" i="24"/>
  <c r="K36" i="24"/>
  <c r="J36" i="24"/>
  <c r="I36" i="24"/>
  <c r="H36" i="24"/>
  <c r="G36" i="24"/>
  <c r="F36" i="24"/>
  <c r="E36" i="24"/>
  <c r="D36" i="24"/>
  <c r="K57" i="15"/>
  <c r="L57" i="15" s="1"/>
  <c r="C45" i="24"/>
  <c r="C38" i="24"/>
  <c r="C37" i="24"/>
  <c r="C35" i="24"/>
  <c r="C34" i="24"/>
  <c r="C33" i="24"/>
  <c r="I33" i="24" s="1"/>
  <c r="C32" i="24"/>
  <c r="C31" i="24"/>
  <c r="C30" i="24"/>
  <c r="G30" i="24" s="1"/>
  <c r="C29" i="24"/>
  <c r="C28" i="24"/>
  <c r="E28" i="24" s="1"/>
  <c r="C27" i="24"/>
  <c r="C26" i="24"/>
  <c r="C25" i="24"/>
  <c r="I25" i="24" s="1"/>
  <c r="C24" i="24"/>
  <c r="C23" i="24"/>
  <c r="C22" i="24"/>
  <c r="G22" i="24" s="1"/>
  <c r="C21" i="24"/>
  <c r="C20" i="24"/>
  <c r="E20" i="24" s="1"/>
  <c r="C19" i="24"/>
  <c r="C18" i="24"/>
  <c r="C17" i="24"/>
  <c r="C16" i="24"/>
  <c r="C15" i="24"/>
  <c r="C9" i="24"/>
  <c r="C8" i="24"/>
  <c r="E8" i="24" s="1"/>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M22" i="24" l="1"/>
  <c r="M30" i="24"/>
  <c r="F33" i="24"/>
  <c r="D33" i="24"/>
  <c r="J33" i="24"/>
  <c r="H33" i="24"/>
  <c r="K33" i="24"/>
  <c r="F7" i="24"/>
  <c r="D7" i="24"/>
  <c r="J7" i="24"/>
  <c r="H7" i="24"/>
  <c r="K7" i="24"/>
  <c r="F17" i="24"/>
  <c r="D17" i="24"/>
  <c r="J17" i="24"/>
  <c r="H17" i="24"/>
  <c r="K17" i="24"/>
  <c r="G9" i="24"/>
  <c r="M9" i="24"/>
  <c r="E9" i="24"/>
  <c r="L9" i="24"/>
  <c r="I9" i="24"/>
  <c r="F9" i="24"/>
  <c r="D9" i="24"/>
  <c r="J9" i="24"/>
  <c r="H9" i="24"/>
  <c r="K9" i="24"/>
  <c r="K8" i="24"/>
  <c r="J8" i="24"/>
  <c r="H8" i="24"/>
  <c r="F8" i="24"/>
  <c r="D8" i="24"/>
  <c r="F25" i="24"/>
  <c r="D25" i="24"/>
  <c r="J25" i="24"/>
  <c r="H25" i="24"/>
  <c r="K25" i="24"/>
  <c r="G21" i="24"/>
  <c r="M21" i="24"/>
  <c r="E21" i="24"/>
  <c r="L21" i="24"/>
  <c r="I21" i="24"/>
  <c r="F23" i="24"/>
  <c r="D23" i="24"/>
  <c r="J23" i="24"/>
  <c r="H23" i="24"/>
  <c r="K23" i="24"/>
  <c r="K16" i="24"/>
  <c r="J16" i="24"/>
  <c r="H16" i="24"/>
  <c r="F16" i="24"/>
  <c r="D16" i="24"/>
  <c r="F19" i="24"/>
  <c r="D19" i="24"/>
  <c r="J19" i="24"/>
  <c r="H19" i="24"/>
  <c r="K19" i="24"/>
  <c r="K22" i="24"/>
  <c r="J22" i="24"/>
  <c r="H22" i="24"/>
  <c r="F22" i="24"/>
  <c r="D22" i="24"/>
  <c r="K32" i="24"/>
  <c r="J32" i="24"/>
  <c r="H32" i="24"/>
  <c r="F32" i="24"/>
  <c r="D32" i="24"/>
  <c r="F35" i="24"/>
  <c r="D35" i="24"/>
  <c r="J35" i="24"/>
  <c r="H35" i="24"/>
  <c r="K35" i="24"/>
  <c r="B45" i="24"/>
  <c r="B39" i="24"/>
  <c r="G17" i="24"/>
  <c r="M17" i="24"/>
  <c r="E17" i="24"/>
  <c r="L17" i="24"/>
  <c r="I24" i="24"/>
  <c r="L24" i="24"/>
  <c r="M24" i="24"/>
  <c r="G24" i="24"/>
  <c r="E24" i="24"/>
  <c r="G27" i="24"/>
  <c r="M27" i="24"/>
  <c r="E27" i="24"/>
  <c r="L27" i="24"/>
  <c r="I27" i="24"/>
  <c r="I45" i="24"/>
  <c r="G45" i="24"/>
  <c r="L45" i="24"/>
  <c r="E45" i="24"/>
  <c r="G31" i="24"/>
  <c r="M31" i="24"/>
  <c r="E31" i="24"/>
  <c r="L31" i="24"/>
  <c r="I31" i="24"/>
  <c r="K20" i="24"/>
  <c r="J20" i="24"/>
  <c r="H20" i="24"/>
  <c r="F20" i="24"/>
  <c r="D20" i="24"/>
  <c r="I28" i="24"/>
  <c r="L28" i="24"/>
  <c r="M28" i="24"/>
  <c r="G28" i="24"/>
  <c r="B14" i="24"/>
  <c r="B6" i="24"/>
  <c r="G15" i="24"/>
  <c r="M15" i="24"/>
  <c r="E15" i="24"/>
  <c r="L15" i="24"/>
  <c r="I15" i="24"/>
  <c r="I18" i="24"/>
  <c r="L18" i="24"/>
  <c r="M18" i="24"/>
  <c r="G18" i="24"/>
  <c r="E18" i="24"/>
  <c r="G25" i="24"/>
  <c r="M25" i="24"/>
  <c r="E25" i="24"/>
  <c r="L25" i="24"/>
  <c r="I32" i="24"/>
  <c r="L32" i="24"/>
  <c r="M32" i="24"/>
  <c r="G32" i="24"/>
  <c r="E32" i="24"/>
  <c r="G35" i="24"/>
  <c r="M35" i="24"/>
  <c r="E35" i="24"/>
  <c r="L35" i="24"/>
  <c r="I35" i="24"/>
  <c r="K58" i="24"/>
  <c r="I58" i="24"/>
  <c r="J58" i="24"/>
  <c r="K74" i="24"/>
  <c r="I74" i="24"/>
  <c r="J74" i="24"/>
  <c r="I8" i="24"/>
  <c r="L8" i="24"/>
  <c r="M8" i="24"/>
  <c r="G8" i="24"/>
  <c r="G7" i="24"/>
  <c r="M7" i="24"/>
  <c r="E7" i="24"/>
  <c r="L7" i="24"/>
  <c r="I7" i="24"/>
  <c r="K24" i="24"/>
  <c r="J24" i="24"/>
  <c r="H24" i="24"/>
  <c r="F24" i="24"/>
  <c r="D24" i="24"/>
  <c r="F27" i="24"/>
  <c r="D27" i="24"/>
  <c r="J27" i="24"/>
  <c r="H27" i="24"/>
  <c r="K27" i="24"/>
  <c r="K30" i="24"/>
  <c r="J30" i="24"/>
  <c r="H30" i="24"/>
  <c r="F30" i="24"/>
  <c r="D30" i="24"/>
  <c r="G29" i="24"/>
  <c r="M29" i="24"/>
  <c r="E29" i="24"/>
  <c r="L29" i="24"/>
  <c r="I29" i="24"/>
  <c r="H37" i="24"/>
  <c r="F37" i="24"/>
  <c r="D37" i="24"/>
  <c r="J37" i="24"/>
  <c r="K37" i="24"/>
  <c r="F21" i="24"/>
  <c r="D21" i="24"/>
  <c r="J21" i="24"/>
  <c r="H21" i="24"/>
  <c r="K21" i="24"/>
  <c r="D38" i="24"/>
  <c r="K38" i="24"/>
  <c r="J38" i="24"/>
  <c r="H38" i="24"/>
  <c r="F38" i="24"/>
  <c r="I16" i="24"/>
  <c r="L16" i="24"/>
  <c r="M16" i="24"/>
  <c r="G16" i="24"/>
  <c r="E16" i="24"/>
  <c r="G19" i="24"/>
  <c r="M19" i="24"/>
  <c r="E19" i="24"/>
  <c r="L19" i="24"/>
  <c r="I19" i="24"/>
  <c r="I37" i="24"/>
  <c r="G37" i="24"/>
  <c r="L37" i="24"/>
  <c r="M37" i="24"/>
  <c r="E37" i="24"/>
  <c r="I17" i="24"/>
  <c r="I34" i="24"/>
  <c r="L34" i="24"/>
  <c r="M34" i="24"/>
  <c r="G34" i="24"/>
  <c r="E34" i="24"/>
  <c r="K18" i="24"/>
  <c r="J18" i="24"/>
  <c r="H18" i="24"/>
  <c r="F18" i="24"/>
  <c r="D18" i="24"/>
  <c r="K28" i="24"/>
  <c r="J28" i="24"/>
  <c r="H28" i="24"/>
  <c r="F28" i="24"/>
  <c r="D28" i="24"/>
  <c r="F31" i="24"/>
  <c r="D31" i="24"/>
  <c r="J31" i="24"/>
  <c r="H31" i="24"/>
  <c r="K31" i="24"/>
  <c r="K34" i="24"/>
  <c r="J34" i="24"/>
  <c r="H34" i="24"/>
  <c r="F34" i="24"/>
  <c r="D34" i="24"/>
  <c r="G23" i="24"/>
  <c r="M23" i="24"/>
  <c r="E23" i="24"/>
  <c r="L23" i="24"/>
  <c r="I23" i="24"/>
  <c r="I26" i="24"/>
  <c r="L26" i="24"/>
  <c r="M26" i="24"/>
  <c r="G26" i="24"/>
  <c r="E26" i="24"/>
  <c r="G33" i="24"/>
  <c r="M33" i="24"/>
  <c r="E33" i="24"/>
  <c r="L33" i="24"/>
  <c r="I39" i="24"/>
  <c r="G39" i="24"/>
  <c r="L39" i="24"/>
  <c r="M39" i="24"/>
  <c r="E39" i="24"/>
  <c r="F29" i="24"/>
  <c r="D29" i="24"/>
  <c r="J29" i="24"/>
  <c r="H29" i="24"/>
  <c r="K29" i="24"/>
  <c r="K26" i="24"/>
  <c r="J26" i="24"/>
  <c r="H26" i="24"/>
  <c r="F26" i="24"/>
  <c r="D26" i="24"/>
  <c r="I20" i="24"/>
  <c r="L20" i="24"/>
  <c r="M20" i="24"/>
  <c r="G20" i="24"/>
  <c r="M38" i="24"/>
  <c r="E38" i="24"/>
  <c r="L38" i="24"/>
  <c r="G38" i="24"/>
  <c r="I38" i="24"/>
  <c r="M45" i="24"/>
  <c r="K66" i="24"/>
  <c r="I66" i="24"/>
  <c r="J66" i="24"/>
  <c r="J77" i="24"/>
  <c r="K53" i="24"/>
  <c r="I53" i="24"/>
  <c r="K61" i="24"/>
  <c r="I61" i="24"/>
  <c r="K69" i="24"/>
  <c r="I69" i="24"/>
  <c r="I43" i="24"/>
  <c r="G43" i="24"/>
  <c r="L43" i="24"/>
  <c r="K55" i="24"/>
  <c r="I55" i="24"/>
  <c r="K63" i="24"/>
  <c r="I63" i="24"/>
  <c r="K71" i="24"/>
  <c r="I71" i="24"/>
  <c r="K52" i="24"/>
  <c r="I52" i="24"/>
  <c r="K60" i="24"/>
  <c r="I60" i="24"/>
  <c r="K68" i="24"/>
  <c r="I68" i="24"/>
  <c r="F15" i="24"/>
  <c r="D15" i="24"/>
  <c r="J15" i="24"/>
  <c r="H15" i="24"/>
  <c r="K15" i="24"/>
  <c r="I41" i="24"/>
  <c r="G41" i="24"/>
  <c r="L41" i="24"/>
  <c r="K57" i="24"/>
  <c r="I57" i="24"/>
  <c r="K65" i="24"/>
  <c r="I65" i="24"/>
  <c r="K73" i="24"/>
  <c r="I73" i="24"/>
  <c r="C14" i="24"/>
  <c r="C6" i="24"/>
  <c r="I22" i="24"/>
  <c r="L22" i="24"/>
  <c r="I30" i="24"/>
  <c r="L30" i="24"/>
  <c r="K54" i="24"/>
  <c r="I54" i="24"/>
  <c r="K62" i="24"/>
  <c r="I62" i="24"/>
  <c r="K70" i="24"/>
  <c r="I70" i="24"/>
  <c r="K51" i="24"/>
  <c r="I51" i="24"/>
  <c r="K59" i="24"/>
  <c r="I59" i="24"/>
  <c r="K67" i="24"/>
  <c r="I67" i="24"/>
  <c r="K75" i="24"/>
  <c r="K77" i="24" s="1"/>
  <c r="I75" i="24"/>
  <c r="I77" i="24" s="1"/>
  <c r="E22" i="24"/>
  <c r="E30" i="24"/>
  <c r="M43" i="24"/>
  <c r="K56" i="24"/>
  <c r="I56" i="24"/>
  <c r="K64" i="24"/>
  <c r="I64" i="24"/>
  <c r="K72" i="24"/>
  <c r="I72" i="24"/>
  <c r="F40" i="24"/>
  <c r="J41" i="24"/>
  <c r="F42" i="24"/>
  <c r="J43" i="24"/>
  <c r="F44" i="24"/>
  <c r="H40" i="24"/>
  <c r="H42" i="24"/>
  <c r="H44" i="24"/>
  <c r="J40" i="24"/>
  <c r="L44" i="24"/>
  <c r="E40" i="24"/>
  <c r="E42" i="24"/>
  <c r="E44" i="24"/>
  <c r="H39" i="24" l="1"/>
  <c r="F39" i="24"/>
  <c r="D39" i="24"/>
  <c r="J39" i="24"/>
  <c r="K39" i="24"/>
  <c r="I78" i="24"/>
  <c r="I79" i="24"/>
  <c r="H45" i="24"/>
  <c r="F45" i="24"/>
  <c r="D45" i="24"/>
  <c r="J45" i="24"/>
  <c r="K45" i="24"/>
  <c r="J79" i="24"/>
  <c r="J78" i="24"/>
  <c r="I6" i="24"/>
  <c r="L6" i="24"/>
  <c r="M6" i="24"/>
  <c r="G6" i="24"/>
  <c r="E6" i="24"/>
  <c r="K79" i="24"/>
  <c r="K78" i="24"/>
  <c r="I14" i="24"/>
  <c r="L14" i="24"/>
  <c r="E14" i="24"/>
  <c r="G14" i="24"/>
  <c r="M14" i="24"/>
  <c r="K6" i="24"/>
  <c r="J6" i="24"/>
  <c r="H6" i="24"/>
  <c r="F6" i="24"/>
  <c r="D6" i="24"/>
  <c r="K14" i="24"/>
  <c r="J14" i="24"/>
  <c r="H14" i="24"/>
  <c r="F14" i="24"/>
  <c r="D14" i="24"/>
  <c r="I83" i="24" l="1"/>
  <c r="I82" i="24"/>
  <c r="I81" i="24"/>
</calcChain>
</file>

<file path=xl/sharedStrings.xml><?xml version="1.0" encoding="utf-8"?>
<sst xmlns="http://schemas.openxmlformats.org/spreadsheetml/2006/main" count="1915" uniqueCount="521">
  <si>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</si>
  <si>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</si>
  <si>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</si>
  <si>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</si>
  <si>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</si>
  <si>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</si>
  <si>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</si>
  <si>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</si>
  <si>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</si>
  <si>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</si>
  <si>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</si>
  <si>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</si>
  <si>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</si>
  <si>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Pirmasens, kreisfreie Stadt (07317)</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</si>
  <si>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</si>
  <si>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</si>
  <si>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</si>
  <si>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</si>
  <si>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</si>
  <si>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</si>
  <si>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</si>
  <si>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</si>
  <si>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</si>
  <si>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</si>
  <si>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</si>
  <si>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</si>
  <si>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</si>
  <si>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</si>
  <si>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</si>
  <si>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</si>
  <si>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</si>
  <si>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</si>
  <si>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</si>
  <si>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</si>
  <si>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</si>
  <si>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</si>
  <si>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</si>
  <si>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</si>
  <si>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</si>
  <si>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</si>
  <si>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</si>
  <si>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</si>
  <si>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</si>
  <si>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</si>
  <si>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</si>
  <si>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</si>
  <si>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</si>
  <si>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</si>
  <si>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</si>
  <si>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</si>
  <si>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</si>
  <si>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</si>
  <si>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</si>
  <si>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</si>
  <si>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</si>
  <si>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</si>
  <si>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</si>
  <si>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</si>
  <si>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</si>
  <si>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</si>
  <si>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</si>
  <si>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</si>
  <si>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</si>
  <si>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</si>
  <si>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</si>
  <si>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</si>
  <si>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</si>
  <si>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</si>
  <si>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</si>
  <si>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</si>
  <si>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</si>
  <si>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</si>
  <si>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</si>
  <si>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</si>
  <si>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</si>
  <si>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</si>
  <si>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</si>
  <si>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</si>
  <si>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</si>
  <si>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</si>
  <si>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</si>
  <si>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</si>
  <si>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</si>
  <si>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</si>
  <si>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</si>
  <si>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</si>
  <si>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</si>
  <si>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</si>
  <si>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</si>
  <si>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</si>
  <si>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</si>
  <si>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</si>
  <si>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Pirmasens, kreisfreie Stadt (07317);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</si>
  <si>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</si>
  <si>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</si>
  <si>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</si>
  <si>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</si>
  <si>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</si>
  <si>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</si>
  <si>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</si>
  <si>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</si>
  <si>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</si>
  <si>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</si>
  <si>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</si>
  <si>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</si>
  <si>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</si>
  <si>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</si>
  <si>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</si>
  <si>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</si>
  <si>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</si>
  <si>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</si>
  <si>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</si>
  <si>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</si>
  <si>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</si>
  <si>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</si>
  <si>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</si>
  <si>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</si>
  <si>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</si>
  <si>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</si>
  <si>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</si>
  <si>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</si>
  <si>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</si>
  <si>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</si>
  <si>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</si>
  <si>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</si>
  <si>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</si>
  <si>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</si>
  <si>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</si>
  <si>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</si>
  <si>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Rheinland-Pfalz</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</si>
  <si>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</si>
  <si>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</si>
  <si>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</si>
  <si>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</si>
  <si>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</si>
  <si>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</si>
  <si>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</si>
  <si>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</si>
  <si>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</si>
  <si>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</si>
  <si>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</si>
  <si>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</si>
  <si>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</si>
  <si>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</si>
  <si>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</si>
  <si>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</si>
  <si>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</si>
  <si>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</si>
  <si>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</si>
  <si>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</si>
  <si>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</si>
  <si>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</si>
  <si>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</si>
  <si>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</si>
  <si>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</si>
  <si>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</si>
  <si>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</si>
  <si>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</si>
  <si>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</si>
  <si>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</si>
  <si>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</si>
  <si>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</si>
  <si>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</si>
  <si>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</si>
  <si>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</si>
  <si>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</si>
  <si>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</si>
  <si>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</si>
  <si>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</si>
  <si>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</si>
  <si>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</si>
  <si>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</si>
  <si>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</si>
  <si>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</si>
  <si>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</si>
  <si>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</si>
  <si>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</si>
  <si>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</si>
  <si>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</si>
  <si>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</si>
  <si>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</si>
  <si>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</si>
  <si>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</si>
  <si>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Pirmasens, kreisfreie Stadt (07317)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</si>
  <si>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</si>
  <si>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</si>
  <si>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</si>
  <si>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</si>
  <si>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</si>
  <si>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</si>
  <si>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</si>
  <si>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</si>
  <si>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</si>
  <si>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</si>
  <si>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</si>
  <si>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</si>
  <si>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</si>
  <si>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</si>
  <si>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</si>
  <si>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</si>
  <si>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</si>
  <si>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</si>
  <si>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</si>
  <si>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</si>
  <si>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</si>
  <si>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</si>
  <si>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</si>
  <si>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</si>
  <si>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</si>
  <si>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</si>
  <si>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</si>
  <si>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</si>
  <si>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</si>
  <si>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</si>
  <si>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</si>
  <si>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</si>
  <si>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</si>
  <si>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</si>
  <si>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</si>
  <si>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</si>
  <si>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</si>
  <si>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</si>
  <si>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</si>
  <si>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</si>
  <si>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</si>
  <si>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</si>
  <si>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</si>
  <si>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</si>
  <si>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</si>
  <si>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</si>
  <si>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</si>
  <si>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</si>
  <si>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</si>
  <si>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</si>
  <si>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</si>
  <si>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</si>
  <si>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</si>
  <si>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</si>
  <si>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</si>
  <si>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</si>
  <si>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</si>
  <si>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</si>
  <si>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</si>
  <si>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</si>
  <si>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</si>
  <si>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</si>
  <si>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</si>
  <si>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</si>
  <si>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</si>
  <si>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</si>
  <si>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</si>
  <si>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</si>
  <si>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</si>
  <si>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</si>
  <si>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</si>
  <si>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</si>
  <si>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</si>
  <si>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</si>
  <si>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</si>
  <si>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</si>
  <si>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</si>
  <si>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</si>
  <si>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</si>
  <si>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</si>
  <si>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</si>
  <si>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</si>
  <si>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</si>
  <si>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</si>
  <si>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</si>
  <si>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</si>
  <si>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</si>
  <si>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</si>
  <si>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</si>
  <si>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</si>
  <si>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</si>
  <si>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</si>
  <si>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</si>
  <si>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</si>
  <si>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</si>
  <si>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</si>
  <si>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</si>
  <si>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</si>
  <si>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</si>
  <si>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</si>
  <si>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</si>
  <si>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</si>
  <si>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</si>
  <si>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</si>
  <si>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</si>
  <si>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</si>
  <si>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</si>
  <si>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</si>
  <si>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</si>
  <si>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</si>
  <si>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</si>
  <si>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</si>
  <si>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</si>
  <si>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</si>
  <si>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</si>
  <si>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</si>
  <si>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</si>
  <si>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</si>
  <si>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</si>
  <si>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</si>
  <si>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</si>
  <si>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</si>
  <si>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</si>
  <si>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</si>
  <si>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</si>
  <si>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</si>
  <si>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</si>
  <si>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</si>
  <si>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</si>
  <si>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</si>
  <si>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</si>
  <si>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</si>
  <si>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</si>
  <si>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</si>
  <si>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</si>
  <si>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</si>
  <si>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</si>
  <si>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</si>
  <si>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</si>
  <si>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</si>
  <si>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</si>
  <si>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</si>
  <si>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</si>
  <si>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</si>
  <si>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</si>
  <si>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</si>
  <si>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</si>
  <si>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</si>
  <si>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</si>
  <si>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</si>
  <si>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</si>
  <si>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</si>
  <si>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</si>
  <si>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</si>
  <si>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</si>
  <si>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</si>
  <si>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</si>
  <si>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</si>
  <si>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</si>
  <si>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</si>
  <si>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</si>
  <si>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</si>
  <si>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</si>
  <si>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</si>
  <si>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</si>
  <si>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</si>
  <si>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</si>
  <si>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</si>
  <si>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</si>
  <si>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</si>
  <si>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</si>
  <si>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</si>
  <si>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</si>
  <si>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</si>
  <si>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</si>
  <si>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</si>
  <si>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</si>
  <si>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</si>
  <si>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</si>
  <si>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</si>
  <si>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</si>
  <si>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</si>
  <si>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</si>
  <si>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</si>
  <si>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</si>
  <si>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</si>
  <si>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</si>
  <si>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</si>
  <si>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</si>
  <si>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Pirmasens, kreisfreie Stadt (07317);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</si>
  <si>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</si>
  <si>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</si>
  <si>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</si>
  <si>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</si>
  <si>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</si>
  <si>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</si>
  <si>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</si>
  <si>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</si>
  <si>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</si>
  <si>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</si>
  <si>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</si>
  <si>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</si>
  <si>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</si>
  <si>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</si>
  <si>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</si>
  <si>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</si>
  <si>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</si>
  <si>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</si>
  <si>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</si>
  <si>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</si>
  <si>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</si>
  <si>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</si>
  <si>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</si>
  <si>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</si>
  <si>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</si>
  <si>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</si>
  <si>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</si>
  <si>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</si>
  <si>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</si>
  <si>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</si>
  <si>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</si>
  <si>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</si>
  <si>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</si>
  <si>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</si>
  <si>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</si>
  <si>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</si>
  <si>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</si>
  <si>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</si>
  <si>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</si>
  <si>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</si>
  <si>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</si>
  <si>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</si>
  <si>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</si>
  <si>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</si>
  <si>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</si>
  <si>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</si>
  <si>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</si>
  <si>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</si>
  <si>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</si>
  <si>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</si>
  <si>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</si>
  <si>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</si>
  <si>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</si>
  <si>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</si>
  <si>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</si>
  <si>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</si>
  <si>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</si>
  <si>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</si>
  <si>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</si>
  <si>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</si>
  <si>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</si>
  <si>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</si>
  <si>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</si>
  <si>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</si>
  <si>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</si>
  <si>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</si>
  <si>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</si>
  <si>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</si>
  <si>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</si>
  <si>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</si>
  <si>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</si>
  <si>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</si>
  <si>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</si>
  <si>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</si>
  <si>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</si>
  <si>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</si>
  <si>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</si>
  <si>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</si>
  <si>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</si>
  <si>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</si>
  <si>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</si>
  <si>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</si>
  <si>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</si>
  <si>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</si>
  <si>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</si>
  <si>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</si>
  <si>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</si>
  <si>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</si>
  <si>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</si>
  <si>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</si>
  <si>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</si>
  <si>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</si>
  <si>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</si>
  <si>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</si>
  <si>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</si>
  <si>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</si>
  <si>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</si>
  <si>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</si>
  <si>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</si>
  <si>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</si>
  <si>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</si>
  <si>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</si>
  <si>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</si>
  <si>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</si>
  <si>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</si>
  <si>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</si>
  <si>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</si>
  <si>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</si>
  <si>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</si>
  <si>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</si>
  <si>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</si>
  <si>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</si>
  <si>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</si>
  <si>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</si>
  <si>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</si>
  <si>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</si>
  <si>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</si>
  <si>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</si>
  <si>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</si>
  <si>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</si>
  <si>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</si>
  <si>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</si>
  <si>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</si>
  <si>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</si>
  <si>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</si>
  <si>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</si>
  <si>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</si>
  <si>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</si>
  <si>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</si>
  <si>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</si>
  <si>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</si>
  <si>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</si>
  <si>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</si>
  <si>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</si>
  <si>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</si>
  <si>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</si>
  <si>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</si>
  <si>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</si>
  <si>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</si>
  <si>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</si>
  <si>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0,0</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</si>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</sst>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{6A41626E-C5A9-4DD8-A6BB-1F08F865A3AE}</c15:txfldGUID>
                      <c15:f>Daten_Diagramme!$D$6</c15:f>
                      <c15:dlblFieldTableCache>
                        <c:ptCount val="1"/>
                        <c:pt idx="0">
                          <c:v>-1.1</c:v>
                        </c:pt>
                      </c15:dlblFieldTableCache>
                    </c15:dlblFTEntry>
                  </c15:dlblFieldTable>
                  <c15:showDataLabelsRange val="0"/>
                </c:ext>
                <c:ext xmlns:c16="http://schemas.microsoft.com/office/drawing/2014/chart" uri="{C3380CC4-5D6E-409C-BE32-E72D297353CC}">
                  <c16:uniqueId val="{00000000-49E4-41C1-BF32-F6622E5B35AD}"/>
                </c:ext>
              </c:extLst>
            </c:dLbl>
            <c:dLbl>
              <c:idx val="1"/>
              <c:tx>
                <c:strRef>
                  <c:f>Daten_Diagramme!$D$7</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{0827534E-5777-49E6-8F97-802C293C34A4}</c15:txfldGUID>
                      <c15:f>Daten_Diagramme!$D$7</c15:f>
                      <c15:dlblFieldTableCache>
                        <c:ptCount val="1"/>
                        <c:pt idx="0">
                          <c:v>0.7</c:v>
                        </c:pt>
                      </c15:dlblFieldTableCache>
                    </c15:dlblFTEntry>
                  </c15:dlblFieldTable>
                  <c15:showDataLabelsRange val="0"/>
                </c:ext>
                <c:ext xmlns:c16="http://schemas.microsoft.com/office/drawing/2014/chart" uri="{C3380CC4-5D6E-409C-BE32-E72D297353CC}">
                  <c16:uniqueId val="{00000001-49E4-41C1-BF32-F6622E5B35AD}"/>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{DA09AB7C-F165-4836-A96A-38CE65C9277F}</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49E4-41C1-BF32-F6622E5B35AD}"/>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{4C50D8DF-5CCA-44D5-A7AE-222CBDBE2D03}</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49E4-41C1-BF32-F6622E5B35AD}"/>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-1.1149022057763467</c:v>
                </c:pt>
                <c:pt idx="1">
                  <c:v>0.73912918896366064</c:v>
                </c:pt>
                <c:pt idx="2">
                  <c:v>1.1186464311118853</c:v>
                </c:pt>
                <c:pt idx="3">
                  <c:v>1.0875687030768</c:v>
                </c:pt>
              </c:numCache>
            </c:numRef>
          </c:val>
          <c:extLst>
            <c:ext xmlns:c16="http://schemas.microsoft.com/office/drawing/2014/chart" uri="{C3380CC4-5D6E-409C-BE32-E72D297353CC}">
              <c16:uniqueId val="{00000004-49E4-41C1-BF32-F6622E5B35AD}"/>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{E353188E-9054-4A99-8676-EED4DEEEA41C}</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49E4-41C1-BF32-F6622E5B35AD}"/>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{D1435743-F12B-47F8-9353-DA489DBC4FEA}</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49E4-41C1-BF32-F6622E5B35AD}"/>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{3F8B0A4B-93EC-44E6-910A-175033BABC0C}</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49E4-41C1-BF32-F6622E5B35AD}"/>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{CBCFC432-620D-4DDB-9877-3E75126FA41A}</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49E4-41C1-BF32-F6622E5B35A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49E4-41C1-BF32-F6622E5B35AD}"/>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49E4-41C1-BF32-F6622E5B35AD}"/>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-8.4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{E08E063E-1F1E-4706-B316-543A0A513518}</c15:txfldGUID>
                      <c15:f>Daten_Diagramme!$E$6</c15:f>
                      <c15:dlblFieldTableCache>
                        <c:ptCount val="1"/>
                        <c:pt idx="0">
                          <c:v>-8.4</c:v>
                        </c:pt>
                      </c15:dlblFieldTableCache>
                    </c15:dlblFTEntry>
                  </c15:dlblFieldTable>
                  <c15:showDataLabelsRange val="0"/>
                </c:ext>
                <c:ext xmlns:c16="http://schemas.microsoft.com/office/drawing/2014/chart" uri="{C3380CC4-5D6E-409C-BE32-E72D297353CC}">
                  <c16:uniqueId val="{00000000-3F4C-4D44-9F3E-BFA476C6CACE}"/>
                </c:ext>
              </c:extLst>
            </c:dLbl>
            <c:dLbl>
              <c:idx val="1"/>
              <c:tx>
                <c:strRef>
                  <c:f>Daten_Diagramme!$E$7</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{16D55AC5-6E71-44F9-94DC-9AC20C7F6F8A}</c15:txfldGUID>
                      <c15:f>Daten_Diagramme!$E$7</c15:f>
                      <c15:dlblFieldTableCache>
                        <c:ptCount val="1"/>
                        <c:pt idx="0">
                          <c:v>-3.3</c:v>
                        </c:pt>
                      </c15:dlblFieldTableCache>
                    </c15:dlblFTEntry>
                  </c15:dlblFieldTable>
                  <c15:showDataLabelsRange val="0"/>
                </c:ext>
                <c:ext xmlns:c16="http://schemas.microsoft.com/office/drawing/2014/chart" uri="{C3380CC4-5D6E-409C-BE32-E72D297353CC}">
                  <c16:uniqueId val="{00000001-3F4C-4D44-9F3E-BFA476C6CACE}"/>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{CACAB24E-4C5D-4194-A6DE-715BBB88FF24}</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3F4C-4D44-9F3E-BFA476C6CACE}"/>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{B3AE52F8-08BB-40BB-A892-668FC4087E45}</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3F4C-4D44-9F3E-BFA476C6CAC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-8.409250175192712</c:v>
                </c:pt>
                <c:pt idx="1">
                  <c:v>-3.2711552602853353</c:v>
                </c:pt>
                <c:pt idx="2">
                  <c:v>-2.7637010795899166</c:v>
                </c:pt>
                <c:pt idx="3">
                  <c:v>-2.8655893304673015</c:v>
                </c:pt>
              </c:numCache>
            </c:numRef>
          </c:val>
          <c:extLst>
            <c:ext xmlns:c16="http://schemas.microsoft.com/office/drawing/2014/chart" uri="{C3380CC4-5D6E-409C-BE32-E72D297353CC}">
              <c16:uniqueId val="{00000004-3F4C-4D44-9F3E-BFA476C6CACE}"/>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{5C3BBBD2-0791-4D6A-8406-CA3E8E0173EE}</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3F4C-4D44-9F3E-BFA476C6CACE}"/>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{28655FDB-65EA-499F-AB29-7E3B48383FC7}</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3F4C-4D44-9F3E-BFA476C6CACE}"/>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{F3911DEA-9233-4EF7-8D59-0F41750985AA}</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3F4C-4D44-9F3E-BFA476C6CACE}"/>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{8560794E-E227-495F-98BB-24A046779E5E}</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3F4C-4D44-9F3E-BFA476C6CAC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3F4C-4D44-9F3E-BFA476C6CACE}"/>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3F4C-4D44-9F3E-BFA476C6CACE}"/>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{4E532F09-4F8F-4CAF-825E-59CCBB91C57F}</c15:txfldGUID>
                      <c15:f>Daten_Diagramme!$D$14</c15:f>
                      <c15:dlblFieldTableCache>
                        <c:ptCount val="1"/>
                        <c:pt idx="0">
                          <c:v>-1.1</c:v>
                        </c:pt>
                      </c15:dlblFieldTableCache>
                    </c15:dlblFTEntry>
                  </c15:dlblFieldTable>
                  <c15:showDataLabelsRange val="0"/>
                </c:ext>
                <c:ext xmlns:c16="http://schemas.microsoft.com/office/drawing/2014/chart" uri="{C3380CC4-5D6E-409C-BE32-E72D297353CC}">
                  <c16:uniqueId val="{00000000-E77F-4518-A162-D6DC84A5E8A0}"/>
                </c:ext>
              </c:extLst>
            </c:dLbl>
            <c:dLbl>
              <c:idx val="1"/>
              <c:tx>
                <c:strRef>
                  <c:f>Daten_Diagramme!$D$15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{D6E39CBD-C8F2-49B7-8346-E643038A4A2D}</c15:txfldGUID>
                      <c15:f>Daten_Diagramme!$D$15</c15:f>
                      <c15:dlblFieldTableCache>
                        <c:ptCount val="1"/>
                        <c:pt idx="0">
                          <c:v>*</c:v>
                        </c:pt>
                      </c15:dlblFieldTableCache>
                    </c15:dlblFTEntry>
                  </c15:dlblFieldTable>
                  <c15:showDataLabelsRange val="0"/>
                </c:ext>
                <c:ext xmlns:c16="http://schemas.microsoft.com/office/drawing/2014/chart" uri="{C3380CC4-5D6E-409C-BE32-E72D297353CC}">
                  <c16:uniqueId val="{00000001-E77F-4518-A162-D6DC84A5E8A0}"/>
                </c:ext>
              </c:extLst>
            </c:dLbl>
            <c:dLbl>
              <c:idx val="2"/>
              <c:tx>
                <c:strRef>
                  <c:f>Daten_Diagramme!$D$16</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{C8C099DF-377B-4C5D-9B53-29399ACECE92}</c15:txfldGUID>
                      <c15:f>Daten_Diagramme!$D$16</c15:f>
                      <c15:dlblFieldTableCache>
                        <c:ptCount val="1"/>
                        <c:pt idx="0">
                          <c:v>*</c:v>
                        </c:pt>
                      </c15:dlblFieldTableCache>
                    </c15:dlblFTEntry>
                  </c15:dlblFieldTable>
                  <c15:showDataLabelsRange val="0"/>
                </c:ext>
                <c:ext xmlns:c16="http://schemas.microsoft.com/office/drawing/2014/chart" uri="{C3380CC4-5D6E-409C-BE32-E72D297353CC}">
                  <c16:uniqueId val="{00000002-E77F-4518-A162-D6DC84A5E8A0}"/>
                </c:ext>
              </c:extLst>
            </c:dLbl>
            <c:dLbl>
              <c:idx val="3"/>
              <c:tx>
                <c:strRef>
                  <c:f>Daten_Diagramme!$D$17</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{EAA113CD-6017-45F4-BB01-9FA4E6BB75DE}</c15:txfldGUID>
                      <c15:f>Daten_Diagramme!$D$17</c15:f>
                      <c15:dlblFieldTableCache>
                        <c:ptCount val="1"/>
                        <c:pt idx="0">
                          <c:v>-3.5</c:v>
                        </c:pt>
                      </c15:dlblFieldTableCache>
                    </c15:dlblFTEntry>
                  </c15:dlblFieldTable>
                  <c15:showDataLabelsRange val="0"/>
                </c:ext>
                <c:ext xmlns:c16="http://schemas.microsoft.com/office/drawing/2014/chart" uri="{C3380CC4-5D6E-409C-BE32-E72D297353CC}">
                  <c16:uniqueId val="{00000003-E77F-4518-A162-D6DC84A5E8A0}"/>
                </c:ext>
              </c:extLst>
            </c:dLbl>
            <c:dLbl>
              <c:idx val="4"/>
              <c:tx>
                <c:strRef>
                  <c:f>Daten_Diagramme!$D$18</c:f>
                  <c:strCache>
                    <c:ptCount val="1"/>
                    <c:pt idx="0">
                      <c:v>-11.3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{B5165451-DA3F-4A02-AFF1-0972E777B326}</c15:txfldGUID>
                      <c15:f>Daten_Diagramme!$D$18</c15:f>
                      <c15:dlblFieldTableCache>
                        <c:ptCount val="1"/>
                        <c:pt idx="0">
                          <c:v>-11.3</c:v>
                        </c:pt>
                      </c15:dlblFieldTableCache>
                    </c15:dlblFTEntry>
                  </c15:dlblFieldTable>
                  <c15:showDataLabelsRange val="0"/>
                </c:ext>
                <c:ext xmlns:c16="http://schemas.microsoft.com/office/drawing/2014/chart" uri="{C3380CC4-5D6E-409C-BE32-E72D297353CC}">
                  <c16:uniqueId val="{00000004-E77F-4518-A162-D6DC84A5E8A0}"/>
                </c:ext>
              </c:extLst>
            </c:dLbl>
            <c:dLbl>
              <c:idx val="5"/>
              <c:tx>
                <c:strRef>
                  <c:f>Daten_Diagramme!$D$19</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{29C81CD9-7E75-46F5-83CC-91D31504E94A}</c15:txfldGUID>
                      <c15:f>Daten_Diagramme!$D$19</c15:f>
                      <c15:dlblFieldTableCache>
                        <c:ptCount val="1"/>
                        <c:pt idx="0">
                          <c:v>-3.6</c:v>
                        </c:pt>
                      </c15:dlblFieldTableCache>
                    </c15:dlblFTEntry>
                  </c15:dlblFieldTable>
                  <c15:showDataLabelsRange val="0"/>
                </c:ext>
                <c:ext xmlns:c16="http://schemas.microsoft.com/office/drawing/2014/chart" uri="{C3380CC4-5D6E-409C-BE32-E72D297353CC}">
                  <c16:uniqueId val="{00000005-E77F-4518-A162-D6DC84A5E8A0}"/>
                </c:ext>
              </c:extLst>
            </c:dLbl>
            <c:dLbl>
              <c:idx val="6"/>
              <c:tx>
                <c:strRef>
                  <c:f>Daten_Diagramme!$D$20</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{CCE789A1-8DA8-4319-BBBD-59CEBE7324F3}</c15:txfldGUID>
                      <c15:f>Daten_Diagramme!$D$20</c15:f>
                      <c15:dlblFieldTableCache>
                        <c:ptCount val="1"/>
                        <c:pt idx="0">
                          <c:v>1.7</c:v>
                        </c:pt>
                      </c15:dlblFieldTableCache>
                    </c15:dlblFTEntry>
                  </c15:dlblFieldTable>
                  <c15:showDataLabelsRange val="0"/>
                </c:ext>
                <c:ext xmlns:c16="http://schemas.microsoft.com/office/drawing/2014/chart" uri="{C3380CC4-5D6E-409C-BE32-E72D297353CC}">
                  <c16:uniqueId val="{00000006-E77F-4518-A162-D6DC84A5E8A0}"/>
                </c:ext>
              </c:extLst>
            </c:dLbl>
            <c:dLbl>
              <c:idx val="7"/>
              <c:tx>
                <c:strRef>
                  <c:f>Daten_Diagramme!$D$21</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{1A1C7BED-CEA1-4212-90FC-0EBF54D29F83}</c15:txfldGUID>
                      <c15:f>Daten_Diagramme!$D$21</c15:f>
                      <c15:dlblFieldTableCache>
                        <c:ptCount val="1"/>
                        <c:pt idx="0">
                          <c:v>-3.8</c:v>
                        </c:pt>
                      </c15:dlblFieldTableCache>
                    </c15:dlblFTEntry>
                  </c15:dlblFieldTable>
                  <c15:showDataLabelsRange val="0"/>
                </c:ext>
                <c:ext xmlns:c16="http://schemas.microsoft.com/office/drawing/2014/chart" uri="{C3380CC4-5D6E-409C-BE32-E72D297353CC}">
                  <c16:uniqueId val="{00000007-E77F-4518-A162-D6DC84A5E8A0}"/>
                </c:ext>
              </c:extLst>
            </c:dLbl>
            <c:dLbl>
              <c:idx val="8"/>
              <c:tx>
                <c:strRef>
                  <c:f>Daten_Diagramme!$D$22</c:f>
                  <c:strCache>
                    <c:ptCount val="1"/>
                    <c:pt idx="0">
                      <c:v>10.3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{D2C87CC8-248A-4FDF-9D9C-1382661F23D6}</c15:txfldGUID>
                      <c15:f>Daten_Diagramme!$D$22</c15:f>
                      <c15:dlblFieldTableCache>
                        <c:ptCount val="1"/>
                        <c:pt idx="0">
                          <c:v>10.3</c:v>
                        </c:pt>
                      </c15:dlblFieldTableCache>
                    </c15:dlblFTEntry>
                  </c15:dlblFieldTable>
                  <c15:showDataLabelsRange val="0"/>
                </c:ext>
                <c:ext xmlns:c16="http://schemas.microsoft.com/office/drawing/2014/chart" uri="{C3380CC4-5D6E-409C-BE32-E72D297353CC}">
                  <c16:uniqueId val="{00000008-E77F-4518-A162-D6DC84A5E8A0}"/>
                </c:ext>
              </c:extLst>
            </c:dLbl>
            <c:dLbl>
              <c:idx val="9"/>
              <c:tx>
                <c:strRef>
                  <c:f>Daten_Diagramme!$D$23</c:f>
                  <c:strCache>
                    <c:ptCount val="1"/>
                    <c:pt idx="0">
                      <c:v>-47.7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{84D5B9AE-7668-4095-AC3F-3D4A6D5B2736}</c15:txfldGUID>
                      <c15:f>Daten_Diagramme!$D$23</c15:f>
                      <c15:dlblFieldTableCache>
                        <c:ptCount val="1"/>
                        <c:pt idx="0">
                          <c:v>-47.7</c:v>
                        </c:pt>
                      </c15:dlblFieldTableCache>
                    </c15:dlblFTEntry>
                  </c15:dlblFieldTable>
                  <c15:showDataLabelsRange val="0"/>
                </c:ext>
                <c:ext xmlns:c16="http://schemas.microsoft.com/office/drawing/2014/chart" uri="{C3380CC4-5D6E-409C-BE32-E72D297353CC}">
                  <c16:uniqueId val="{00000009-E77F-4518-A162-D6DC84A5E8A0}"/>
                </c:ext>
              </c:extLst>
            </c:dLbl>
            <c:dLbl>
              <c:idx val="10"/>
              <c:tx>
                <c:strRef>
                  <c:f>Daten_Diagramme!$D$24</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{02ED964B-0F4D-483F-9B9F-D7A6F1B0315F}</c15:txfldGUID>
                      <c15:f>Daten_Diagramme!$D$24</c15:f>
                      <c15:dlblFieldTableCache>
                        <c:ptCount val="1"/>
                        <c:pt idx="0">
                          <c:v>4.4</c:v>
                        </c:pt>
                      </c15:dlblFieldTableCache>
                    </c15:dlblFTEntry>
                  </c15:dlblFieldTable>
                  <c15:showDataLabelsRange val="0"/>
                </c:ext>
                <c:ext xmlns:c16="http://schemas.microsoft.com/office/drawing/2014/chart" uri="{C3380CC4-5D6E-409C-BE32-E72D297353CC}">
                  <c16:uniqueId val="{0000000A-E77F-4518-A162-D6DC84A5E8A0}"/>
                </c:ext>
              </c:extLst>
            </c:dLbl>
            <c:dLbl>
              <c:idx val="11"/>
              <c:tx>
                <c:strRef>
                  <c:f>Daten_Diagramme!$D$25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{90BB39C6-5A04-441F-98DE-43FA15D0430F}</c15:txfldGUID>
                      <c15:f>Daten_Diagramme!$D$25</c15:f>
                      <c15:dlblFieldTableCache>
                        <c:ptCount val="1"/>
                        <c:pt idx="0">
                          <c:v>*</c:v>
                        </c:pt>
                      </c15:dlblFieldTableCache>
                    </c15:dlblFTEntry>
                  </c15:dlblFieldTable>
                  <c15:showDataLabelsRange val="0"/>
                </c:ext>
                <c:ext xmlns:c16="http://schemas.microsoft.com/office/drawing/2014/chart" uri="{C3380CC4-5D6E-409C-BE32-E72D297353CC}">
                  <c16:uniqueId val="{0000000B-E77F-4518-A162-D6DC84A5E8A0}"/>
                </c:ext>
              </c:extLst>
            </c:dLbl>
            <c:dLbl>
              <c:idx val="12"/>
              <c:tx>
                <c:strRef>
                  <c:f>Daten_Diagramme!$D$26</c:f>
                  <c:strCache>
                    <c:ptCount val="1"/>
                    <c:pt idx="0">
                      <c:v>-6.0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{2D31A0D2-5041-4554-A48E-660031DCB750}</c15:txfldGUID>
                      <c15:f>Daten_Diagramme!$D$26</c15:f>
                      <c15:dlblFieldTableCache>
                        <c:ptCount val="1"/>
                        <c:pt idx="0">
                          <c:v>-6.0</c:v>
                        </c:pt>
                      </c15:dlblFieldTableCache>
                    </c15:dlblFTEntry>
                  </c15:dlblFieldTable>
                  <c15:showDataLabelsRange val="0"/>
                </c:ext>
                <c:ext xmlns:c16="http://schemas.microsoft.com/office/drawing/2014/chart" uri="{C3380CC4-5D6E-409C-BE32-E72D297353CC}">
                  <c16:uniqueId val="{0000000C-E77F-4518-A162-D6DC84A5E8A0}"/>
                </c:ext>
              </c:extLst>
            </c:dLbl>
            <c:dLbl>
              <c:idx val="13"/>
              <c:tx>
                <c:strRef>
                  <c:f>Daten_Diagramme!$D$27</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{CD89B59F-F9DB-4480-B317-4DFDB028F226}</c15:txfldGUID>
                      <c15:f>Daten_Diagramme!$D$27</c15:f>
                      <c15:dlblFieldTableCache>
                        <c:ptCount val="1"/>
                        <c:pt idx="0">
                          <c:v>-3.4</c:v>
                        </c:pt>
                      </c15:dlblFieldTableCache>
                    </c15:dlblFTEntry>
                  </c15:dlblFieldTable>
                  <c15:showDataLabelsRange val="0"/>
                </c:ext>
                <c:ext xmlns:c16="http://schemas.microsoft.com/office/drawing/2014/chart" uri="{C3380CC4-5D6E-409C-BE32-E72D297353CC}">
                  <c16:uniqueId val="{0000000D-E77F-4518-A162-D6DC84A5E8A0}"/>
                </c:ext>
              </c:extLst>
            </c:dLbl>
            <c:dLbl>
              <c:idx val="14"/>
              <c:tx>
                <c:strRef>
                  <c:f>Daten_Diagramme!$D$28</c:f>
                  <c:strCache>
                    <c:ptCount val="1"/>
                    <c:pt idx="0">
                      <c:v>-16.8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{47B5EEC0-34D8-4A25-AC20-E911008A16D6}</c15:txfldGUID>
                      <c15:f>Daten_Diagramme!$D$28</c15:f>
                      <c15:dlblFieldTableCache>
                        <c:ptCount val="1"/>
                        <c:pt idx="0">
                          <c:v>-16.8</c:v>
                        </c:pt>
                      </c15:dlblFieldTableCache>
                    </c15:dlblFTEntry>
                  </c15:dlblFieldTable>
                  <c15:showDataLabelsRange val="0"/>
                </c:ext>
                <c:ext xmlns:c16="http://schemas.microsoft.com/office/drawing/2014/chart" uri="{C3380CC4-5D6E-409C-BE32-E72D297353CC}">
                  <c16:uniqueId val="{0000000E-E77F-4518-A162-D6DC84A5E8A0}"/>
                </c:ext>
              </c:extLst>
            </c:dLbl>
            <c:dLbl>
              <c:idx val="15"/>
              <c:tx>
                <c:strRef>
                  <c:f>Daten_Diagramme!$D$29</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{5399EAFC-E877-4D3F-8639-C3FA55B8ACA9}</c15:txfldGUID>
                      <c15:f>Daten_Diagramme!$D$29</c15:f>
                      <c15:dlblFieldTableCache>
                        <c:ptCount val="1"/>
                        <c:pt idx="0">
                          <c:v>*</c:v>
                        </c:pt>
                      </c15:dlblFieldTableCache>
                    </c15:dlblFTEntry>
                  </c15:dlblFieldTable>
                  <c15:showDataLabelsRange val="0"/>
                </c:ext>
                <c:ext xmlns:c16="http://schemas.microsoft.com/office/drawing/2014/chart" uri="{C3380CC4-5D6E-409C-BE32-E72D297353CC}">
                  <c16:uniqueId val="{0000000F-E77F-4518-A162-D6DC84A5E8A0}"/>
                </c:ext>
              </c:extLst>
            </c:dLbl>
            <c:dLbl>
              <c:idx val="16"/>
              <c:tx>
                <c:strRef>
                  <c:f>Daten_Diagramme!$D$30</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{A6C4D3EE-CDC9-4011-9C2A-DDA54D2DB983}</c15:txfldGUID>
                      <c15:f>Daten_Diagramme!$D$30</c15:f>
                      <c15:dlblFieldTableCache>
                        <c:ptCount val="1"/>
                        <c:pt idx="0">
                          <c:v>0.2</c:v>
                        </c:pt>
                      </c15:dlblFieldTableCache>
                    </c15:dlblFTEntry>
                  </c15:dlblFieldTable>
                  <c15:showDataLabelsRange val="0"/>
                </c:ext>
                <c:ext xmlns:c16="http://schemas.microsoft.com/office/drawing/2014/chart" uri="{C3380CC4-5D6E-409C-BE32-E72D297353CC}">
                  <c16:uniqueId val="{00000010-E77F-4518-A162-D6DC84A5E8A0}"/>
                </c:ext>
              </c:extLst>
            </c:dLbl>
            <c:dLbl>
              <c:idx val="17"/>
              <c:tx>
                <c:strRef>
                  <c:f>Daten_Diagramme!$D$31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{E01664B9-153B-4C9E-B446-91B1048D4556}</c15:txfldGUID>
                      <c15:f>Daten_Diagramme!$D$31</c15:f>
                      <c15:dlblFieldTableCache>
                        <c:ptCount val="1"/>
                        <c:pt idx="0">
                          <c:v>1.9</c:v>
                        </c:pt>
                      </c15:dlblFieldTableCache>
                    </c15:dlblFTEntry>
                  </c15:dlblFieldTable>
                  <c15:showDataLabelsRange val="0"/>
                </c:ext>
                <c:ext xmlns:c16="http://schemas.microsoft.com/office/drawing/2014/chart" uri="{C3380CC4-5D6E-409C-BE32-E72D297353CC}">
                  <c16:uniqueId val="{00000011-E77F-4518-A162-D6DC84A5E8A0}"/>
                </c:ext>
              </c:extLst>
            </c:dLbl>
            <c:dLbl>
              <c:idx val="18"/>
              <c:tx>
                <c:strRef>
                  <c:f>Daten_Diagramme!$D$32</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{EC416C3A-EF1C-496B-A3C9-B7433F4FC7E0}</c15:txfldGUID>
                      <c15:f>Daten_Diagramme!$D$32</c15:f>
                      <c15:dlblFieldTableCache>
                        <c:ptCount val="1"/>
                        <c:pt idx="0">
                          <c:v>2.3</c:v>
                        </c:pt>
                      </c15:dlblFieldTableCache>
                    </c15:dlblFTEntry>
                  </c15:dlblFieldTable>
                  <c15:showDataLabelsRange val="0"/>
                </c:ext>
                <c:ext xmlns:c16="http://schemas.microsoft.com/office/drawing/2014/chart" uri="{C3380CC4-5D6E-409C-BE32-E72D297353CC}">
                  <c16:uniqueId val="{00000012-E77F-4518-A162-D6DC84A5E8A0}"/>
                </c:ext>
              </c:extLst>
            </c:dLbl>
            <c:dLbl>
              <c:idx val="19"/>
              <c:tx>
                <c:strRef>
                  <c:f>Daten_Diagramme!$D$33</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{D2F794E1-CB8F-44A3-A308-DD10BB752F96}</c15:txfldGUID>
                      <c15:f>Daten_Diagramme!$D$33</c15:f>
                      <c15:dlblFieldTableCache>
                        <c:ptCount val="1"/>
                        <c:pt idx="0">
                          <c:v>2.7</c:v>
                        </c:pt>
                      </c15:dlblFieldTableCache>
                    </c15:dlblFTEntry>
                  </c15:dlblFieldTable>
                  <c15:showDataLabelsRange val="0"/>
                </c:ext>
                <c:ext xmlns:c16="http://schemas.microsoft.com/office/drawing/2014/chart" uri="{C3380CC4-5D6E-409C-BE32-E72D297353CC}">
                  <c16:uniqueId val="{00000013-E77F-4518-A162-D6DC84A5E8A0}"/>
                </c:ext>
              </c:extLst>
            </c:dLbl>
            <c:dLbl>
              <c:idx val="20"/>
              <c:tx>
                <c:strRef>
                  <c:f>Daten_Diagramme!$D$34</c:f>
                  <c:strCache>
                    <c:ptCount val="1"/>
                    <c:pt idx="0">
                      <c:v>-9.1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{E2CAFF35-D51E-436A-81C0-EA018618A718}</c15:txfldGUID>
                      <c15:f>Daten_Diagramme!$D$34</c15:f>
                      <c15:dlblFieldTableCache>
                        <c:ptCount val="1"/>
                        <c:pt idx="0">
                          <c:v>-9.1</c:v>
                        </c:pt>
                      </c15:dlblFieldTableCache>
                    </c15:dlblFTEntry>
                  </c15:dlblFieldTable>
                  <c15:showDataLabelsRange val="0"/>
                </c:ext>
                <c:ext xmlns:c16="http://schemas.microsoft.com/office/drawing/2014/chart" uri="{C3380CC4-5D6E-409C-BE32-E72D297353CC}">
                  <c16:uniqueId val="{00000014-E77F-4518-A162-D6DC84A5E8A0}"/>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{BE1437DE-B11E-444F-9B73-19DECAA35837}</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E77F-4518-A162-D6DC84A5E8A0}"/>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{F0C7BD6A-AD22-4CA8-9DA2-0DCD24F8F354}</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E77F-4518-A162-D6DC84A5E8A0}"/>
                </c:ext>
              </c:extLst>
            </c:dLbl>
            <c:dLbl>
              <c:idx val="23"/>
              <c:tx>
                <c:strRef>
                  <c:f>Daten_Diagramme!$D$37</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{10CE1119-8586-45B9-8822-256C534F7ADB}</c15:txfldGUID>
                      <c15:f>Daten_Diagramme!$D$37</c15:f>
                      <c15:dlblFieldTableCache>
                        <c:ptCount val="1"/>
                        <c:pt idx="0">
                          <c:v>*</c:v>
                        </c:pt>
                      </c15:dlblFieldTableCache>
                    </c15:dlblFTEntry>
                  </c15:dlblFieldTable>
                  <c15:showDataLabelsRange val="0"/>
                </c:ext>
                <c:ext xmlns:c16="http://schemas.microsoft.com/office/drawing/2014/chart" uri="{C3380CC4-5D6E-409C-BE32-E72D297353CC}">
                  <c16:uniqueId val="{00000017-E77F-4518-A162-D6DC84A5E8A0}"/>
                </c:ext>
              </c:extLst>
            </c:dLbl>
            <c:dLbl>
              <c:idx val="24"/>
              <c:layout>
                <c:manualLayout>
                  <c:x val="4.7769028871392123E-3"/>
                  <c:y val="-4.6876052205785108E-5"/>
                </c:manualLayout>
              </c:layout>
              <c:tx>
                <c:strRef>
                  <c:f>Daten_Diagramme!$D$38</c:f>
                  <c:strCache>
                    <c:ptCount val="1"/>
                    <c:pt idx="0">
                      <c:v>*</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{DEB2D087-6F9D-4CA1-A481-51C7B9F9C16C}</c15:txfldGUID>
                      <c15:f>Daten_Diagramme!$D$38</c15:f>
                      <c15:dlblFieldTableCache>
                        <c:ptCount val="1"/>
                        <c:pt idx="0">
                          <c:v>*</c:v>
                        </c:pt>
                      </c15:dlblFieldTableCache>
                    </c15:dlblFTEntry>
                  </c15:dlblFieldTable>
                  <c15:showDataLabelsRange val="0"/>
                </c:ext>
                <c:ext xmlns:c16="http://schemas.microsoft.com/office/drawing/2014/chart" uri="{C3380CC4-5D6E-409C-BE32-E72D297353CC}">
                  <c16:uniqueId val="{00000018-E77F-4518-A162-D6DC84A5E8A0}"/>
                </c:ext>
              </c:extLst>
            </c:dLbl>
            <c:dLbl>
              <c:idx val="25"/>
              <c:tx>
                <c:strRef>
                  <c:f>Daten_Diagramme!$D$39</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{D9AD7A90-A4E1-446D-9FD4-66C393FCB5E3}</c15:txfldGUID>
                      <c15:f>Daten_Diagramme!$D$39</c15:f>
                      <c15:dlblFieldTableCache>
                        <c:ptCount val="1"/>
                        <c:pt idx="0">
                          <c:v>-0.3</c:v>
                        </c:pt>
                      </c15:dlblFieldTableCache>
                    </c15:dlblFTEntry>
                  </c15:dlblFieldTable>
                  <c15:showDataLabelsRange val="0"/>
                </c:ext>
                <c:ext xmlns:c16="http://schemas.microsoft.com/office/drawing/2014/chart" uri="{C3380CC4-5D6E-409C-BE32-E72D297353CC}">
                  <c16:uniqueId val="{00000019-E77F-4518-A162-D6DC84A5E8A0}"/>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{A06D15FD-F668-4ED3-B7EB-5860D426AB89}</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E77F-4518-A162-D6DC84A5E8A0}"/>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{1BF0123C-3233-4A29-8363-984237EB9BAC}</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E77F-4518-A162-D6DC84A5E8A0}"/>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{4478065A-59BF-43DF-93E9-F3079AC76FA7}</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E77F-4518-A162-D6DC84A5E8A0}"/>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{B3D15A9B-57B7-4503-B150-B65FC6C76E29}</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E77F-4518-A162-D6DC84A5E8A0}"/>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{7FB86E3E-6CCA-49DF-BD2D-D3349D527BD7}</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E77F-4518-A162-D6DC84A5E8A0}"/>
                </c:ext>
              </c:extLst>
            </c:dLbl>
            <c:dLbl>
              <c:idx val="31"/>
              <c:tx>
                <c:strRef>
                  <c:f>Daten_Diagramme!$D$45</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{881DA3EA-DA9C-4AF3-BDCF-318B524C8407}</c15:txfldGUID>
                      <c15:f>Daten_Diagramme!$D$45</c15:f>
                      <c15:dlblFieldTableCache>
                        <c:ptCount val="1"/>
                        <c:pt idx="0">
                          <c:v>-0.3</c:v>
                        </c:pt>
                      </c15:dlblFieldTableCache>
                    </c15:dlblFTEntry>
                  </c15:dlblFieldTable>
                  <c15:showDataLabelsRange val="0"/>
                </c:ext>
                <c:ext xmlns:c16="http://schemas.microsoft.com/office/drawing/2014/chart" uri="{C3380CC4-5D6E-409C-BE32-E72D297353CC}">
                  <c16:uniqueId val="{0000001F-E77F-4518-A162-D6DC84A5E8A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-1.1149022057763467</c:v>
                </c:pt>
                <c:pt idx="1">
                  <c:v>0</c:v>
                </c:pt>
                <c:pt idx="2">
                  <c:v>0</c:v>
                </c:pt>
                <c:pt idx="3">
                  <c:v>-3.5394545075994168</c:v>
                </c:pt>
                <c:pt idx="4">
                  <c:v>-11.349036402569594</c:v>
                </c:pt>
                <c:pt idx="5">
                  <c:v>-3.5631293570875289</c:v>
                </c:pt>
                <c:pt idx="6">
                  <c:v>1.6579819990525817</c:v>
                </c:pt>
                <c:pt idx="7">
                  <c:v>-3.8002171552660151</c:v>
                </c:pt>
                <c:pt idx="8">
                  <c:v>10.265811182401466</c:v>
                </c:pt>
                <c:pt idx="9">
                  <c:v>-47.688564476885645</c:v>
                </c:pt>
                <c:pt idx="10">
                  <c:v>4.427083333333333</c:v>
                </c:pt>
                <c:pt idx="11">
                  <c:v>0</c:v>
                </c:pt>
                <c:pt idx="12">
                  <c:v>-5.973025048169557</c:v>
                </c:pt>
                <c:pt idx="13">
                  <c:v>-3.4126163391933817</c:v>
                </c:pt>
                <c:pt idx="14">
                  <c:v>-16.823687752355315</c:v>
                </c:pt>
                <c:pt idx="15">
                  <c:v>0</c:v>
                </c:pt>
                <c:pt idx="16">
                  <c:v>0.21978021978021978</c:v>
                </c:pt>
                <c:pt idx="17">
                  <c:v>1.8927444794952681</c:v>
                </c:pt>
                <c:pt idx="18">
                  <c:v>2.255639097744361</c:v>
                </c:pt>
                <c:pt idx="19">
                  <c:v>2.6700572155117608</c:v>
                </c:pt>
                <c:pt idx="20">
                  <c:v>-9.121621621621621</c:v>
                </c:pt>
                <c:pt idx="21">
                  <c:v>0</c:v>
                </c:pt>
                <c:pt idx="23">
                  <c:v>0</c:v>
                </c:pt>
                <c:pt idx="24">
                  <c:v>0</c:v>
                </c:pt>
                <c:pt idx="25">
                  <c:v>-0.29999318197313696</c:v>
                </c:pt>
              </c:numCache>
            </c:numRef>
          </c:val>
          <c:extLst>
            <c:ext xmlns:c16="http://schemas.microsoft.com/office/drawing/2014/chart" uri="{C3380CC4-5D6E-409C-BE32-E72D297353CC}">
              <c16:uniqueId val="{00000020-E77F-4518-A162-D6DC84A5E8A0}"/>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{0571F471-5E46-4B34-BC50-FCB192DC7D2D}</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E77F-4518-A162-D6DC84A5E8A0}"/>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{0C13A85E-64B7-47EC-BE7B-448E91B8F3F9}</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E77F-4518-A162-D6DC84A5E8A0}"/>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{4985638E-C554-4B42-9FC8-8CD72B346DDC}</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E77F-4518-A162-D6DC84A5E8A0}"/>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{B263C413-70F6-4964-9592-585F5EC5F874}</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E77F-4518-A162-D6DC84A5E8A0}"/>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{41B5CE3A-E7BE-4330-B3E6-BE64818491A6}</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E77F-4518-A162-D6DC84A5E8A0}"/>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{252518DA-BDBD-4EBF-B773-8BBA302E87AD}</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E77F-4518-A162-D6DC84A5E8A0}"/>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{FF374CB6-EAFA-45B2-91E7-00755F060536}</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E77F-4518-A162-D6DC84A5E8A0}"/>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{A612EDB3-D74F-4AD3-B956-5B57BCCB5DCE}</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E77F-4518-A162-D6DC84A5E8A0}"/>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{909CCF0A-4CE6-449B-A050-62B1FA747390}</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E77F-4518-A162-D6DC84A5E8A0}"/>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{677B4A13-627F-4C3D-A323-05808D81CA7B}</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E77F-4518-A162-D6DC84A5E8A0}"/>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{0C17194D-BCCC-4559-9F45-B2EC720DED26}</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E77F-4518-A162-D6DC84A5E8A0}"/>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{425E908F-4F61-48AA-8C2C-FF4128FB4736}</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E77F-4518-A162-D6DC84A5E8A0}"/>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{F695C624-3D0C-4DBE-BB08-91F979ABE65A}</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E77F-4518-A162-D6DC84A5E8A0}"/>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{26446213-96AC-47A3-9600-53AA2AC7B690}</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E77F-4518-A162-D6DC84A5E8A0}"/>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{70DF15D6-F78E-4652-A6A5-6CA898B0C01B}</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E77F-4518-A162-D6DC84A5E8A0}"/>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{8219BAAE-7A45-44B8-8751-C0FF6CD4E3BE}</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E77F-4518-A162-D6DC84A5E8A0}"/>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{3ACD6583-8F68-45CD-80D9-A1EA49B1072B}</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E77F-4518-A162-D6DC84A5E8A0}"/>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{A0DB6DFD-F721-42BF-A98D-064452B59471}</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E77F-4518-A162-D6DC84A5E8A0}"/>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{89CED2F8-67AD-4D35-9B69-5335911057DF}</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E77F-4518-A162-D6DC84A5E8A0}"/>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{81A02E20-AE5A-4E6E-9B79-525E30F6CB17}</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E77F-4518-A162-D6DC84A5E8A0}"/>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{59766BF6-96CB-413E-883A-57E9D5A28217}</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E77F-4518-A162-D6DC84A5E8A0}"/>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{440636BF-A963-440B-A55C-D96F3B29C8B9}</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E77F-4518-A162-D6DC84A5E8A0}"/>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{56F141D0-A0CE-4E6F-BEF0-37F5D22F1476}</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E77F-4518-A162-D6DC84A5E8A0}"/>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{048D2986-5C2C-42DB-8276-58B17DB47C73}</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E77F-4518-A162-D6DC84A5E8A0}"/>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{F360CF92-FFE3-4893-BB60-62CAD4AC7FF1}</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E77F-4518-A162-D6DC84A5E8A0}"/>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{C2F03E3D-75E1-4C62-8E16-C68BF42BC1C3}</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E77F-4518-A162-D6DC84A5E8A0}"/>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{1A3D8023-A47C-4DB8-AB04-252E762304FD}</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E77F-4518-A162-D6DC84A5E8A0}"/>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{59948E0F-FFBE-4C30-8AB4-2D6431F30509}</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E77F-4518-A162-D6DC84A5E8A0}"/>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{6FB150AE-CFB3-4400-89FA-344F9F1A3245}</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E77F-4518-A162-D6DC84A5E8A0}"/>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{E770F203-1DD2-4294-A54A-8B0AD123133A}</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E77F-4518-A162-D6DC84A5E8A0}"/>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{E0765EA4-5A5D-40FB-9909-796C28895F34}</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E77F-4518-A162-D6DC84A5E8A0}"/>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{C96D0EB6-2A72-4286-B682-1BF531AFB44F}</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E77F-4518-A162-D6DC84A5E8A0}"/>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-0.75</c:v>
                </c:pt>
                <c:pt idx="2">
                  <c:v>-0.75</c:v>
                </c:pt>
                <c:pt idx="3">
                  <c:v>0</c:v>
                </c:pt>
                <c:pt idx="4">
                  <c:v>0</c:v>
                </c:pt>
                <c:pt idx="5">
                  <c:v>0</c:v>
                </c:pt>
                <c:pt idx="6">
                  <c:v>0</c:v>
                </c:pt>
                <c:pt idx="7">
                  <c:v>0</c:v>
                </c:pt>
                <c:pt idx="8">
                  <c:v>0</c:v>
                </c:pt>
                <c:pt idx="9">
                  <c:v>0</c:v>
                </c:pt>
                <c:pt idx="10">
                  <c:v>0</c:v>
                </c:pt>
                <c:pt idx="11">
                  <c:v>-0.75</c:v>
                </c:pt>
                <c:pt idx="12">
                  <c:v>0</c:v>
                </c:pt>
                <c:pt idx="13">
                  <c:v>0</c:v>
                </c:pt>
                <c:pt idx="14">
                  <c:v>0</c:v>
                </c:pt>
                <c:pt idx="15">
                  <c:v>-0.75</c:v>
                </c:pt>
                <c:pt idx="16">
                  <c:v>0</c:v>
                </c:pt>
                <c:pt idx="17">
                  <c:v>0</c:v>
                </c:pt>
                <c:pt idx="18">
                  <c:v>0</c:v>
                </c:pt>
                <c:pt idx="19">
                  <c:v>0</c:v>
                </c:pt>
                <c:pt idx="20">
                  <c:v>0</c:v>
                </c:pt>
                <c:pt idx="21">
                  <c:v>-0.75</c:v>
                </c:pt>
                <c:pt idx="22">
                  <c:v>0</c:v>
                </c:pt>
                <c:pt idx="23">
                  <c:v>-0.75</c:v>
                </c:pt>
                <c:pt idx="24">
                  <c:v>-0.75</c:v>
                </c:pt>
                <c:pt idx="25">
                  <c:v>0</c:v>
                </c:pt>
              </c:numCache>
            </c:numRef>
          </c:val>
          <c:extLst>
            <c:ext xmlns:c16="http://schemas.microsoft.com/office/drawing/2014/chart" uri="{C3380CC4-5D6E-409C-BE32-E72D297353CC}">
              <c16:uniqueId val="{00000041-E77F-4518-A162-D6DC84A5E8A0}"/>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45</c:v>
                </c:pt>
                <c:pt idx="2">
                  <c:v>45</c:v>
                </c:pt>
                <c:pt idx="3">
                  <c:v>#N/A</c:v>
                </c:pt>
                <c:pt idx="4">
                  <c:v>#N/A</c:v>
                </c:pt>
                <c:pt idx="5">
                  <c:v>#N/A</c:v>
                </c:pt>
                <c:pt idx="6">
                  <c:v>#N/A</c:v>
                </c:pt>
                <c:pt idx="7">
                  <c:v>#N/A</c:v>
                </c:pt>
                <c:pt idx="8">
                  <c:v>#N/A</c:v>
                </c:pt>
                <c:pt idx="9">
                  <c:v>#N/A</c:v>
                </c:pt>
                <c:pt idx="10">
                  <c:v>#N/A</c:v>
                </c:pt>
                <c:pt idx="11">
                  <c:v>45</c:v>
                </c:pt>
                <c:pt idx="12">
                  <c:v>#N/A</c:v>
                </c:pt>
                <c:pt idx="13">
                  <c:v>#N/A</c:v>
                </c:pt>
                <c:pt idx="14">
                  <c:v>#N/A</c:v>
                </c:pt>
                <c:pt idx="15">
                  <c:v>45</c:v>
                </c:pt>
                <c:pt idx="16">
                  <c:v>#N/A</c:v>
                </c:pt>
                <c:pt idx="17">
                  <c:v>#N/A</c:v>
                </c:pt>
                <c:pt idx="18">
                  <c:v>#N/A</c:v>
                </c:pt>
                <c:pt idx="19">
                  <c:v>#N/A</c:v>
                </c:pt>
                <c:pt idx="20">
                  <c:v>#N/A</c:v>
                </c:pt>
                <c:pt idx="21">
                  <c:v>45</c:v>
                </c:pt>
                <c:pt idx="22">
                  <c:v>#N/A</c:v>
                </c:pt>
                <c:pt idx="23">
                  <c:v>45</c:v>
                </c:pt>
                <c:pt idx="24">
                  <c:v>45</c:v>
                </c:pt>
                <c:pt idx="25">
                  <c:v>#N/A</c:v>
                </c:pt>
              </c:numCache>
            </c:numRef>
          </c:xVal>
          <c:yVal>
            <c:numRef>
              <c:f>Daten_Diagramme!$J$14:$J$39</c:f>
              <c:numCache>
                <c:formatCode>General</c:formatCode>
                <c:ptCount val="26"/>
                <c:pt idx="0">
                  <c:v>#N/A</c:v>
                </c:pt>
                <c:pt idx="1">
                  <c:v>15</c:v>
                </c:pt>
                <c:pt idx="2">
                  <c:v>25</c:v>
                </c:pt>
                <c:pt idx="3">
                  <c:v>#N/A</c:v>
                </c:pt>
                <c:pt idx="4">
                  <c:v>#N/A</c:v>
                </c:pt>
                <c:pt idx="5">
                  <c:v>#N/A</c:v>
                </c:pt>
                <c:pt idx="6">
                  <c:v>#N/A</c:v>
                </c:pt>
                <c:pt idx="7">
                  <c:v>#N/A</c:v>
                </c:pt>
                <c:pt idx="8">
                  <c:v>#N/A</c:v>
                </c:pt>
                <c:pt idx="9">
                  <c:v>#N/A</c:v>
                </c:pt>
                <c:pt idx="10">
                  <c:v>#N/A</c:v>
                </c:pt>
                <c:pt idx="11">
                  <c:v>118</c:v>
                </c:pt>
                <c:pt idx="12">
                  <c:v>#N/A</c:v>
                </c:pt>
                <c:pt idx="13">
                  <c:v>#N/A</c:v>
                </c:pt>
                <c:pt idx="14">
                  <c:v>#N/A</c:v>
                </c:pt>
                <c:pt idx="15">
                  <c:v>160</c:v>
                </c:pt>
                <c:pt idx="16">
                  <c:v>#N/A</c:v>
                </c:pt>
                <c:pt idx="17">
                  <c:v>#N/A</c:v>
                </c:pt>
                <c:pt idx="18">
                  <c:v>#N/A</c:v>
                </c:pt>
                <c:pt idx="19">
                  <c:v>#N/A</c:v>
                </c:pt>
                <c:pt idx="20">
                  <c:v>#N/A</c:v>
                </c:pt>
                <c:pt idx="21">
                  <c:v>222</c:v>
                </c:pt>
                <c:pt idx="22">
                  <c:v>#N/A</c:v>
                </c:pt>
                <c:pt idx="23">
                  <c:v>242</c:v>
                </c:pt>
                <c:pt idx="24">
                  <c:v>253</c:v>
                </c:pt>
                <c:pt idx="25">
                  <c:v>#N/A</c:v>
                </c:pt>
              </c:numCache>
            </c:numRef>
          </c:yVal>
          <c:smooth val="0"/>
          <c:extLst>
            <c:ext xmlns:c16="http://schemas.microsoft.com/office/drawing/2014/chart" uri="{C3380CC4-5D6E-409C-BE32-E72D297353CC}">
              <c16:uniqueId val="{00000042-E77F-4518-A162-D6DC84A5E8A0}"/>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-8.4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{F875D353-87C9-4784-A4FC-4568195EC8FA}</c15:txfldGUID>
                      <c15:f>Daten_Diagramme!$E$14</c15:f>
                      <c15:dlblFieldTableCache>
                        <c:ptCount val="1"/>
                        <c:pt idx="0">
                          <c:v>-8.4</c:v>
                        </c:pt>
                      </c15:dlblFieldTableCache>
                    </c15:dlblFTEntry>
                  </c15:dlblFieldTable>
                  <c15:showDataLabelsRange val="0"/>
                </c:ext>
                <c:ext xmlns:c16="http://schemas.microsoft.com/office/drawing/2014/chart" uri="{C3380CC4-5D6E-409C-BE32-E72D297353CC}">
                  <c16:uniqueId val="{00000000-BF9A-412B-9D6F-632768147033}"/>
                </c:ext>
              </c:extLst>
            </c:dLbl>
            <c:dLbl>
              <c:idx val="1"/>
              <c:tx>
                <c:strRef>
                  <c:f>Daten_Diagramme!$E$15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{0891B986-8828-4F89-B1E6-73A5EFB7063E}</c15:txfldGUID>
                      <c15:f>Daten_Diagramme!$E$15</c15:f>
                      <c15:dlblFieldTableCache>
                        <c:ptCount val="1"/>
                        <c:pt idx="0">
                          <c:v>*</c:v>
                        </c:pt>
                      </c15:dlblFieldTableCache>
                    </c15:dlblFTEntry>
                  </c15:dlblFieldTable>
                  <c15:showDataLabelsRange val="0"/>
                </c:ext>
                <c:ext xmlns:c16="http://schemas.microsoft.com/office/drawing/2014/chart" uri="{C3380CC4-5D6E-409C-BE32-E72D297353CC}">
                  <c16:uniqueId val="{00000001-BF9A-412B-9D6F-632768147033}"/>
                </c:ext>
              </c:extLst>
            </c:dLbl>
            <c:dLbl>
              <c:idx val="2"/>
              <c:tx>
                <c:strRef>
                  <c:f>Daten_Diagramme!$E$16</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{85EB0537-EBB7-44AD-9E82-B753A0482B6F}</c15:txfldGUID>
                      <c15:f>Daten_Diagramme!$E$16</c15:f>
                      <c15:dlblFieldTableCache>
                        <c:ptCount val="1"/>
                        <c:pt idx="0">
                          <c:v>*</c:v>
                        </c:pt>
                      </c15:dlblFieldTableCache>
                    </c15:dlblFTEntry>
                  </c15:dlblFieldTable>
                  <c15:showDataLabelsRange val="0"/>
                </c:ext>
                <c:ext xmlns:c16="http://schemas.microsoft.com/office/drawing/2014/chart" uri="{C3380CC4-5D6E-409C-BE32-E72D297353CC}">
                  <c16:uniqueId val="{00000002-BF9A-412B-9D6F-632768147033}"/>
                </c:ext>
              </c:extLst>
            </c:dLbl>
            <c:dLbl>
              <c:idx val="3"/>
              <c:tx>
                <c:strRef>
                  <c:f>Daten_Diagramme!$E$17</c:f>
                  <c:strCache>
                    <c:ptCount val="1"/>
                    <c:pt idx="0">
                      <c:v>-21.6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{ACADB39A-6450-45B6-9C11-4CB82A1B2AFD}</c15:txfldGUID>
                      <c15:f>Daten_Diagramme!$E$17</c15:f>
                      <c15:dlblFieldTableCache>
                        <c:ptCount val="1"/>
                        <c:pt idx="0">
                          <c:v>-21.6</c:v>
                        </c:pt>
                      </c15:dlblFieldTableCache>
                    </c15:dlblFTEntry>
                  </c15:dlblFieldTable>
                  <c15:showDataLabelsRange val="0"/>
                </c:ext>
                <c:ext xmlns:c16="http://schemas.microsoft.com/office/drawing/2014/chart" uri="{C3380CC4-5D6E-409C-BE32-E72D297353CC}">
                  <c16:uniqueId val="{00000003-BF9A-412B-9D6F-632768147033}"/>
                </c:ext>
              </c:extLst>
            </c:dLbl>
            <c:dLbl>
              <c:idx val="4"/>
              <c:tx>
                <c:strRef>
                  <c:f>Daten_Diagramme!$E$18</c:f>
                  <c:strCache>
                    <c:ptCount val="1"/>
                    <c:pt idx="0">
                      <c:v>-22.4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{03B8A130-4502-4CB7-BDB2-54E404B7B2DA}</c15:txfldGUID>
                      <c15:f>Daten_Diagramme!$E$18</c15:f>
                      <c15:dlblFieldTableCache>
                        <c:ptCount val="1"/>
                        <c:pt idx="0">
                          <c:v>-22.4</c:v>
                        </c:pt>
                      </c15:dlblFieldTableCache>
                    </c15:dlblFTEntry>
                  </c15:dlblFieldTable>
                  <c15:showDataLabelsRange val="0"/>
                </c:ext>
                <c:ext xmlns:c16="http://schemas.microsoft.com/office/drawing/2014/chart" uri="{C3380CC4-5D6E-409C-BE32-E72D297353CC}">
                  <c16:uniqueId val="{00000004-BF9A-412B-9D6F-632768147033}"/>
                </c:ext>
              </c:extLst>
            </c:dLbl>
            <c:dLbl>
              <c:idx val="5"/>
              <c:tx>
                <c:strRef>
                  <c:f>Daten_Diagramme!$E$19</c:f>
                  <c:strCache>
                    <c:ptCount val="1"/>
                    <c:pt idx="0">
                      <c:v>-25.0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{2385CEFA-86B2-49BB-96F5-5C1CC4176B24}</c15:txfldGUID>
                      <c15:f>Daten_Diagramme!$E$19</c15:f>
                      <c15:dlblFieldTableCache>
                        <c:ptCount val="1"/>
                        <c:pt idx="0">
                          <c:v>-25.0</c:v>
                        </c:pt>
                      </c15:dlblFieldTableCache>
                    </c15:dlblFTEntry>
                  </c15:dlblFieldTable>
                  <c15:showDataLabelsRange val="0"/>
                </c:ext>
                <c:ext xmlns:c16="http://schemas.microsoft.com/office/drawing/2014/chart" uri="{C3380CC4-5D6E-409C-BE32-E72D297353CC}">
                  <c16:uniqueId val="{00000005-BF9A-412B-9D6F-632768147033}"/>
                </c:ext>
              </c:extLst>
            </c:dLbl>
            <c:dLbl>
              <c:idx val="6"/>
              <c:tx>
                <c:strRef>
                  <c:f>Daten_Diagramme!$E$20</c:f>
                  <c:strCache>
                    <c:ptCount val="1"/>
                    <c:pt idx="0">
                      <c:v>-6.1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{2CE3C4FD-2CC0-4DC4-A0E3-C434DFA20F0B}</c15:txfldGUID>
                      <c15:f>Daten_Diagramme!$E$20</c15:f>
                      <c15:dlblFieldTableCache>
                        <c:ptCount val="1"/>
                        <c:pt idx="0">
                          <c:v>-6.1</c:v>
                        </c:pt>
                      </c15:dlblFieldTableCache>
                    </c15:dlblFTEntry>
                  </c15:dlblFieldTable>
                  <c15:showDataLabelsRange val="0"/>
                </c:ext>
                <c:ext xmlns:c16="http://schemas.microsoft.com/office/drawing/2014/chart" uri="{C3380CC4-5D6E-409C-BE32-E72D297353CC}">
                  <c16:uniqueId val="{00000006-BF9A-412B-9D6F-632768147033}"/>
                </c:ext>
              </c:extLst>
            </c:dLbl>
            <c:dLbl>
              <c:idx val="7"/>
              <c:tx>
                <c:strRef>
                  <c:f>Daten_Diagramme!$E$21</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{F82837D7-6988-4542-9ECD-999552149154}</c15:txfldGUID>
                      <c15:f>Daten_Diagramme!$E$21</c15:f>
                      <c15:dlblFieldTableCache>
                        <c:ptCount val="1"/>
                        <c:pt idx="0">
                          <c:v>1.3</c:v>
                        </c:pt>
                      </c15:dlblFieldTableCache>
                    </c15:dlblFTEntry>
                  </c15:dlblFieldTable>
                  <c15:showDataLabelsRange val="0"/>
                </c:ext>
                <c:ext xmlns:c16="http://schemas.microsoft.com/office/drawing/2014/chart" uri="{C3380CC4-5D6E-409C-BE32-E72D297353CC}">
                  <c16:uniqueId val="{00000007-BF9A-412B-9D6F-632768147033}"/>
                </c:ext>
              </c:extLst>
            </c:dLbl>
            <c:dLbl>
              <c:idx val="8"/>
              <c:tx>
                <c:strRef>
                  <c:f>Daten_Diagramme!$E$22</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{254AC544-6933-440D-A19A-236B9B6AAD36}</c15:txfldGUID>
                      <c15:f>Daten_Diagramme!$E$22</c15:f>
                      <c15:dlblFieldTableCache>
                        <c:ptCount val="1"/>
                        <c:pt idx="0">
                          <c:v>-4.0</c:v>
                        </c:pt>
                      </c15:dlblFieldTableCache>
                    </c15:dlblFTEntry>
                  </c15:dlblFieldTable>
                  <c15:showDataLabelsRange val="0"/>
                </c:ext>
                <c:ext xmlns:c16="http://schemas.microsoft.com/office/drawing/2014/chart" uri="{C3380CC4-5D6E-409C-BE32-E72D297353CC}">
                  <c16:uniqueId val="{00000008-BF9A-412B-9D6F-632768147033}"/>
                </c:ext>
              </c:extLst>
            </c:dLbl>
            <c:dLbl>
              <c:idx val="9"/>
              <c:tx>
                <c:strRef>
                  <c:f>Daten_Diagramme!$E$23</c:f>
                  <c:strCache>
                    <c:ptCount val="1"/>
                    <c:pt idx="0">
                      <c:v>-6.7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{14720683-BBC3-42D1-B069-D5223C537A45}</c15:txfldGUID>
                      <c15:f>Daten_Diagramme!$E$23</c15:f>
                      <c15:dlblFieldTableCache>
                        <c:ptCount val="1"/>
                        <c:pt idx="0">
                          <c:v>-6.7</c:v>
                        </c:pt>
                      </c15:dlblFieldTableCache>
                    </c15:dlblFTEntry>
                  </c15:dlblFieldTable>
                  <c15:showDataLabelsRange val="0"/>
                </c:ext>
                <c:ext xmlns:c16="http://schemas.microsoft.com/office/drawing/2014/chart" uri="{C3380CC4-5D6E-409C-BE32-E72D297353CC}">
                  <c16:uniqueId val="{00000009-BF9A-412B-9D6F-632768147033}"/>
                </c:ext>
              </c:extLst>
            </c:dLbl>
            <c:dLbl>
              <c:idx val="10"/>
              <c:tx>
                <c:strRef>
                  <c:f>Daten_Diagramme!$E$24</c:f>
                  <c:strCache>
                    <c:ptCount val="1"/>
                    <c:pt idx="0">
                      <c:v>-25.5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{945BB908-DA7D-4E63-857F-3BD1C75DF901}</c15:txfldGUID>
                      <c15:f>Daten_Diagramme!$E$24</c15:f>
                      <c15:dlblFieldTableCache>
                        <c:ptCount val="1"/>
                        <c:pt idx="0">
                          <c:v>-25.5</c:v>
                        </c:pt>
                      </c15:dlblFieldTableCache>
                    </c15:dlblFTEntry>
                  </c15:dlblFieldTable>
                  <c15:showDataLabelsRange val="0"/>
                </c:ext>
                <c:ext xmlns:c16="http://schemas.microsoft.com/office/drawing/2014/chart" uri="{C3380CC4-5D6E-409C-BE32-E72D297353CC}">
                  <c16:uniqueId val="{0000000A-BF9A-412B-9D6F-632768147033}"/>
                </c:ext>
              </c:extLst>
            </c:dLbl>
            <c:dLbl>
              <c:idx val="11"/>
              <c:tx>
                <c:strRef>
                  <c:f>Daten_Diagramme!$E$25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{1451B408-27B1-4FA3-AF98-7D02090C434A}</c15:txfldGUID>
                      <c15:f>Daten_Diagramme!$E$25</c15:f>
                      <c15:dlblFieldTableCache>
                        <c:ptCount val="1"/>
                        <c:pt idx="0">
                          <c:v>*</c:v>
                        </c:pt>
                      </c15:dlblFieldTableCache>
                    </c15:dlblFTEntry>
                  </c15:dlblFieldTable>
                  <c15:showDataLabelsRange val="0"/>
                </c:ext>
                <c:ext xmlns:c16="http://schemas.microsoft.com/office/drawing/2014/chart" uri="{C3380CC4-5D6E-409C-BE32-E72D297353CC}">
                  <c16:uniqueId val="{0000000B-BF9A-412B-9D6F-632768147033}"/>
                </c:ext>
              </c:extLst>
            </c:dLbl>
            <c:dLbl>
              <c:idx val="12"/>
              <c:tx>
                <c:strRef>
                  <c:f>Daten_Diagramme!$E$26</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{15ACBFFC-0B43-44FC-8827-42EAB6A49F39}</c15:txfldGUID>
                      <c15:f>Daten_Diagramme!$E$26</c15:f>
                      <c15:dlblFieldTableCache>
                        <c:ptCount val="1"/>
                        <c:pt idx="0">
                          <c:v>1.7</c:v>
                        </c:pt>
                      </c15:dlblFieldTableCache>
                    </c15:dlblFTEntry>
                  </c15:dlblFieldTable>
                  <c15:showDataLabelsRange val="0"/>
                </c:ext>
                <c:ext xmlns:c16="http://schemas.microsoft.com/office/drawing/2014/chart" uri="{C3380CC4-5D6E-409C-BE32-E72D297353CC}">
                  <c16:uniqueId val="{0000000C-BF9A-412B-9D6F-632768147033}"/>
                </c:ext>
              </c:extLst>
            </c:dLbl>
            <c:dLbl>
              <c:idx val="13"/>
              <c:tx>
                <c:strRef>
                  <c:f>Daten_Diagramme!$E$27</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{DA0B0DB7-40E6-4286-992C-016553F45D1F}</c15:txfldGUID>
                      <c15:f>Daten_Diagramme!$E$27</c15:f>
                      <c15:dlblFieldTableCache>
                        <c:ptCount val="1"/>
                        <c:pt idx="0">
                          <c:v>-3.2</c:v>
                        </c:pt>
                      </c15:dlblFieldTableCache>
                    </c15:dlblFTEntry>
                  </c15:dlblFieldTable>
                  <c15:showDataLabelsRange val="0"/>
                </c:ext>
                <c:ext xmlns:c16="http://schemas.microsoft.com/office/drawing/2014/chart" uri="{C3380CC4-5D6E-409C-BE32-E72D297353CC}">
                  <c16:uniqueId val="{0000000D-BF9A-412B-9D6F-632768147033}"/>
                </c:ext>
              </c:extLst>
            </c:dLbl>
            <c:dLbl>
              <c:idx val="14"/>
              <c:tx>
                <c:strRef>
                  <c:f>Daten_Diagramme!$E$28</c:f>
                  <c:strCache>
                    <c:ptCount val="1"/>
                    <c:pt idx="0">
                      <c:v>-15.9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{C7A80846-9ADE-42D0-8D7A-79AC21C86BAE}</c15:txfldGUID>
                      <c15:f>Daten_Diagramme!$E$28</c15:f>
                      <c15:dlblFieldTableCache>
                        <c:ptCount val="1"/>
                        <c:pt idx="0">
                          <c:v>-15.9</c:v>
                        </c:pt>
                      </c15:dlblFieldTableCache>
                    </c15:dlblFTEntry>
                  </c15:dlblFieldTable>
                  <c15:showDataLabelsRange val="0"/>
                </c:ext>
                <c:ext xmlns:c16="http://schemas.microsoft.com/office/drawing/2014/chart" uri="{C3380CC4-5D6E-409C-BE32-E72D297353CC}">
                  <c16:uniqueId val="{0000000E-BF9A-412B-9D6F-632768147033}"/>
                </c:ext>
              </c:extLst>
            </c:dLbl>
            <c:dLbl>
              <c:idx val="15"/>
              <c:tx>
                <c:strRef>
                  <c:f>Daten_Diagramme!$E$29</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{C4D06A8C-D28A-49AA-BE23-0E403D006473}</c15:txfldGUID>
                      <c15:f>Daten_Diagramme!$E$29</c15:f>
                      <c15:dlblFieldTableCache>
                        <c:ptCount val="1"/>
                        <c:pt idx="0">
                          <c:v>*</c:v>
                        </c:pt>
                      </c15:dlblFieldTableCache>
                    </c15:dlblFTEntry>
                  </c15:dlblFieldTable>
                  <c15:showDataLabelsRange val="0"/>
                </c:ext>
                <c:ext xmlns:c16="http://schemas.microsoft.com/office/drawing/2014/chart" uri="{C3380CC4-5D6E-409C-BE32-E72D297353CC}">
                  <c16:uniqueId val="{0000000F-BF9A-412B-9D6F-632768147033}"/>
                </c:ext>
              </c:extLst>
            </c:dLbl>
            <c:dLbl>
              <c:idx val="16"/>
              <c:tx>
                <c:strRef>
                  <c:f>Daten_Diagramme!$E$30</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{D3CDF298-76F7-432D-9C6E-C4F00C6B5825}</c15:txfldGUID>
                      <c15:f>Daten_Diagramme!$E$30</c15:f>
                      <c15:dlblFieldTableCache>
                        <c:ptCount val="1"/>
                        <c:pt idx="0">
                          <c:v>0.0</c:v>
                        </c:pt>
                      </c15:dlblFieldTableCache>
                    </c15:dlblFTEntry>
                  </c15:dlblFieldTable>
                  <c15:showDataLabelsRange val="0"/>
                </c:ext>
                <c:ext xmlns:c16="http://schemas.microsoft.com/office/drawing/2014/chart" uri="{C3380CC4-5D6E-409C-BE32-E72D297353CC}">
                  <c16:uniqueId val="{00000010-BF9A-412B-9D6F-632768147033}"/>
                </c:ext>
              </c:extLst>
            </c:dLbl>
            <c:dLbl>
              <c:idx val="17"/>
              <c:tx>
                <c:strRef>
                  <c:f>Daten_Diagramme!$E$31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{9CFB2321-FD9D-4E0A-A009-D29630884885}</c15:txfldGUID>
                      <c15:f>Daten_Diagramme!$E$31</c15:f>
                      <c15:dlblFieldTableCache>
                        <c:ptCount val="1"/>
                        <c:pt idx="0">
                          <c:v>-1.9</c:v>
                        </c:pt>
                      </c15:dlblFieldTableCache>
                    </c15:dlblFTEntry>
                  </c15:dlblFieldTable>
                  <c15:showDataLabelsRange val="0"/>
                </c:ext>
                <c:ext xmlns:c16="http://schemas.microsoft.com/office/drawing/2014/chart" uri="{C3380CC4-5D6E-409C-BE32-E72D297353CC}">
                  <c16:uniqueId val="{00000011-BF9A-412B-9D6F-632768147033}"/>
                </c:ext>
              </c:extLst>
            </c:dLbl>
            <c:dLbl>
              <c:idx val="18"/>
              <c:tx>
                <c:strRef>
                  <c:f>Daten_Diagramme!$E$32</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{5D259829-FFA1-40A3-9AC3-6AAC962F1364}</c15:txfldGUID>
                      <c15:f>Daten_Diagramme!$E$32</c15:f>
                      <c15:dlblFieldTableCache>
                        <c:ptCount val="1"/>
                        <c:pt idx="0">
                          <c:v>2.5</c:v>
                        </c:pt>
                      </c15:dlblFieldTableCache>
                    </c15:dlblFTEntry>
                  </c15:dlblFieldTable>
                  <c15:showDataLabelsRange val="0"/>
                </c:ext>
                <c:ext xmlns:c16="http://schemas.microsoft.com/office/drawing/2014/chart" uri="{C3380CC4-5D6E-409C-BE32-E72D297353CC}">
                  <c16:uniqueId val="{00000012-BF9A-412B-9D6F-632768147033}"/>
                </c:ext>
              </c:extLst>
            </c:dLbl>
            <c:dLbl>
              <c:idx val="19"/>
              <c:tx>
                <c:strRef>
                  <c:f>Daten_Diagramme!$E$33</c:f>
                  <c:strCache>
                    <c:ptCount val="1"/>
                    <c:pt idx="0">
                      <c:v>14.3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{469E697F-75DA-4BA3-9834-6DC257540E99}</c15:txfldGUID>
                      <c15:f>Daten_Diagramme!$E$33</c15:f>
                      <c15:dlblFieldTableCache>
                        <c:ptCount val="1"/>
                        <c:pt idx="0">
                          <c:v>14.3</c:v>
                        </c:pt>
                      </c15:dlblFieldTableCache>
                    </c15:dlblFTEntry>
                  </c15:dlblFieldTable>
                  <c15:showDataLabelsRange val="0"/>
                </c:ext>
                <c:ext xmlns:c16="http://schemas.microsoft.com/office/drawing/2014/chart" uri="{C3380CC4-5D6E-409C-BE32-E72D297353CC}">
                  <c16:uniqueId val="{00000013-BF9A-412B-9D6F-632768147033}"/>
                </c:ext>
              </c:extLst>
            </c:dLbl>
            <c:dLbl>
              <c:idx val="20"/>
              <c:tx>
                <c:strRef>
                  <c:f>Daten_Diagramme!$E$34</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{408AC896-87C1-4C84-B1F1-502AB3D6B60A}</c15:txfldGUID>
                      <c15:f>Daten_Diagramme!$E$34</c15:f>
                      <c15:dlblFieldTableCache>
                        <c:ptCount val="1"/>
                        <c:pt idx="0">
                          <c:v>-4.3</c:v>
                        </c:pt>
                      </c15:dlblFieldTableCache>
                    </c15:dlblFTEntry>
                  </c15:dlblFieldTable>
                  <c15:showDataLabelsRange val="0"/>
                </c:ext>
                <c:ext xmlns:c16="http://schemas.microsoft.com/office/drawing/2014/chart" uri="{C3380CC4-5D6E-409C-BE32-E72D297353CC}">
                  <c16:uniqueId val="{00000014-BF9A-412B-9D6F-632768147033}"/>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{956DB9F3-5E8D-4BF3-B090-5C96F14D316C}</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BF9A-412B-9D6F-632768147033}"/>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{1DAF3602-F852-4047-83B3-E3EEE9FA2FEF}</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BF9A-412B-9D6F-632768147033}"/>
                </c:ext>
              </c:extLst>
            </c:dLbl>
            <c:dLbl>
              <c:idx val="23"/>
              <c:tx>
                <c:strRef>
                  <c:f>Daten_Diagramme!$E$37</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{4DA3C3A1-CF29-4A48-9F8C-B219FE06DD78}</c15:txfldGUID>
                      <c15:f>Daten_Diagramme!$E$37</c15:f>
                      <c15:dlblFieldTableCache>
                        <c:ptCount val="1"/>
                        <c:pt idx="0">
                          <c:v>*</c:v>
                        </c:pt>
                      </c15:dlblFieldTableCache>
                    </c15:dlblFTEntry>
                  </c15:dlblFieldTable>
                  <c15:showDataLabelsRange val="0"/>
                </c:ext>
                <c:ext xmlns:c16="http://schemas.microsoft.com/office/drawing/2014/chart" uri="{C3380CC4-5D6E-409C-BE32-E72D297353CC}">
                  <c16:uniqueId val="{00000017-BF9A-412B-9D6F-632768147033}"/>
                </c:ext>
              </c:extLst>
            </c:dLbl>
            <c:dLbl>
              <c:idx val="24"/>
              <c:tx>
                <c:strRef>
                  <c:f>Daten_Diagramme!$E$38</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{809BBFD3-3BE6-47D4-B8DC-B366FAAEEC5D}</c15:txfldGUID>
                      <c15:f>Daten_Diagramme!$E$38</c15:f>
                      <c15:dlblFieldTableCache>
                        <c:ptCount val="1"/>
                        <c:pt idx="0">
                          <c:v>*</c:v>
                        </c:pt>
                      </c15:dlblFieldTableCache>
                    </c15:dlblFTEntry>
                  </c15:dlblFieldTable>
                  <c15:showDataLabelsRange val="0"/>
                </c:ext>
                <c:ext xmlns:c16="http://schemas.microsoft.com/office/drawing/2014/chart" uri="{C3380CC4-5D6E-409C-BE32-E72D297353CC}">
                  <c16:uniqueId val="{00000018-BF9A-412B-9D6F-632768147033}"/>
                </c:ext>
              </c:extLst>
            </c:dLbl>
            <c:dLbl>
              <c:idx val="25"/>
              <c:tx>
                <c:strRef>
                  <c:f>Daten_Diagramme!$E$39</c:f>
                  <c:strCache>
                    <c:ptCount val="1"/>
                    <c:pt idx="0">
                      <c:v>-7.5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{4C1271A5-A4F8-4974-87A8-0AE9D726490D}</c15:txfldGUID>
                      <c15:f>Daten_Diagramme!$E$39</c15:f>
                      <c15:dlblFieldTableCache>
                        <c:ptCount val="1"/>
                        <c:pt idx="0">
                          <c:v>-7.5</c:v>
                        </c:pt>
                      </c15:dlblFieldTableCache>
                    </c15:dlblFTEntry>
                  </c15:dlblFieldTable>
                  <c15:showDataLabelsRange val="0"/>
                </c:ext>
                <c:ext xmlns:c16="http://schemas.microsoft.com/office/drawing/2014/chart" uri="{C3380CC4-5D6E-409C-BE32-E72D297353CC}">
                  <c16:uniqueId val="{00000019-BF9A-412B-9D6F-632768147033}"/>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{D809203F-B9B0-4CB3-8273-6AD83C060B6B}</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BF9A-412B-9D6F-632768147033}"/>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{98F6A15C-916D-4493-858F-3748CB4561A2}</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BF9A-412B-9D6F-632768147033}"/>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{A6D4BDBF-8D50-4E5B-B3C9-156AC4809035}</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BF9A-412B-9D6F-632768147033}"/>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{F7B61E82-A6EC-4CBC-A714-CB046E5C35DB}</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BF9A-412B-9D6F-632768147033}"/>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{3067AE9A-66B6-472C-A6C7-9651730096BE}</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BF9A-412B-9D6F-632768147033}"/>
                </c:ext>
              </c:extLst>
            </c:dLbl>
            <c:dLbl>
              <c:idx val="31"/>
              <c:tx>
                <c:strRef>
                  <c:f>Daten_Diagramme!$E$45</c:f>
                  <c:strCache>
                    <c:ptCount val="1"/>
                    <c:pt idx="0">
                      <c:v>-7.5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{039AAC35-5527-4F48-9560-395F32B3EB56}</c15:txfldGUID>
                      <c15:f>Daten_Diagramme!$E$45</c15:f>
                      <c15:dlblFieldTableCache>
                        <c:ptCount val="1"/>
                        <c:pt idx="0">
                          <c:v>-7.5</c:v>
                        </c:pt>
                      </c15:dlblFieldTableCache>
                    </c15:dlblFTEntry>
                  </c15:dlblFieldTable>
                  <c15:showDataLabelsRange val="0"/>
                </c:ext>
                <c:ext xmlns:c16="http://schemas.microsoft.com/office/drawing/2014/chart" uri="{C3380CC4-5D6E-409C-BE32-E72D297353CC}">
                  <c16:uniqueId val="{0000001F-BF9A-412B-9D6F-632768147033}"/>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-8.409250175192712</c:v>
                </c:pt>
                <c:pt idx="1">
                  <c:v>0</c:v>
                </c:pt>
                <c:pt idx="2">
                  <c:v>0</c:v>
                </c:pt>
                <c:pt idx="3">
                  <c:v>-21.621621621621621</c:v>
                </c:pt>
                <c:pt idx="4">
                  <c:v>-22.448979591836736</c:v>
                </c:pt>
                <c:pt idx="5">
                  <c:v>-25</c:v>
                </c:pt>
                <c:pt idx="6">
                  <c:v>-6.0606060606060606</c:v>
                </c:pt>
                <c:pt idx="7">
                  <c:v>1.2820512820512822</c:v>
                </c:pt>
                <c:pt idx="8">
                  <c:v>-4.0369088811995386</c:v>
                </c:pt>
                <c:pt idx="9">
                  <c:v>-6.666666666666667</c:v>
                </c:pt>
                <c:pt idx="10">
                  <c:v>-25.477707006369428</c:v>
                </c:pt>
                <c:pt idx="11">
                  <c:v>0</c:v>
                </c:pt>
                <c:pt idx="12">
                  <c:v>1.7241379310344827</c:v>
                </c:pt>
                <c:pt idx="13">
                  <c:v>-3.1674208144796379</c:v>
                </c:pt>
                <c:pt idx="14">
                  <c:v>-15.853658536585366</c:v>
                </c:pt>
                <c:pt idx="15">
                  <c:v>0</c:v>
                </c:pt>
                <c:pt idx="16">
                  <c:v>0</c:v>
                </c:pt>
                <c:pt idx="17">
                  <c:v>-1.8518518518518519</c:v>
                </c:pt>
                <c:pt idx="18">
                  <c:v>2.4896265560165975</c:v>
                </c:pt>
                <c:pt idx="19">
                  <c:v>14.285714285714286</c:v>
                </c:pt>
                <c:pt idx="20">
                  <c:v>-4.3026706231454002</c:v>
                </c:pt>
                <c:pt idx="21">
                  <c:v>0</c:v>
                </c:pt>
                <c:pt idx="23">
                  <c:v>0</c:v>
                </c:pt>
                <c:pt idx="24">
                  <c:v>0</c:v>
                </c:pt>
                <c:pt idx="25">
                  <c:v>-7.4914270640991827</c:v>
                </c:pt>
              </c:numCache>
            </c:numRef>
          </c:val>
          <c:extLst>
            <c:ext xmlns:c16="http://schemas.microsoft.com/office/drawing/2014/chart" uri="{C3380CC4-5D6E-409C-BE32-E72D297353CC}">
              <c16:uniqueId val="{00000020-BF9A-412B-9D6F-632768147033}"/>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{9687F329-9DA0-4C94-8D85-4790B22AA1E2}</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BF9A-412B-9D6F-632768147033}"/>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{345BD0F3-91F2-4D2B-8376-5B1C3A40E183}</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BF9A-412B-9D6F-632768147033}"/>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{6724A871-5DC3-4E63-A448-AA2D8E99A687}</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BF9A-412B-9D6F-632768147033}"/>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{44326809-3C35-49A1-AA3A-B50FCF676AA3}</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BF9A-412B-9D6F-632768147033}"/>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{F5A663C3-5322-44B3-AACD-8C36165DEB6A}</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BF9A-412B-9D6F-632768147033}"/>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{6563270B-1BAE-42B5-A5A8-0B7FF8C86149}</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BF9A-412B-9D6F-632768147033}"/>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{6AA72789-4FF7-4CFD-82E3-AC1A2B485E91}</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BF9A-412B-9D6F-632768147033}"/>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{F3419EE4-05C8-4785-9083-CA5A7890B963}</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BF9A-412B-9D6F-632768147033}"/>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{24446691-2D0A-4B2F-89F1-E2BCC48688F2}</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BF9A-412B-9D6F-632768147033}"/>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{BA2DDF09-66C8-4D03-92AF-41BD1B7C9C21}</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BF9A-412B-9D6F-632768147033}"/>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{317CB41B-C1BA-4AAC-AE65-30E0B93450DC}</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BF9A-412B-9D6F-632768147033}"/>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{4743477E-A6AC-4940-8EE2-ACFA4B8EB5F3}</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BF9A-412B-9D6F-632768147033}"/>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{60E0E4C9-C9DB-487B-A2DE-17C1637643CE}</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BF9A-412B-9D6F-632768147033}"/>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{24704DD4-7288-488F-9B27-6580D42DEB58}</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BF9A-412B-9D6F-632768147033}"/>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{5E63E07C-D1BE-4511-A817-6010CD6E6608}</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BF9A-412B-9D6F-632768147033}"/>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{8A4B3623-8723-41E8-A7B6-1421DD7669E3}</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BF9A-412B-9D6F-632768147033}"/>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{A7F208FE-EEEB-44B9-9740-3B4549FE9EA4}</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BF9A-412B-9D6F-632768147033}"/>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{498D9AA9-BB9E-40E0-9DF3-4CCB513237E7}</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BF9A-412B-9D6F-632768147033}"/>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{204453FF-9D73-44F7-AA2E-266C5885812E}</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BF9A-412B-9D6F-632768147033}"/>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{335825D3-FD7B-4FBF-A61E-B74B4EE96CDB}</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BF9A-412B-9D6F-632768147033}"/>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{F5B33A17-006C-4595-8010-BFF7E216EE48}</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BF9A-412B-9D6F-632768147033}"/>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{DA7AD995-0DB4-402C-8967-EF5B4D0F4A68}</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BF9A-412B-9D6F-632768147033}"/>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{6A02C5B8-BB78-4EC3-9F86-6DA04B20DBEE}</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BF9A-412B-9D6F-632768147033}"/>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{71A864FA-6589-4BB4-AC89-9008A2AC81CF}</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BF9A-412B-9D6F-632768147033}"/>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{009AB5B9-3F30-435F-ACAB-C8AE38C75778}</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BF9A-412B-9D6F-632768147033}"/>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{CDE69583-090F-4317-BB10-E13715567133}</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BF9A-412B-9D6F-632768147033}"/>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{1DA12B76-CC0F-42E5-9B31-A8A8A43D288C}</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BF9A-412B-9D6F-632768147033}"/>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{2C73F93C-4330-44E4-B954-ECB6FB897214}</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BF9A-412B-9D6F-632768147033}"/>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{12E5B5BC-0316-4C40-8477-DBA81F7229D7}</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BF9A-412B-9D6F-632768147033}"/>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{D42D5236-C568-48C3-945D-A83115ACCF84}</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BF9A-412B-9D6F-632768147033}"/>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{ACBB1189-B1AF-4D46-9683-47037B7735AB}</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BF9A-412B-9D6F-632768147033}"/>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{A89911A6-5FBB-44F7-9205-253A583DEA1D}</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BF9A-412B-9D6F-632768147033}"/>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-0.75</c:v>
                </c:pt>
                <c:pt idx="2">
                  <c:v>-0.75</c:v>
                </c:pt>
                <c:pt idx="3">
                  <c:v>0</c:v>
                </c:pt>
                <c:pt idx="4">
                  <c:v>0</c:v>
                </c:pt>
                <c:pt idx="5">
                  <c:v>0</c:v>
                </c:pt>
                <c:pt idx="6">
                  <c:v>0</c:v>
                </c:pt>
                <c:pt idx="7">
                  <c:v>0</c:v>
                </c:pt>
                <c:pt idx="8">
                  <c:v>0</c:v>
                </c:pt>
                <c:pt idx="9">
                  <c:v>0</c:v>
                </c:pt>
                <c:pt idx="10">
                  <c:v>0</c:v>
                </c:pt>
                <c:pt idx="11">
                  <c:v>-0.75</c:v>
                </c:pt>
                <c:pt idx="12">
                  <c:v>0</c:v>
                </c:pt>
                <c:pt idx="13">
                  <c:v>0</c:v>
                </c:pt>
                <c:pt idx="14">
                  <c:v>0</c:v>
                </c:pt>
                <c:pt idx="15">
                  <c:v>-0.75</c:v>
                </c:pt>
                <c:pt idx="16">
                  <c:v>0</c:v>
                </c:pt>
                <c:pt idx="17">
                  <c:v>0</c:v>
                </c:pt>
                <c:pt idx="18">
                  <c:v>0</c:v>
                </c:pt>
                <c:pt idx="19">
                  <c:v>0</c:v>
                </c:pt>
                <c:pt idx="20">
                  <c:v>0</c:v>
                </c:pt>
                <c:pt idx="21">
                  <c:v>-0.75</c:v>
                </c:pt>
                <c:pt idx="22">
                  <c:v>0</c:v>
                </c:pt>
                <c:pt idx="23">
                  <c:v>-0.75</c:v>
                </c:pt>
                <c:pt idx="24">
                  <c:v>-0.75</c:v>
                </c:pt>
                <c:pt idx="25">
                  <c:v>0</c:v>
                </c:pt>
              </c:numCache>
            </c:numRef>
          </c:val>
          <c:extLst>
            <c:ext xmlns:c16="http://schemas.microsoft.com/office/drawing/2014/chart" uri="{C3380CC4-5D6E-409C-BE32-E72D297353CC}">
              <c16:uniqueId val="{00000041-BF9A-412B-9D6F-632768147033}"/>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45</c:v>
                </c:pt>
                <c:pt idx="2">
                  <c:v>45</c:v>
                </c:pt>
                <c:pt idx="3">
                  <c:v>#N/A</c:v>
                </c:pt>
                <c:pt idx="4">
                  <c:v>#N/A</c:v>
                </c:pt>
                <c:pt idx="5">
                  <c:v>#N/A</c:v>
                </c:pt>
                <c:pt idx="6">
                  <c:v>#N/A</c:v>
                </c:pt>
                <c:pt idx="7">
                  <c:v>#N/A</c:v>
                </c:pt>
                <c:pt idx="8">
                  <c:v>#N/A</c:v>
                </c:pt>
                <c:pt idx="9">
                  <c:v>#N/A</c:v>
                </c:pt>
                <c:pt idx="10">
                  <c:v>#N/A</c:v>
                </c:pt>
                <c:pt idx="11">
                  <c:v>45</c:v>
                </c:pt>
                <c:pt idx="12">
                  <c:v>#N/A</c:v>
                </c:pt>
                <c:pt idx="13">
                  <c:v>#N/A</c:v>
                </c:pt>
                <c:pt idx="14">
                  <c:v>#N/A</c:v>
                </c:pt>
                <c:pt idx="15">
                  <c:v>45</c:v>
                </c:pt>
                <c:pt idx="16">
                  <c:v>#N/A</c:v>
                </c:pt>
                <c:pt idx="17">
                  <c:v>#N/A</c:v>
                </c:pt>
                <c:pt idx="18">
                  <c:v>#N/A</c:v>
                </c:pt>
                <c:pt idx="19">
                  <c:v>#N/A</c:v>
                </c:pt>
                <c:pt idx="20">
                  <c:v>#N/A</c:v>
                </c:pt>
                <c:pt idx="21">
                  <c:v>45</c:v>
                </c:pt>
                <c:pt idx="22">
                  <c:v>#N/A</c:v>
                </c:pt>
                <c:pt idx="23">
                  <c:v>45</c:v>
                </c:pt>
                <c:pt idx="24">
                  <c:v>45</c:v>
                </c:pt>
                <c:pt idx="25">
                  <c:v>#N/A</c:v>
                </c:pt>
              </c:numCache>
            </c:numRef>
          </c:xVal>
          <c:yVal>
            <c:numRef>
              <c:f>Daten_Diagramme!$L$14:$L$39</c:f>
              <c:numCache>
                <c:formatCode>General</c:formatCode>
                <c:ptCount val="26"/>
                <c:pt idx="0">
                  <c:v>#N/A</c:v>
                </c:pt>
                <c:pt idx="1">
                  <c:v>15</c:v>
                </c:pt>
                <c:pt idx="2">
                  <c:v>25</c:v>
                </c:pt>
                <c:pt idx="3">
                  <c:v>#N/A</c:v>
                </c:pt>
                <c:pt idx="4">
                  <c:v>#N/A</c:v>
                </c:pt>
                <c:pt idx="5">
                  <c:v>#N/A</c:v>
                </c:pt>
                <c:pt idx="6">
                  <c:v>#N/A</c:v>
                </c:pt>
                <c:pt idx="7">
                  <c:v>#N/A</c:v>
                </c:pt>
                <c:pt idx="8">
                  <c:v>#N/A</c:v>
                </c:pt>
                <c:pt idx="9">
                  <c:v>#N/A</c:v>
                </c:pt>
                <c:pt idx="10">
                  <c:v>#N/A</c:v>
                </c:pt>
                <c:pt idx="11">
                  <c:v>118</c:v>
                </c:pt>
                <c:pt idx="12">
                  <c:v>#N/A</c:v>
                </c:pt>
                <c:pt idx="13">
                  <c:v>#N/A</c:v>
                </c:pt>
                <c:pt idx="14">
                  <c:v>#N/A</c:v>
                </c:pt>
                <c:pt idx="15">
                  <c:v>160</c:v>
                </c:pt>
                <c:pt idx="16">
                  <c:v>#N/A</c:v>
                </c:pt>
                <c:pt idx="17">
                  <c:v>#N/A</c:v>
                </c:pt>
                <c:pt idx="18">
                  <c:v>#N/A</c:v>
                </c:pt>
                <c:pt idx="19">
                  <c:v>#N/A</c:v>
                </c:pt>
                <c:pt idx="20">
                  <c:v>#N/A</c:v>
                </c:pt>
                <c:pt idx="21">
                  <c:v>222</c:v>
                </c:pt>
                <c:pt idx="22">
                  <c:v>#N/A</c:v>
                </c:pt>
                <c:pt idx="23">
                  <c:v>242</c:v>
                </c:pt>
                <c:pt idx="24">
                  <c:v>253</c:v>
                </c:pt>
                <c:pt idx="25">
                  <c:v>#N/A</c:v>
                </c:pt>
              </c:numCache>
            </c:numRef>
          </c:yVal>
          <c:smooth val="0"/>
          <c:extLst>
            <c:ext xmlns:c16="http://schemas.microsoft.com/office/drawing/2014/chart" uri="{C3380CC4-5D6E-409C-BE32-E72D297353CC}">
              <c16:uniqueId val="{00000042-BF9A-412B-9D6F-632768147033}"/>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{E6DE78C0-91D3-4F6C-BC3E-C7EA1DA48821}</c15:txfldGUID>
                      <c15:f>Diagramm!$I$46</c15:f>
                      <c15:dlblFieldTableCache>
                        <c:ptCount val="1"/>
                      </c15:dlblFieldTableCache>
                    </c15:dlblFTEntry>
                  </c15:dlblFieldTable>
                  <c15:showDataLabelsRange val="0"/>
                </c:ext>
                <c:ext xmlns:c16="http://schemas.microsoft.com/office/drawing/2014/chart" uri="{C3380CC4-5D6E-409C-BE32-E72D297353CC}">
                  <c16:uniqueId val="{00000000-2F8E-4C07-999D-F8D02A01749B}"/>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{D3480596-87F3-42D1-ACC7-8DAB2A900BCD}</c15:txfldGUID>
                      <c15:f>Diagramm!$I$47</c15:f>
                      <c15:dlblFieldTableCache>
                        <c:ptCount val="1"/>
                      </c15:dlblFieldTableCache>
                    </c15:dlblFTEntry>
                  </c15:dlblFieldTable>
                  <c15:showDataLabelsRange val="0"/>
                </c:ext>
                <c:ext xmlns:c16="http://schemas.microsoft.com/office/drawing/2014/chart" uri="{C3380CC4-5D6E-409C-BE32-E72D297353CC}">
                  <c16:uniqueId val="{00000001-2F8E-4C07-999D-F8D02A01749B}"/>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{4C088B5F-3D42-4A28-B477-C0CAB7927DB4}</c15:txfldGUID>
                      <c15:f>Diagramm!$I$48</c15:f>
                      <c15:dlblFieldTableCache>
                        <c:ptCount val="1"/>
                      </c15:dlblFieldTableCache>
                    </c15:dlblFTEntry>
                  </c15:dlblFieldTable>
                  <c15:showDataLabelsRange val="0"/>
                </c:ext>
                <c:ext xmlns:c16="http://schemas.microsoft.com/office/drawing/2014/chart" uri="{C3380CC4-5D6E-409C-BE32-E72D297353CC}">
                  <c16:uniqueId val="{00000002-2F8E-4C07-999D-F8D02A01749B}"/>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{5B791805-50FE-4F73-8096-3CDBCA3D4A6C}</c15:txfldGUID>
                      <c15:f>Diagramm!$I$49</c15:f>
                      <c15:dlblFieldTableCache>
                        <c:ptCount val="1"/>
                      </c15:dlblFieldTableCache>
                    </c15:dlblFTEntry>
                  </c15:dlblFieldTable>
                  <c15:showDataLabelsRange val="0"/>
                </c:ext>
                <c:ext xmlns:c16="http://schemas.microsoft.com/office/drawing/2014/chart" uri="{C3380CC4-5D6E-409C-BE32-E72D297353CC}">
                  <c16:uniqueId val="{00000003-2F8E-4C07-999D-F8D02A01749B}"/>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{8A9A0878-B1B1-4552-B144-5437FB0225EA}</c15:txfldGUID>
                      <c15:f>Diagramm!$I$50</c15:f>
                      <c15:dlblFieldTableCache>
                        <c:ptCount val="1"/>
                      </c15:dlblFieldTableCache>
                    </c15:dlblFTEntry>
                  </c15:dlblFieldTable>
                  <c15:showDataLabelsRange val="0"/>
                </c:ext>
                <c:ext xmlns:c16="http://schemas.microsoft.com/office/drawing/2014/chart" uri="{C3380CC4-5D6E-409C-BE32-E72D297353CC}">
                  <c16:uniqueId val="{00000004-2F8E-4C07-999D-F8D02A01749B}"/>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{27803703-CDEB-483B-8AFC-B541793D67EF}</c15:txfldGUID>
                      <c15:f>Diagramm!$I$51</c15:f>
                      <c15:dlblFieldTableCache>
                        <c:ptCount val="1"/>
                      </c15:dlblFieldTableCache>
                    </c15:dlblFTEntry>
                  </c15:dlblFieldTable>
                  <c15:showDataLabelsRange val="0"/>
                </c:ext>
                <c:ext xmlns:c16="http://schemas.microsoft.com/office/drawing/2014/chart" uri="{C3380CC4-5D6E-409C-BE32-E72D297353CC}">
                  <c16:uniqueId val="{00000005-2F8E-4C07-999D-F8D02A01749B}"/>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{38592180-6283-4827-B1D9-5DD1A4161DCE}</c15:txfldGUID>
                      <c15:f>Diagramm!$I$52</c15:f>
                      <c15:dlblFieldTableCache>
                        <c:ptCount val="1"/>
                      </c15:dlblFieldTableCache>
                    </c15:dlblFTEntry>
                  </c15:dlblFieldTable>
                  <c15:showDataLabelsRange val="0"/>
                </c:ext>
                <c:ext xmlns:c16="http://schemas.microsoft.com/office/drawing/2014/chart" uri="{C3380CC4-5D6E-409C-BE32-E72D297353CC}">
                  <c16:uniqueId val="{00000006-2F8E-4C07-999D-F8D02A01749B}"/>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{97C2FDA6-6398-41DB-81BF-8DC46715025B}</c15:txfldGUID>
                      <c15:f>Diagramm!$I$53</c15:f>
                      <c15:dlblFieldTableCache>
                        <c:ptCount val="1"/>
                      </c15:dlblFieldTableCache>
                    </c15:dlblFTEntry>
                  </c15:dlblFieldTable>
                  <c15:showDataLabelsRange val="0"/>
                </c:ext>
                <c:ext xmlns:c16="http://schemas.microsoft.com/office/drawing/2014/chart" uri="{C3380CC4-5D6E-409C-BE32-E72D297353CC}">
                  <c16:uniqueId val="{00000007-2F8E-4C07-999D-F8D02A01749B}"/>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{C21BDD27-CFD6-495C-BE9E-2B41B99F2D81}</c15:txfldGUID>
                      <c15:f>Diagramm!$I$54</c15:f>
                      <c15:dlblFieldTableCache>
                        <c:ptCount val="1"/>
                      </c15:dlblFieldTableCache>
                    </c15:dlblFTEntry>
                  </c15:dlblFieldTable>
                  <c15:showDataLabelsRange val="0"/>
                </c:ext>
                <c:ext xmlns:c16="http://schemas.microsoft.com/office/drawing/2014/chart" uri="{C3380CC4-5D6E-409C-BE32-E72D297353CC}">
                  <c16:uniqueId val="{00000008-2F8E-4C07-999D-F8D02A01749B}"/>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{CF4FDC36-AB59-4405-B514-E70228F7E727}</c15:txfldGUID>
                      <c15:f>Diagramm!$I$55</c15:f>
                      <c15:dlblFieldTableCache>
                        <c:ptCount val="1"/>
                      </c15:dlblFieldTableCache>
                    </c15:dlblFTEntry>
                  </c15:dlblFieldTable>
                  <c15:showDataLabelsRange val="0"/>
                </c:ext>
                <c:ext xmlns:c16="http://schemas.microsoft.com/office/drawing/2014/chart" uri="{C3380CC4-5D6E-409C-BE32-E72D297353CC}">
                  <c16:uniqueId val="{00000009-2F8E-4C07-999D-F8D02A01749B}"/>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{EAACA910-B07A-4966-8B9B-7E12106D4C0F}</c15:txfldGUID>
                      <c15:f>Diagramm!$I$56</c15:f>
                      <c15:dlblFieldTableCache>
                        <c:ptCount val="1"/>
                      </c15:dlblFieldTableCache>
                    </c15:dlblFTEntry>
                  </c15:dlblFieldTable>
                  <c15:showDataLabelsRange val="0"/>
                </c:ext>
                <c:ext xmlns:c16="http://schemas.microsoft.com/office/drawing/2014/chart" uri="{C3380CC4-5D6E-409C-BE32-E72D297353CC}">
                  <c16:uniqueId val="{0000000A-2F8E-4C07-999D-F8D02A01749B}"/>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{AE3D34D6-087E-40ED-BFB3-267E2479EA06}</c15:txfldGUID>
                      <c15:f>Diagramm!$I$57</c15:f>
                      <c15:dlblFieldTableCache>
                        <c:ptCount val="1"/>
                      </c15:dlblFieldTableCache>
                    </c15:dlblFTEntry>
                  </c15:dlblFieldTable>
                  <c15:showDataLabelsRange val="0"/>
                </c:ext>
                <c:ext xmlns:c16="http://schemas.microsoft.com/office/drawing/2014/chart" uri="{C3380CC4-5D6E-409C-BE32-E72D297353CC}">
                  <c16:uniqueId val="{0000000B-2F8E-4C07-999D-F8D02A01749B}"/>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{D66AD849-1E76-422D-A351-CF6720AA3D9B}</c15:txfldGUID>
                      <c15:f>Diagramm!$I$58</c15:f>
                      <c15:dlblFieldTableCache>
                        <c:ptCount val="1"/>
                      </c15:dlblFieldTableCache>
                    </c15:dlblFTEntry>
                  </c15:dlblFieldTable>
                  <c15:showDataLabelsRange val="0"/>
                </c:ext>
                <c:ext xmlns:c16="http://schemas.microsoft.com/office/drawing/2014/chart" uri="{C3380CC4-5D6E-409C-BE32-E72D297353CC}">
                  <c16:uniqueId val="{0000000C-2F8E-4C07-999D-F8D02A01749B}"/>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{5D145A53-E940-4FA5-895D-00CA63B697C9}</c15:txfldGUID>
                      <c15:f>Diagramm!$I$59</c15:f>
                      <c15:dlblFieldTableCache>
                        <c:ptCount val="1"/>
                      </c15:dlblFieldTableCache>
                    </c15:dlblFTEntry>
                  </c15:dlblFieldTable>
                  <c15:showDataLabelsRange val="0"/>
                </c:ext>
                <c:ext xmlns:c16="http://schemas.microsoft.com/office/drawing/2014/chart" uri="{C3380CC4-5D6E-409C-BE32-E72D297353CC}">
                  <c16:uniqueId val="{0000000D-2F8E-4C07-999D-F8D02A01749B}"/>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{84230102-B5E9-4B9D-98A5-DC1D59825D43}</c15:txfldGUID>
                      <c15:f>Diagramm!$I$60</c15:f>
                      <c15:dlblFieldTableCache>
                        <c:ptCount val="1"/>
                      </c15:dlblFieldTableCache>
                    </c15:dlblFTEntry>
                  </c15:dlblFieldTable>
                  <c15:showDataLabelsRange val="0"/>
                </c:ext>
                <c:ext xmlns:c16="http://schemas.microsoft.com/office/drawing/2014/chart" uri="{C3380CC4-5D6E-409C-BE32-E72D297353CC}">
                  <c16:uniqueId val="{0000000E-2F8E-4C07-999D-F8D02A01749B}"/>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{A9AEF398-9F48-4067-9B24-5A5DDD63319E}</c15:txfldGUID>
                      <c15:f>Diagramm!$I$61</c15:f>
                      <c15:dlblFieldTableCache>
                        <c:ptCount val="1"/>
                      </c15:dlblFieldTableCache>
                    </c15:dlblFTEntry>
                  </c15:dlblFieldTable>
                  <c15:showDataLabelsRange val="0"/>
                </c:ext>
                <c:ext xmlns:c16="http://schemas.microsoft.com/office/drawing/2014/chart" uri="{C3380CC4-5D6E-409C-BE32-E72D297353CC}">
                  <c16:uniqueId val="{0000000F-2F8E-4C07-999D-F8D02A01749B}"/>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{388A27A0-0F95-432F-A193-1133C22DBA98}</c15:txfldGUID>
                      <c15:f>Diagramm!$I$62</c15:f>
                      <c15:dlblFieldTableCache>
                        <c:ptCount val="1"/>
                      </c15:dlblFieldTableCache>
                    </c15:dlblFTEntry>
                  </c15:dlblFieldTable>
                  <c15:showDataLabelsRange val="0"/>
                </c:ext>
                <c:ext xmlns:c16="http://schemas.microsoft.com/office/drawing/2014/chart" uri="{C3380CC4-5D6E-409C-BE32-E72D297353CC}">
                  <c16:uniqueId val="{00000010-2F8E-4C07-999D-F8D02A01749B}"/>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{3A4FC3F2-FDBB-4F3C-AE25-284EB36A1959}</c15:txfldGUID>
                      <c15:f>Diagramm!$I$63</c15:f>
                      <c15:dlblFieldTableCache>
                        <c:ptCount val="1"/>
                      </c15:dlblFieldTableCache>
                    </c15:dlblFTEntry>
                  </c15:dlblFieldTable>
                  <c15:showDataLabelsRange val="0"/>
                </c:ext>
                <c:ext xmlns:c16="http://schemas.microsoft.com/office/drawing/2014/chart" uri="{C3380CC4-5D6E-409C-BE32-E72D297353CC}">
                  <c16:uniqueId val="{00000011-2F8E-4C07-999D-F8D02A01749B}"/>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{2DB1D8C0-F73C-49CB-8D54-6AA64870635B}</c15:txfldGUID>
                      <c15:f>Diagramm!$I$64</c15:f>
                      <c15:dlblFieldTableCache>
                        <c:ptCount val="1"/>
                      </c15:dlblFieldTableCache>
                    </c15:dlblFTEntry>
                  </c15:dlblFieldTable>
                  <c15:showDataLabelsRange val="0"/>
                </c:ext>
                <c:ext xmlns:c16="http://schemas.microsoft.com/office/drawing/2014/chart" uri="{C3380CC4-5D6E-409C-BE32-E72D297353CC}">
                  <c16:uniqueId val="{00000012-2F8E-4C07-999D-F8D02A01749B}"/>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{D27EB3FA-C4C0-4D9D-9F28-18564968D026}</c15:txfldGUID>
                      <c15:f>Diagramm!$I$65</c15:f>
                      <c15:dlblFieldTableCache>
                        <c:ptCount val="1"/>
                      </c15:dlblFieldTableCache>
                    </c15:dlblFTEntry>
                  </c15:dlblFieldTable>
                  <c15:showDataLabelsRange val="0"/>
                </c:ext>
                <c:ext xmlns:c16="http://schemas.microsoft.com/office/drawing/2014/chart" uri="{C3380CC4-5D6E-409C-BE32-E72D297353CC}">
                  <c16:uniqueId val="{00000013-2F8E-4C07-999D-F8D02A01749B}"/>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{93705B0A-ED26-43BA-ABD5-0EC369978A88}</c15:txfldGUID>
                      <c15:f>Diagramm!$I$66</c15:f>
                      <c15:dlblFieldTableCache>
                        <c:ptCount val="1"/>
                      </c15:dlblFieldTableCache>
                    </c15:dlblFTEntry>
                  </c15:dlblFieldTable>
                  <c15:showDataLabelsRange val="0"/>
                </c:ext>
                <c:ext xmlns:c16="http://schemas.microsoft.com/office/drawing/2014/chart" uri="{C3380CC4-5D6E-409C-BE32-E72D297353CC}">
                  <c16:uniqueId val="{00000014-2F8E-4C07-999D-F8D02A01749B}"/>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{739EAF7F-4ECA-4EB0-A0E4-CF6327B18A30}</c15:txfldGUID>
                      <c15:f>Diagramm!$I$67</c15:f>
                      <c15:dlblFieldTableCache>
                        <c:ptCount val="1"/>
                      </c15:dlblFieldTableCache>
                    </c15:dlblFTEntry>
                  </c15:dlblFieldTable>
                  <c15:showDataLabelsRange val="0"/>
                </c:ext>
                <c:ext xmlns:c16="http://schemas.microsoft.com/office/drawing/2014/chart" uri="{C3380CC4-5D6E-409C-BE32-E72D297353CC}">
                  <c16:uniqueId val="{00000015-2F8E-4C07-999D-F8D02A01749B}"/>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2F8E-4C07-999D-F8D02A01749B}"/>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{AFCE55D5-1559-4E14-B78A-F33ACB7228EB}</c15:txfldGUID>
                      <c15:f>Diagramm!$K$46</c15:f>
                      <c15:dlblFieldTableCache>
                        <c:ptCount val="1"/>
                      </c15:dlblFieldTableCache>
                    </c15:dlblFTEntry>
                  </c15:dlblFieldTable>
                  <c15:showDataLabelsRange val="0"/>
                </c:ext>
                <c:ext xmlns:c16="http://schemas.microsoft.com/office/drawing/2014/chart" uri="{C3380CC4-5D6E-409C-BE32-E72D297353CC}">
                  <c16:uniqueId val="{00000017-2F8E-4C07-999D-F8D02A01749B}"/>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{CB827A79-C50F-47BA-86BD-13215F29A33D}</c15:txfldGUID>
                      <c15:f>Diagramm!$K$47</c15:f>
                      <c15:dlblFieldTableCache>
                        <c:ptCount val="1"/>
                      </c15:dlblFieldTableCache>
                    </c15:dlblFTEntry>
                  </c15:dlblFieldTable>
                  <c15:showDataLabelsRange val="0"/>
                </c:ext>
                <c:ext xmlns:c16="http://schemas.microsoft.com/office/drawing/2014/chart" uri="{C3380CC4-5D6E-409C-BE32-E72D297353CC}">
                  <c16:uniqueId val="{00000018-2F8E-4C07-999D-F8D02A01749B}"/>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{3DC8239E-7854-4083-B204-A257F77AFC41}</c15:txfldGUID>
                      <c15:f>Diagramm!$K$48</c15:f>
                      <c15:dlblFieldTableCache>
                        <c:ptCount val="1"/>
                      </c15:dlblFieldTableCache>
                    </c15:dlblFTEntry>
                  </c15:dlblFieldTable>
                  <c15:showDataLabelsRange val="0"/>
                </c:ext>
                <c:ext xmlns:c16="http://schemas.microsoft.com/office/drawing/2014/chart" uri="{C3380CC4-5D6E-409C-BE32-E72D297353CC}">
                  <c16:uniqueId val="{00000019-2F8E-4C07-999D-F8D02A01749B}"/>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{47A65D9F-253A-4D06-AD99-D93108AD6B60}</c15:txfldGUID>
                      <c15:f>Diagramm!$K$49</c15:f>
                      <c15:dlblFieldTableCache>
                        <c:ptCount val="1"/>
                      </c15:dlblFieldTableCache>
                    </c15:dlblFTEntry>
                  </c15:dlblFieldTable>
                  <c15:showDataLabelsRange val="0"/>
                </c:ext>
                <c:ext xmlns:c16="http://schemas.microsoft.com/office/drawing/2014/chart" uri="{C3380CC4-5D6E-409C-BE32-E72D297353CC}">
                  <c16:uniqueId val="{0000001A-2F8E-4C07-999D-F8D02A01749B}"/>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{8BF481C6-2C95-4919-A0B3-E20E536DAAA0}</c15:txfldGUID>
                      <c15:f>Diagramm!$K$50</c15:f>
                      <c15:dlblFieldTableCache>
                        <c:ptCount val="1"/>
                      </c15:dlblFieldTableCache>
                    </c15:dlblFTEntry>
                  </c15:dlblFieldTable>
                  <c15:showDataLabelsRange val="0"/>
                </c:ext>
                <c:ext xmlns:c16="http://schemas.microsoft.com/office/drawing/2014/chart" uri="{C3380CC4-5D6E-409C-BE32-E72D297353CC}">
                  <c16:uniqueId val="{0000001B-2F8E-4C07-999D-F8D02A01749B}"/>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{F20375C7-3FC8-4894-9362-21F4630E7FCC}</c15:txfldGUID>
                      <c15:f>Diagramm!$K$51</c15:f>
                      <c15:dlblFieldTableCache>
                        <c:ptCount val="1"/>
                      </c15:dlblFieldTableCache>
                    </c15:dlblFTEntry>
                  </c15:dlblFieldTable>
                  <c15:showDataLabelsRange val="0"/>
                </c:ext>
                <c:ext xmlns:c16="http://schemas.microsoft.com/office/drawing/2014/chart" uri="{C3380CC4-5D6E-409C-BE32-E72D297353CC}">
                  <c16:uniqueId val="{0000001C-2F8E-4C07-999D-F8D02A01749B}"/>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{1C0FF92A-30E1-45FD-AA62-92EC8F47C7E7}</c15:txfldGUID>
                      <c15:f>Diagramm!$K$52</c15:f>
                      <c15:dlblFieldTableCache>
                        <c:ptCount val="1"/>
                      </c15:dlblFieldTableCache>
                    </c15:dlblFTEntry>
                  </c15:dlblFieldTable>
                  <c15:showDataLabelsRange val="0"/>
                </c:ext>
                <c:ext xmlns:c16="http://schemas.microsoft.com/office/drawing/2014/chart" uri="{C3380CC4-5D6E-409C-BE32-E72D297353CC}">
                  <c16:uniqueId val="{0000001D-2F8E-4C07-999D-F8D02A01749B}"/>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{A12AF9DF-9AE6-4A21-982E-AF7EC269DFBF}</c15:txfldGUID>
                      <c15:f>Diagramm!$K$53</c15:f>
                      <c15:dlblFieldTableCache>
                        <c:ptCount val="1"/>
                      </c15:dlblFieldTableCache>
                    </c15:dlblFTEntry>
                  </c15:dlblFieldTable>
                  <c15:showDataLabelsRange val="0"/>
                </c:ext>
                <c:ext xmlns:c16="http://schemas.microsoft.com/office/drawing/2014/chart" uri="{C3380CC4-5D6E-409C-BE32-E72D297353CC}">
                  <c16:uniqueId val="{0000001E-2F8E-4C07-999D-F8D02A01749B}"/>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{40A2775C-AD9B-41BD-AE94-418A3E22467B}</c15:txfldGUID>
                      <c15:f>Diagramm!$K$54</c15:f>
                      <c15:dlblFieldTableCache>
                        <c:ptCount val="1"/>
                      </c15:dlblFieldTableCache>
                    </c15:dlblFTEntry>
                  </c15:dlblFieldTable>
                  <c15:showDataLabelsRange val="0"/>
                </c:ext>
                <c:ext xmlns:c16="http://schemas.microsoft.com/office/drawing/2014/chart" uri="{C3380CC4-5D6E-409C-BE32-E72D297353CC}">
                  <c16:uniqueId val="{0000001F-2F8E-4C07-999D-F8D02A01749B}"/>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{9E4D1BD2-3F69-4988-8275-5956446F8CA6}</c15:txfldGUID>
                      <c15:f>Diagramm!$K$55</c15:f>
                      <c15:dlblFieldTableCache>
                        <c:ptCount val="1"/>
                      </c15:dlblFieldTableCache>
                    </c15:dlblFTEntry>
                  </c15:dlblFieldTable>
                  <c15:showDataLabelsRange val="0"/>
                </c:ext>
                <c:ext xmlns:c16="http://schemas.microsoft.com/office/drawing/2014/chart" uri="{C3380CC4-5D6E-409C-BE32-E72D297353CC}">
                  <c16:uniqueId val="{00000020-2F8E-4C07-999D-F8D02A01749B}"/>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{33FEC4E0-F95A-43C8-A962-D765D6510C90}</c15:txfldGUID>
                      <c15:f>Diagramm!$K$56</c15:f>
                      <c15:dlblFieldTableCache>
                        <c:ptCount val="1"/>
                      </c15:dlblFieldTableCache>
                    </c15:dlblFTEntry>
                  </c15:dlblFieldTable>
                  <c15:showDataLabelsRange val="0"/>
                </c:ext>
                <c:ext xmlns:c16="http://schemas.microsoft.com/office/drawing/2014/chart" uri="{C3380CC4-5D6E-409C-BE32-E72D297353CC}">
                  <c16:uniqueId val="{00000021-2F8E-4C07-999D-F8D02A01749B}"/>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{4E3D3251-C6FB-4E72-8B11-45B7029A0791}</c15:txfldGUID>
                      <c15:f>Diagramm!$K$57</c15:f>
                      <c15:dlblFieldTableCache>
                        <c:ptCount val="1"/>
                      </c15:dlblFieldTableCache>
                    </c15:dlblFTEntry>
                  </c15:dlblFieldTable>
                  <c15:showDataLabelsRange val="0"/>
                </c:ext>
                <c:ext xmlns:c16="http://schemas.microsoft.com/office/drawing/2014/chart" uri="{C3380CC4-5D6E-409C-BE32-E72D297353CC}">
                  <c16:uniqueId val="{00000022-2F8E-4C07-999D-F8D02A01749B}"/>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{E5C3F0AA-AE98-44B1-84D5-DC5A5BE8B1C6}</c15:txfldGUID>
                      <c15:f>Diagramm!$K$58</c15:f>
                      <c15:dlblFieldTableCache>
                        <c:ptCount val="1"/>
                      </c15:dlblFieldTableCache>
                    </c15:dlblFTEntry>
                  </c15:dlblFieldTable>
                  <c15:showDataLabelsRange val="0"/>
                </c:ext>
                <c:ext xmlns:c16="http://schemas.microsoft.com/office/drawing/2014/chart" uri="{C3380CC4-5D6E-409C-BE32-E72D297353CC}">
                  <c16:uniqueId val="{00000023-2F8E-4C07-999D-F8D02A01749B}"/>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{18D18BFC-AF24-4F57-B32E-842B7144C83C}</c15:txfldGUID>
                      <c15:f>Diagramm!$K$59</c15:f>
                      <c15:dlblFieldTableCache>
                        <c:ptCount val="1"/>
                      </c15:dlblFieldTableCache>
                    </c15:dlblFTEntry>
                  </c15:dlblFieldTable>
                  <c15:showDataLabelsRange val="0"/>
                </c:ext>
                <c:ext xmlns:c16="http://schemas.microsoft.com/office/drawing/2014/chart" uri="{C3380CC4-5D6E-409C-BE32-E72D297353CC}">
                  <c16:uniqueId val="{00000024-2F8E-4C07-999D-F8D02A01749B}"/>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{5380D74A-BBC2-482F-9AE9-D64EE5327959}</c15:txfldGUID>
                      <c15:f>Diagramm!$K$60</c15:f>
                      <c15:dlblFieldTableCache>
                        <c:ptCount val="1"/>
                      </c15:dlblFieldTableCache>
                    </c15:dlblFTEntry>
                  </c15:dlblFieldTable>
                  <c15:showDataLabelsRange val="0"/>
                </c:ext>
                <c:ext xmlns:c16="http://schemas.microsoft.com/office/drawing/2014/chart" uri="{C3380CC4-5D6E-409C-BE32-E72D297353CC}">
                  <c16:uniqueId val="{00000025-2F8E-4C07-999D-F8D02A01749B}"/>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{46DA9F73-FF88-4668-94C5-66CB70E7038D}</c15:txfldGUID>
                      <c15:f>Diagramm!$K$61</c15:f>
                      <c15:dlblFieldTableCache>
                        <c:ptCount val="1"/>
                      </c15:dlblFieldTableCache>
                    </c15:dlblFTEntry>
                  </c15:dlblFieldTable>
                  <c15:showDataLabelsRange val="0"/>
                </c:ext>
                <c:ext xmlns:c16="http://schemas.microsoft.com/office/drawing/2014/chart" uri="{C3380CC4-5D6E-409C-BE32-E72D297353CC}">
                  <c16:uniqueId val="{00000026-2F8E-4C07-999D-F8D02A01749B}"/>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{EA951995-CB3F-4521-A893-29CAA0383B11}</c15:txfldGUID>
                      <c15:f>Diagramm!$K$62</c15:f>
                      <c15:dlblFieldTableCache>
                        <c:ptCount val="1"/>
                      </c15:dlblFieldTableCache>
                    </c15:dlblFTEntry>
                  </c15:dlblFieldTable>
                  <c15:showDataLabelsRange val="0"/>
                </c:ext>
                <c:ext xmlns:c16="http://schemas.microsoft.com/office/drawing/2014/chart" uri="{C3380CC4-5D6E-409C-BE32-E72D297353CC}">
                  <c16:uniqueId val="{00000027-2F8E-4C07-999D-F8D02A01749B}"/>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{21CEF8D2-FAC8-4986-B188-96EC00673569}</c15:txfldGUID>
                      <c15:f>Diagramm!$K$63</c15:f>
                      <c15:dlblFieldTableCache>
                        <c:ptCount val="1"/>
                      </c15:dlblFieldTableCache>
                    </c15:dlblFTEntry>
                  </c15:dlblFieldTable>
                  <c15:showDataLabelsRange val="0"/>
                </c:ext>
                <c:ext xmlns:c16="http://schemas.microsoft.com/office/drawing/2014/chart" uri="{C3380CC4-5D6E-409C-BE32-E72D297353CC}">
                  <c16:uniqueId val="{00000028-2F8E-4C07-999D-F8D02A01749B}"/>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{DE65FBFF-8A49-4892-A25D-6B229A3C65F3}</c15:txfldGUID>
                      <c15:f>Diagramm!$K$64</c15:f>
                      <c15:dlblFieldTableCache>
                        <c:ptCount val="1"/>
                      </c15:dlblFieldTableCache>
                    </c15:dlblFTEntry>
                  </c15:dlblFieldTable>
                  <c15:showDataLabelsRange val="0"/>
                </c:ext>
                <c:ext xmlns:c16="http://schemas.microsoft.com/office/drawing/2014/chart" uri="{C3380CC4-5D6E-409C-BE32-E72D297353CC}">
                  <c16:uniqueId val="{00000029-2F8E-4C07-999D-F8D02A01749B}"/>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{4E2A3FBB-2585-447A-A79C-D81E499F51C2}</c15:txfldGUID>
                      <c15:f>Diagramm!$K$65</c15:f>
                      <c15:dlblFieldTableCache>
                        <c:ptCount val="1"/>
                      </c15:dlblFieldTableCache>
                    </c15:dlblFTEntry>
                  </c15:dlblFieldTable>
                  <c15:showDataLabelsRange val="0"/>
                </c:ext>
                <c:ext xmlns:c16="http://schemas.microsoft.com/office/drawing/2014/chart" uri="{C3380CC4-5D6E-409C-BE32-E72D297353CC}">
                  <c16:uniqueId val="{0000002A-2F8E-4C07-999D-F8D02A01749B}"/>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{0A4C566F-6EBC-4082-AFC2-7E97EB70369C}</c15:txfldGUID>
                      <c15:f>Diagramm!$K$66</c15:f>
                      <c15:dlblFieldTableCache>
                        <c:ptCount val="1"/>
                      </c15:dlblFieldTableCache>
                    </c15:dlblFTEntry>
                  </c15:dlblFieldTable>
                  <c15:showDataLabelsRange val="0"/>
                </c:ext>
                <c:ext xmlns:c16="http://schemas.microsoft.com/office/drawing/2014/chart" uri="{C3380CC4-5D6E-409C-BE32-E72D297353CC}">
                  <c16:uniqueId val="{0000002B-2F8E-4C07-999D-F8D02A01749B}"/>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{798F638D-C8C2-4FA2-83AB-75E4EB8B8090}</c15:txfldGUID>
                      <c15:f>Diagramm!$K$67</c15:f>
                      <c15:dlblFieldTableCache>
                        <c:ptCount val="1"/>
                      </c15:dlblFieldTableCache>
                    </c15:dlblFTEntry>
                  </c15:dlblFieldTable>
                  <c15:showDataLabelsRange val="0"/>
                </c:ext>
                <c:ext xmlns:c16="http://schemas.microsoft.com/office/drawing/2014/chart" uri="{C3380CC4-5D6E-409C-BE32-E72D297353CC}">
                  <c16:uniqueId val="{0000002C-2F8E-4C07-999D-F8D02A01749B}"/>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2F8E-4C07-999D-F8D02A01749B}"/>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{559269A3-25AD-42BE-B9BB-89917F40C135}</c15:txfldGUID>
                      <c15:f>Diagramm!$J$46</c15:f>
                      <c15:dlblFieldTableCache>
                        <c:ptCount val="1"/>
                      </c15:dlblFieldTableCache>
                    </c15:dlblFTEntry>
                  </c15:dlblFieldTable>
                  <c15:showDataLabelsRange val="0"/>
                </c:ext>
                <c:ext xmlns:c16="http://schemas.microsoft.com/office/drawing/2014/chart" uri="{C3380CC4-5D6E-409C-BE32-E72D297353CC}">
                  <c16:uniqueId val="{0000002E-2F8E-4C07-999D-F8D02A01749B}"/>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{68695ADC-3BFF-4924-A58C-C9A8E2901656}</c15:txfldGUID>
                      <c15:f>Diagramm!$J$47</c15:f>
                      <c15:dlblFieldTableCache>
                        <c:ptCount val="1"/>
                      </c15:dlblFieldTableCache>
                    </c15:dlblFTEntry>
                  </c15:dlblFieldTable>
                  <c15:showDataLabelsRange val="0"/>
                </c:ext>
                <c:ext xmlns:c16="http://schemas.microsoft.com/office/drawing/2014/chart" uri="{C3380CC4-5D6E-409C-BE32-E72D297353CC}">
                  <c16:uniqueId val="{0000002F-2F8E-4C07-999D-F8D02A01749B}"/>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{5A65E519-16E0-4BA2-860B-0A1DBE83952F}</c15:txfldGUID>
                      <c15:f>Diagramm!$J$48</c15:f>
                      <c15:dlblFieldTableCache>
                        <c:ptCount val="1"/>
                      </c15:dlblFieldTableCache>
                    </c15:dlblFTEntry>
                  </c15:dlblFieldTable>
                  <c15:showDataLabelsRange val="0"/>
                </c:ext>
                <c:ext xmlns:c16="http://schemas.microsoft.com/office/drawing/2014/chart" uri="{C3380CC4-5D6E-409C-BE32-E72D297353CC}">
                  <c16:uniqueId val="{00000030-2F8E-4C07-999D-F8D02A01749B}"/>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{6C7A990D-5912-4926-BAB3-2AF3D04E63EB}</c15:txfldGUID>
                      <c15:f>Diagramm!$J$49</c15:f>
                      <c15:dlblFieldTableCache>
                        <c:ptCount val="1"/>
                      </c15:dlblFieldTableCache>
                    </c15:dlblFTEntry>
                  </c15:dlblFieldTable>
                  <c15:showDataLabelsRange val="0"/>
                </c:ext>
                <c:ext xmlns:c16="http://schemas.microsoft.com/office/drawing/2014/chart" uri="{C3380CC4-5D6E-409C-BE32-E72D297353CC}">
                  <c16:uniqueId val="{00000031-2F8E-4C07-999D-F8D02A01749B}"/>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{1608463E-DC49-4D70-BCB3-79314022A900}</c15:txfldGUID>
                      <c15:f>Diagramm!$J$50</c15:f>
                      <c15:dlblFieldTableCache>
                        <c:ptCount val="1"/>
                      </c15:dlblFieldTableCache>
                    </c15:dlblFTEntry>
                  </c15:dlblFieldTable>
                  <c15:showDataLabelsRange val="0"/>
                </c:ext>
                <c:ext xmlns:c16="http://schemas.microsoft.com/office/drawing/2014/chart" uri="{C3380CC4-5D6E-409C-BE32-E72D297353CC}">
                  <c16:uniqueId val="{00000032-2F8E-4C07-999D-F8D02A01749B}"/>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{DE23E5CF-2C67-4054-9F0F-9F2590F0DC5C}</c15:txfldGUID>
                      <c15:f>Diagramm!$J$51</c15:f>
                      <c15:dlblFieldTableCache>
                        <c:ptCount val="1"/>
                      </c15:dlblFieldTableCache>
                    </c15:dlblFTEntry>
                  </c15:dlblFieldTable>
                  <c15:showDataLabelsRange val="0"/>
                </c:ext>
                <c:ext xmlns:c16="http://schemas.microsoft.com/office/drawing/2014/chart" uri="{C3380CC4-5D6E-409C-BE32-E72D297353CC}">
                  <c16:uniqueId val="{00000033-2F8E-4C07-999D-F8D02A01749B}"/>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{F0FE4D41-B8E3-4569-9F99-BCD543AA63AA}</c15:txfldGUID>
                      <c15:f>Diagramm!$J$52</c15:f>
                      <c15:dlblFieldTableCache>
                        <c:ptCount val="1"/>
                      </c15:dlblFieldTableCache>
                    </c15:dlblFTEntry>
                  </c15:dlblFieldTable>
                  <c15:showDataLabelsRange val="0"/>
                </c:ext>
                <c:ext xmlns:c16="http://schemas.microsoft.com/office/drawing/2014/chart" uri="{C3380CC4-5D6E-409C-BE32-E72D297353CC}">
                  <c16:uniqueId val="{00000034-2F8E-4C07-999D-F8D02A01749B}"/>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{8F463A40-BAB2-4D9D-9BEF-105BDF76E03B}</c15:txfldGUID>
                      <c15:f>Diagramm!$J$53</c15:f>
                      <c15:dlblFieldTableCache>
                        <c:ptCount val="1"/>
                      </c15:dlblFieldTableCache>
                    </c15:dlblFTEntry>
                  </c15:dlblFieldTable>
                  <c15:showDataLabelsRange val="0"/>
                </c:ext>
                <c:ext xmlns:c16="http://schemas.microsoft.com/office/drawing/2014/chart" uri="{C3380CC4-5D6E-409C-BE32-E72D297353CC}">
                  <c16:uniqueId val="{00000035-2F8E-4C07-999D-F8D02A01749B}"/>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{C66497D3-0A1F-4550-B5F7-A6B3E8C16204}</c15:txfldGUID>
                      <c15:f>Diagramm!$J$54</c15:f>
                      <c15:dlblFieldTableCache>
                        <c:ptCount val="1"/>
                      </c15:dlblFieldTableCache>
                    </c15:dlblFTEntry>
                  </c15:dlblFieldTable>
                  <c15:showDataLabelsRange val="0"/>
                </c:ext>
                <c:ext xmlns:c16="http://schemas.microsoft.com/office/drawing/2014/chart" uri="{C3380CC4-5D6E-409C-BE32-E72D297353CC}">
                  <c16:uniqueId val="{00000036-2F8E-4C07-999D-F8D02A01749B}"/>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{A14D40BC-892E-48DE-9EE2-78C3B4308735}</c15:txfldGUID>
                      <c15:f>Diagramm!$J$55</c15:f>
                      <c15:dlblFieldTableCache>
                        <c:ptCount val="1"/>
                      </c15:dlblFieldTableCache>
                    </c15:dlblFTEntry>
                  </c15:dlblFieldTable>
                  <c15:showDataLabelsRange val="0"/>
                </c:ext>
                <c:ext xmlns:c16="http://schemas.microsoft.com/office/drawing/2014/chart" uri="{C3380CC4-5D6E-409C-BE32-E72D297353CC}">
                  <c16:uniqueId val="{00000037-2F8E-4C07-999D-F8D02A01749B}"/>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{EB10663C-831E-41FB-93C7-6CEBFE5E06ED}</c15:txfldGUID>
                      <c15:f>Diagramm!$J$56</c15:f>
                      <c15:dlblFieldTableCache>
                        <c:ptCount val="1"/>
                      </c15:dlblFieldTableCache>
                    </c15:dlblFTEntry>
                  </c15:dlblFieldTable>
                  <c15:showDataLabelsRange val="0"/>
                </c:ext>
                <c:ext xmlns:c16="http://schemas.microsoft.com/office/drawing/2014/chart" uri="{C3380CC4-5D6E-409C-BE32-E72D297353CC}">
                  <c16:uniqueId val="{00000038-2F8E-4C07-999D-F8D02A01749B}"/>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{A1FC5AEB-DA00-49A7-81B2-14661108DCB5}</c15:txfldGUID>
                      <c15:f>Diagramm!$J$57</c15:f>
                      <c15:dlblFieldTableCache>
                        <c:ptCount val="1"/>
                      </c15:dlblFieldTableCache>
                    </c15:dlblFTEntry>
                  </c15:dlblFieldTable>
                  <c15:showDataLabelsRange val="0"/>
                </c:ext>
                <c:ext xmlns:c16="http://schemas.microsoft.com/office/drawing/2014/chart" uri="{C3380CC4-5D6E-409C-BE32-E72D297353CC}">
                  <c16:uniqueId val="{00000039-2F8E-4C07-999D-F8D02A01749B}"/>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{70FC3C60-EF9F-4196-815E-26ED73143090}</c15:txfldGUID>
                      <c15:f>Diagramm!$J$58</c15:f>
                      <c15:dlblFieldTableCache>
                        <c:ptCount val="1"/>
                      </c15:dlblFieldTableCache>
                    </c15:dlblFTEntry>
                  </c15:dlblFieldTable>
                  <c15:showDataLabelsRange val="0"/>
                </c:ext>
                <c:ext xmlns:c16="http://schemas.microsoft.com/office/drawing/2014/chart" uri="{C3380CC4-5D6E-409C-BE32-E72D297353CC}">
                  <c16:uniqueId val="{0000003A-2F8E-4C07-999D-F8D02A01749B}"/>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{DD56DB9A-F1FE-4535-B62D-8827474B8CAE}</c15:txfldGUID>
                      <c15:f>Diagramm!$J$59</c15:f>
                      <c15:dlblFieldTableCache>
                        <c:ptCount val="1"/>
                      </c15:dlblFieldTableCache>
                    </c15:dlblFTEntry>
                  </c15:dlblFieldTable>
                  <c15:showDataLabelsRange val="0"/>
                </c:ext>
                <c:ext xmlns:c16="http://schemas.microsoft.com/office/drawing/2014/chart" uri="{C3380CC4-5D6E-409C-BE32-E72D297353CC}">
                  <c16:uniqueId val="{0000003B-2F8E-4C07-999D-F8D02A01749B}"/>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{EBB2C34F-7ECE-4C9F-9E07-E0A93EFBF185}</c15:txfldGUID>
                      <c15:f>Diagramm!$J$60</c15:f>
                      <c15:dlblFieldTableCache>
                        <c:ptCount val="1"/>
                      </c15:dlblFieldTableCache>
                    </c15:dlblFTEntry>
                  </c15:dlblFieldTable>
                  <c15:showDataLabelsRange val="0"/>
                </c:ext>
                <c:ext xmlns:c16="http://schemas.microsoft.com/office/drawing/2014/chart" uri="{C3380CC4-5D6E-409C-BE32-E72D297353CC}">
                  <c16:uniqueId val="{0000003C-2F8E-4C07-999D-F8D02A01749B}"/>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{5E748158-AC80-4327-BF00-29AF49A4B1EC}</c15:txfldGUID>
                      <c15:f>Diagramm!$J$61</c15:f>
                      <c15:dlblFieldTableCache>
                        <c:ptCount val="1"/>
                      </c15:dlblFieldTableCache>
                    </c15:dlblFTEntry>
                  </c15:dlblFieldTable>
                  <c15:showDataLabelsRange val="0"/>
                </c:ext>
                <c:ext xmlns:c16="http://schemas.microsoft.com/office/drawing/2014/chart" uri="{C3380CC4-5D6E-409C-BE32-E72D297353CC}">
                  <c16:uniqueId val="{0000003D-2F8E-4C07-999D-F8D02A01749B}"/>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{1B73F6F1-ED99-4261-B23A-C08E57340FA2}</c15:txfldGUID>
                      <c15:f>Diagramm!$J$62</c15:f>
                      <c15:dlblFieldTableCache>
                        <c:ptCount val="1"/>
                      </c15:dlblFieldTableCache>
                    </c15:dlblFTEntry>
                  </c15:dlblFieldTable>
                  <c15:showDataLabelsRange val="0"/>
                </c:ext>
                <c:ext xmlns:c16="http://schemas.microsoft.com/office/drawing/2014/chart" uri="{C3380CC4-5D6E-409C-BE32-E72D297353CC}">
                  <c16:uniqueId val="{0000003E-2F8E-4C07-999D-F8D02A01749B}"/>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{7896F74B-A82F-47B5-A715-1D5C5575F98E}</c15:txfldGUID>
                      <c15:f>Diagramm!$J$63</c15:f>
                      <c15:dlblFieldTableCache>
                        <c:ptCount val="1"/>
                      </c15:dlblFieldTableCache>
                    </c15:dlblFTEntry>
                  </c15:dlblFieldTable>
                  <c15:showDataLabelsRange val="0"/>
                </c:ext>
                <c:ext xmlns:c16="http://schemas.microsoft.com/office/drawing/2014/chart" uri="{C3380CC4-5D6E-409C-BE32-E72D297353CC}">
                  <c16:uniqueId val="{0000003F-2F8E-4C07-999D-F8D02A01749B}"/>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{EA8D7BC2-2921-4CC8-8535-2712B943B032}</c15:txfldGUID>
                      <c15:f>Diagramm!$J$64</c15:f>
                      <c15:dlblFieldTableCache>
                        <c:ptCount val="1"/>
                      </c15:dlblFieldTableCache>
                    </c15:dlblFTEntry>
                  </c15:dlblFieldTable>
                  <c15:showDataLabelsRange val="0"/>
                </c:ext>
                <c:ext xmlns:c16="http://schemas.microsoft.com/office/drawing/2014/chart" uri="{C3380CC4-5D6E-409C-BE32-E72D297353CC}">
                  <c16:uniqueId val="{00000040-2F8E-4C07-999D-F8D02A01749B}"/>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{FB1D00EC-B2A1-41A7-917B-7AFA71241380}</c15:txfldGUID>
                      <c15:f>Diagramm!$J$65</c15:f>
                      <c15:dlblFieldTableCache>
                        <c:ptCount val="1"/>
                      </c15:dlblFieldTableCache>
                    </c15:dlblFTEntry>
                  </c15:dlblFieldTable>
                  <c15:showDataLabelsRange val="0"/>
                </c:ext>
                <c:ext xmlns:c16="http://schemas.microsoft.com/office/drawing/2014/chart" uri="{C3380CC4-5D6E-409C-BE32-E72D297353CC}">
                  <c16:uniqueId val="{00000041-2F8E-4C07-999D-F8D02A01749B}"/>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{F6D5A0B4-A96E-4033-BB28-83C2C17F23B9}</c15:txfldGUID>
                      <c15:f>Diagramm!$J$66</c15:f>
                      <c15:dlblFieldTableCache>
                        <c:ptCount val="1"/>
                      </c15:dlblFieldTableCache>
                    </c15:dlblFTEntry>
                  </c15:dlblFieldTable>
                  <c15:showDataLabelsRange val="0"/>
                </c:ext>
                <c:ext xmlns:c16="http://schemas.microsoft.com/office/drawing/2014/chart" uri="{C3380CC4-5D6E-409C-BE32-E72D297353CC}">
                  <c16:uniqueId val="{00000042-2F8E-4C07-999D-F8D02A01749B}"/>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{AAEA2AF1-AC19-41E0-9876-89761EA26709}</c15:txfldGUID>
                      <c15:f>Diagramm!$J$67</c15:f>
                      <c15:dlblFieldTableCache>
                        <c:ptCount val="1"/>
                      </c15:dlblFieldTableCache>
                    </c15:dlblFTEntry>
                  </c15:dlblFieldTable>
                  <c15:showDataLabelsRange val="0"/>
                </c:ext>
                <c:ext xmlns:c16="http://schemas.microsoft.com/office/drawing/2014/chart" uri="{C3380CC4-5D6E-409C-BE32-E72D297353CC}">
                  <c16:uniqueId val="{00000043-2F8E-4C07-999D-F8D02A01749B}"/>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2F8E-4C07-999D-F8D02A01749B}"/>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603-40E6-A552-C108C03FA36D}"/>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603-40E6-A552-C108C03FA36D}"/>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603-40E6-A552-C108C03FA36D}"/>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603-40E6-A552-C108C03FA36D}"/>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603-40E6-A552-C108C03FA36D}"/>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603-40E6-A552-C108C03FA36D}"/>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603-40E6-A552-C108C03FA36D}"/>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603-40E6-A552-C108C03FA36D}"/>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603-40E6-A552-C108C03FA36D}"/>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603-40E6-A552-C108C03FA36D}"/>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603-40E6-A552-C108C03FA36D}"/>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603-40E6-A552-C108C03FA36D}"/>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603-40E6-A552-C108C03FA36D}"/>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603-40E6-A552-C108C03FA36D}"/>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603-40E6-A552-C108C03FA36D}"/>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603-40E6-A552-C108C03FA36D}"/>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C603-40E6-A552-C108C03FA36D}"/>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603-40E6-A552-C108C03FA36D}"/>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603-40E6-A552-C108C03FA36D}"/>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C603-40E6-A552-C108C03FA36D}"/>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603-40E6-A552-C108C03FA36D}"/>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C603-40E6-A552-C108C03FA36D}"/>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C603-40E6-A552-C108C03FA36D}"/>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C603-40E6-A552-C108C03FA36D}"/>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C603-40E6-A552-C108C03FA36D}"/>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C603-40E6-A552-C108C03FA36D}"/>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C603-40E6-A552-C108C03FA36D}"/>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C603-40E6-A552-C108C03FA36D}"/>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C603-40E6-A552-C108C03FA36D}"/>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C603-40E6-A552-C108C03FA36D}"/>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C603-40E6-A552-C108C03FA36D}"/>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C603-40E6-A552-C108C03FA36D}"/>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C603-40E6-A552-C108C03FA36D}"/>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603-40E6-A552-C108C03FA36D}"/>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603-40E6-A552-C108C03FA36D}"/>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C603-40E6-A552-C108C03FA36D}"/>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C603-40E6-A552-C108C03FA36D}"/>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C603-40E6-A552-C108C03FA36D}"/>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C603-40E6-A552-C108C03FA36D}"/>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C603-40E6-A552-C108C03FA36D}"/>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C603-40E6-A552-C108C03FA36D}"/>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C603-40E6-A552-C108C03FA36D}"/>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C603-40E6-A552-C108C03FA36D}"/>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C603-40E6-A552-C108C03FA36D}"/>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C603-40E6-A552-C108C03FA36D}"/>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C603-40E6-A552-C108C03FA36D}"/>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C603-40E6-A552-C108C03FA36D}"/>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C603-40E6-A552-C108C03FA36D}"/>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C603-40E6-A552-C108C03FA36D}"/>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C603-40E6-A552-C108C03FA36D}"/>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C603-40E6-A552-C108C03FA36D}"/>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C603-40E6-A552-C108C03FA36D}"/>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C603-40E6-A552-C108C03FA36D}"/>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C603-40E6-A552-C108C03FA36D}"/>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C603-40E6-A552-C108C03FA36D}"/>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C603-40E6-A552-C108C03FA36D}"/>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C603-40E6-A552-C108C03FA36D}"/>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C603-40E6-A552-C108C03FA36D}"/>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C603-40E6-A552-C108C03FA36D}"/>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C603-40E6-A552-C108C03FA36D}"/>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C603-40E6-A552-C108C03FA36D}"/>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C603-40E6-A552-C108C03FA36D}"/>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C603-40E6-A552-C108C03FA36D}"/>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C603-40E6-A552-C108C03FA36D}"/>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C603-40E6-A552-C108C03FA36D}"/>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C603-40E6-A552-C108C03FA36D}"/>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C603-40E6-A552-C108C03FA36D}"/>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C603-40E6-A552-C108C03FA36D}"/>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C603-40E6-A552-C108C03FA36D}"/>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99.484974248712433</c:v>
                </c:pt>
                <c:pt idx="2">
                  <c:v>100.86004300215011</c:v>
                </c:pt>
                <c:pt idx="3">
                  <c:v>99.674983749187462</c:v>
                </c:pt>
                <c:pt idx="4">
                  <c:v>99.699984999249963</c:v>
                </c:pt>
                <c:pt idx="5">
                  <c:v>99.829991499574973</c:v>
                </c:pt>
                <c:pt idx="6">
                  <c:v>101.22006100305015</c:v>
                </c:pt>
                <c:pt idx="7">
                  <c:v>99.839991999599974</c:v>
                </c:pt>
                <c:pt idx="8">
                  <c:v>100.12000600030002</c:v>
                </c:pt>
                <c:pt idx="9">
                  <c:v>100.56002800140007</c:v>
                </c:pt>
                <c:pt idx="10">
                  <c:v>102.4701235061753</c:v>
                </c:pt>
                <c:pt idx="11">
                  <c:v>101.42007100355018</c:v>
                </c:pt>
                <c:pt idx="12">
                  <c:v>102.10510525526277</c:v>
                </c:pt>
                <c:pt idx="13">
                  <c:v>102.3251162558128</c:v>
                </c:pt>
                <c:pt idx="14">
                  <c:v>104.00520026001301</c:v>
                </c:pt>
                <c:pt idx="15">
                  <c:v>103.34016700835042</c:v>
                </c:pt>
                <c:pt idx="16">
                  <c:v>103.985199259963</c:v>
                </c:pt>
                <c:pt idx="17">
                  <c:v>103.91019550977549</c:v>
                </c:pt>
                <c:pt idx="18">
                  <c:v>106.49032451622583</c:v>
                </c:pt>
                <c:pt idx="19">
                  <c:v>105.5452772638632</c:v>
                </c:pt>
                <c:pt idx="20">
                  <c:v>104.05020251012552</c:v>
                </c:pt>
                <c:pt idx="21">
                  <c:v>103.45517275863794</c:v>
                </c:pt>
                <c:pt idx="22">
                  <c:v>104.24021201060052</c:v>
                </c:pt>
                <c:pt idx="23">
                  <c:v>103.00515025751287</c:v>
                </c:pt>
                <c:pt idx="24">
                  <c:v>102.89014450722536</c:v>
                </c:pt>
              </c:numCache>
            </c:numRef>
          </c:val>
          <c:smooth val="0"/>
          <c:extLst>
            <c:ext xmlns:c16="http://schemas.microsoft.com/office/drawing/2014/chart" uri="{C3380CC4-5D6E-409C-BE32-E72D297353CC}">
              <c16:uniqueId val="{00000000-98ED-47EE-B34B-164FE1549B69}"/>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97.166921898928024</c:v>
                </c:pt>
                <c:pt idx="2">
                  <c:v>102.83307810107199</c:v>
                </c:pt>
                <c:pt idx="3">
                  <c:v>103.13935681470139</c:v>
                </c:pt>
                <c:pt idx="4">
                  <c:v>101.68453292496172</c:v>
                </c:pt>
                <c:pt idx="5">
                  <c:v>103.13935681470139</c:v>
                </c:pt>
                <c:pt idx="6">
                  <c:v>105.5895865237366</c:v>
                </c:pt>
                <c:pt idx="7">
                  <c:v>107.58039816232771</c:v>
                </c:pt>
                <c:pt idx="8">
                  <c:v>109.03522205206737</c:v>
                </c:pt>
                <c:pt idx="9">
                  <c:v>110.10719754977029</c:v>
                </c:pt>
                <c:pt idx="10">
                  <c:v>112.32771822358345</c:v>
                </c:pt>
                <c:pt idx="11">
                  <c:v>108.42266462480859</c:v>
                </c:pt>
                <c:pt idx="12">
                  <c:v>106.20214395099541</c:v>
                </c:pt>
                <c:pt idx="13">
                  <c:v>107.42725880551302</c:v>
                </c:pt>
                <c:pt idx="14">
                  <c:v>111.79173047473201</c:v>
                </c:pt>
                <c:pt idx="15">
                  <c:v>110.18376722817764</c:v>
                </c:pt>
                <c:pt idx="16">
                  <c:v>107.19754977029096</c:v>
                </c:pt>
                <c:pt idx="17">
                  <c:v>107.65696784073506</c:v>
                </c:pt>
                <c:pt idx="18">
                  <c:v>112.48085758039817</c:v>
                </c:pt>
                <c:pt idx="19">
                  <c:v>114.24196018376722</c:v>
                </c:pt>
                <c:pt idx="20">
                  <c:v>110.49004594180704</c:v>
                </c:pt>
                <c:pt idx="21">
                  <c:v>109.41807044410415</c:v>
                </c:pt>
                <c:pt idx="22">
                  <c:v>114.08882082695253</c:v>
                </c:pt>
                <c:pt idx="23">
                  <c:v>112.71056661562022</c:v>
                </c:pt>
                <c:pt idx="24">
                  <c:v>108.34609494640122</c:v>
                </c:pt>
              </c:numCache>
            </c:numRef>
          </c:val>
          <c:smooth val="0"/>
          <c:extLst>
            <c:ext xmlns:c16="http://schemas.microsoft.com/office/drawing/2014/chart" uri="{C3380CC4-5D6E-409C-BE32-E72D297353CC}">
              <c16:uniqueId val="{00000001-98ED-47EE-B34B-164FE1549B69}"/>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99.553855959209699</c:v>
                </c:pt>
                <c:pt idx="2">
                  <c:v>100.15933715742511</c:v>
                </c:pt>
                <c:pt idx="3">
                  <c:v>99.298916507329508</c:v>
                </c:pt>
                <c:pt idx="4">
                  <c:v>97.386870618228173</c:v>
                </c:pt>
                <c:pt idx="5">
                  <c:v>98.53409815168898</c:v>
                </c:pt>
                <c:pt idx="6">
                  <c:v>96.335245379222428</c:v>
                </c:pt>
                <c:pt idx="7">
                  <c:v>96.845124282982781</c:v>
                </c:pt>
                <c:pt idx="8">
                  <c:v>95.315487571701723</c:v>
                </c:pt>
                <c:pt idx="9">
                  <c:v>96.20777565328234</c:v>
                </c:pt>
                <c:pt idx="10">
                  <c:v>93.658381134480564</c:v>
                </c:pt>
                <c:pt idx="11">
                  <c:v>94.359464627151041</c:v>
                </c:pt>
                <c:pt idx="12">
                  <c:v>94.74187380497132</c:v>
                </c:pt>
                <c:pt idx="13">
                  <c:v>91.873804971319302</c:v>
                </c:pt>
                <c:pt idx="14">
                  <c:v>90.439770554493307</c:v>
                </c:pt>
                <c:pt idx="15">
                  <c:v>89.388145315487577</c:v>
                </c:pt>
                <c:pt idx="16">
                  <c:v>90.407903123008282</c:v>
                </c:pt>
                <c:pt idx="17">
                  <c:v>92.096876991714467</c:v>
                </c:pt>
                <c:pt idx="18">
                  <c:v>91.905672402804342</c:v>
                </c:pt>
                <c:pt idx="19">
                  <c:v>92.160611854684518</c:v>
                </c:pt>
                <c:pt idx="20">
                  <c:v>90.439770554493307</c:v>
                </c:pt>
                <c:pt idx="21">
                  <c:v>89.133205863607387</c:v>
                </c:pt>
                <c:pt idx="22">
                  <c:v>84.894837476099426</c:v>
                </c:pt>
                <c:pt idx="23">
                  <c:v>85.50031867431484</c:v>
                </c:pt>
                <c:pt idx="24">
                  <c:v>79.85978330146591</c:v>
                </c:pt>
              </c:numCache>
            </c:numRef>
          </c:val>
          <c:smooth val="0"/>
          <c:extLst>
            <c:ext xmlns:c16="http://schemas.microsoft.com/office/drawing/2014/chart" uri="{C3380CC4-5D6E-409C-BE32-E72D297353CC}">
              <c16:uniqueId val="{00000002-98ED-47EE-B34B-164FE1549B69}"/>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98ED-47EE-B34B-164FE1549B69}"/>
                </c:ext>
              </c:extLst>
            </c:dLbl>
            <c:dLbl>
              <c:idx val="1"/>
              <c:delete val="1"/>
              <c:extLst>
                <c:ext xmlns:c15="http://schemas.microsoft.com/office/drawing/2012/chart" uri="{CE6537A1-D6FC-4f65-9D91-7224C49458BB}"/>
                <c:ext xmlns:c16="http://schemas.microsoft.com/office/drawing/2014/chart" uri="{C3380CC4-5D6E-409C-BE32-E72D297353CC}">
                  <c16:uniqueId val="{00000004-98ED-47EE-B34B-164FE1549B69}"/>
                </c:ext>
              </c:extLst>
            </c:dLbl>
            <c:dLbl>
              <c:idx val="2"/>
              <c:delete val="1"/>
              <c:extLst>
                <c:ext xmlns:c15="http://schemas.microsoft.com/office/drawing/2012/chart" uri="{CE6537A1-D6FC-4f65-9D91-7224C49458BB}"/>
                <c:ext xmlns:c16="http://schemas.microsoft.com/office/drawing/2014/chart" uri="{C3380CC4-5D6E-409C-BE32-E72D297353CC}">
                  <c16:uniqueId val="{00000005-98ED-47EE-B34B-164FE1549B69}"/>
                </c:ext>
              </c:extLst>
            </c:dLbl>
            <c:dLbl>
              <c:idx val="3"/>
              <c:delete val="1"/>
              <c:extLst>
                <c:ext xmlns:c15="http://schemas.microsoft.com/office/drawing/2012/chart" uri="{CE6537A1-D6FC-4f65-9D91-7224C49458BB}"/>
                <c:ext xmlns:c16="http://schemas.microsoft.com/office/drawing/2014/chart" uri="{C3380CC4-5D6E-409C-BE32-E72D297353CC}">
                  <c16:uniqueId val="{00000006-98ED-47EE-B34B-164FE1549B69}"/>
                </c:ext>
              </c:extLst>
            </c:dLbl>
            <c:dLbl>
              <c:idx val="4"/>
              <c:delete val="1"/>
              <c:extLst>
                <c:ext xmlns:c15="http://schemas.microsoft.com/office/drawing/2012/chart" uri="{CE6537A1-D6FC-4f65-9D91-7224C49458BB}"/>
                <c:ext xmlns:c16="http://schemas.microsoft.com/office/drawing/2014/chart" uri="{C3380CC4-5D6E-409C-BE32-E72D297353CC}">
                  <c16:uniqueId val="{00000007-98ED-47EE-B34B-164FE1549B69}"/>
                </c:ext>
              </c:extLst>
            </c:dLbl>
            <c:dLbl>
              <c:idx val="5"/>
              <c:delete val="1"/>
              <c:extLst>
                <c:ext xmlns:c15="http://schemas.microsoft.com/office/drawing/2012/chart" uri="{CE6537A1-D6FC-4f65-9D91-7224C49458BB}"/>
                <c:ext xmlns:c16="http://schemas.microsoft.com/office/drawing/2014/chart" uri="{C3380CC4-5D6E-409C-BE32-E72D297353CC}">
                  <c16:uniqueId val="{00000008-98ED-47EE-B34B-164FE1549B69}"/>
                </c:ext>
              </c:extLst>
            </c:dLbl>
            <c:dLbl>
              <c:idx val="6"/>
              <c:delete val="1"/>
              <c:extLst>
                <c:ext xmlns:c15="http://schemas.microsoft.com/office/drawing/2012/chart" uri="{CE6537A1-D6FC-4f65-9D91-7224C49458BB}"/>
                <c:ext xmlns:c16="http://schemas.microsoft.com/office/drawing/2014/chart" uri="{C3380CC4-5D6E-409C-BE32-E72D297353CC}">
                  <c16:uniqueId val="{00000009-98ED-47EE-B34B-164FE1549B69}"/>
                </c:ext>
              </c:extLst>
            </c:dLbl>
            <c:dLbl>
              <c:idx val="7"/>
              <c:delete val="1"/>
              <c:extLst>
                <c:ext xmlns:c15="http://schemas.microsoft.com/office/drawing/2012/chart" uri="{CE6537A1-D6FC-4f65-9D91-7224C49458BB}"/>
                <c:ext xmlns:c16="http://schemas.microsoft.com/office/drawing/2014/chart" uri="{C3380CC4-5D6E-409C-BE32-E72D297353CC}">
                  <c16:uniqueId val="{0000000A-98ED-47EE-B34B-164FE1549B69}"/>
                </c:ext>
              </c:extLst>
            </c:dLbl>
            <c:dLbl>
              <c:idx val="8"/>
              <c:delete val="1"/>
              <c:extLst>
                <c:ext xmlns:c15="http://schemas.microsoft.com/office/drawing/2012/chart" uri="{CE6537A1-D6FC-4f65-9D91-7224C49458BB}"/>
                <c:ext xmlns:c16="http://schemas.microsoft.com/office/drawing/2014/chart" uri="{C3380CC4-5D6E-409C-BE32-E72D297353CC}">
                  <c16:uniqueId val="{0000000B-98ED-47EE-B34B-164FE1549B69}"/>
                </c:ext>
              </c:extLst>
            </c:dLbl>
            <c:dLbl>
              <c:idx val="9"/>
              <c:delete val="1"/>
              <c:extLst>
                <c:ext xmlns:c15="http://schemas.microsoft.com/office/drawing/2012/chart" uri="{CE6537A1-D6FC-4f65-9D91-7224C49458BB}"/>
                <c:ext xmlns:c16="http://schemas.microsoft.com/office/drawing/2014/chart" uri="{C3380CC4-5D6E-409C-BE32-E72D297353CC}">
                  <c16:uniqueId val="{0000000C-98ED-47EE-B34B-164FE1549B69}"/>
                </c:ext>
              </c:extLst>
            </c:dLbl>
            <c:dLbl>
              <c:idx val="10"/>
              <c:delete val="1"/>
              <c:extLst>
                <c:ext xmlns:c15="http://schemas.microsoft.com/office/drawing/2012/chart" uri="{CE6537A1-D6FC-4f65-9D91-7224C49458BB}"/>
                <c:ext xmlns:c16="http://schemas.microsoft.com/office/drawing/2014/chart" uri="{C3380CC4-5D6E-409C-BE32-E72D297353CC}">
                  <c16:uniqueId val="{0000000D-98ED-47EE-B34B-164FE1549B69}"/>
                </c:ext>
              </c:extLst>
            </c:dLbl>
            <c:dLbl>
              <c:idx val="11"/>
              <c:delete val="1"/>
              <c:extLst>
                <c:ext xmlns:c15="http://schemas.microsoft.com/office/drawing/2012/chart" uri="{CE6537A1-D6FC-4f65-9D91-7224C49458BB}"/>
                <c:ext xmlns:c16="http://schemas.microsoft.com/office/drawing/2014/chart" uri="{C3380CC4-5D6E-409C-BE32-E72D297353CC}">
                  <c16:uniqueId val="{0000000E-98ED-47EE-B34B-164FE1549B69}"/>
                </c:ext>
              </c:extLst>
            </c:dLbl>
            <c:dLbl>
              <c:idx val="12"/>
              <c:delete val="1"/>
              <c:extLst>
                <c:ext xmlns:c15="http://schemas.microsoft.com/office/drawing/2012/chart" uri="{CE6537A1-D6FC-4f65-9D91-7224C49458BB}"/>
                <c:ext xmlns:c16="http://schemas.microsoft.com/office/drawing/2014/chart" uri="{C3380CC4-5D6E-409C-BE32-E72D297353CC}">
                  <c16:uniqueId val="{0000000F-98ED-47EE-B34B-164FE1549B69}"/>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8ED-47EE-B34B-164FE1549B69}"/>
                </c:ext>
              </c:extLst>
            </c:dLbl>
            <c:dLbl>
              <c:idx val="14"/>
              <c:delete val="1"/>
              <c:extLst>
                <c:ext xmlns:c15="http://schemas.microsoft.com/office/drawing/2012/chart" uri="{CE6537A1-D6FC-4f65-9D91-7224C49458BB}"/>
                <c:ext xmlns:c16="http://schemas.microsoft.com/office/drawing/2014/chart" uri="{C3380CC4-5D6E-409C-BE32-E72D297353CC}">
                  <c16:uniqueId val="{00000011-98ED-47EE-B34B-164FE1549B69}"/>
                </c:ext>
              </c:extLst>
            </c:dLbl>
            <c:dLbl>
              <c:idx val="15"/>
              <c:delete val="1"/>
              <c:extLst>
                <c:ext xmlns:c15="http://schemas.microsoft.com/office/drawing/2012/chart" uri="{CE6537A1-D6FC-4f65-9D91-7224C49458BB}"/>
                <c:ext xmlns:c16="http://schemas.microsoft.com/office/drawing/2014/chart" uri="{C3380CC4-5D6E-409C-BE32-E72D297353CC}">
                  <c16:uniqueId val="{00000012-98ED-47EE-B34B-164FE1549B69}"/>
                </c:ext>
              </c:extLst>
            </c:dLbl>
            <c:dLbl>
              <c:idx val="16"/>
              <c:delete val="1"/>
              <c:extLst>
                <c:ext xmlns:c15="http://schemas.microsoft.com/office/drawing/2012/chart" uri="{CE6537A1-D6FC-4f65-9D91-7224C49458BB}"/>
                <c:ext xmlns:c16="http://schemas.microsoft.com/office/drawing/2014/chart" uri="{C3380CC4-5D6E-409C-BE32-E72D297353CC}">
                  <c16:uniqueId val="{00000013-98ED-47EE-B34B-164FE1549B69}"/>
                </c:ext>
              </c:extLst>
            </c:dLbl>
            <c:dLbl>
              <c:idx val="17"/>
              <c:delete val="1"/>
              <c:extLst>
                <c:ext xmlns:c15="http://schemas.microsoft.com/office/drawing/2012/chart" uri="{CE6537A1-D6FC-4f65-9D91-7224C49458BB}"/>
                <c:ext xmlns:c16="http://schemas.microsoft.com/office/drawing/2014/chart" uri="{C3380CC4-5D6E-409C-BE32-E72D297353CC}">
                  <c16:uniqueId val="{00000014-98ED-47EE-B34B-164FE1549B69}"/>
                </c:ext>
              </c:extLst>
            </c:dLbl>
            <c:dLbl>
              <c:idx val="18"/>
              <c:delete val="1"/>
              <c:extLst>
                <c:ext xmlns:c15="http://schemas.microsoft.com/office/drawing/2012/chart" uri="{CE6537A1-D6FC-4f65-9D91-7224C49458BB}"/>
                <c:ext xmlns:c16="http://schemas.microsoft.com/office/drawing/2014/chart" uri="{C3380CC4-5D6E-409C-BE32-E72D297353CC}">
                  <c16:uniqueId val="{00000015-98ED-47EE-B34B-164FE1549B69}"/>
                </c:ext>
              </c:extLst>
            </c:dLbl>
            <c:dLbl>
              <c:idx val="19"/>
              <c:delete val="1"/>
              <c:extLst>
                <c:ext xmlns:c15="http://schemas.microsoft.com/office/drawing/2012/chart" uri="{CE6537A1-D6FC-4f65-9D91-7224C49458BB}"/>
                <c:ext xmlns:c16="http://schemas.microsoft.com/office/drawing/2014/chart" uri="{C3380CC4-5D6E-409C-BE32-E72D297353CC}">
                  <c16:uniqueId val="{00000016-98ED-47EE-B34B-164FE1549B69}"/>
                </c:ext>
              </c:extLst>
            </c:dLbl>
            <c:dLbl>
              <c:idx val="20"/>
              <c:delete val="1"/>
              <c:extLst>
                <c:ext xmlns:c15="http://schemas.microsoft.com/office/drawing/2012/chart" uri="{CE6537A1-D6FC-4f65-9D91-7224C49458BB}"/>
                <c:ext xmlns:c16="http://schemas.microsoft.com/office/drawing/2014/chart" uri="{C3380CC4-5D6E-409C-BE32-E72D297353CC}">
                  <c16:uniqueId val="{00000017-98ED-47EE-B34B-164FE1549B69}"/>
                </c:ext>
              </c:extLst>
            </c:dLbl>
            <c:dLbl>
              <c:idx val="21"/>
              <c:delete val="1"/>
              <c:extLst>
                <c:ext xmlns:c15="http://schemas.microsoft.com/office/drawing/2012/chart" uri="{CE6537A1-D6FC-4f65-9D91-7224C49458BB}"/>
                <c:ext xmlns:c16="http://schemas.microsoft.com/office/drawing/2014/chart" uri="{C3380CC4-5D6E-409C-BE32-E72D297353CC}">
                  <c16:uniqueId val="{00000018-98ED-47EE-B34B-164FE1549B69}"/>
                </c:ext>
              </c:extLst>
            </c:dLbl>
            <c:dLbl>
              <c:idx val="22"/>
              <c:delete val="1"/>
              <c:extLst>
                <c:ext xmlns:c15="http://schemas.microsoft.com/office/drawing/2012/chart" uri="{CE6537A1-D6FC-4f65-9D91-7224C49458BB}"/>
                <c:ext xmlns:c16="http://schemas.microsoft.com/office/drawing/2014/chart" uri="{C3380CC4-5D6E-409C-BE32-E72D297353CC}">
                  <c16:uniqueId val="{00000019-98ED-47EE-B34B-164FE1549B69}"/>
                </c:ext>
              </c:extLst>
            </c:dLbl>
            <c:dLbl>
              <c:idx val="23"/>
              <c:delete val="1"/>
              <c:extLst>
                <c:ext xmlns:c15="http://schemas.microsoft.com/office/drawing/2012/chart" uri="{CE6537A1-D6FC-4f65-9D91-7224C49458BB}"/>
                <c:ext xmlns:c16="http://schemas.microsoft.com/office/drawing/2014/chart" uri="{C3380CC4-5D6E-409C-BE32-E72D297353CC}">
                  <c16:uniqueId val="{0000001A-98ED-47EE-B34B-164FE1549B69}"/>
                </c:ext>
              </c:extLst>
            </c:dLbl>
            <c:dLbl>
              <c:idx val="24"/>
              <c:delete val="1"/>
              <c:extLst>
                <c:ext xmlns:c15="http://schemas.microsoft.com/office/drawing/2012/chart" uri="{CE6537A1-D6FC-4f65-9D91-7224C49458BB}"/>
                <c:ext xmlns:c16="http://schemas.microsoft.com/office/drawing/2014/chart" uri="{C3380CC4-5D6E-409C-BE32-E72D297353CC}">
                  <c16:uniqueId val="{0000001B-98ED-47EE-B34B-164FE1549B69}"/>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98ED-47EE-B34B-164FE1549B69}"/>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Pirmasens, kreisfreie Stadt (07317)</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20577</v>
      </c>
      <c r="E12" s="114">
        <v>20600</v>
      </c>
      <c r="F12" s="114">
        <v>20847</v>
      </c>
      <c r="G12" s="114">
        <v>20690</v>
      </c>
      <c r="H12" s="114">
        <v>20809</v>
      </c>
      <c r="I12" s="115">
        <v>-232</v>
      </c>
      <c r="J12" s="116">
        <v>-1.1149022057763467</v>
      </c>
      <c r="N12" s="117"/>
    </row>
    <row r="13" spans="1:15" s="110" customFormat="1" ht="13.5" customHeight="1" x14ac:dyDescent="0.2">
      <c r="A13" s="118" t="s">
        <v>105</v>
      </c>
      <c r="B13" s="119" t="s">
        <v>106</v>
      </c>
      <c r="C13" s="113">
        <v>49.637945278709239</v>
      </c>
      <c r="D13" s="114">
        <v>10214</v>
      </c>
      <c r="E13" s="114">
        <v>10226</v>
      </c>
      <c r="F13" s="114">
        <v>10346</v>
      </c>
      <c r="G13" s="114">
        <v>10213</v>
      </c>
      <c r="H13" s="114">
        <v>10266</v>
      </c>
      <c r="I13" s="115">
        <v>-52</v>
      </c>
      <c r="J13" s="116">
        <v>-0.5065263978180401</v>
      </c>
    </row>
    <row r="14" spans="1:15" s="110" customFormat="1" ht="13.5" customHeight="1" x14ac:dyDescent="0.2">
      <c r="A14" s="120"/>
      <c r="B14" s="119" t="s">
        <v>107</v>
      </c>
      <c r="C14" s="113">
        <v>50.362054721290761</v>
      </c>
      <c r="D14" s="114">
        <v>10363</v>
      </c>
      <c r="E14" s="114">
        <v>10374</v>
      </c>
      <c r="F14" s="114">
        <v>10501</v>
      </c>
      <c r="G14" s="114">
        <v>10477</v>
      </c>
      <c r="H14" s="114">
        <v>10543</v>
      </c>
      <c r="I14" s="115">
        <v>-180</v>
      </c>
      <c r="J14" s="116">
        <v>-1.7072939391065163</v>
      </c>
    </row>
    <row r="15" spans="1:15" s="110" customFormat="1" ht="13.5" customHeight="1" x14ac:dyDescent="0.2">
      <c r="A15" s="118" t="s">
        <v>105</v>
      </c>
      <c r="B15" s="121" t="s">
        <v>108</v>
      </c>
      <c r="C15" s="113">
        <v>9.2724887009768189</v>
      </c>
      <c r="D15" s="114">
        <v>1908</v>
      </c>
      <c r="E15" s="114">
        <v>2001</v>
      </c>
      <c r="F15" s="114">
        <v>2080</v>
      </c>
      <c r="G15" s="114">
        <v>1906</v>
      </c>
      <c r="H15" s="114">
        <v>1995</v>
      </c>
      <c r="I15" s="115">
        <v>-87</v>
      </c>
      <c r="J15" s="116">
        <v>-4.3609022556390977</v>
      </c>
    </row>
    <row r="16" spans="1:15" s="110" customFormat="1" ht="13.5" customHeight="1" x14ac:dyDescent="0.2">
      <c r="A16" s="118"/>
      <c r="B16" s="121" t="s">
        <v>109</v>
      </c>
      <c r="C16" s="113">
        <v>64.615833211838464</v>
      </c>
      <c r="D16" s="114">
        <v>13296</v>
      </c>
      <c r="E16" s="114">
        <v>13239</v>
      </c>
      <c r="F16" s="114">
        <v>13382</v>
      </c>
      <c r="G16" s="114">
        <v>13423</v>
      </c>
      <c r="H16" s="114">
        <v>13552</v>
      </c>
      <c r="I16" s="115">
        <v>-256</v>
      </c>
      <c r="J16" s="116">
        <v>-1.8890200708382527</v>
      </c>
    </row>
    <row r="17" spans="1:10" s="110" customFormat="1" ht="13.5" customHeight="1" x14ac:dyDescent="0.2">
      <c r="A17" s="118"/>
      <c r="B17" s="121" t="s">
        <v>110</v>
      </c>
      <c r="C17" s="113">
        <v>24.857850998687855</v>
      </c>
      <c r="D17" s="114">
        <v>5115</v>
      </c>
      <c r="E17" s="114">
        <v>5100</v>
      </c>
      <c r="F17" s="114">
        <v>5126</v>
      </c>
      <c r="G17" s="114">
        <v>5118</v>
      </c>
      <c r="H17" s="114">
        <v>5027</v>
      </c>
      <c r="I17" s="115">
        <v>88</v>
      </c>
      <c r="J17" s="116">
        <v>1.7505470459518599</v>
      </c>
    </row>
    <row r="18" spans="1:10" s="110" customFormat="1" ht="13.5" customHeight="1" x14ac:dyDescent="0.2">
      <c r="A18" s="120"/>
      <c r="B18" s="121" t="s">
        <v>111</v>
      </c>
      <c r="C18" s="113">
        <v>1.2538270884968654</v>
      </c>
      <c r="D18" s="114">
        <v>258</v>
      </c>
      <c r="E18" s="114">
        <v>260</v>
      </c>
      <c r="F18" s="114">
        <v>259</v>
      </c>
      <c r="G18" s="114">
        <v>243</v>
      </c>
      <c r="H18" s="114">
        <v>235</v>
      </c>
      <c r="I18" s="115">
        <v>23</v>
      </c>
      <c r="J18" s="116">
        <v>9.787234042553191</v>
      </c>
    </row>
    <row r="19" spans="1:10" s="110" customFormat="1" ht="13.5" customHeight="1" x14ac:dyDescent="0.2">
      <c r="A19" s="120"/>
      <c r="B19" s="121" t="s">
        <v>112</v>
      </c>
      <c r="C19" s="113">
        <v>0.34504543908247071</v>
      </c>
      <c r="D19" s="114">
        <v>71</v>
      </c>
      <c r="E19" s="114">
        <v>77</v>
      </c>
      <c r="F19" s="114">
        <v>86</v>
      </c>
      <c r="G19" s="114">
        <v>67</v>
      </c>
      <c r="H19" s="114">
        <v>60</v>
      </c>
      <c r="I19" s="115">
        <v>11</v>
      </c>
      <c r="J19" s="116">
        <v>18.333333333333332</v>
      </c>
    </row>
    <row r="20" spans="1:10" s="110" customFormat="1" ht="13.5" customHeight="1" x14ac:dyDescent="0.2">
      <c r="A20" s="118" t="s">
        <v>113</v>
      </c>
      <c r="B20" s="122" t="s">
        <v>114</v>
      </c>
      <c r="C20" s="113">
        <v>71.47300383923799</v>
      </c>
      <c r="D20" s="114">
        <v>14707</v>
      </c>
      <c r="E20" s="114">
        <v>14729</v>
      </c>
      <c r="F20" s="114">
        <v>14945</v>
      </c>
      <c r="G20" s="114">
        <v>14709</v>
      </c>
      <c r="H20" s="114">
        <v>14831</v>
      </c>
      <c r="I20" s="115">
        <v>-124</v>
      </c>
      <c r="J20" s="116">
        <v>-0.83608657541635767</v>
      </c>
    </row>
    <row r="21" spans="1:10" s="110" customFormat="1" ht="13.5" customHeight="1" x14ac:dyDescent="0.2">
      <c r="A21" s="120"/>
      <c r="B21" s="122" t="s">
        <v>115</v>
      </c>
      <c r="C21" s="113">
        <v>28.526996160762017</v>
      </c>
      <c r="D21" s="114">
        <v>5870</v>
      </c>
      <c r="E21" s="114">
        <v>5871</v>
      </c>
      <c r="F21" s="114">
        <v>5902</v>
      </c>
      <c r="G21" s="114">
        <v>5981</v>
      </c>
      <c r="H21" s="114">
        <v>5978</v>
      </c>
      <c r="I21" s="115">
        <v>-108</v>
      </c>
      <c r="J21" s="116">
        <v>-1.8066242890598863</v>
      </c>
    </row>
    <row r="22" spans="1:10" s="110" customFormat="1" ht="13.5" customHeight="1" x14ac:dyDescent="0.2">
      <c r="A22" s="118" t="s">
        <v>113</v>
      </c>
      <c r="B22" s="122" t="s">
        <v>116</v>
      </c>
      <c r="C22" s="113">
        <v>93.312922194683381</v>
      </c>
      <c r="D22" s="114">
        <v>19201</v>
      </c>
      <c r="E22" s="114">
        <v>19261</v>
      </c>
      <c r="F22" s="114">
        <v>19484</v>
      </c>
      <c r="G22" s="114">
        <v>19395</v>
      </c>
      <c r="H22" s="114">
        <v>19533</v>
      </c>
      <c r="I22" s="115">
        <v>-332</v>
      </c>
      <c r="J22" s="116">
        <v>-1.6996877079813648</v>
      </c>
    </row>
    <row r="23" spans="1:10" s="110" customFormat="1" ht="13.5" customHeight="1" x14ac:dyDescent="0.2">
      <c r="A23" s="123"/>
      <c r="B23" s="124" t="s">
        <v>117</v>
      </c>
      <c r="C23" s="125">
        <v>6.6579190358166889</v>
      </c>
      <c r="D23" s="114">
        <v>1370</v>
      </c>
      <c r="E23" s="114">
        <v>1333</v>
      </c>
      <c r="F23" s="114">
        <v>1357</v>
      </c>
      <c r="G23" s="114">
        <v>1289</v>
      </c>
      <c r="H23" s="114">
        <v>1270</v>
      </c>
      <c r="I23" s="115">
        <v>100</v>
      </c>
      <c r="J23" s="116">
        <v>7.8740157480314963</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3921</v>
      </c>
      <c r="E26" s="114">
        <v>4155</v>
      </c>
      <c r="F26" s="114">
        <v>4154</v>
      </c>
      <c r="G26" s="114">
        <v>4226</v>
      </c>
      <c r="H26" s="140">
        <v>4281</v>
      </c>
      <c r="I26" s="115">
        <v>-360</v>
      </c>
      <c r="J26" s="116">
        <v>-8.409250175192712</v>
      </c>
    </row>
    <row r="27" spans="1:10" s="110" customFormat="1" ht="13.5" customHeight="1" x14ac:dyDescent="0.2">
      <c r="A27" s="118" t="s">
        <v>105</v>
      </c>
      <c r="B27" s="119" t="s">
        <v>106</v>
      </c>
      <c r="C27" s="113">
        <v>42.004590665646518</v>
      </c>
      <c r="D27" s="115">
        <v>1647</v>
      </c>
      <c r="E27" s="114">
        <v>1728</v>
      </c>
      <c r="F27" s="114">
        <v>1724</v>
      </c>
      <c r="G27" s="114">
        <v>1729</v>
      </c>
      <c r="H27" s="140">
        <v>1734</v>
      </c>
      <c r="I27" s="115">
        <v>-87</v>
      </c>
      <c r="J27" s="116">
        <v>-5.0173010380622838</v>
      </c>
    </row>
    <row r="28" spans="1:10" s="110" customFormat="1" ht="13.5" customHeight="1" x14ac:dyDescent="0.2">
      <c r="A28" s="120"/>
      <c r="B28" s="119" t="s">
        <v>107</v>
      </c>
      <c r="C28" s="113">
        <v>57.995409334353482</v>
      </c>
      <c r="D28" s="115">
        <v>2274</v>
      </c>
      <c r="E28" s="114">
        <v>2427</v>
      </c>
      <c r="F28" s="114">
        <v>2430</v>
      </c>
      <c r="G28" s="114">
        <v>2497</v>
      </c>
      <c r="H28" s="140">
        <v>2547</v>
      </c>
      <c r="I28" s="115">
        <v>-273</v>
      </c>
      <c r="J28" s="116">
        <v>-10.71849234393404</v>
      </c>
    </row>
    <row r="29" spans="1:10" s="110" customFormat="1" ht="13.5" customHeight="1" x14ac:dyDescent="0.2">
      <c r="A29" s="118" t="s">
        <v>105</v>
      </c>
      <c r="B29" s="121" t="s">
        <v>108</v>
      </c>
      <c r="C29" s="113">
        <v>16.373374139250192</v>
      </c>
      <c r="D29" s="115">
        <v>642</v>
      </c>
      <c r="E29" s="114">
        <v>711</v>
      </c>
      <c r="F29" s="114">
        <v>727</v>
      </c>
      <c r="G29" s="114">
        <v>752</v>
      </c>
      <c r="H29" s="140">
        <v>760</v>
      </c>
      <c r="I29" s="115">
        <v>-118</v>
      </c>
      <c r="J29" s="116">
        <v>-15.526315789473685</v>
      </c>
    </row>
    <row r="30" spans="1:10" s="110" customFormat="1" ht="13.5" customHeight="1" x14ac:dyDescent="0.2">
      <c r="A30" s="118"/>
      <c r="B30" s="121" t="s">
        <v>109</v>
      </c>
      <c r="C30" s="113">
        <v>44.223412394797244</v>
      </c>
      <c r="D30" s="115">
        <v>1734</v>
      </c>
      <c r="E30" s="114">
        <v>1814</v>
      </c>
      <c r="F30" s="114">
        <v>1807</v>
      </c>
      <c r="G30" s="114">
        <v>1826</v>
      </c>
      <c r="H30" s="140">
        <v>1885</v>
      </c>
      <c r="I30" s="115">
        <v>-151</v>
      </c>
      <c r="J30" s="116">
        <v>-8.0106100795755975</v>
      </c>
    </row>
    <row r="31" spans="1:10" s="110" customFormat="1" ht="13.5" customHeight="1" x14ac:dyDescent="0.2">
      <c r="A31" s="118"/>
      <c r="B31" s="121" t="s">
        <v>110</v>
      </c>
      <c r="C31" s="113">
        <v>20.760010201479215</v>
      </c>
      <c r="D31" s="115">
        <v>814</v>
      </c>
      <c r="E31" s="114">
        <v>867</v>
      </c>
      <c r="F31" s="114">
        <v>865</v>
      </c>
      <c r="G31" s="114">
        <v>901</v>
      </c>
      <c r="H31" s="140">
        <v>893</v>
      </c>
      <c r="I31" s="115">
        <v>-79</v>
      </c>
      <c r="J31" s="116">
        <v>-8.846584546472565</v>
      </c>
    </row>
    <row r="32" spans="1:10" s="110" customFormat="1" ht="13.5" customHeight="1" x14ac:dyDescent="0.2">
      <c r="A32" s="120"/>
      <c r="B32" s="121" t="s">
        <v>111</v>
      </c>
      <c r="C32" s="113">
        <v>18.64320326447335</v>
      </c>
      <c r="D32" s="115">
        <v>731</v>
      </c>
      <c r="E32" s="114">
        <v>763</v>
      </c>
      <c r="F32" s="114">
        <v>755</v>
      </c>
      <c r="G32" s="114">
        <v>747</v>
      </c>
      <c r="H32" s="140">
        <v>743</v>
      </c>
      <c r="I32" s="115">
        <v>-12</v>
      </c>
      <c r="J32" s="116">
        <v>-1.6150740242261103</v>
      </c>
    </row>
    <row r="33" spans="1:10" s="110" customFormat="1" ht="13.5" customHeight="1" x14ac:dyDescent="0.2">
      <c r="A33" s="120"/>
      <c r="B33" s="121" t="s">
        <v>112</v>
      </c>
      <c r="C33" s="113">
        <v>2.1168069370058658</v>
      </c>
      <c r="D33" s="115">
        <v>83</v>
      </c>
      <c r="E33" s="114">
        <v>76</v>
      </c>
      <c r="F33" s="114">
        <v>81</v>
      </c>
      <c r="G33" s="114">
        <v>64</v>
      </c>
      <c r="H33" s="140">
        <v>66</v>
      </c>
      <c r="I33" s="115">
        <v>17</v>
      </c>
      <c r="J33" s="116">
        <v>25.757575757575758</v>
      </c>
    </row>
    <row r="34" spans="1:10" s="110" customFormat="1" ht="13.5" customHeight="1" x14ac:dyDescent="0.2">
      <c r="A34" s="118" t="s">
        <v>113</v>
      </c>
      <c r="B34" s="122" t="s">
        <v>116</v>
      </c>
      <c r="C34" s="113">
        <v>93.292527416475394</v>
      </c>
      <c r="D34" s="115">
        <v>3658</v>
      </c>
      <c r="E34" s="114">
        <v>3879</v>
      </c>
      <c r="F34" s="114">
        <v>3865</v>
      </c>
      <c r="G34" s="114">
        <v>3926</v>
      </c>
      <c r="H34" s="140">
        <v>3968</v>
      </c>
      <c r="I34" s="115">
        <v>-310</v>
      </c>
      <c r="J34" s="116">
        <v>-7.8125</v>
      </c>
    </row>
    <row r="35" spans="1:10" s="110" customFormat="1" ht="13.5" customHeight="1" x14ac:dyDescent="0.2">
      <c r="A35" s="118"/>
      <c r="B35" s="119" t="s">
        <v>117</v>
      </c>
      <c r="C35" s="113">
        <v>6.5544503953073194</v>
      </c>
      <c r="D35" s="115">
        <v>257</v>
      </c>
      <c r="E35" s="114">
        <v>270</v>
      </c>
      <c r="F35" s="114">
        <v>286</v>
      </c>
      <c r="G35" s="114">
        <v>297</v>
      </c>
      <c r="H35" s="140">
        <v>310</v>
      </c>
      <c r="I35" s="115">
        <v>-53</v>
      </c>
      <c r="J35" s="116">
        <v>-17.096774193548388</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2506</v>
      </c>
      <c r="E37" s="114">
        <v>2683</v>
      </c>
      <c r="F37" s="114">
        <v>2664</v>
      </c>
      <c r="G37" s="114">
        <v>2797</v>
      </c>
      <c r="H37" s="140">
        <v>2838</v>
      </c>
      <c r="I37" s="115">
        <v>-332</v>
      </c>
      <c r="J37" s="116">
        <v>-11.698379140239606</v>
      </c>
    </row>
    <row r="38" spans="1:10" s="110" customFormat="1" ht="13.5" customHeight="1" x14ac:dyDescent="0.2">
      <c r="A38" s="118" t="s">
        <v>105</v>
      </c>
      <c r="B38" s="119" t="s">
        <v>106</v>
      </c>
      <c r="C38" s="113">
        <v>40.702314445331204</v>
      </c>
      <c r="D38" s="115">
        <v>1020</v>
      </c>
      <c r="E38" s="114">
        <v>1076</v>
      </c>
      <c r="F38" s="114">
        <v>1073</v>
      </c>
      <c r="G38" s="114">
        <v>1117</v>
      </c>
      <c r="H38" s="140">
        <v>1133</v>
      </c>
      <c r="I38" s="115">
        <v>-113</v>
      </c>
      <c r="J38" s="116">
        <v>-9.973521624007061</v>
      </c>
    </row>
    <row r="39" spans="1:10" s="110" customFormat="1" ht="13.5" customHeight="1" x14ac:dyDescent="0.2">
      <c r="A39" s="120"/>
      <c r="B39" s="119" t="s">
        <v>107</v>
      </c>
      <c r="C39" s="113">
        <v>59.297685554668796</v>
      </c>
      <c r="D39" s="115">
        <v>1486</v>
      </c>
      <c r="E39" s="114">
        <v>1607</v>
      </c>
      <c r="F39" s="114">
        <v>1591</v>
      </c>
      <c r="G39" s="114">
        <v>1680</v>
      </c>
      <c r="H39" s="140">
        <v>1705</v>
      </c>
      <c r="I39" s="115">
        <v>-219</v>
      </c>
      <c r="J39" s="116">
        <v>-12.84457478005865</v>
      </c>
    </row>
    <row r="40" spans="1:10" s="110" customFormat="1" ht="13.5" customHeight="1" x14ac:dyDescent="0.2">
      <c r="A40" s="118" t="s">
        <v>105</v>
      </c>
      <c r="B40" s="121" t="s">
        <v>108</v>
      </c>
      <c r="C40" s="113">
        <v>18.555466879489227</v>
      </c>
      <c r="D40" s="115">
        <v>465</v>
      </c>
      <c r="E40" s="114">
        <v>511</v>
      </c>
      <c r="F40" s="114">
        <v>521</v>
      </c>
      <c r="G40" s="114">
        <v>581</v>
      </c>
      <c r="H40" s="140">
        <v>586</v>
      </c>
      <c r="I40" s="115">
        <v>-121</v>
      </c>
      <c r="J40" s="116">
        <v>-20.648464163822524</v>
      </c>
    </row>
    <row r="41" spans="1:10" s="110" customFormat="1" ht="13.5" customHeight="1" x14ac:dyDescent="0.2">
      <c r="A41" s="118"/>
      <c r="B41" s="121" t="s">
        <v>109</v>
      </c>
      <c r="C41" s="113">
        <v>32.282521947326416</v>
      </c>
      <c r="D41" s="115">
        <v>809</v>
      </c>
      <c r="E41" s="114">
        <v>864</v>
      </c>
      <c r="F41" s="114">
        <v>845</v>
      </c>
      <c r="G41" s="114">
        <v>892</v>
      </c>
      <c r="H41" s="140">
        <v>941</v>
      </c>
      <c r="I41" s="115">
        <v>-132</v>
      </c>
      <c r="J41" s="116">
        <v>-14.027630180658873</v>
      </c>
    </row>
    <row r="42" spans="1:10" s="110" customFormat="1" ht="13.5" customHeight="1" x14ac:dyDescent="0.2">
      <c r="A42" s="118"/>
      <c r="B42" s="121" t="s">
        <v>110</v>
      </c>
      <c r="C42" s="113">
        <v>20.550678371907424</v>
      </c>
      <c r="D42" s="115">
        <v>515</v>
      </c>
      <c r="E42" s="114">
        <v>560</v>
      </c>
      <c r="F42" s="114">
        <v>558</v>
      </c>
      <c r="G42" s="114">
        <v>595</v>
      </c>
      <c r="H42" s="140">
        <v>583</v>
      </c>
      <c r="I42" s="115">
        <v>-68</v>
      </c>
      <c r="J42" s="116">
        <v>-11.663807890222985</v>
      </c>
    </row>
    <row r="43" spans="1:10" s="110" customFormat="1" ht="13.5" customHeight="1" x14ac:dyDescent="0.2">
      <c r="A43" s="120"/>
      <c r="B43" s="121" t="s">
        <v>111</v>
      </c>
      <c r="C43" s="113">
        <v>28.611332801276934</v>
      </c>
      <c r="D43" s="115">
        <v>717</v>
      </c>
      <c r="E43" s="114">
        <v>748</v>
      </c>
      <c r="F43" s="114">
        <v>740</v>
      </c>
      <c r="G43" s="114">
        <v>729</v>
      </c>
      <c r="H43" s="140">
        <v>728</v>
      </c>
      <c r="I43" s="115">
        <v>-11</v>
      </c>
      <c r="J43" s="116">
        <v>-1.5109890109890109</v>
      </c>
    </row>
    <row r="44" spans="1:10" s="110" customFormat="1" ht="13.5" customHeight="1" x14ac:dyDescent="0.2">
      <c r="A44" s="120"/>
      <c r="B44" s="121" t="s">
        <v>112</v>
      </c>
      <c r="C44" s="113">
        <v>3.1524341580207502</v>
      </c>
      <c r="D44" s="115">
        <v>79</v>
      </c>
      <c r="E44" s="114">
        <v>72</v>
      </c>
      <c r="F44" s="114">
        <v>74</v>
      </c>
      <c r="G44" s="114">
        <v>59</v>
      </c>
      <c r="H44" s="140">
        <v>63</v>
      </c>
      <c r="I44" s="115">
        <v>16</v>
      </c>
      <c r="J44" s="116">
        <v>25.396825396825395</v>
      </c>
    </row>
    <row r="45" spans="1:10" s="110" customFormat="1" ht="13.5" customHeight="1" x14ac:dyDescent="0.2">
      <c r="A45" s="118" t="s">
        <v>113</v>
      </c>
      <c r="B45" s="122" t="s">
        <v>116</v>
      </c>
      <c r="C45" s="113">
        <v>92.098962490023936</v>
      </c>
      <c r="D45" s="115">
        <v>2308</v>
      </c>
      <c r="E45" s="114">
        <v>2470</v>
      </c>
      <c r="F45" s="114">
        <v>2444</v>
      </c>
      <c r="G45" s="114">
        <v>2558</v>
      </c>
      <c r="H45" s="140">
        <v>2589</v>
      </c>
      <c r="I45" s="115">
        <v>-281</v>
      </c>
      <c r="J45" s="116">
        <v>-10.853611432985709</v>
      </c>
    </row>
    <row r="46" spans="1:10" s="110" customFormat="1" ht="13.5" customHeight="1" x14ac:dyDescent="0.2">
      <c r="A46" s="118"/>
      <c r="B46" s="119" t="s">
        <v>117</v>
      </c>
      <c r="C46" s="113">
        <v>7.6616121308858736</v>
      </c>
      <c r="D46" s="115">
        <v>192</v>
      </c>
      <c r="E46" s="114">
        <v>207</v>
      </c>
      <c r="F46" s="114">
        <v>217</v>
      </c>
      <c r="G46" s="114">
        <v>236</v>
      </c>
      <c r="H46" s="140">
        <v>246</v>
      </c>
      <c r="I46" s="115">
        <v>-54</v>
      </c>
      <c r="J46" s="116">
        <v>-21.951219512195124</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1415</v>
      </c>
      <c r="E48" s="114">
        <v>1472</v>
      </c>
      <c r="F48" s="114">
        <v>1490</v>
      </c>
      <c r="G48" s="114">
        <v>1429</v>
      </c>
      <c r="H48" s="140">
        <v>1443</v>
      </c>
      <c r="I48" s="115">
        <v>-28</v>
      </c>
      <c r="J48" s="116">
        <v>-1.9404019404019404</v>
      </c>
    </row>
    <row r="49" spans="1:12" s="110" customFormat="1" ht="13.5" customHeight="1" x14ac:dyDescent="0.2">
      <c r="A49" s="118" t="s">
        <v>105</v>
      </c>
      <c r="B49" s="119" t="s">
        <v>106</v>
      </c>
      <c r="C49" s="113">
        <v>44.310954063604242</v>
      </c>
      <c r="D49" s="115">
        <v>627</v>
      </c>
      <c r="E49" s="114">
        <v>652</v>
      </c>
      <c r="F49" s="114">
        <v>651</v>
      </c>
      <c r="G49" s="114">
        <v>612</v>
      </c>
      <c r="H49" s="140">
        <v>601</v>
      </c>
      <c r="I49" s="115">
        <v>26</v>
      </c>
      <c r="J49" s="116">
        <v>4.3261231281198</v>
      </c>
    </row>
    <row r="50" spans="1:12" s="110" customFormat="1" ht="13.5" customHeight="1" x14ac:dyDescent="0.2">
      <c r="A50" s="120"/>
      <c r="B50" s="119" t="s">
        <v>107</v>
      </c>
      <c r="C50" s="113">
        <v>55.689045936395758</v>
      </c>
      <c r="D50" s="115">
        <v>788</v>
      </c>
      <c r="E50" s="114">
        <v>820</v>
      </c>
      <c r="F50" s="114">
        <v>839</v>
      </c>
      <c r="G50" s="114">
        <v>817</v>
      </c>
      <c r="H50" s="140">
        <v>842</v>
      </c>
      <c r="I50" s="115">
        <v>-54</v>
      </c>
      <c r="J50" s="116">
        <v>-6.4133016627078385</v>
      </c>
    </row>
    <row r="51" spans="1:12" s="110" customFormat="1" ht="13.5" customHeight="1" x14ac:dyDescent="0.2">
      <c r="A51" s="118" t="s">
        <v>105</v>
      </c>
      <c r="B51" s="121" t="s">
        <v>108</v>
      </c>
      <c r="C51" s="113">
        <v>12.508833922261484</v>
      </c>
      <c r="D51" s="115">
        <v>177</v>
      </c>
      <c r="E51" s="114">
        <v>200</v>
      </c>
      <c r="F51" s="114">
        <v>206</v>
      </c>
      <c r="G51" s="114">
        <v>171</v>
      </c>
      <c r="H51" s="140">
        <v>174</v>
      </c>
      <c r="I51" s="115">
        <v>3</v>
      </c>
      <c r="J51" s="116">
        <v>1.7241379310344827</v>
      </c>
    </row>
    <row r="52" spans="1:12" s="110" customFormat="1" ht="13.5" customHeight="1" x14ac:dyDescent="0.2">
      <c r="A52" s="118"/>
      <c r="B52" s="121" t="s">
        <v>109</v>
      </c>
      <c r="C52" s="113">
        <v>65.371024734982328</v>
      </c>
      <c r="D52" s="115">
        <v>925</v>
      </c>
      <c r="E52" s="114">
        <v>950</v>
      </c>
      <c r="F52" s="114">
        <v>962</v>
      </c>
      <c r="G52" s="114">
        <v>934</v>
      </c>
      <c r="H52" s="140">
        <v>944</v>
      </c>
      <c r="I52" s="115">
        <v>-19</v>
      </c>
      <c r="J52" s="116">
        <v>-2.0127118644067798</v>
      </c>
    </row>
    <row r="53" spans="1:12" s="110" customFormat="1" ht="13.5" customHeight="1" x14ac:dyDescent="0.2">
      <c r="A53" s="118"/>
      <c r="B53" s="121" t="s">
        <v>110</v>
      </c>
      <c r="C53" s="113">
        <v>21.130742049469966</v>
      </c>
      <c r="D53" s="115">
        <v>299</v>
      </c>
      <c r="E53" s="114">
        <v>307</v>
      </c>
      <c r="F53" s="114">
        <v>307</v>
      </c>
      <c r="G53" s="114">
        <v>306</v>
      </c>
      <c r="H53" s="140">
        <v>310</v>
      </c>
      <c r="I53" s="115">
        <v>-11</v>
      </c>
      <c r="J53" s="116">
        <v>-3.5483870967741935</v>
      </c>
    </row>
    <row r="54" spans="1:12" s="110" customFormat="1" ht="13.5" customHeight="1" x14ac:dyDescent="0.2">
      <c r="A54" s="120"/>
      <c r="B54" s="121" t="s">
        <v>111</v>
      </c>
      <c r="C54" s="113">
        <v>0.98939929328621912</v>
      </c>
      <c r="D54" s="115">
        <v>14</v>
      </c>
      <c r="E54" s="114">
        <v>15</v>
      </c>
      <c r="F54" s="114">
        <v>15</v>
      </c>
      <c r="G54" s="114">
        <v>18</v>
      </c>
      <c r="H54" s="140">
        <v>15</v>
      </c>
      <c r="I54" s="115">
        <v>-1</v>
      </c>
      <c r="J54" s="116">
        <v>-6.666666666666667</v>
      </c>
    </row>
    <row r="55" spans="1:12" s="110" customFormat="1" ht="13.5" customHeight="1" x14ac:dyDescent="0.2">
      <c r="A55" s="120"/>
      <c r="B55" s="121" t="s">
        <v>112</v>
      </c>
      <c r="C55" s="113">
        <v>0.28268551236749118</v>
      </c>
      <c r="D55" s="115">
        <v>4</v>
      </c>
      <c r="E55" s="114">
        <v>4</v>
      </c>
      <c r="F55" s="114">
        <v>7</v>
      </c>
      <c r="G55" s="114">
        <v>5</v>
      </c>
      <c r="H55" s="140">
        <v>3</v>
      </c>
      <c r="I55" s="115">
        <v>1</v>
      </c>
      <c r="J55" s="116">
        <v>33.333333333333336</v>
      </c>
    </row>
    <row r="56" spans="1:12" s="110" customFormat="1" ht="13.5" customHeight="1" x14ac:dyDescent="0.2">
      <c r="A56" s="118" t="s">
        <v>113</v>
      </c>
      <c r="B56" s="122" t="s">
        <v>116</v>
      </c>
      <c r="C56" s="113">
        <v>95.406360424028264</v>
      </c>
      <c r="D56" s="115">
        <v>1350</v>
      </c>
      <c r="E56" s="114">
        <v>1409</v>
      </c>
      <c r="F56" s="114">
        <v>1421</v>
      </c>
      <c r="G56" s="114">
        <v>1368</v>
      </c>
      <c r="H56" s="140">
        <v>1379</v>
      </c>
      <c r="I56" s="115">
        <v>-29</v>
      </c>
      <c r="J56" s="116">
        <v>-2.1029731689630169</v>
      </c>
    </row>
    <row r="57" spans="1:12" s="110" customFormat="1" ht="13.5" customHeight="1" x14ac:dyDescent="0.2">
      <c r="A57" s="142"/>
      <c r="B57" s="124" t="s">
        <v>117</v>
      </c>
      <c r="C57" s="125">
        <v>4.5936395759717312</v>
      </c>
      <c r="D57" s="143">
        <v>65</v>
      </c>
      <c r="E57" s="144">
        <v>63</v>
      </c>
      <c r="F57" s="144">
        <v>69</v>
      </c>
      <c r="G57" s="144">
        <v>61</v>
      </c>
      <c r="H57" s="145">
        <v>64</v>
      </c>
      <c r="I57" s="143">
        <v>1</v>
      </c>
      <c r="J57" s="146">
        <v>1.5625</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20577</v>
      </c>
      <c r="E12" s="236">
        <v>20600</v>
      </c>
      <c r="F12" s="114">
        <v>20847</v>
      </c>
      <c r="G12" s="114">
        <v>20690</v>
      </c>
      <c r="H12" s="140">
        <v>20809</v>
      </c>
      <c r="I12" s="115">
        <v>-232</v>
      </c>
      <c r="J12" s="116">
        <v>-1.1149022057763467</v>
      </c>
    </row>
    <row r="13" spans="1:15" s="110" customFormat="1" ht="12" customHeight="1" x14ac:dyDescent="0.2">
      <c r="A13" s="118" t="s">
        <v>105</v>
      </c>
      <c r="B13" s="119" t="s">
        <v>106</v>
      </c>
      <c r="C13" s="113">
        <v>49.637945278709239</v>
      </c>
      <c r="D13" s="115">
        <v>10214</v>
      </c>
      <c r="E13" s="114">
        <v>10226</v>
      </c>
      <c r="F13" s="114">
        <v>10346</v>
      </c>
      <c r="G13" s="114">
        <v>10213</v>
      </c>
      <c r="H13" s="140">
        <v>10266</v>
      </c>
      <c r="I13" s="115">
        <v>-52</v>
      </c>
      <c r="J13" s="116">
        <v>-0.5065263978180401</v>
      </c>
    </row>
    <row r="14" spans="1:15" s="110" customFormat="1" ht="12" customHeight="1" x14ac:dyDescent="0.2">
      <c r="A14" s="118"/>
      <c r="B14" s="119" t="s">
        <v>107</v>
      </c>
      <c r="C14" s="113">
        <v>50.362054721290761</v>
      </c>
      <c r="D14" s="115">
        <v>10363</v>
      </c>
      <c r="E14" s="114">
        <v>10374</v>
      </c>
      <c r="F14" s="114">
        <v>10501</v>
      </c>
      <c r="G14" s="114">
        <v>10477</v>
      </c>
      <c r="H14" s="140">
        <v>10543</v>
      </c>
      <c r="I14" s="115">
        <v>-180</v>
      </c>
      <c r="J14" s="116">
        <v>-1.7072939391065163</v>
      </c>
    </row>
    <row r="15" spans="1:15" s="110" customFormat="1" ht="12" customHeight="1" x14ac:dyDescent="0.2">
      <c r="A15" s="118" t="s">
        <v>105</v>
      </c>
      <c r="B15" s="121" t="s">
        <v>108</v>
      </c>
      <c r="C15" s="113">
        <v>9.2724887009768189</v>
      </c>
      <c r="D15" s="115">
        <v>1908</v>
      </c>
      <c r="E15" s="114">
        <v>2001</v>
      </c>
      <c r="F15" s="114">
        <v>2080</v>
      </c>
      <c r="G15" s="114">
        <v>1906</v>
      </c>
      <c r="H15" s="140">
        <v>1995</v>
      </c>
      <c r="I15" s="115">
        <v>-87</v>
      </c>
      <c r="J15" s="116">
        <v>-4.3609022556390977</v>
      </c>
    </row>
    <row r="16" spans="1:15" s="110" customFormat="1" ht="12" customHeight="1" x14ac:dyDescent="0.2">
      <c r="A16" s="118"/>
      <c r="B16" s="121" t="s">
        <v>109</v>
      </c>
      <c r="C16" s="113">
        <v>64.615833211838464</v>
      </c>
      <c r="D16" s="115">
        <v>13296</v>
      </c>
      <c r="E16" s="114">
        <v>13239</v>
      </c>
      <c r="F16" s="114">
        <v>13382</v>
      </c>
      <c r="G16" s="114">
        <v>13423</v>
      </c>
      <c r="H16" s="140">
        <v>13552</v>
      </c>
      <c r="I16" s="115">
        <v>-256</v>
      </c>
      <c r="J16" s="116">
        <v>-1.8890200708382527</v>
      </c>
    </row>
    <row r="17" spans="1:10" s="110" customFormat="1" ht="12" customHeight="1" x14ac:dyDescent="0.2">
      <c r="A17" s="118"/>
      <c r="B17" s="121" t="s">
        <v>110</v>
      </c>
      <c r="C17" s="113">
        <v>24.857850998687855</v>
      </c>
      <c r="D17" s="115">
        <v>5115</v>
      </c>
      <c r="E17" s="114">
        <v>5100</v>
      </c>
      <c r="F17" s="114">
        <v>5126</v>
      </c>
      <c r="G17" s="114">
        <v>5118</v>
      </c>
      <c r="H17" s="140">
        <v>5027</v>
      </c>
      <c r="I17" s="115">
        <v>88</v>
      </c>
      <c r="J17" s="116">
        <v>1.7505470459518599</v>
      </c>
    </row>
    <row r="18" spans="1:10" s="110" customFormat="1" ht="12" customHeight="1" x14ac:dyDescent="0.2">
      <c r="A18" s="120"/>
      <c r="B18" s="121" t="s">
        <v>111</v>
      </c>
      <c r="C18" s="113">
        <v>1.2538270884968654</v>
      </c>
      <c r="D18" s="115">
        <v>258</v>
      </c>
      <c r="E18" s="114">
        <v>260</v>
      </c>
      <c r="F18" s="114">
        <v>259</v>
      </c>
      <c r="G18" s="114">
        <v>243</v>
      </c>
      <c r="H18" s="140">
        <v>235</v>
      </c>
      <c r="I18" s="115">
        <v>23</v>
      </c>
      <c r="J18" s="116">
        <v>9.787234042553191</v>
      </c>
    </row>
    <row r="19" spans="1:10" s="110" customFormat="1" ht="12" customHeight="1" x14ac:dyDescent="0.2">
      <c r="A19" s="120"/>
      <c r="B19" s="121" t="s">
        <v>112</v>
      </c>
      <c r="C19" s="113">
        <v>0.34504543908247071</v>
      </c>
      <c r="D19" s="115">
        <v>71</v>
      </c>
      <c r="E19" s="114">
        <v>77</v>
      </c>
      <c r="F19" s="114">
        <v>86</v>
      </c>
      <c r="G19" s="114">
        <v>67</v>
      </c>
      <c r="H19" s="140">
        <v>60</v>
      </c>
      <c r="I19" s="115">
        <v>11</v>
      </c>
      <c r="J19" s="116">
        <v>18.333333333333332</v>
      </c>
    </row>
    <row r="20" spans="1:10" s="110" customFormat="1" ht="12" customHeight="1" x14ac:dyDescent="0.2">
      <c r="A20" s="118" t="s">
        <v>113</v>
      </c>
      <c r="B20" s="119" t="s">
        <v>181</v>
      </c>
      <c r="C20" s="113">
        <v>71.47300383923799</v>
      </c>
      <c r="D20" s="115">
        <v>14707</v>
      </c>
      <c r="E20" s="114">
        <v>14729</v>
      </c>
      <c r="F20" s="114">
        <v>14945</v>
      </c>
      <c r="G20" s="114">
        <v>14709</v>
      </c>
      <c r="H20" s="140">
        <v>14831</v>
      </c>
      <c r="I20" s="115">
        <v>-124</v>
      </c>
      <c r="J20" s="116">
        <v>-0.83608657541635767</v>
      </c>
    </row>
    <row r="21" spans="1:10" s="110" customFormat="1" ht="12" customHeight="1" x14ac:dyDescent="0.2">
      <c r="A21" s="118"/>
      <c r="B21" s="119" t="s">
        <v>182</v>
      </c>
      <c r="C21" s="113">
        <v>28.526996160762017</v>
      </c>
      <c r="D21" s="115">
        <v>5870</v>
      </c>
      <c r="E21" s="114">
        <v>5871</v>
      </c>
      <c r="F21" s="114">
        <v>5902</v>
      </c>
      <c r="G21" s="114">
        <v>5981</v>
      </c>
      <c r="H21" s="140">
        <v>5978</v>
      </c>
      <c r="I21" s="115">
        <v>-108</v>
      </c>
      <c r="J21" s="116">
        <v>-1.8066242890598863</v>
      </c>
    </row>
    <row r="22" spans="1:10" s="110" customFormat="1" ht="12" customHeight="1" x14ac:dyDescent="0.2">
      <c r="A22" s="118" t="s">
        <v>113</v>
      </c>
      <c r="B22" s="119" t="s">
        <v>116</v>
      </c>
      <c r="C22" s="113">
        <v>93.312922194683381</v>
      </c>
      <c r="D22" s="115">
        <v>19201</v>
      </c>
      <c r="E22" s="114">
        <v>19261</v>
      </c>
      <c r="F22" s="114">
        <v>19484</v>
      </c>
      <c r="G22" s="114">
        <v>19395</v>
      </c>
      <c r="H22" s="140">
        <v>19533</v>
      </c>
      <c r="I22" s="115">
        <v>-332</v>
      </c>
      <c r="J22" s="116">
        <v>-1.6996877079813648</v>
      </c>
    </row>
    <row r="23" spans="1:10" s="110" customFormat="1" ht="12" customHeight="1" x14ac:dyDescent="0.2">
      <c r="A23" s="118"/>
      <c r="B23" s="119" t="s">
        <v>117</v>
      </c>
      <c r="C23" s="113">
        <v>6.6579190358166889</v>
      </c>
      <c r="D23" s="115">
        <v>1370</v>
      </c>
      <c r="E23" s="114">
        <v>1333</v>
      </c>
      <c r="F23" s="114">
        <v>1357</v>
      </c>
      <c r="G23" s="114">
        <v>1289</v>
      </c>
      <c r="H23" s="140">
        <v>1270</v>
      </c>
      <c r="I23" s="115">
        <v>100</v>
      </c>
      <c r="J23" s="116">
        <v>7.8740157480314963</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1441449</v>
      </c>
      <c r="E25" s="236">
        <v>1446650</v>
      </c>
      <c r="F25" s="236">
        <v>1462132</v>
      </c>
      <c r="G25" s="236">
        <v>1435337</v>
      </c>
      <c r="H25" s="241">
        <v>1430873</v>
      </c>
      <c r="I25" s="235">
        <v>10576</v>
      </c>
      <c r="J25" s="116">
        <v>0.73912918896366064</v>
      </c>
    </row>
    <row r="26" spans="1:10" s="110" customFormat="1" ht="12" customHeight="1" x14ac:dyDescent="0.2">
      <c r="A26" s="118" t="s">
        <v>105</v>
      </c>
      <c r="B26" s="119" t="s">
        <v>106</v>
      </c>
      <c r="C26" s="113">
        <v>53.286172455633185</v>
      </c>
      <c r="D26" s="115">
        <v>768093</v>
      </c>
      <c r="E26" s="114">
        <v>770050</v>
      </c>
      <c r="F26" s="114">
        <v>783014</v>
      </c>
      <c r="G26" s="114">
        <v>768712</v>
      </c>
      <c r="H26" s="140">
        <v>765019</v>
      </c>
      <c r="I26" s="115">
        <v>3074</v>
      </c>
      <c r="J26" s="116">
        <v>0.401820085514216</v>
      </c>
    </row>
    <row r="27" spans="1:10" s="110" customFormat="1" ht="12" customHeight="1" x14ac:dyDescent="0.2">
      <c r="A27" s="118"/>
      <c r="B27" s="119" t="s">
        <v>107</v>
      </c>
      <c r="C27" s="113">
        <v>46.713827544366815</v>
      </c>
      <c r="D27" s="115">
        <v>673356</v>
      </c>
      <c r="E27" s="114">
        <v>676600</v>
      </c>
      <c r="F27" s="114">
        <v>679118</v>
      </c>
      <c r="G27" s="114">
        <v>666625</v>
      </c>
      <c r="H27" s="140">
        <v>665854</v>
      </c>
      <c r="I27" s="115">
        <v>7502</v>
      </c>
      <c r="J27" s="116">
        <v>1.1266734148927542</v>
      </c>
    </row>
    <row r="28" spans="1:10" s="110" customFormat="1" ht="12" customHeight="1" x14ac:dyDescent="0.2">
      <c r="A28" s="118" t="s">
        <v>105</v>
      </c>
      <c r="B28" s="121" t="s">
        <v>108</v>
      </c>
      <c r="C28" s="113">
        <v>10.893205378754296</v>
      </c>
      <c r="D28" s="115">
        <v>157020</v>
      </c>
      <c r="E28" s="114">
        <v>163368</v>
      </c>
      <c r="F28" s="114">
        <v>168885</v>
      </c>
      <c r="G28" s="114">
        <v>152793</v>
      </c>
      <c r="H28" s="140">
        <v>156772</v>
      </c>
      <c r="I28" s="115">
        <v>248</v>
      </c>
      <c r="J28" s="116">
        <v>0.15819151379072793</v>
      </c>
    </row>
    <row r="29" spans="1:10" s="110" customFormat="1" ht="12" customHeight="1" x14ac:dyDescent="0.2">
      <c r="A29" s="118"/>
      <c r="B29" s="121" t="s">
        <v>109</v>
      </c>
      <c r="C29" s="113">
        <v>66.484835745142561</v>
      </c>
      <c r="D29" s="115">
        <v>958345</v>
      </c>
      <c r="E29" s="114">
        <v>959647</v>
      </c>
      <c r="F29" s="114">
        <v>970564</v>
      </c>
      <c r="G29" s="114">
        <v>964956</v>
      </c>
      <c r="H29" s="140">
        <v>961883</v>
      </c>
      <c r="I29" s="115">
        <v>-3538</v>
      </c>
      <c r="J29" s="116">
        <v>-0.36782020266498111</v>
      </c>
    </row>
    <row r="30" spans="1:10" s="110" customFormat="1" ht="12" customHeight="1" x14ac:dyDescent="0.2">
      <c r="A30" s="118"/>
      <c r="B30" s="121" t="s">
        <v>110</v>
      </c>
      <c r="C30" s="113">
        <v>21.377516651647056</v>
      </c>
      <c r="D30" s="115">
        <v>308146</v>
      </c>
      <c r="E30" s="114">
        <v>305536</v>
      </c>
      <c r="F30" s="114">
        <v>304827</v>
      </c>
      <c r="G30" s="114">
        <v>300283</v>
      </c>
      <c r="H30" s="140">
        <v>295530</v>
      </c>
      <c r="I30" s="115">
        <v>12616</v>
      </c>
      <c r="J30" s="116">
        <v>4.2689405474909483</v>
      </c>
    </row>
    <row r="31" spans="1:10" s="110" customFormat="1" ht="12" customHeight="1" x14ac:dyDescent="0.2">
      <c r="A31" s="120"/>
      <c r="B31" s="121" t="s">
        <v>111</v>
      </c>
      <c r="C31" s="113">
        <v>1.2444422244560855</v>
      </c>
      <c r="D31" s="115">
        <v>17938</v>
      </c>
      <c r="E31" s="114">
        <v>18099</v>
      </c>
      <c r="F31" s="114">
        <v>17856</v>
      </c>
      <c r="G31" s="114">
        <v>17305</v>
      </c>
      <c r="H31" s="140">
        <v>16688</v>
      </c>
      <c r="I31" s="115">
        <v>1250</v>
      </c>
      <c r="J31" s="116">
        <v>7.4904122722914668</v>
      </c>
    </row>
    <row r="32" spans="1:10" s="110" customFormat="1" ht="12" customHeight="1" x14ac:dyDescent="0.2">
      <c r="A32" s="120"/>
      <c r="B32" s="121" t="s">
        <v>112</v>
      </c>
      <c r="C32" s="113">
        <v>0.35027253825837751</v>
      </c>
      <c r="D32" s="115">
        <v>5049</v>
      </c>
      <c r="E32" s="114">
        <v>4922</v>
      </c>
      <c r="F32" s="114">
        <v>5056</v>
      </c>
      <c r="G32" s="114">
        <v>4447</v>
      </c>
      <c r="H32" s="140">
        <v>4195</v>
      </c>
      <c r="I32" s="115">
        <v>854</v>
      </c>
      <c r="J32" s="116">
        <v>20.357568533969012</v>
      </c>
    </row>
    <row r="33" spans="1:10" s="110" customFormat="1" ht="12" customHeight="1" x14ac:dyDescent="0.2">
      <c r="A33" s="118" t="s">
        <v>113</v>
      </c>
      <c r="B33" s="119" t="s">
        <v>181</v>
      </c>
      <c r="C33" s="113">
        <v>70.348794858506963</v>
      </c>
      <c r="D33" s="115">
        <v>1014042</v>
      </c>
      <c r="E33" s="114">
        <v>1018598</v>
      </c>
      <c r="F33" s="114">
        <v>1035340</v>
      </c>
      <c r="G33" s="114">
        <v>1013339</v>
      </c>
      <c r="H33" s="140">
        <v>1013621</v>
      </c>
      <c r="I33" s="115">
        <v>421</v>
      </c>
      <c r="J33" s="116">
        <v>4.1534261819753143E-2</v>
      </c>
    </row>
    <row r="34" spans="1:10" s="110" customFormat="1" ht="12" customHeight="1" x14ac:dyDescent="0.2">
      <c r="A34" s="118"/>
      <c r="B34" s="119" t="s">
        <v>182</v>
      </c>
      <c r="C34" s="113">
        <v>29.65120514149304</v>
      </c>
      <c r="D34" s="115">
        <v>427407</v>
      </c>
      <c r="E34" s="114">
        <v>428052</v>
      </c>
      <c r="F34" s="114">
        <v>426792</v>
      </c>
      <c r="G34" s="114">
        <v>421998</v>
      </c>
      <c r="H34" s="140">
        <v>417252</v>
      </c>
      <c r="I34" s="115">
        <v>10155</v>
      </c>
      <c r="J34" s="116">
        <v>2.4337810244168989</v>
      </c>
    </row>
    <row r="35" spans="1:10" s="110" customFormat="1" ht="12" customHeight="1" x14ac:dyDescent="0.2">
      <c r="A35" s="118" t="s">
        <v>113</v>
      </c>
      <c r="B35" s="119" t="s">
        <v>116</v>
      </c>
      <c r="C35" s="113">
        <v>87.929229546102562</v>
      </c>
      <c r="D35" s="115">
        <v>1267455</v>
      </c>
      <c r="E35" s="114">
        <v>1275867</v>
      </c>
      <c r="F35" s="114">
        <v>1284787</v>
      </c>
      <c r="G35" s="114">
        <v>1264668</v>
      </c>
      <c r="H35" s="140">
        <v>1266591</v>
      </c>
      <c r="I35" s="115">
        <v>864</v>
      </c>
      <c r="J35" s="116">
        <v>6.8214601240653067E-2</v>
      </c>
    </row>
    <row r="36" spans="1:10" s="110" customFormat="1" ht="12" customHeight="1" x14ac:dyDescent="0.2">
      <c r="A36" s="118"/>
      <c r="B36" s="119" t="s">
        <v>117</v>
      </c>
      <c r="C36" s="113">
        <v>12.025885064265195</v>
      </c>
      <c r="D36" s="115">
        <v>173347</v>
      </c>
      <c r="E36" s="114">
        <v>170119</v>
      </c>
      <c r="F36" s="114">
        <v>176683</v>
      </c>
      <c r="G36" s="114">
        <v>170010</v>
      </c>
      <c r="H36" s="140">
        <v>163627</v>
      </c>
      <c r="I36" s="115">
        <v>9720</v>
      </c>
      <c r="J36" s="116">
        <v>5.9403399194509463</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14492</v>
      </c>
      <c r="E64" s="236">
        <v>14517</v>
      </c>
      <c r="F64" s="236">
        <v>14657</v>
      </c>
      <c r="G64" s="236">
        <v>14293</v>
      </c>
      <c r="H64" s="140">
        <v>14282</v>
      </c>
      <c r="I64" s="115">
        <v>210</v>
      </c>
      <c r="J64" s="116">
        <v>1.4703822993978435</v>
      </c>
    </row>
    <row r="65" spans="1:12" s="110" customFormat="1" ht="12" customHeight="1" x14ac:dyDescent="0.2">
      <c r="A65" s="118" t="s">
        <v>105</v>
      </c>
      <c r="B65" s="119" t="s">
        <v>106</v>
      </c>
      <c r="C65" s="113">
        <v>54.271322108749658</v>
      </c>
      <c r="D65" s="235">
        <v>7865</v>
      </c>
      <c r="E65" s="236">
        <v>7872</v>
      </c>
      <c r="F65" s="236">
        <v>7982</v>
      </c>
      <c r="G65" s="236">
        <v>7786</v>
      </c>
      <c r="H65" s="140">
        <v>7772</v>
      </c>
      <c r="I65" s="115">
        <v>93</v>
      </c>
      <c r="J65" s="116">
        <v>1.1966031909418424</v>
      </c>
    </row>
    <row r="66" spans="1:12" s="110" customFormat="1" ht="12" customHeight="1" x14ac:dyDescent="0.2">
      <c r="A66" s="118"/>
      <c r="B66" s="119" t="s">
        <v>107</v>
      </c>
      <c r="C66" s="113">
        <v>45.728677891250342</v>
      </c>
      <c r="D66" s="235">
        <v>6627</v>
      </c>
      <c r="E66" s="236">
        <v>6645</v>
      </c>
      <c r="F66" s="236">
        <v>6675</v>
      </c>
      <c r="G66" s="236">
        <v>6507</v>
      </c>
      <c r="H66" s="140">
        <v>6510</v>
      </c>
      <c r="I66" s="115">
        <v>117</v>
      </c>
      <c r="J66" s="116">
        <v>1.7972350230414746</v>
      </c>
    </row>
    <row r="67" spans="1:12" s="110" customFormat="1" ht="12" customHeight="1" x14ac:dyDescent="0.2">
      <c r="A67" s="118" t="s">
        <v>105</v>
      </c>
      <c r="B67" s="121" t="s">
        <v>108</v>
      </c>
      <c r="C67" s="113">
        <v>10.564449351366271</v>
      </c>
      <c r="D67" s="235">
        <v>1531</v>
      </c>
      <c r="E67" s="236">
        <v>1599</v>
      </c>
      <c r="F67" s="236">
        <v>1672</v>
      </c>
      <c r="G67" s="236">
        <v>1488</v>
      </c>
      <c r="H67" s="140">
        <v>1535</v>
      </c>
      <c r="I67" s="115">
        <v>-4</v>
      </c>
      <c r="J67" s="116">
        <v>-0.26058631921824105</v>
      </c>
    </row>
    <row r="68" spans="1:12" s="110" customFormat="1" ht="12" customHeight="1" x14ac:dyDescent="0.2">
      <c r="A68" s="118"/>
      <c r="B68" s="121" t="s">
        <v>109</v>
      </c>
      <c r="C68" s="113">
        <v>65.056582942313</v>
      </c>
      <c r="D68" s="235">
        <v>9428</v>
      </c>
      <c r="E68" s="236">
        <v>9398</v>
      </c>
      <c r="F68" s="236">
        <v>9446</v>
      </c>
      <c r="G68" s="236">
        <v>9335</v>
      </c>
      <c r="H68" s="140">
        <v>9334</v>
      </c>
      <c r="I68" s="115">
        <v>94</v>
      </c>
      <c r="J68" s="116">
        <v>1.0070709235054638</v>
      </c>
    </row>
    <row r="69" spans="1:12" s="110" customFormat="1" ht="12" customHeight="1" x14ac:dyDescent="0.2">
      <c r="A69" s="118"/>
      <c r="B69" s="121" t="s">
        <v>110</v>
      </c>
      <c r="C69" s="113">
        <v>22.978194866133038</v>
      </c>
      <c r="D69" s="235">
        <v>3330</v>
      </c>
      <c r="E69" s="236">
        <v>3303</v>
      </c>
      <c r="F69" s="236">
        <v>3329</v>
      </c>
      <c r="G69" s="236">
        <v>3277</v>
      </c>
      <c r="H69" s="140">
        <v>3224</v>
      </c>
      <c r="I69" s="115">
        <v>106</v>
      </c>
      <c r="J69" s="116">
        <v>3.2878411910669976</v>
      </c>
    </row>
    <row r="70" spans="1:12" s="110" customFormat="1" ht="12" customHeight="1" x14ac:dyDescent="0.2">
      <c r="A70" s="120"/>
      <c r="B70" s="121" t="s">
        <v>111</v>
      </c>
      <c r="C70" s="113">
        <v>1.4007728401876898</v>
      </c>
      <c r="D70" s="235">
        <v>203</v>
      </c>
      <c r="E70" s="236">
        <v>217</v>
      </c>
      <c r="F70" s="236">
        <v>210</v>
      </c>
      <c r="G70" s="236">
        <v>193</v>
      </c>
      <c r="H70" s="140">
        <v>189</v>
      </c>
      <c r="I70" s="115">
        <v>14</v>
      </c>
      <c r="J70" s="116">
        <v>7.4074074074074074</v>
      </c>
    </row>
    <row r="71" spans="1:12" s="110" customFormat="1" ht="12" customHeight="1" x14ac:dyDescent="0.2">
      <c r="A71" s="120"/>
      <c r="B71" s="121" t="s">
        <v>112</v>
      </c>
      <c r="C71" s="113">
        <v>0.42092188793817281</v>
      </c>
      <c r="D71" s="235">
        <v>61</v>
      </c>
      <c r="E71" s="236">
        <v>67</v>
      </c>
      <c r="F71" s="236">
        <v>71</v>
      </c>
      <c r="G71" s="236">
        <v>52</v>
      </c>
      <c r="H71" s="140">
        <v>52</v>
      </c>
      <c r="I71" s="115">
        <v>9</v>
      </c>
      <c r="J71" s="116">
        <v>17.307692307692307</v>
      </c>
    </row>
    <row r="72" spans="1:12" s="110" customFormat="1" ht="12" customHeight="1" x14ac:dyDescent="0.2">
      <c r="A72" s="118" t="s">
        <v>113</v>
      </c>
      <c r="B72" s="119" t="s">
        <v>181</v>
      </c>
      <c r="C72" s="113">
        <v>72.101849296163394</v>
      </c>
      <c r="D72" s="235">
        <v>10449</v>
      </c>
      <c r="E72" s="236">
        <v>10471</v>
      </c>
      <c r="F72" s="236">
        <v>10590</v>
      </c>
      <c r="G72" s="236">
        <v>10242</v>
      </c>
      <c r="H72" s="140">
        <v>10247</v>
      </c>
      <c r="I72" s="115">
        <v>202</v>
      </c>
      <c r="J72" s="116">
        <v>1.9713086757099638</v>
      </c>
    </row>
    <row r="73" spans="1:12" s="110" customFormat="1" ht="12" customHeight="1" x14ac:dyDescent="0.2">
      <c r="A73" s="118"/>
      <c r="B73" s="119" t="s">
        <v>182</v>
      </c>
      <c r="C73" s="113">
        <v>27.898150703836599</v>
      </c>
      <c r="D73" s="115">
        <v>4043</v>
      </c>
      <c r="E73" s="114">
        <v>4046</v>
      </c>
      <c r="F73" s="114">
        <v>4067</v>
      </c>
      <c r="G73" s="114">
        <v>4051</v>
      </c>
      <c r="H73" s="140">
        <v>4035</v>
      </c>
      <c r="I73" s="115">
        <v>8</v>
      </c>
      <c r="J73" s="116">
        <v>0.19826517967781909</v>
      </c>
    </row>
    <row r="74" spans="1:12" s="110" customFormat="1" ht="12" customHeight="1" x14ac:dyDescent="0.2">
      <c r="A74" s="118" t="s">
        <v>113</v>
      </c>
      <c r="B74" s="119" t="s">
        <v>116</v>
      </c>
      <c r="C74" s="113">
        <v>89.269942036985924</v>
      </c>
      <c r="D74" s="115">
        <v>12937</v>
      </c>
      <c r="E74" s="114">
        <v>12995</v>
      </c>
      <c r="F74" s="114">
        <v>13112</v>
      </c>
      <c r="G74" s="114">
        <v>12862</v>
      </c>
      <c r="H74" s="140">
        <v>12923</v>
      </c>
      <c r="I74" s="115">
        <v>14</v>
      </c>
      <c r="J74" s="116">
        <v>0.10833397817844154</v>
      </c>
    </row>
    <row r="75" spans="1:12" s="110" customFormat="1" ht="12" customHeight="1" x14ac:dyDescent="0.2">
      <c r="A75" s="142"/>
      <c r="B75" s="124" t="s">
        <v>117</v>
      </c>
      <c r="C75" s="125">
        <v>10.674855092464808</v>
      </c>
      <c r="D75" s="143">
        <v>1547</v>
      </c>
      <c r="E75" s="144">
        <v>1514</v>
      </c>
      <c r="F75" s="144">
        <v>1538</v>
      </c>
      <c r="G75" s="144">
        <v>1423</v>
      </c>
      <c r="H75" s="145">
        <v>1350</v>
      </c>
      <c r="I75" s="143">
        <v>197</v>
      </c>
      <c r="J75" s="146">
        <v>14.592592592592593</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20577</v>
      </c>
      <c r="G11" s="114">
        <v>20600</v>
      </c>
      <c r="H11" s="114">
        <v>20847</v>
      </c>
      <c r="I11" s="114">
        <v>20690</v>
      </c>
      <c r="J11" s="140">
        <v>20809</v>
      </c>
      <c r="K11" s="114">
        <v>-232</v>
      </c>
      <c r="L11" s="116">
        <v>-1.1149022057763467</v>
      </c>
    </row>
    <row r="12" spans="1:17" s="110" customFormat="1" ht="24.95" customHeight="1" x14ac:dyDescent="0.2">
      <c r="A12" s="604" t="s">
        <v>185</v>
      </c>
      <c r="B12" s="605"/>
      <c r="C12" s="605"/>
      <c r="D12" s="606"/>
      <c r="E12" s="113">
        <v>49.637945278709239</v>
      </c>
      <c r="F12" s="115">
        <v>10214</v>
      </c>
      <c r="G12" s="114">
        <v>10226</v>
      </c>
      <c r="H12" s="114">
        <v>10346</v>
      </c>
      <c r="I12" s="114">
        <v>10213</v>
      </c>
      <c r="J12" s="140">
        <v>10266</v>
      </c>
      <c r="K12" s="114">
        <v>-52</v>
      </c>
      <c r="L12" s="116">
        <v>-0.5065263978180401</v>
      </c>
    </row>
    <row r="13" spans="1:17" s="110" customFormat="1" ht="15" customHeight="1" x14ac:dyDescent="0.2">
      <c r="A13" s="120"/>
      <c r="B13" s="612" t="s">
        <v>107</v>
      </c>
      <c r="C13" s="612"/>
      <c r="E13" s="113">
        <v>50.362054721290761</v>
      </c>
      <c r="F13" s="115">
        <v>10363</v>
      </c>
      <c r="G13" s="114">
        <v>10374</v>
      </c>
      <c r="H13" s="114">
        <v>10501</v>
      </c>
      <c r="I13" s="114">
        <v>10477</v>
      </c>
      <c r="J13" s="140">
        <v>10543</v>
      </c>
      <c r="K13" s="114">
        <v>-180</v>
      </c>
      <c r="L13" s="116">
        <v>-1.7072939391065163</v>
      </c>
    </row>
    <row r="14" spans="1:17" s="110" customFormat="1" ht="24.95" customHeight="1" x14ac:dyDescent="0.2">
      <c r="A14" s="604" t="s">
        <v>186</v>
      </c>
      <c r="B14" s="605"/>
      <c r="C14" s="605"/>
      <c r="D14" s="606"/>
      <c r="E14" s="113">
        <v>9.2724887009768189</v>
      </c>
      <c r="F14" s="115">
        <v>1908</v>
      </c>
      <c r="G14" s="114">
        <v>2001</v>
      </c>
      <c r="H14" s="114">
        <v>2080</v>
      </c>
      <c r="I14" s="114">
        <v>1906</v>
      </c>
      <c r="J14" s="140">
        <v>1995</v>
      </c>
      <c r="K14" s="114">
        <v>-87</v>
      </c>
      <c r="L14" s="116">
        <v>-4.3609022556390977</v>
      </c>
    </row>
    <row r="15" spans="1:17" s="110" customFormat="1" ht="15" customHeight="1" x14ac:dyDescent="0.2">
      <c r="A15" s="120"/>
      <c r="B15" s="119"/>
      <c r="C15" s="258" t="s">
        <v>106</v>
      </c>
      <c r="E15" s="113">
        <v>55.817610062893081</v>
      </c>
      <c r="F15" s="115">
        <v>1065</v>
      </c>
      <c r="G15" s="114">
        <v>1102</v>
      </c>
      <c r="H15" s="114">
        <v>1147</v>
      </c>
      <c r="I15" s="114">
        <v>1034</v>
      </c>
      <c r="J15" s="140">
        <v>1088</v>
      </c>
      <c r="K15" s="114">
        <v>-23</v>
      </c>
      <c r="L15" s="116">
        <v>-2.1139705882352939</v>
      </c>
    </row>
    <row r="16" spans="1:17" s="110" customFormat="1" ht="15" customHeight="1" x14ac:dyDescent="0.2">
      <c r="A16" s="120"/>
      <c r="B16" s="119"/>
      <c r="C16" s="258" t="s">
        <v>107</v>
      </c>
      <c r="E16" s="113">
        <v>44.182389937106919</v>
      </c>
      <c r="F16" s="115">
        <v>843</v>
      </c>
      <c r="G16" s="114">
        <v>899</v>
      </c>
      <c r="H16" s="114">
        <v>933</v>
      </c>
      <c r="I16" s="114">
        <v>872</v>
      </c>
      <c r="J16" s="140">
        <v>907</v>
      </c>
      <c r="K16" s="114">
        <v>-64</v>
      </c>
      <c r="L16" s="116">
        <v>-7.056229327453142</v>
      </c>
    </row>
    <row r="17" spans="1:12" s="110" customFormat="1" ht="15" customHeight="1" x14ac:dyDescent="0.2">
      <c r="A17" s="120"/>
      <c r="B17" s="121" t="s">
        <v>109</v>
      </c>
      <c r="C17" s="258"/>
      <c r="E17" s="113">
        <v>64.615833211838464</v>
      </c>
      <c r="F17" s="115">
        <v>13296</v>
      </c>
      <c r="G17" s="114">
        <v>13239</v>
      </c>
      <c r="H17" s="114">
        <v>13382</v>
      </c>
      <c r="I17" s="114">
        <v>13423</v>
      </c>
      <c r="J17" s="140">
        <v>13552</v>
      </c>
      <c r="K17" s="114">
        <v>-256</v>
      </c>
      <c r="L17" s="116">
        <v>-1.8890200708382527</v>
      </c>
    </row>
    <row r="18" spans="1:12" s="110" customFormat="1" ht="15" customHeight="1" x14ac:dyDescent="0.2">
      <c r="A18" s="120"/>
      <c r="B18" s="119"/>
      <c r="C18" s="258" t="s">
        <v>106</v>
      </c>
      <c r="E18" s="113">
        <v>48.969614921780988</v>
      </c>
      <c r="F18" s="115">
        <v>6511</v>
      </c>
      <c r="G18" s="114">
        <v>6491</v>
      </c>
      <c r="H18" s="114">
        <v>6552</v>
      </c>
      <c r="I18" s="114">
        <v>6569</v>
      </c>
      <c r="J18" s="140">
        <v>6618</v>
      </c>
      <c r="K18" s="114">
        <v>-107</v>
      </c>
      <c r="L18" s="116">
        <v>-1.6168026594137201</v>
      </c>
    </row>
    <row r="19" spans="1:12" s="110" customFormat="1" ht="15" customHeight="1" x14ac:dyDescent="0.2">
      <c r="A19" s="120"/>
      <c r="B19" s="119"/>
      <c r="C19" s="258" t="s">
        <v>107</v>
      </c>
      <c r="E19" s="113">
        <v>51.030385078219012</v>
      </c>
      <c r="F19" s="115">
        <v>6785</v>
      </c>
      <c r="G19" s="114">
        <v>6748</v>
      </c>
      <c r="H19" s="114">
        <v>6830</v>
      </c>
      <c r="I19" s="114">
        <v>6854</v>
      </c>
      <c r="J19" s="140">
        <v>6934</v>
      </c>
      <c r="K19" s="114">
        <v>-149</v>
      </c>
      <c r="L19" s="116">
        <v>-2.1488318430920104</v>
      </c>
    </row>
    <row r="20" spans="1:12" s="110" customFormat="1" ht="15" customHeight="1" x14ac:dyDescent="0.2">
      <c r="A20" s="120"/>
      <c r="B20" s="121" t="s">
        <v>110</v>
      </c>
      <c r="C20" s="258"/>
      <c r="E20" s="113">
        <v>24.857850998687855</v>
      </c>
      <c r="F20" s="115">
        <v>5115</v>
      </c>
      <c r="G20" s="114">
        <v>5100</v>
      </c>
      <c r="H20" s="114">
        <v>5126</v>
      </c>
      <c r="I20" s="114">
        <v>5118</v>
      </c>
      <c r="J20" s="140">
        <v>5027</v>
      </c>
      <c r="K20" s="114">
        <v>88</v>
      </c>
      <c r="L20" s="116">
        <v>1.7505470459518599</v>
      </c>
    </row>
    <row r="21" spans="1:12" s="110" customFormat="1" ht="15" customHeight="1" x14ac:dyDescent="0.2">
      <c r="A21" s="120"/>
      <c r="B21" s="119"/>
      <c r="C21" s="258" t="s">
        <v>106</v>
      </c>
      <c r="E21" s="113">
        <v>48.289345063538612</v>
      </c>
      <c r="F21" s="115">
        <v>2470</v>
      </c>
      <c r="G21" s="114">
        <v>2464</v>
      </c>
      <c r="H21" s="114">
        <v>2479</v>
      </c>
      <c r="I21" s="114">
        <v>2447</v>
      </c>
      <c r="J21" s="140">
        <v>2405</v>
      </c>
      <c r="K21" s="114">
        <v>65</v>
      </c>
      <c r="L21" s="116">
        <v>2.7027027027027026</v>
      </c>
    </row>
    <row r="22" spans="1:12" s="110" customFormat="1" ht="15" customHeight="1" x14ac:dyDescent="0.2">
      <c r="A22" s="120"/>
      <c r="B22" s="119"/>
      <c r="C22" s="258" t="s">
        <v>107</v>
      </c>
      <c r="E22" s="113">
        <v>51.710654936461388</v>
      </c>
      <c r="F22" s="115">
        <v>2645</v>
      </c>
      <c r="G22" s="114">
        <v>2636</v>
      </c>
      <c r="H22" s="114">
        <v>2647</v>
      </c>
      <c r="I22" s="114">
        <v>2671</v>
      </c>
      <c r="J22" s="140">
        <v>2622</v>
      </c>
      <c r="K22" s="114">
        <v>23</v>
      </c>
      <c r="L22" s="116">
        <v>0.8771929824561403</v>
      </c>
    </row>
    <row r="23" spans="1:12" s="110" customFormat="1" ht="15" customHeight="1" x14ac:dyDescent="0.2">
      <c r="A23" s="120"/>
      <c r="B23" s="121" t="s">
        <v>111</v>
      </c>
      <c r="C23" s="258"/>
      <c r="E23" s="113">
        <v>1.2538270884968654</v>
      </c>
      <c r="F23" s="115">
        <v>258</v>
      </c>
      <c r="G23" s="114">
        <v>260</v>
      </c>
      <c r="H23" s="114">
        <v>259</v>
      </c>
      <c r="I23" s="114">
        <v>243</v>
      </c>
      <c r="J23" s="140">
        <v>235</v>
      </c>
      <c r="K23" s="114">
        <v>23</v>
      </c>
      <c r="L23" s="116">
        <v>9.787234042553191</v>
      </c>
    </row>
    <row r="24" spans="1:12" s="110" customFormat="1" ht="15" customHeight="1" x14ac:dyDescent="0.2">
      <c r="A24" s="120"/>
      <c r="B24" s="119"/>
      <c r="C24" s="258" t="s">
        <v>106</v>
      </c>
      <c r="E24" s="113">
        <v>65.116279069767444</v>
      </c>
      <c r="F24" s="115">
        <v>168</v>
      </c>
      <c r="G24" s="114">
        <v>169</v>
      </c>
      <c r="H24" s="114">
        <v>168</v>
      </c>
      <c r="I24" s="114">
        <v>163</v>
      </c>
      <c r="J24" s="140">
        <v>155</v>
      </c>
      <c r="K24" s="114">
        <v>13</v>
      </c>
      <c r="L24" s="116">
        <v>8.387096774193548</v>
      </c>
    </row>
    <row r="25" spans="1:12" s="110" customFormat="1" ht="15" customHeight="1" x14ac:dyDescent="0.2">
      <c r="A25" s="120"/>
      <c r="B25" s="119"/>
      <c r="C25" s="258" t="s">
        <v>107</v>
      </c>
      <c r="E25" s="113">
        <v>34.883720930232556</v>
      </c>
      <c r="F25" s="115">
        <v>90</v>
      </c>
      <c r="G25" s="114">
        <v>91</v>
      </c>
      <c r="H25" s="114">
        <v>91</v>
      </c>
      <c r="I25" s="114">
        <v>80</v>
      </c>
      <c r="J25" s="140">
        <v>80</v>
      </c>
      <c r="K25" s="114">
        <v>10</v>
      </c>
      <c r="L25" s="116">
        <v>12.5</v>
      </c>
    </row>
    <row r="26" spans="1:12" s="110" customFormat="1" ht="15" customHeight="1" x14ac:dyDescent="0.2">
      <c r="A26" s="120"/>
      <c r="C26" s="121" t="s">
        <v>187</v>
      </c>
      <c r="D26" s="110" t="s">
        <v>188</v>
      </c>
      <c r="E26" s="113">
        <v>0.34504543908247071</v>
      </c>
      <c r="F26" s="115">
        <v>71</v>
      </c>
      <c r="G26" s="114">
        <v>77</v>
      </c>
      <c r="H26" s="114">
        <v>86</v>
      </c>
      <c r="I26" s="114">
        <v>67</v>
      </c>
      <c r="J26" s="140">
        <v>60</v>
      </c>
      <c r="K26" s="114">
        <v>11</v>
      </c>
      <c r="L26" s="116">
        <v>18.333333333333332</v>
      </c>
    </row>
    <row r="27" spans="1:12" s="110" customFormat="1" ht="15" customHeight="1" x14ac:dyDescent="0.2">
      <c r="A27" s="120"/>
      <c r="B27" s="119"/>
      <c r="D27" s="259" t="s">
        <v>106</v>
      </c>
      <c r="E27" s="113">
        <v>53.521126760563384</v>
      </c>
      <c r="F27" s="115">
        <v>38</v>
      </c>
      <c r="G27" s="114">
        <v>45</v>
      </c>
      <c r="H27" s="114">
        <v>46</v>
      </c>
      <c r="I27" s="114">
        <v>37</v>
      </c>
      <c r="J27" s="140">
        <v>33</v>
      </c>
      <c r="K27" s="114">
        <v>5</v>
      </c>
      <c r="L27" s="116">
        <v>15.151515151515152</v>
      </c>
    </row>
    <row r="28" spans="1:12" s="110" customFormat="1" ht="15" customHeight="1" x14ac:dyDescent="0.2">
      <c r="A28" s="120"/>
      <c r="B28" s="119"/>
      <c r="D28" s="259" t="s">
        <v>107</v>
      </c>
      <c r="E28" s="113">
        <v>46.478873239436616</v>
      </c>
      <c r="F28" s="115">
        <v>33</v>
      </c>
      <c r="G28" s="114">
        <v>32</v>
      </c>
      <c r="H28" s="114">
        <v>40</v>
      </c>
      <c r="I28" s="114">
        <v>30</v>
      </c>
      <c r="J28" s="140">
        <v>27</v>
      </c>
      <c r="K28" s="114">
        <v>6</v>
      </c>
      <c r="L28" s="116">
        <v>22.222222222222221</v>
      </c>
    </row>
    <row r="29" spans="1:12" s="110" customFormat="1" ht="24.95" customHeight="1" x14ac:dyDescent="0.2">
      <c r="A29" s="604" t="s">
        <v>189</v>
      </c>
      <c r="B29" s="605"/>
      <c r="C29" s="605"/>
      <c r="D29" s="606"/>
      <c r="E29" s="113">
        <v>93.312922194683381</v>
      </c>
      <c r="F29" s="115">
        <v>19201</v>
      </c>
      <c r="G29" s="114">
        <v>19261</v>
      </c>
      <c r="H29" s="114">
        <v>19484</v>
      </c>
      <c r="I29" s="114">
        <v>19395</v>
      </c>
      <c r="J29" s="140">
        <v>19533</v>
      </c>
      <c r="K29" s="114">
        <v>-332</v>
      </c>
      <c r="L29" s="116">
        <v>-1.6996877079813648</v>
      </c>
    </row>
    <row r="30" spans="1:12" s="110" customFormat="1" ht="15" customHeight="1" x14ac:dyDescent="0.2">
      <c r="A30" s="120"/>
      <c r="B30" s="119"/>
      <c r="C30" s="258" t="s">
        <v>106</v>
      </c>
      <c r="E30" s="113">
        <v>48.622467579813552</v>
      </c>
      <c r="F30" s="115">
        <v>9336</v>
      </c>
      <c r="G30" s="114">
        <v>9370</v>
      </c>
      <c r="H30" s="114">
        <v>9474</v>
      </c>
      <c r="I30" s="114">
        <v>9395</v>
      </c>
      <c r="J30" s="140">
        <v>9458</v>
      </c>
      <c r="K30" s="114">
        <v>-122</v>
      </c>
      <c r="L30" s="116">
        <v>-1.2899133009092831</v>
      </c>
    </row>
    <row r="31" spans="1:12" s="110" customFormat="1" ht="15" customHeight="1" x14ac:dyDescent="0.2">
      <c r="A31" s="120"/>
      <c r="B31" s="119"/>
      <c r="C31" s="258" t="s">
        <v>107</v>
      </c>
      <c r="E31" s="113">
        <v>51.377532420186448</v>
      </c>
      <c r="F31" s="115">
        <v>9865</v>
      </c>
      <c r="G31" s="114">
        <v>9891</v>
      </c>
      <c r="H31" s="114">
        <v>10010</v>
      </c>
      <c r="I31" s="114">
        <v>10000</v>
      </c>
      <c r="J31" s="140">
        <v>10075</v>
      </c>
      <c r="K31" s="114">
        <v>-210</v>
      </c>
      <c r="L31" s="116">
        <v>-2.0843672456575684</v>
      </c>
    </row>
    <row r="32" spans="1:12" s="110" customFormat="1" ht="15" customHeight="1" x14ac:dyDescent="0.2">
      <c r="A32" s="120"/>
      <c r="B32" s="119" t="s">
        <v>117</v>
      </c>
      <c r="C32" s="258"/>
      <c r="E32" s="113">
        <v>6.6579190358166889</v>
      </c>
      <c r="F32" s="115">
        <v>1370</v>
      </c>
      <c r="G32" s="114">
        <v>1333</v>
      </c>
      <c r="H32" s="114">
        <v>1357</v>
      </c>
      <c r="I32" s="114">
        <v>1289</v>
      </c>
      <c r="J32" s="140">
        <v>1270</v>
      </c>
      <c r="K32" s="114">
        <v>100</v>
      </c>
      <c r="L32" s="116">
        <v>7.8740157480314963</v>
      </c>
    </row>
    <row r="33" spans="1:12" s="110" customFormat="1" ht="15" customHeight="1" x14ac:dyDescent="0.2">
      <c r="A33" s="120"/>
      <c r="B33" s="119"/>
      <c r="C33" s="258" t="s">
        <v>106</v>
      </c>
      <c r="E33" s="113">
        <v>63.722627737226276</v>
      </c>
      <c r="F33" s="115">
        <v>873</v>
      </c>
      <c r="G33" s="114">
        <v>851</v>
      </c>
      <c r="H33" s="114">
        <v>867</v>
      </c>
      <c r="I33" s="114">
        <v>813</v>
      </c>
      <c r="J33" s="140">
        <v>803</v>
      </c>
      <c r="K33" s="114">
        <v>70</v>
      </c>
      <c r="L33" s="116">
        <v>8.7173100871731002</v>
      </c>
    </row>
    <row r="34" spans="1:12" s="110" customFormat="1" ht="15" customHeight="1" x14ac:dyDescent="0.2">
      <c r="A34" s="120"/>
      <c r="B34" s="119"/>
      <c r="C34" s="258" t="s">
        <v>107</v>
      </c>
      <c r="E34" s="113">
        <v>36.277372262773724</v>
      </c>
      <c r="F34" s="115">
        <v>497</v>
      </c>
      <c r="G34" s="114">
        <v>482</v>
      </c>
      <c r="H34" s="114">
        <v>490</v>
      </c>
      <c r="I34" s="114">
        <v>476</v>
      </c>
      <c r="J34" s="140">
        <v>467</v>
      </c>
      <c r="K34" s="114">
        <v>30</v>
      </c>
      <c r="L34" s="116">
        <v>6.4239828693790146</v>
      </c>
    </row>
    <row r="35" spans="1:12" s="110" customFormat="1" ht="24.95" customHeight="1" x14ac:dyDescent="0.2">
      <c r="A35" s="604" t="s">
        <v>190</v>
      </c>
      <c r="B35" s="605"/>
      <c r="C35" s="605"/>
      <c r="D35" s="606"/>
      <c r="E35" s="113">
        <v>71.47300383923799</v>
      </c>
      <c r="F35" s="115">
        <v>14707</v>
      </c>
      <c r="G35" s="114">
        <v>14729</v>
      </c>
      <c r="H35" s="114">
        <v>14945</v>
      </c>
      <c r="I35" s="114">
        <v>14709</v>
      </c>
      <c r="J35" s="140">
        <v>14831</v>
      </c>
      <c r="K35" s="114">
        <v>-124</v>
      </c>
      <c r="L35" s="116">
        <v>-0.83608657541635767</v>
      </c>
    </row>
    <row r="36" spans="1:12" s="110" customFormat="1" ht="15" customHeight="1" x14ac:dyDescent="0.2">
      <c r="A36" s="120"/>
      <c r="B36" s="119"/>
      <c r="C36" s="258" t="s">
        <v>106</v>
      </c>
      <c r="E36" s="113">
        <v>63.64316311960291</v>
      </c>
      <c r="F36" s="115">
        <v>9360</v>
      </c>
      <c r="G36" s="114">
        <v>9365</v>
      </c>
      <c r="H36" s="114">
        <v>9462</v>
      </c>
      <c r="I36" s="114">
        <v>9333</v>
      </c>
      <c r="J36" s="140">
        <v>9404</v>
      </c>
      <c r="K36" s="114">
        <v>-44</v>
      </c>
      <c r="L36" s="116">
        <v>-0.46788600595491281</v>
      </c>
    </row>
    <row r="37" spans="1:12" s="110" customFormat="1" ht="15" customHeight="1" x14ac:dyDescent="0.2">
      <c r="A37" s="120"/>
      <c r="B37" s="119"/>
      <c r="C37" s="258" t="s">
        <v>107</v>
      </c>
      <c r="E37" s="113">
        <v>36.35683688039709</v>
      </c>
      <c r="F37" s="115">
        <v>5347</v>
      </c>
      <c r="G37" s="114">
        <v>5364</v>
      </c>
      <c r="H37" s="114">
        <v>5483</v>
      </c>
      <c r="I37" s="114">
        <v>5376</v>
      </c>
      <c r="J37" s="140">
        <v>5427</v>
      </c>
      <c r="K37" s="114">
        <v>-80</v>
      </c>
      <c r="L37" s="116">
        <v>-1.4741109268472452</v>
      </c>
    </row>
    <row r="38" spans="1:12" s="110" customFormat="1" ht="15" customHeight="1" x14ac:dyDescent="0.2">
      <c r="A38" s="120"/>
      <c r="B38" s="119" t="s">
        <v>182</v>
      </c>
      <c r="C38" s="258"/>
      <c r="E38" s="113">
        <v>28.526996160762017</v>
      </c>
      <c r="F38" s="115">
        <v>5870</v>
      </c>
      <c r="G38" s="114">
        <v>5871</v>
      </c>
      <c r="H38" s="114">
        <v>5902</v>
      </c>
      <c r="I38" s="114">
        <v>5981</v>
      </c>
      <c r="J38" s="140">
        <v>5978</v>
      </c>
      <c r="K38" s="114">
        <v>-108</v>
      </c>
      <c r="L38" s="116">
        <v>-1.8066242890598863</v>
      </c>
    </row>
    <row r="39" spans="1:12" s="110" customFormat="1" ht="15" customHeight="1" x14ac:dyDescent="0.2">
      <c r="A39" s="120"/>
      <c r="B39" s="119"/>
      <c r="C39" s="258" t="s">
        <v>106</v>
      </c>
      <c r="E39" s="113">
        <v>14.548551959114139</v>
      </c>
      <c r="F39" s="115">
        <v>854</v>
      </c>
      <c r="G39" s="114">
        <v>861</v>
      </c>
      <c r="H39" s="114">
        <v>884</v>
      </c>
      <c r="I39" s="114">
        <v>880</v>
      </c>
      <c r="J39" s="140">
        <v>862</v>
      </c>
      <c r="K39" s="114">
        <v>-8</v>
      </c>
      <c r="L39" s="116">
        <v>-0.92807424593967514</v>
      </c>
    </row>
    <row r="40" spans="1:12" s="110" customFormat="1" ht="15" customHeight="1" x14ac:dyDescent="0.2">
      <c r="A40" s="120"/>
      <c r="B40" s="119"/>
      <c r="C40" s="258" t="s">
        <v>107</v>
      </c>
      <c r="E40" s="113">
        <v>85.451448040885865</v>
      </c>
      <c r="F40" s="115">
        <v>5016</v>
      </c>
      <c r="G40" s="114">
        <v>5010</v>
      </c>
      <c r="H40" s="114">
        <v>5018</v>
      </c>
      <c r="I40" s="114">
        <v>5101</v>
      </c>
      <c r="J40" s="140">
        <v>5116</v>
      </c>
      <c r="K40" s="114">
        <v>-100</v>
      </c>
      <c r="L40" s="116">
        <v>-1.9546520719311962</v>
      </c>
    </row>
    <row r="41" spans="1:12" s="110" customFormat="1" ht="24.75" customHeight="1" x14ac:dyDescent="0.2">
      <c r="A41" s="604" t="s">
        <v>518</v>
      </c>
      <c r="B41" s="605"/>
      <c r="C41" s="605"/>
      <c r="D41" s="606"/>
      <c r="E41" s="113">
        <v>5.3311950235700056</v>
      </c>
      <c r="F41" s="115">
        <v>1097</v>
      </c>
      <c r="G41" s="114">
        <v>1195</v>
      </c>
      <c r="H41" s="114">
        <v>1201</v>
      </c>
      <c r="I41" s="114">
        <v>965</v>
      </c>
      <c r="J41" s="140">
        <v>1131</v>
      </c>
      <c r="K41" s="114">
        <v>-34</v>
      </c>
      <c r="L41" s="116">
        <v>-3.0061892130857646</v>
      </c>
    </row>
    <row r="42" spans="1:12" s="110" customFormat="1" ht="15" customHeight="1" x14ac:dyDescent="0.2">
      <c r="A42" s="120"/>
      <c r="B42" s="119"/>
      <c r="C42" s="258" t="s">
        <v>106</v>
      </c>
      <c r="E42" s="113">
        <v>55.241567912488605</v>
      </c>
      <c r="F42" s="115">
        <v>606</v>
      </c>
      <c r="G42" s="114">
        <v>676</v>
      </c>
      <c r="H42" s="114">
        <v>671</v>
      </c>
      <c r="I42" s="114">
        <v>530</v>
      </c>
      <c r="J42" s="140">
        <v>625</v>
      </c>
      <c r="K42" s="114">
        <v>-19</v>
      </c>
      <c r="L42" s="116">
        <v>-3.04</v>
      </c>
    </row>
    <row r="43" spans="1:12" s="110" customFormat="1" ht="15" customHeight="1" x14ac:dyDescent="0.2">
      <c r="A43" s="123"/>
      <c r="B43" s="124"/>
      <c r="C43" s="260" t="s">
        <v>107</v>
      </c>
      <c r="D43" s="261"/>
      <c r="E43" s="125">
        <v>44.758432087511395</v>
      </c>
      <c r="F43" s="143">
        <v>491</v>
      </c>
      <c r="G43" s="144">
        <v>519</v>
      </c>
      <c r="H43" s="144">
        <v>530</v>
      </c>
      <c r="I43" s="144">
        <v>435</v>
      </c>
      <c r="J43" s="145">
        <v>506</v>
      </c>
      <c r="K43" s="144">
        <v>-15</v>
      </c>
      <c r="L43" s="146">
        <v>-2.9644268774703559</v>
      </c>
    </row>
    <row r="44" spans="1:12" s="110" customFormat="1" ht="45.75" customHeight="1" x14ac:dyDescent="0.2">
      <c r="A44" s="604" t="s">
        <v>191</v>
      </c>
      <c r="B44" s="605"/>
      <c r="C44" s="605"/>
      <c r="D44" s="606"/>
      <c r="E44" s="113">
        <v>4.4904505029887742</v>
      </c>
      <c r="F44" s="115">
        <v>924</v>
      </c>
      <c r="G44" s="114">
        <v>932</v>
      </c>
      <c r="H44" s="114">
        <v>935</v>
      </c>
      <c r="I44" s="114">
        <v>912</v>
      </c>
      <c r="J44" s="140">
        <v>908</v>
      </c>
      <c r="K44" s="114">
        <v>16</v>
      </c>
      <c r="L44" s="116">
        <v>1.7621145374449338</v>
      </c>
    </row>
    <row r="45" spans="1:12" s="110" customFormat="1" ht="15" customHeight="1" x14ac:dyDescent="0.2">
      <c r="A45" s="120"/>
      <c r="B45" s="119"/>
      <c r="C45" s="258" t="s">
        <v>106</v>
      </c>
      <c r="E45" s="113">
        <v>60.714285714285715</v>
      </c>
      <c r="F45" s="115">
        <v>561</v>
      </c>
      <c r="G45" s="114">
        <v>563</v>
      </c>
      <c r="H45" s="114">
        <v>568</v>
      </c>
      <c r="I45" s="114">
        <v>553</v>
      </c>
      <c r="J45" s="140">
        <v>551</v>
      </c>
      <c r="K45" s="114">
        <v>10</v>
      </c>
      <c r="L45" s="116">
        <v>1.8148820326678765</v>
      </c>
    </row>
    <row r="46" spans="1:12" s="110" customFormat="1" ht="15" customHeight="1" x14ac:dyDescent="0.2">
      <c r="A46" s="123"/>
      <c r="B46" s="124"/>
      <c r="C46" s="260" t="s">
        <v>107</v>
      </c>
      <c r="D46" s="261"/>
      <c r="E46" s="125">
        <v>39.285714285714285</v>
      </c>
      <c r="F46" s="143">
        <v>363</v>
      </c>
      <c r="G46" s="144">
        <v>369</v>
      </c>
      <c r="H46" s="144">
        <v>367</v>
      </c>
      <c r="I46" s="144">
        <v>359</v>
      </c>
      <c r="J46" s="145">
        <v>357</v>
      </c>
      <c r="K46" s="144">
        <v>6</v>
      </c>
      <c r="L46" s="146">
        <v>1.680672268907563</v>
      </c>
    </row>
    <row r="47" spans="1:12" s="110" customFormat="1" ht="39" customHeight="1" x14ac:dyDescent="0.2">
      <c r="A47" s="604" t="s">
        <v>519</v>
      </c>
      <c r="B47" s="607"/>
      <c r="C47" s="607"/>
      <c r="D47" s="608"/>
      <c r="E47" s="113">
        <v>0.25270933566603487</v>
      </c>
      <c r="F47" s="115">
        <v>52</v>
      </c>
      <c r="G47" s="114">
        <v>50</v>
      </c>
      <c r="H47" s="114">
        <v>47</v>
      </c>
      <c r="I47" s="114">
        <v>50</v>
      </c>
      <c r="J47" s="140">
        <v>52</v>
      </c>
      <c r="K47" s="114">
        <v>0</v>
      </c>
      <c r="L47" s="116">
        <v>0</v>
      </c>
    </row>
    <row r="48" spans="1:12" s="110" customFormat="1" ht="15" customHeight="1" x14ac:dyDescent="0.2">
      <c r="A48" s="120"/>
      <c r="B48" s="119"/>
      <c r="C48" s="258" t="s">
        <v>106</v>
      </c>
      <c r="E48" s="113">
        <v>34.615384615384613</v>
      </c>
      <c r="F48" s="115">
        <v>18</v>
      </c>
      <c r="G48" s="114">
        <v>17</v>
      </c>
      <c r="H48" s="114">
        <v>17</v>
      </c>
      <c r="I48" s="114">
        <v>20</v>
      </c>
      <c r="J48" s="140">
        <v>20</v>
      </c>
      <c r="K48" s="114">
        <v>-2</v>
      </c>
      <c r="L48" s="116">
        <v>-10</v>
      </c>
    </row>
    <row r="49" spans="1:12" s="110" customFormat="1" ht="15" customHeight="1" x14ac:dyDescent="0.2">
      <c r="A49" s="123"/>
      <c r="B49" s="124"/>
      <c r="C49" s="260" t="s">
        <v>107</v>
      </c>
      <c r="D49" s="261"/>
      <c r="E49" s="125">
        <v>65.384615384615387</v>
      </c>
      <c r="F49" s="143">
        <v>34</v>
      </c>
      <c r="G49" s="144">
        <v>33</v>
      </c>
      <c r="H49" s="144">
        <v>30</v>
      </c>
      <c r="I49" s="144">
        <v>30</v>
      </c>
      <c r="J49" s="145">
        <v>32</v>
      </c>
      <c r="K49" s="144">
        <v>2</v>
      </c>
      <c r="L49" s="146">
        <v>6.25</v>
      </c>
    </row>
    <row r="50" spans="1:12" s="110" customFormat="1" ht="24.95" customHeight="1" x14ac:dyDescent="0.2">
      <c r="A50" s="609" t="s">
        <v>192</v>
      </c>
      <c r="B50" s="610"/>
      <c r="C50" s="610"/>
      <c r="D50" s="611"/>
      <c r="E50" s="262">
        <v>17.378626621956553</v>
      </c>
      <c r="F50" s="263">
        <v>3576</v>
      </c>
      <c r="G50" s="264">
        <v>3669</v>
      </c>
      <c r="H50" s="264">
        <v>3726</v>
      </c>
      <c r="I50" s="264">
        <v>3552</v>
      </c>
      <c r="J50" s="265">
        <v>3605</v>
      </c>
      <c r="K50" s="263">
        <v>-29</v>
      </c>
      <c r="L50" s="266">
        <v>-0.80443828016643548</v>
      </c>
    </row>
    <row r="51" spans="1:12" s="110" customFormat="1" ht="15" customHeight="1" x14ac:dyDescent="0.2">
      <c r="A51" s="120"/>
      <c r="B51" s="119"/>
      <c r="C51" s="258" t="s">
        <v>106</v>
      </c>
      <c r="E51" s="113">
        <v>53.607382550335572</v>
      </c>
      <c r="F51" s="115">
        <v>1917</v>
      </c>
      <c r="G51" s="114">
        <v>1945</v>
      </c>
      <c r="H51" s="114">
        <v>1967</v>
      </c>
      <c r="I51" s="114">
        <v>1876</v>
      </c>
      <c r="J51" s="140">
        <v>1891</v>
      </c>
      <c r="K51" s="114">
        <v>26</v>
      </c>
      <c r="L51" s="116">
        <v>1.3749338974087784</v>
      </c>
    </row>
    <row r="52" spans="1:12" s="110" customFormat="1" ht="15" customHeight="1" x14ac:dyDescent="0.2">
      <c r="A52" s="120"/>
      <c r="B52" s="119"/>
      <c r="C52" s="258" t="s">
        <v>107</v>
      </c>
      <c r="E52" s="113">
        <v>46.392617449664428</v>
      </c>
      <c r="F52" s="115">
        <v>1659</v>
      </c>
      <c r="G52" s="114">
        <v>1724</v>
      </c>
      <c r="H52" s="114">
        <v>1759</v>
      </c>
      <c r="I52" s="114">
        <v>1676</v>
      </c>
      <c r="J52" s="140">
        <v>1714</v>
      </c>
      <c r="K52" s="114">
        <v>-55</v>
      </c>
      <c r="L52" s="116">
        <v>-3.2088681446907819</v>
      </c>
    </row>
    <row r="53" spans="1:12" s="110" customFormat="1" ht="15" customHeight="1" x14ac:dyDescent="0.2">
      <c r="A53" s="120"/>
      <c r="B53" s="119"/>
      <c r="C53" s="258" t="s">
        <v>187</v>
      </c>
      <c r="D53" s="110" t="s">
        <v>193</v>
      </c>
      <c r="E53" s="113">
        <v>19.99440715883669</v>
      </c>
      <c r="F53" s="115">
        <v>715</v>
      </c>
      <c r="G53" s="114">
        <v>831</v>
      </c>
      <c r="H53" s="114">
        <v>825</v>
      </c>
      <c r="I53" s="114">
        <v>634</v>
      </c>
      <c r="J53" s="140">
        <v>726</v>
      </c>
      <c r="K53" s="114">
        <v>-11</v>
      </c>
      <c r="L53" s="116">
        <v>-1.5151515151515151</v>
      </c>
    </row>
    <row r="54" spans="1:12" s="110" customFormat="1" ht="15" customHeight="1" x14ac:dyDescent="0.2">
      <c r="A54" s="120"/>
      <c r="B54" s="119"/>
      <c r="D54" s="267" t="s">
        <v>194</v>
      </c>
      <c r="E54" s="113">
        <v>59.02097902097902</v>
      </c>
      <c r="F54" s="115">
        <v>422</v>
      </c>
      <c r="G54" s="114">
        <v>478</v>
      </c>
      <c r="H54" s="114">
        <v>479</v>
      </c>
      <c r="I54" s="114">
        <v>375</v>
      </c>
      <c r="J54" s="140">
        <v>419</v>
      </c>
      <c r="K54" s="114">
        <v>3</v>
      </c>
      <c r="L54" s="116">
        <v>0.71599045346062051</v>
      </c>
    </row>
    <row r="55" spans="1:12" s="110" customFormat="1" ht="15" customHeight="1" x14ac:dyDescent="0.2">
      <c r="A55" s="120"/>
      <c r="B55" s="119"/>
      <c r="D55" s="267" t="s">
        <v>195</v>
      </c>
      <c r="E55" s="113">
        <v>40.97902097902098</v>
      </c>
      <c r="F55" s="115">
        <v>293</v>
      </c>
      <c r="G55" s="114">
        <v>353</v>
      </c>
      <c r="H55" s="114">
        <v>346</v>
      </c>
      <c r="I55" s="114">
        <v>259</v>
      </c>
      <c r="J55" s="140">
        <v>307</v>
      </c>
      <c r="K55" s="114">
        <v>-14</v>
      </c>
      <c r="L55" s="116">
        <v>-4.5602605863192185</v>
      </c>
    </row>
    <row r="56" spans="1:12" s="110" customFormat="1" ht="15" customHeight="1" x14ac:dyDescent="0.2">
      <c r="A56" s="120"/>
      <c r="B56" s="119" t="s">
        <v>196</v>
      </c>
      <c r="C56" s="258"/>
      <c r="E56" s="113">
        <v>66.107790251251402</v>
      </c>
      <c r="F56" s="115">
        <v>13603</v>
      </c>
      <c r="G56" s="114">
        <v>13536</v>
      </c>
      <c r="H56" s="114">
        <v>13669</v>
      </c>
      <c r="I56" s="114">
        <v>13706</v>
      </c>
      <c r="J56" s="140">
        <v>13733</v>
      </c>
      <c r="K56" s="114">
        <v>-130</v>
      </c>
      <c r="L56" s="116">
        <v>-0.94662491808053595</v>
      </c>
    </row>
    <row r="57" spans="1:12" s="110" customFormat="1" ht="15" customHeight="1" x14ac:dyDescent="0.2">
      <c r="A57" s="120"/>
      <c r="B57" s="119"/>
      <c r="C57" s="258" t="s">
        <v>106</v>
      </c>
      <c r="E57" s="113">
        <v>47.585091523928547</v>
      </c>
      <c r="F57" s="115">
        <v>6473</v>
      </c>
      <c r="G57" s="114">
        <v>6440</v>
      </c>
      <c r="H57" s="114">
        <v>6496</v>
      </c>
      <c r="I57" s="114">
        <v>6472</v>
      </c>
      <c r="J57" s="140">
        <v>6503</v>
      </c>
      <c r="K57" s="114">
        <v>-30</v>
      </c>
      <c r="L57" s="116">
        <v>-0.46132554205751192</v>
      </c>
    </row>
    <row r="58" spans="1:12" s="110" customFormat="1" ht="15" customHeight="1" x14ac:dyDescent="0.2">
      <c r="A58" s="120"/>
      <c r="B58" s="119"/>
      <c r="C58" s="258" t="s">
        <v>107</v>
      </c>
      <c r="E58" s="113">
        <v>52.414908476071453</v>
      </c>
      <c r="F58" s="115">
        <v>7130</v>
      </c>
      <c r="G58" s="114">
        <v>7096</v>
      </c>
      <c r="H58" s="114">
        <v>7173</v>
      </c>
      <c r="I58" s="114">
        <v>7234</v>
      </c>
      <c r="J58" s="140">
        <v>7230</v>
      </c>
      <c r="K58" s="114">
        <v>-100</v>
      </c>
      <c r="L58" s="116">
        <v>-1.3831258644536653</v>
      </c>
    </row>
    <row r="59" spans="1:12" s="110" customFormat="1" ht="15" customHeight="1" x14ac:dyDescent="0.2">
      <c r="A59" s="120"/>
      <c r="B59" s="119"/>
      <c r="C59" s="258" t="s">
        <v>105</v>
      </c>
      <c r="D59" s="110" t="s">
        <v>197</v>
      </c>
      <c r="E59" s="113">
        <v>92.435492170844668</v>
      </c>
      <c r="F59" s="115">
        <v>12574</v>
      </c>
      <c r="G59" s="114">
        <v>12495</v>
      </c>
      <c r="H59" s="114">
        <v>12632</v>
      </c>
      <c r="I59" s="114">
        <v>12670</v>
      </c>
      <c r="J59" s="140">
        <v>12688</v>
      </c>
      <c r="K59" s="114">
        <v>-114</v>
      </c>
      <c r="L59" s="116">
        <v>-0.89848675914249687</v>
      </c>
    </row>
    <row r="60" spans="1:12" s="110" customFormat="1" ht="15" customHeight="1" x14ac:dyDescent="0.2">
      <c r="A60" s="120"/>
      <c r="B60" s="119"/>
      <c r="C60" s="258"/>
      <c r="D60" s="267" t="s">
        <v>198</v>
      </c>
      <c r="E60" s="113">
        <v>45.435024654048036</v>
      </c>
      <c r="F60" s="115">
        <v>5713</v>
      </c>
      <c r="G60" s="114">
        <v>5664</v>
      </c>
      <c r="H60" s="114">
        <v>5721</v>
      </c>
      <c r="I60" s="114">
        <v>5698</v>
      </c>
      <c r="J60" s="140">
        <v>5716</v>
      </c>
      <c r="K60" s="114">
        <v>-3</v>
      </c>
      <c r="L60" s="116">
        <v>-5.2484254723582924E-2</v>
      </c>
    </row>
    <row r="61" spans="1:12" s="110" customFormat="1" ht="15" customHeight="1" x14ac:dyDescent="0.2">
      <c r="A61" s="120"/>
      <c r="B61" s="119"/>
      <c r="C61" s="258"/>
      <c r="D61" s="267" t="s">
        <v>199</v>
      </c>
      <c r="E61" s="113">
        <v>54.564975345951964</v>
      </c>
      <c r="F61" s="115">
        <v>6861</v>
      </c>
      <c r="G61" s="114">
        <v>6831</v>
      </c>
      <c r="H61" s="114">
        <v>6911</v>
      </c>
      <c r="I61" s="114">
        <v>6972</v>
      </c>
      <c r="J61" s="140">
        <v>6972</v>
      </c>
      <c r="K61" s="114">
        <v>-111</v>
      </c>
      <c r="L61" s="116">
        <v>-1.5920826161790018</v>
      </c>
    </row>
    <row r="62" spans="1:12" s="110" customFormat="1" ht="15" customHeight="1" x14ac:dyDescent="0.2">
      <c r="A62" s="120"/>
      <c r="B62" s="119"/>
      <c r="C62" s="258"/>
      <c r="D62" s="258" t="s">
        <v>200</v>
      </c>
      <c r="E62" s="113">
        <v>7.5645078291553336</v>
      </c>
      <c r="F62" s="115">
        <v>1029</v>
      </c>
      <c r="G62" s="114">
        <v>1041</v>
      </c>
      <c r="H62" s="114">
        <v>1037</v>
      </c>
      <c r="I62" s="114">
        <v>1036</v>
      </c>
      <c r="J62" s="140">
        <v>1045</v>
      </c>
      <c r="K62" s="114">
        <v>-16</v>
      </c>
      <c r="L62" s="116">
        <v>-1.5311004784688995</v>
      </c>
    </row>
    <row r="63" spans="1:12" s="110" customFormat="1" ht="15" customHeight="1" x14ac:dyDescent="0.2">
      <c r="A63" s="120"/>
      <c r="B63" s="119"/>
      <c r="C63" s="258"/>
      <c r="D63" s="267" t="s">
        <v>198</v>
      </c>
      <c r="E63" s="113">
        <v>73.858114674441211</v>
      </c>
      <c r="F63" s="115">
        <v>760</v>
      </c>
      <c r="G63" s="114">
        <v>776</v>
      </c>
      <c r="H63" s="114">
        <v>775</v>
      </c>
      <c r="I63" s="114">
        <v>774</v>
      </c>
      <c r="J63" s="140">
        <v>787</v>
      </c>
      <c r="K63" s="114">
        <v>-27</v>
      </c>
      <c r="L63" s="116">
        <v>-3.4307496823379924</v>
      </c>
    </row>
    <row r="64" spans="1:12" s="110" customFormat="1" ht="15" customHeight="1" x14ac:dyDescent="0.2">
      <c r="A64" s="120"/>
      <c r="B64" s="119"/>
      <c r="C64" s="258"/>
      <c r="D64" s="267" t="s">
        <v>199</v>
      </c>
      <c r="E64" s="113">
        <v>26.141885325558796</v>
      </c>
      <c r="F64" s="115">
        <v>269</v>
      </c>
      <c r="G64" s="114">
        <v>265</v>
      </c>
      <c r="H64" s="114">
        <v>262</v>
      </c>
      <c r="I64" s="114">
        <v>262</v>
      </c>
      <c r="J64" s="140">
        <v>258</v>
      </c>
      <c r="K64" s="114">
        <v>11</v>
      </c>
      <c r="L64" s="116">
        <v>4.2635658914728678</v>
      </c>
    </row>
    <row r="65" spans="1:12" s="110" customFormat="1" ht="15" customHeight="1" x14ac:dyDescent="0.2">
      <c r="A65" s="120"/>
      <c r="B65" s="119" t="s">
        <v>201</v>
      </c>
      <c r="C65" s="258"/>
      <c r="E65" s="113">
        <v>9.2627691111435091</v>
      </c>
      <c r="F65" s="115">
        <v>1906</v>
      </c>
      <c r="G65" s="114">
        <v>1880</v>
      </c>
      <c r="H65" s="114">
        <v>1878</v>
      </c>
      <c r="I65" s="114">
        <v>1863</v>
      </c>
      <c r="J65" s="140">
        <v>1902</v>
      </c>
      <c r="K65" s="114">
        <v>4</v>
      </c>
      <c r="L65" s="116">
        <v>0.2103049421661409</v>
      </c>
    </row>
    <row r="66" spans="1:12" s="110" customFormat="1" ht="15" customHeight="1" x14ac:dyDescent="0.2">
      <c r="A66" s="120"/>
      <c r="B66" s="119"/>
      <c r="C66" s="258" t="s">
        <v>106</v>
      </c>
      <c r="E66" s="113">
        <v>51.154249737670511</v>
      </c>
      <c r="F66" s="115">
        <v>975</v>
      </c>
      <c r="G66" s="114">
        <v>978</v>
      </c>
      <c r="H66" s="114">
        <v>975</v>
      </c>
      <c r="I66" s="114">
        <v>979</v>
      </c>
      <c r="J66" s="140">
        <v>1003</v>
      </c>
      <c r="K66" s="114">
        <v>-28</v>
      </c>
      <c r="L66" s="116">
        <v>-2.7916251246261217</v>
      </c>
    </row>
    <row r="67" spans="1:12" s="110" customFormat="1" ht="15" customHeight="1" x14ac:dyDescent="0.2">
      <c r="A67" s="120"/>
      <c r="B67" s="119"/>
      <c r="C67" s="258" t="s">
        <v>107</v>
      </c>
      <c r="E67" s="113">
        <v>48.845750262329489</v>
      </c>
      <c r="F67" s="115">
        <v>931</v>
      </c>
      <c r="G67" s="114">
        <v>902</v>
      </c>
      <c r="H67" s="114">
        <v>903</v>
      </c>
      <c r="I67" s="114">
        <v>884</v>
      </c>
      <c r="J67" s="140">
        <v>899</v>
      </c>
      <c r="K67" s="114">
        <v>32</v>
      </c>
      <c r="L67" s="116">
        <v>3.5595105672969964</v>
      </c>
    </row>
    <row r="68" spans="1:12" s="110" customFormat="1" ht="15" customHeight="1" x14ac:dyDescent="0.2">
      <c r="A68" s="120"/>
      <c r="B68" s="119"/>
      <c r="C68" s="258" t="s">
        <v>105</v>
      </c>
      <c r="D68" s="110" t="s">
        <v>202</v>
      </c>
      <c r="E68" s="113">
        <v>19.832109129066108</v>
      </c>
      <c r="F68" s="115">
        <v>378</v>
      </c>
      <c r="G68" s="114">
        <v>378</v>
      </c>
      <c r="H68" s="114">
        <v>381</v>
      </c>
      <c r="I68" s="114">
        <v>362</v>
      </c>
      <c r="J68" s="140">
        <v>368</v>
      </c>
      <c r="K68" s="114">
        <v>10</v>
      </c>
      <c r="L68" s="116">
        <v>2.7173913043478262</v>
      </c>
    </row>
    <row r="69" spans="1:12" s="110" customFormat="1" ht="15" customHeight="1" x14ac:dyDescent="0.2">
      <c r="A69" s="120"/>
      <c r="B69" s="119"/>
      <c r="C69" s="258"/>
      <c r="D69" s="267" t="s">
        <v>198</v>
      </c>
      <c r="E69" s="113">
        <v>49.735449735449734</v>
      </c>
      <c r="F69" s="115">
        <v>188</v>
      </c>
      <c r="G69" s="114">
        <v>194</v>
      </c>
      <c r="H69" s="114">
        <v>195</v>
      </c>
      <c r="I69" s="114">
        <v>184</v>
      </c>
      <c r="J69" s="140">
        <v>193</v>
      </c>
      <c r="K69" s="114">
        <v>-5</v>
      </c>
      <c r="L69" s="116">
        <v>-2.5906735751295336</v>
      </c>
    </row>
    <row r="70" spans="1:12" s="110" customFormat="1" ht="15" customHeight="1" x14ac:dyDescent="0.2">
      <c r="A70" s="120"/>
      <c r="B70" s="119"/>
      <c r="C70" s="258"/>
      <c r="D70" s="267" t="s">
        <v>199</v>
      </c>
      <c r="E70" s="113">
        <v>50.264550264550266</v>
      </c>
      <c r="F70" s="115">
        <v>190</v>
      </c>
      <c r="G70" s="114">
        <v>184</v>
      </c>
      <c r="H70" s="114">
        <v>186</v>
      </c>
      <c r="I70" s="114">
        <v>178</v>
      </c>
      <c r="J70" s="140">
        <v>175</v>
      </c>
      <c r="K70" s="114">
        <v>15</v>
      </c>
      <c r="L70" s="116">
        <v>8.5714285714285712</v>
      </c>
    </row>
    <row r="71" spans="1:12" s="110" customFormat="1" ht="15" customHeight="1" x14ac:dyDescent="0.2">
      <c r="A71" s="120"/>
      <c r="B71" s="119"/>
      <c r="C71" s="258"/>
      <c r="D71" s="110" t="s">
        <v>203</v>
      </c>
      <c r="E71" s="113">
        <v>74.554039874081852</v>
      </c>
      <c r="F71" s="115">
        <v>1421</v>
      </c>
      <c r="G71" s="114">
        <v>1389</v>
      </c>
      <c r="H71" s="114">
        <v>1386</v>
      </c>
      <c r="I71" s="114">
        <v>1390</v>
      </c>
      <c r="J71" s="140">
        <v>1422</v>
      </c>
      <c r="K71" s="114">
        <v>-1</v>
      </c>
      <c r="L71" s="116">
        <v>-7.0323488045007029E-2</v>
      </c>
    </row>
    <row r="72" spans="1:12" s="110" customFormat="1" ht="15" customHeight="1" x14ac:dyDescent="0.2">
      <c r="A72" s="120"/>
      <c r="B72" s="119"/>
      <c r="C72" s="258"/>
      <c r="D72" s="267" t="s">
        <v>198</v>
      </c>
      <c r="E72" s="113">
        <v>50.809289232934553</v>
      </c>
      <c r="F72" s="115">
        <v>722</v>
      </c>
      <c r="G72" s="114">
        <v>716</v>
      </c>
      <c r="H72" s="114">
        <v>714</v>
      </c>
      <c r="I72" s="114">
        <v>729</v>
      </c>
      <c r="J72" s="140">
        <v>746</v>
      </c>
      <c r="K72" s="114">
        <v>-24</v>
      </c>
      <c r="L72" s="116">
        <v>-3.2171581769436997</v>
      </c>
    </row>
    <row r="73" spans="1:12" s="110" customFormat="1" ht="15" customHeight="1" x14ac:dyDescent="0.2">
      <c r="A73" s="120"/>
      <c r="B73" s="119"/>
      <c r="C73" s="258"/>
      <c r="D73" s="267" t="s">
        <v>199</v>
      </c>
      <c r="E73" s="113">
        <v>49.190710767065447</v>
      </c>
      <c r="F73" s="115">
        <v>699</v>
      </c>
      <c r="G73" s="114">
        <v>673</v>
      </c>
      <c r="H73" s="114">
        <v>672</v>
      </c>
      <c r="I73" s="114">
        <v>661</v>
      </c>
      <c r="J73" s="140">
        <v>676</v>
      </c>
      <c r="K73" s="114">
        <v>23</v>
      </c>
      <c r="L73" s="116">
        <v>3.4023668639053253</v>
      </c>
    </row>
    <row r="74" spans="1:12" s="110" customFormat="1" ht="15" customHeight="1" x14ac:dyDescent="0.2">
      <c r="A74" s="120"/>
      <c r="B74" s="119"/>
      <c r="C74" s="258"/>
      <c r="D74" s="110" t="s">
        <v>204</v>
      </c>
      <c r="E74" s="113">
        <v>5.6138509968520465</v>
      </c>
      <c r="F74" s="115">
        <v>107</v>
      </c>
      <c r="G74" s="114">
        <v>113</v>
      </c>
      <c r="H74" s="114">
        <v>111</v>
      </c>
      <c r="I74" s="114">
        <v>111</v>
      </c>
      <c r="J74" s="140">
        <v>112</v>
      </c>
      <c r="K74" s="114">
        <v>-5</v>
      </c>
      <c r="L74" s="116">
        <v>-4.4642857142857144</v>
      </c>
    </row>
    <row r="75" spans="1:12" s="110" customFormat="1" ht="15" customHeight="1" x14ac:dyDescent="0.2">
      <c r="A75" s="120"/>
      <c r="B75" s="119"/>
      <c r="C75" s="258"/>
      <c r="D75" s="267" t="s">
        <v>198</v>
      </c>
      <c r="E75" s="113">
        <v>60.747663551401871</v>
      </c>
      <c r="F75" s="115">
        <v>65</v>
      </c>
      <c r="G75" s="114">
        <v>68</v>
      </c>
      <c r="H75" s="114">
        <v>66</v>
      </c>
      <c r="I75" s="114">
        <v>66</v>
      </c>
      <c r="J75" s="140">
        <v>64</v>
      </c>
      <c r="K75" s="114">
        <v>1</v>
      </c>
      <c r="L75" s="116">
        <v>1.5625</v>
      </c>
    </row>
    <row r="76" spans="1:12" s="110" customFormat="1" ht="15" customHeight="1" x14ac:dyDescent="0.2">
      <c r="A76" s="120"/>
      <c r="B76" s="119"/>
      <c r="C76" s="258"/>
      <c r="D76" s="267" t="s">
        <v>199</v>
      </c>
      <c r="E76" s="113">
        <v>39.252336448598129</v>
      </c>
      <c r="F76" s="115">
        <v>42</v>
      </c>
      <c r="G76" s="114">
        <v>45</v>
      </c>
      <c r="H76" s="114">
        <v>45</v>
      </c>
      <c r="I76" s="114">
        <v>45</v>
      </c>
      <c r="J76" s="140">
        <v>48</v>
      </c>
      <c r="K76" s="114">
        <v>-6</v>
      </c>
      <c r="L76" s="116">
        <v>-12.5</v>
      </c>
    </row>
    <row r="77" spans="1:12" s="110" customFormat="1" ht="15" customHeight="1" x14ac:dyDescent="0.2">
      <c r="A77" s="534"/>
      <c r="B77" s="119" t="s">
        <v>205</v>
      </c>
      <c r="C77" s="268"/>
      <c r="D77" s="182"/>
      <c r="E77" s="113">
        <v>7.2508140156485394</v>
      </c>
      <c r="F77" s="115">
        <v>1492</v>
      </c>
      <c r="G77" s="114">
        <v>1515</v>
      </c>
      <c r="H77" s="114">
        <v>1574</v>
      </c>
      <c r="I77" s="114">
        <v>1569</v>
      </c>
      <c r="J77" s="140">
        <v>1569</v>
      </c>
      <c r="K77" s="114">
        <v>-77</v>
      </c>
      <c r="L77" s="116">
        <v>-4.9075844486934352</v>
      </c>
    </row>
    <row r="78" spans="1:12" s="110" customFormat="1" ht="15" customHeight="1" x14ac:dyDescent="0.2">
      <c r="A78" s="120"/>
      <c r="B78" s="119"/>
      <c r="C78" s="268" t="s">
        <v>106</v>
      </c>
      <c r="D78" s="182"/>
      <c r="E78" s="113">
        <v>56.903485254691688</v>
      </c>
      <c r="F78" s="115">
        <v>849</v>
      </c>
      <c r="G78" s="114">
        <v>863</v>
      </c>
      <c r="H78" s="114">
        <v>908</v>
      </c>
      <c r="I78" s="114">
        <v>886</v>
      </c>
      <c r="J78" s="140">
        <v>869</v>
      </c>
      <c r="K78" s="114">
        <v>-20</v>
      </c>
      <c r="L78" s="116">
        <v>-2.3014959723820483</v>
      </c>
    </row>
    <row r="79" spans="1:12" s="110" customFormat="1" ht="15" customHeight="1" x14ac:dyDescent="0.2">
      <c r="A79" s="123"/>
      <c r="B79" s="124"/>
      <c r="C79" s="260" t="s">
        <v>107</v>
      </c>
      <c r="D79" s="261"/>
      <c r="E79" s="125">
        <v>43.096514745308312</v>
      </c>
      <c r="F79" s="143">
        <v>643</v>
      </c>
      <c r="G79" s="144">
        <v>652</v>
      </c>
      <c r="H79" s="144">
        <v>666</v>
      </c>
      <c r="I79" s="144">
        <v>683</v>
      </c>
      <c r="J79" s="145">
        <v>700</v>
      </c>
      <c r="K79" s="144">
        <v>-57</v>
      </c>
      <c r="L79" s="146">
        <v>-8.1428571428571423</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20577</v>
      </c>
      <c r="E11" s="114">
        <v>20600</v>
      </c>
      <c r="F11" s="114">
        <v>20847</v>
      </c>
      <c r="G11" s="114">
        <v>20690</v>
      </c>
      <c r="H11" s="140">
        <v>20809</v>
      </c>
      <c r="I11" s="115">
        <v>-232</v>
      </c>
      <c r="J11" s="116">
        <v>-1.1149022057763467</v>
      </c>
    </row>
    <row r="12" spans="1:15" s="110" customFormat="1" ht="24.95" customHeight="1" x14ac:dyDescent="0.2">
      <c r="A12" s="193" t="s">
        <v>132</v>
      </c>
      <c r="B12" s="194" t="s">
        <v>133</v>
      </c>
      <c r="C12" s="113" t="s">
        <v>513</v>
      </c>
      <c r="D12" s="115" t="s">
        <v>513</v>
      </c>
      <c r="E12" s="114">
        <v>7</v>
      </c>
      <c r="F12" s="114">
        <v>9</v>
      </c>
      <c r="G12" s="114" t="s">
        <v>513</v>
      </c>
      <c r="H12" s="140">
        <v>9</v>
      </c>
      <c r="I12" s="115" t="s">
        <v>513</v>
      </c>
      <c r="J12" s="116" t="s">
        <v>513</v>
      </c>
    </row>
    <row r="13" spans="1:15" s="110" customFormat="1" ht="24.95" customHeight="1" x14ac:dyDescent="0.2">
      <c r="A13" s="193" t="s">
        <v>134</v>
      </c>
      <c r="B13" s="199" t="s">
        <v>214</v>
      </c>
      <c r="C13" s="113" t="s">
        <v>513</v>
      </c>
      <c r="D13" s="115" t="s">
        <v>513</v>
      </c>
      <c r="E13" s="114">
        <v>435</v>
      </c>
      <c r="F13" s="114">
        <v>426</v>
      </c>
      <c r="G13" s="114">
        <v>408</v>
      </c>
      <c r="H13" s="140">
        <v>408</v>
      </c>
      <c r="I13" s="115" t="s">
        <v>513</v>
      </c>
      <c r="J13" s="116" t="s">
        <v>513</v>
      </c>
    </row>
    <row r="14" spans="1:15" s="287" customFormat="1" ht="24" customHeight="1" x14ac:dyDescent="0.2">
      <c r="A14" s="193" t="s">
        <v>215</v>
      </c>
      <c r="B14" s="199" t="s">
        <v>137</v>
      </c>
      <c r="C14" s="113">
        <v>22.515429848860379</v>
      </c>
      <c r="D14" s="115">
        <v>4633</v>
      </c>
      <c r="E14" s="114">
        <v>4669</v>
      </c>
      <c r="F14" s="114">
        <v>4857</v>
      </c>
      <c r="G14" s="114">
        <v>4786</v>
      </c>
      <c r="H14" s="140">
        <v>4803</v>
      </c>
      <c r="I14" s="115">
        <v>-170</v>
      </c>
      <c r="J14" s="116">
        <v>-3.5394545075994168</v>
      </c>
      <c r="K14" s="110"/>
      <c r="L14" s="110"/>
      <c r="M14" s="110"/>
      <c r="N14" s="110"/>
      <c r="O14" s="110"/>
    </row>
    <row r="15" spans="1:15" s="110" customFormat="1" ht="24.75" customHeight="1" x14ac:dyDescent="0.2">
      <c r="A15" s="193" t="s">
        <v>216</v>
      </c>
      <c r="B15" s="199" t="s">
        <v>217</v>
      </c>
      <c r="C15" s="113">
        <v>6.0358652864849107</v>
      </c>
      <c r="D15" s="115">
        <v>1242</v>
      </c>
      <c r="E15" s="114">
        <v>1257</v>
      </c>
      <c r="F15" s="114">
        <v>1408</v>
      </c>
      <c r="G15" s="114">
        <v>1392</v>
      </c>
      <c r="H15" s="140">
        <v>1401</v>
      </c>
      <c r="I15" s="115">
        <v>-159</v>
      </c>
      <c r="J15" s="116">
        <v>-11.349036402569594</v>
      </c>
    </row>
    <row r="16" spans="1:15" s="287" customFormat="1" ht="24.95" customHeight="1" x14ac:dyDescent="0.2">
      <c r="A16" s="193" t="s">
        <v>218</v>
      </c>
      <c r="B16" s="199" t="s">
        <v>141</v>
      </c>
      <c r="C16" s="113">
        <v>6.0504446712348736</v>
      </c>
      <c r="D16" s="115">
        <v>1245</v>
      </c>
      <c r="E16" s="114">
        <v>1252</v>
      </c>
      <c r="F16" s="114">
        <v>1294</v>
      </c>
      <c r="G16" s="114">
        <v>1289</v>
      </c>
      <c r="H16" s="140">
        <v>1291</v>
      </c>
      <c r="I16" s="115">
        <v>-46</v>
      </c>
      <c r="J16" s="116">
        <v>-3.5631293570875289</v>
      </c>
      <c r="K16" s="110"/>
      <c r="L16" s="110"/>
      <c r="M16" s="110"/>
      <c r="N16" s="110"/>
      <c r="O16" s="110"/>
    </row>
    <row r="17" spans="1:15" s="110" customFormat="1" ht="24.95" customHeight="1" x14ac:dyDescent="0.2">
      <c r="A17" s="193" t="s">
        <v>219</v>
      </c>
      <c r="B17" s="199" t="s">
        <v>220</v>
      </c>
      <c r="C17" s="113">
        <v>10.429119891140594</v>
      </c>
      <c r="D17" s="115">
        <v>2146</v>
      </c>
      <c r="E17" s="114">
        <v>2160</v>
      </c>
      <c r="F17" s="114">
        <v>2155</v>
      </c>
      <c r="G17" s="114">
        <v>2105</v>
      </c>
      <c r="H17" s="140">
        <v>2111</v>
      </c>
      <c r="I17" s="115">
        <v>35</v>
      </c>
      <c r="J17" s="116">
        <v>1.6579819990525817</v>
      </c>
    </row>
    <row r="18" spans="1:15" s="287" customFormat="1" ht="24.95" customHeight="1" x14ac:dyDescent="0.2">
      <c r="A18" s="201" t="s">
        <v>144</v>
      </c>
      <c r="B18" s="202" t="s">
        <v>145</v>
      </c>
      <c r="C18" s="113">
        <v>4.3057782961559026</v>
      </c>
      <c r="D18" s="115">
        <v>886</v>
      </c>
      <c r="E18" s="114">
        <v>879</v>
      </c>
      <c r="F18" s="114">
        <v>911</v>
      </c>
      <c r="G18" s="114">
        <v>944</v>
      </c>
      <c r="H18" s="140">
        <v>921</v>
      </c>
      <c r="I18" s="115">
        <v>-35</v>
      </c>
      <c r="J18" s="116">
        <v>-3.8002171552660151</v>
      </c>
      <c r="K18" s="110"/>
      <c r="L18" s="110"/>
      <c r="M18" s="110"/>
      <c r="N18" s="110"/>
      <c r="O18" s="110"/>
    </row>
    <row r="19" spans="1:15" s="110" customFormat="1" ht="24.95" customHeight="1" x14ac:dyDescent="0.2">
      <c r="A19" s="193" t="s">
        <v>146</v>
      </c>
      <c r="B19" s="199" t="s">
        <v>147</v>
      </c>
      <c r="C19" s="113">
        <v>17.538999854206153</v>
      </c>
      <c r="D19" s="115">
        <v>3609</v>
      </c>
      <c r="E19" s="114">
        <v>3199</v>
      </c>
      <c r="F19" s="114">
        <v>3230</v>
      </c>
      <c r="G19" s="114">
        <v>3255</v>
      </c>
      <c r="H19" s="140">
        <v>3273</v>
      </c>
      <c r="I19" s="115">
        <v>336</v>
      </c>
      <c r="J19" s="116">
        <v>10.265811182401466</v>
      </c>
    </row>
    <row r="20" spans="1:15" s="287" customFormat="1" ht="24.95" customHeight="1" x14ac:dyDescent="0.2">
      <c r="A20" s="193" t="s">
        <v>148</v>
      </c>
      <c r="B20" s="199" t="s">
        <v>149</v>
      </c>
      <c r="C20" s="113">
        <v>2.0897118141614426</v>
      </c>
      <c r="D20" s="115">
        <v>430</v>
      </c>
      <c r="E20" s="114">
        <v>831</v>
      </c>
      <c r="F20" s="114">
        <v>826</v>
      </c>
      <c r="G20" s="114">
        <v>816</v>
      </c>
      <c r="H20" s="140">
        <v>822</v>
      </c>
      <c r="I20" s="115">
        <v>-392</v>
      </c>
      <c r="J20" s="116">
        <v>-47.688564476885645</v>
      </c>
      <c r="K20" s="110"/>
      <c r="L20" s="110"/>
      <c r="M20" s="110"/>
      <c r="N20" s="110"/>
      <c r="O20" s="110"/>
    </row>
    <row r="21" spans="1:15" s="110" customFormat="1" ht="24.95" customHeight="1" x14ac:dyDescent="0.2">
      <c r="A21" s="201" t="s">
        <v>150</v>
      </c>
      <c r="B21" s="202" t="s">
        <v>151</v>
      </c>
      <c r="C21" s="113">
        <v>1.9487777615784614</v>
      </c>
      <c r="D21" s="115">
        <v>401</v>
      </c>
      <c r="E21" s="114">
        <v>383</v>
      </c>
      <c r="F21" s="114">
        <v>395</v>
      </c>
      <c r="G21" s="114">
        <v>389</v>
      </c>
      <c r="H21" s="140">
        <v>384</v>
      </c>
      <c r="I21" s="115">
        <v>17</v>
      </c>
      <c r="J21" s="116">
        <v>4.427083333333333</v>
      </c>
    </row>
    <row r="22" spans="1:15" s="110" customFormat="1" ht="24.95" customHeight="1" x14ac:dyDescent="0.2">
      <c r="A22" s="201" t="s">
        <v>152</v>
      </c>
      <c r="B22" s="199" t="s">
        <v>153</v>
      </c>
      <c r="C22" s="113" t="s">
        <v>513</v>
      </c>
      <c r="D22" s="115" t="s">
        <v>513</v>
      </c>
      <c r="E22" s="114">
        <v>156</v>
      </c>
      <c r="F22" s="114">
        <v>159</v>
      </c>
      <c r="G22" s="114">
        <v>155</v>
      </c>
      <c r="H22" s="140">
        <v>158</v>
      </c>
      <c r="I22" s="115" t="s">
        <v>513</v>
      </c>
      <c r="J22" s="116" t="s">
        <v>513</v>
      </c>
    </row>
    <row r="23" spans="1:15" s="110" customFormat="1" ht="24.95" customHeight="1" x14ac:dyDescent="0.2">
      <c r="A23" s="193" t="s">
        <v>154</v>
      </c>
      <c r="B23" s="199" t="s">
        <v>155</v>
      </c>
      <c r="C23" s="113">
        <v>2.3715799193274045</v>
      </c>
      <c r="D23" s="115">
        <v>488</v>
      </c>
      <c r="E23" s="114">
        <v>492</v>
      </c>
      <c r="F23" s="114">
        <v>498</v>
      </c>
      <c r="G23" s="114">
        <v>505</v>
      </c>
      <c r="H23" s="140">
        <v>519</v>
      </c>
      <c r="I23" s="115">
        <v>-31</v>
      </c>
      <c r="J23" s="116">
        <v>-5.973025048169557</v>
      </c>
    </row>
    <row r="24" spans="1:15" s="110" customFormat="1" ht="24.95" customHeight="1" x14ac:dyDescent="0.2">
      <c r="A24" s="193" t="s">
        <v>156</v>
      </c>
      <c r="B24" s="199" t="s">
        <v>221</v>
      </c>
      <c r="C24" s="113">
        <v>4.5390484521553187</v>
      </c>
      <c r="D24" s="115">
        <v>934</v>
      </c>
      <c r="E24" s="114">
        <v>929</v>
      </c>
      <c r="F24" s="114">
        <v>931</v>
      </c>
      <c r="G24" s="114">
        <v>904</v>
      </c>
      <c r="H24" s="140">
        <v>967</v>
      </c>
      <c r="I24" s="115">
        <v>-33</v>
      </c>
      <c r="J24" s="116">
        <v>-3.4126163391933817</v>
      </c>
    </row>
    <row r="25" spans="1:15" s="110" customFormat="1" ht="24.95" customHeight="1" x14ac:dyDescent="0.2">
      <c r="A25" s="193" t="s">
        <v>222</v>
      </c>
      <c r="B25" s="204" t="s">
        <v>159</v>
      </c>
      <c r="C25" s="113">
        <v>3.0033532584924916</v>
      </c>
      <c r="D25" s="115">
        <v>618</v>
      </c>
      <c r="E25" s="114">
        <v>636</v>
      </c>
      <c r="F25" s="114">
        <v>674</v>
      </c>
      <c r="G25" s="114">
        <v>717</v>
      </c>
      <c r="H25" s="140">
        <v>743</v>
      </c>
      <c r="I25" s="115">
        <v>-125</v>
      </c>
      <c r="J25" s="116">
        <v>-16.823687752355315</v>
      </c>
    </row>
    <row r="26" spans="1:15" s="110" customFormat="1" ht="24.95" customHeight="1" x14ac:dyDescent="0.2">
      <c r="A26" s="201">
        <v>782.78300000000002</v>
      </c>
      <c r="B26" s="203" t="s">
        <v>160</v>
      </c>
      <c r="C26" s="113" t="s">
        <v>513</v>
      </c>
      <c r="D26" s="115" t="s">
        <v>513</v>
      </c>
      <c r="E26" s="114">
        <v>269</v>
      </c>
      <c r="F26" s="114">
        <v>246</v>
      </c>
      <c r="G26" s="114">
        <v>226</v>
      </c>
      <c r="H26" s="140">
        <v>197</v>
      </c>
      <c r="I26" s="115" t="s">
        <v>513</v>
      </c>
      <c r="J26" s="116" t="s">
        <v>513</v>
      </c>
    </row>
    <row r="27" spans="1:15" s="110" customFormat="1" ht="24.95" customHeight="1" x14ac:dyDescent="0.2">
      <c r="A27" s="193" t="s">
        <v>161</v>
      </c>
      <c r="B27" s="199" t="s">
        <v>223</v>
      </c>
      <c r="C27" s="113">
        <v>8.86426592797784</v>
      </c>
      <c r="D27" s="115">
        <v>1824</v>
      </c>
      <c r="E27" s="114">
        <v>1833</v>
      </c>
      <c r="F27" s="114">
        <v>1845</v>
      </c>
      <c r="G27" s="114">
        <v>1820</v>
      </c>
      <c r="H27" s="140">
        <v>1820</v>
      </c>
      <c r="I27" s="115">
        <v>4</v>
      </c>
      <c r="J27" s="116">
        <v>0.21978021978021978</v>
      </c>
    </row>
    <row r="28" spans="1:15" s="110" customFormat="1" ht="24.95" customHeight="1" x14ac:dyDescent="0.2">
      <c r="A28" s="193" t="s">
        <v>163</v>
      </c>
      <c r="B28" s="199" t="s">
        <v>164</v>
      </c>
      <c r="C28" s="113">
        <v>1.5697137580794089</v>
      </c>
      <c r="D28" s="115">
        <v>323</v>
      </c>
      <c r="E28" s="114">
        <v>312</v>
      </c>
      <c r="F28" s="114">
        <v>306</v>
      </c>
      <c r="G28" s="114">
        <v>295</v>
      </c>
      <c r="H28" s="140">
        <v>317</v>
      </c>
      <c r="I28" s="115">
        <v>6</v>
      </c>
      <c r="J28" s="116">
        <v>1.8927444794952681</v>
      </c>
    </row>
    <row r="29" spans="1:15" s="110" customFormat="1" ht="24.95" customHeight="1" x14ac:dyDescent="0.2">
      <c r="A29" s="193">
        <v>86</v>
      </c>
      <c r="B29" s="199" t="s">
        <v>165</v>
      </c>
      <c r="C29" s="113">
        <v>8.5921174126451856</v>
      </c>
      <c r="D29" s="115">
        <v>1768</v>
      </c>
      <c r="E29" s="114">
        <v>1768</v>
      </c>
      <c r="F29" s="114">
        <v>1726</v>
      </c>
      <c r="G29" s="114">
        <v>1707</v>
      </c>
      <c r="H29" s="140">
        <v>1729</v>
      </c>
      <c r="I29" s="115">
        <v>39</v>
      </c>
      <c r="J29" s="116">
        <v>2.255639097744361</v>
      </c>
    </row>
    <row r="30" spans="1:15" s="110" customFormat="1" ht="24.95" customHeight="1" x14ac:dyDescent="0.2">
      <c r="A30" s="193">
        <v>87.88</v>
      </c>
      <c r="B30" s="204" t="s">
        <v>166</v>
      </c>
      <c r="C30" s="113">
        <v>15.69713758079409</v>
      </c>
      <c r="D30" s="115">
        <v>3230</v>
      </c>
      <c r="E30" s="114">
        <v>3248</v>
      </c>
      <c r="F30" s="114">
        <v>3255</v>
      </c>
      <c r="G30" s="114">
        <v>3161</v>
      </c>
      <c r="H30" s="140">
        <v>3146</v>
      </c>
      <c r="I30" s="115">
        <v>84</v>
      </c>
      <c r="J30" s="116">
        <v>2.6700572155117608</v>
      </c>
    </row>
    <row r="31" spans="1:15" s="110" customFormat="1" ht="24.95" customHeight="1" x14ac:dyDescent="0.2">
      <c r="A31" s="193" t="s">
        <v>167</v>
      </c>
      <c r="B31" s="199" t="s">
        <v>168</v>
      </c>
      <c r="C31" s="113">
        <v>2.6145696651601305</v>
      </c>
      <c r="D31" s="115">
        <v>538</v>
      </c>
      <c r="E31" s="114">
        <v>553</v>
      </c>
      <c r="F31" s="114">
        <v>552</v>
      </c>
      <c r="G31" s="114">
        <v>593</v>
      </c>
      <c r="H31" s="140">
        <v>592</v>
      </c>
      <c r="I31" s="115">
        <v>-54</v>
      </c>
      <c r="J31" s="116">
        <v>-9.121621621621621</v>
      </c>
    </row>
    <row r="32" spans="1:15" s="110" customFormat="1" ht="24.95" customHeight="1" x14ac:dyDescent="0.2">
      <c r="A32" s="193"/>
      <c r="B32" s="288" t="s">
        <v>224</v>
      </c>
      <c r="C32" s="113">
        <v>0</v>
      </c>
      <c r="D32" s="115">
        <v>0</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t="s">
        <v>513</v>
      </c>
      <c r="D34" s="115" t="s">
        <v>513</v>
      </c>
      <c r="E34" s="114">
        <v>7</v>
      </c>
      <c r="F34" s="114">
        <v>9</v>
      </c>
      <c r="G34" s="114" t="s">
        <v>513</v>
      </c>
      <c r="H34" s="140">
        <v>9</v>
      </c>
      <c r="I34" s="115" t="s">
        <v>513</v>
      </c>
      <c r="J34" s="116" t="s">
        <v>513</v>
      </c>
    </row>
    <row r="35" spans="1:10" s="110" customFormat="1" ht="24.95" customHeight="1" x14ac:dyDescent="0.2">
      <c r="A35" s="292" t="s">
        <v>171</v>
      </c>
      <c r="B35" s="293" t="s">
        <v>172</v>
      </c>
      <c r="C35" s="113" t="s">
        <v>513</v>
      </c>
      <c r="D35" s="115" t="s">
        <v>513</v>
      </c>
      <c r="E35" s="114">
        <v>5983</v>
      </c>
      <c r="F35" s="114">
        <v>6194</v>
      </c>
      <c r="G35" s="114">
        <v>6138</v>
      </c>
      <c r="H35" s="140">
        <v>6132</v>
      </c>
      <c r="I35" s="115" t="s">
        <v>513</v>
      </c>
      <c r="J35" s="116" t="s">
        <v>513</v>
      </c>
    </row>
    <row r="36" spans="1:10" s="110" customFormat="1" ht="24.95" customHeight="1" x14ac:dyDescent="0.2">
      <c r="A36" s="294" t="s">
        <v>173</v>
      </c>
      <c r="B36" s="295" t="s">
        <v>174</v>
      </c>
      <c r="C36" s="125">
        <v>71.064781066239007</v>
      </c>
      <c r="D36" s="143">
        <v>14623</v>
      </c>
      <c r="E36" s="144">
        <v>14609</v>
      </c>
      <c r="F36" s="144">
        <v>14643</v>
      </c>
      <c r="G36" s="144">
        <v>14543</v>
      </c>
      <c r="H36" s="145">
        <v>14667</v>
      </c>
      <c r="I36" s="143">
        <v>-44</v>
      </c>
      <c r="J36" s="146">
        <v>-0.29999318197313696</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20577</v>
      </c>
      <c r="F11" s="238">
        <v>20600</v>
      </c>
      <c r="G11" s="238">
        <v>20847</v>
      </c>
      <c r="H11" s="238">
        <v>20690</v>
      </c>
      <c r="I11" s="265">
        <v>20809</v>
      </c>
      <c r="J11" s="263">
        <v>-232</v>
      </c>
      <c r="K11" s="266">
        <v>-1.1149022057763467</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19.550954949701122</v>
      </c>
      <c r="E13" s="115">
        <v>4023</v>
      </c>
      <c r="F13" s="114">
        <v>4031</v>
      </c>
      <c r="G13" s="114">
        <v>4083</v>
      </c>
      <c r="H13" s="114">
        <v>4038</v>
      </c>
      <c r="I13" s="140">
        <v>3952</v>
      </c>
      <c r="J13" s="115">
        <v>71</v>
      </c>
      <c r="K13" s="116">
        <v>1.7965587044534412</v>
      </c>
    </row>
    <row r="14" spans="1:255" ht="14.1" customHeight="1" x14ac:dyDescent="0.2">
      <c r="A14" s="306" t="s">
        <v>230</v>
      </c>
      <c r="B14" s="307"/>
      <c r="C14" s="308"/>
      <c r="D14" s="113">
        <v>59.527627934101183</v>
      </c>
      <c r="E14" s="115">
        <v>12249</v>
      </c>
      <c r="F14" s="114">
        <v>12285</v>
      </c>
      <c r="G14" s="114">
        <v>12450</v>
      </c>
      <c r="H14" s="114">
        <v>12368</v>
      </c>
      <c r="I14" s="140">
        <v>12482</v>
      </c>
      <c r="J14" s="115">
        <v>-233</v>
      </c>
      <c r="K14" s="116">
        <v>-1.8666880307643006</v>
      </c>
    </row>
    <row r="15" spans="1:255" ht="14.1" customHeight="1" x14ac:dyDescent="0.2">
      <c r="A15" s="306" t="s">
        <v>231</v>
      </c>
      <c r="B15" s="307"/>
      <c r="C15" s="308"/>
      <c r="D15" s="113">
        <v>9.8508042960587066</v>
      </c>
      <c r="E15" s="115">
        <v>2027</v>
      </c>
      <c r="F15" s="114">
        <v>2030</v>
      </c>
      <c r="G15" s="114">
        <v>2040</v>
      </c>
      <c r="H15" s="114">
        <v>2025</v>
      </c>
      <c r="I15" s="140">
        <v>2098</v>
      </c>
      <c r="J15" s="115">
        <v>-71</v>
      </c>
      <c r="K15" s="116">
        <v>-3.3841754051477597</v>
      </c>
    </row>
    <row r="16" spans="1:255" ht="14.1" customHeight="1" x14ac:dyDescent="0.2">
      <c r="A16" s="306" t="s">
        <v>232</v>
      </c>
      <c r="B16" s="307"/>
      <c r="C16" s="308"/>
      <c r="D16" s="113">
        <v>10.633231277640084</v>
      </c>
      <c r="E16" s="115">
        <v>2188</v>
      </c>
      <c r="F16" s="114">
        <v>2165</v>
      </c>
      <c r="G16" s="114">
        <v>2161</v>
      </c>
      <c r="H16" s="114">
        <v>2156</v>
      </c>
      <c r="I16" s="140">
        <v>2175</v>
      </c>
      <c r="J16" s="115">
        <v>13</v>
      </c>
      <c r="K16" s="116">
        <v>0.5977011494252874</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0.25270933566603487</v>
      </c>
      <c r="E18" s="115">
        <v>52</v>
      </c>
      <c r="F18" s="114">
        <v>59</v>
      </c>
      <c r="G18" s="114">
        <v>54</v>
      </c>
      <c r="H18" s="114">
        <v>48</v>
      </c>
      <c r="I18" s="140">
        <v>54</v>
      </c>
      <c r="J18" s="115">
        <v>-2</v>
      </c>
      <c r="K18" s="116">
        <v>-3.7037037037037037</v>
      </c>
    </row>
    <row r="19" spans="1:255" ht="14.1" customHeight="1" x14ac:dyDescent="0.2">
      <c r="A19" s="306" t="s">
        <v>235</v>
      </c>
      <c r="B19" s="307" t="s">
        <v>236</v>
      </c>
      <c r="C19" s="308"/>
      <c r="D19" s="113">
        <v>1.9439179666618067E-2</v>
      </c>
      <c r="E19" s="115">
        <v>4</v>
      </c>
      <c r="F19" s="114">
        <v>12</v>
      </c>
      <c r="G19" s="114">
        <v>7</v>
      </c>
      <c r="H19" s="114">
        <v>6</v>
      </c>
      <c r="I19" s="140">
        <v>6</v>
      </c>
      <c r="J19" s="115">
        <v>-2</v>
      </c>
      <c r="K19" s="116">
        <v>-33.333333333333336</v>
      </c>
    </row>
    <row r="20" spans="1:255" ht="14.1" customHeight="1" x14ac:dyDescent="0.2">
      <c r="A20" s="306">
        <v>12</v>
      </c>
      <c r="B20" s="307" t="s">
        <v>237</v>
      </c>
      <c r="C20" s="308"/>
      <c r="D20" s="113">
        <v>0.9476600087476309</v>
      </c>
      <c r="E20" s="115">
        <v>195</v>
      </c>
      <c r="F20" s="114">
        <v>184</v>
      </c>
      <c r="G20" s="114">
        <v>191</v>
      </c>
      <c r="H20" s="114">
        <v>182</v>
      </c>
      <c r="I20" s="140">
        <v>179</v>
      </c>
      <c r="J20" s="115">
        <v>16</v>
      </c>
      <c r="K20" s="116">
        <v>8.938547486033519</v>
      </c>
    </row>
    <row r="21" spans="1:255" ht="14.1" customHeight="1" x14ac:dyDescent="0.2">
      <c r="A21" s="306">
        <v>21</v>
      </c>
      <c r="B21" s="307" t="s">
        <v>238</v>
      </c>
      <c r="C21" s="308"/>
      <c r="D21" s="113">
        <v>6.3177333916508718E-2</v>
      </c>
      <c r="E21" s="115">
        <v>13</v>
      </c>
      <c r="F21" s="114" t="s">
        <v>513</v>
      </c>
      <c r="G21" s="114" t="s">
        <v>513</v>
      </c>
      <c r="H21" s="114" t="s">
        <v>513</v>
      </c>
      <c r="I21" s="140">
        <v>17</v>
      </c>
      <c r="J21" s="115">
        <v>-4</v>
      </c>
      <c r="K21" s="116">
        <v>-23.529411764705884</v>
      </c>
    </row>
    <row r="22" spans="1:255" ht="14.1" customHeight="1" x14ac:dyDescent="0.2">
      <c r="A22" s="306">
        <v>22</v>
      </c>
      <c r="B22" s="307" t="s">
        <v>239</v>
      </c>
      <c r="C22" s="308"/>
      <c r="D22" s="113">
        <v>2.6583078194100209</v>
      </c>
      <c r="E22" s="115">
        <v>547</v>
      </c>
      <c r="F22" s="114">
        <v>550</v>
      </c>
      <c r="G22" s="114">
        <v>545</v>
      </c>
      <c r="H22" s="114">
        <v>538</v>
      </c>
      <c r="I22" s="140">
        <v>534</v>
      </c>
      <c r="J22" s="115">
        <v>13</v>
      </c>
      <c r="K22" s="116">
        <v>2.4344569288389515</v>
      </c>
    </row>
    <row r="23" spans="1:255" ht="14.1" customHeight="1" x14ac:dyDescent="0.2">
      <c r="A23" s="306">
        <v>23</v>
      </c>
      <c r="B23" s="307" t="s">
        <v>240</v>
      </c>
      <c r="C23" s="308"/>
      <c r="D23" s="113">
        <v>0.72896923749817755</v>
      </c>
      <c r="E23" s="115">
        <v>150</v>
      </c>
      <c r="F23" s="114">
        <v>146</v>
      </c>
      <c r="G23" s="114">
        <v>149</v>
      </c>
      <c r="H23" s="114">
        <v>138</v>
      </c>
      <c r="I23" s="140">
        <v>196</v>
      </c>
      <c r="J23" s="115">
        <v>-46</v>
      </c>
      <c r="K23" s="116">
        <v>-23.469387755102041</v>
      </c>
    </row>
    <row r="24" spans="1:255" ht="14.1" customHeight="1" x14ac:dyDescent="0.2">
      <c r="A24" s="306">
        <v>24</v>
      </c>
      <c r="B24" s="307" t="s">
        <v>241</v>
      </c>
      <c r="C24" s="308"/>
      <c r="D24" s="113">
        <v>2.094571609078097</v>
      </c>
      <c r="E24" s="115">
        <v>431</v>
      </c>
      <c r="F24" s="114">
        <v>426</v>
      </c>
      <c r="G24" s="114">
        <v>447</v>
      </c>
      <c r="H24" s="114">
        <v>436</v>
      </c>
      <c r="I24" s="140">
        <v>439</v>
      </c>
      <c r="J24" s="115">
        <v>-8</v>
      </c>
      <c r="K24" s="116">
        <v>-1.8223234624145785</v>
      </c>
    </row>
    <row r="25" spans="1:255" ht="14.1" customHeight="1" x14ac:dyDescent="0.2">
      <c r="A25" s="306">
        <v>25</v>
      </c>
      <c r="B25" s="307" t="s">
        <v>242</v>
      </c>
      <c r="C25" s="308"/>
      <c r="D25" s="113">
        <v>4.2620401419060112</v>
      </c>
      <c r="E25" s="115">
        <v>877</v>
      </c>
      <c r="F25" s="114">
        <v>880</v>
      </c>
      <c r="G25" s="114">
        <v>877</v>
      </c>
      <c r="H25" s="114">
        <v>849</v>
      </c>
      <c r="I25" s="140">
        <v>856</v>
      </c>
      <c r="J25" s="115">
        <v>21</v>
      </c>
      <c r="K25" s="116">
        <v>2.4532710280373831</v>
      </c>
    </row>
    <row r="26" spans="1:255" ht="14.1" customHeight="1" x14ac:dyDescent="0.2">
      <c r="A26" s="306">
        <v>26</v>
      </c>
      <c r="B26" s="307" t="s">
        <v>243</v>
      </c>
      <c r="C26" s="308"/>
      <c r="D26" s="113">
        <v>2.4639160227438404</v>
      </c>
      <c r="E26" s="115">
        <v>507</v>
      </c>
      <c r="F26" s="114">
        <v>524</v>
      </c>
      <c r="G26" s="114">
        <v>533</v>
      </c>
      <c r="H26" s="114">
        <v>527</v>
      </c>
      <c r="I26" s="140">
        <v>543</v>
      </c>
      <c r="J26" s="115">
        <v>-36</v>
      </c>
      <c r="K26" s="116">
        <v>-6.6298342541436464</v>
      </c>
    </row>
    <row r="27" spans="1:255" ht="14.1" customHeight="1" x14ac:dyDescent="0.2">
      <c r="A27" s="306">
        <v>27</v>
      </c>
      <c r="B27" s="307" t="s">
        <v>244</v>
      </c>
      <c r="C27" s="308"/>
      <c r="D27" s="113">
        <v>2.1237303785780242</v>
      </c>
      <c r="E27" s="115">
        <v>437</v>
      </c>
      <c r="F27" s="114">
        <v>443</v>
      </c>
      <c r="G27" s="114">
        <v>450</v>
      </c>
      <c r="H27" s="114">
        <v>450</v>
      </c>
      <c r="I27" s="140">
        <v>458</v>
      </c>
      <c r="J27" s="115">
        <v>-21</v>
      </c>
      <c r="K27" s="116">
        <v>-4.5851528384279474</v>
      </c>
    </row>
    <row r="28" spans="1:255" ht="14.1" customHeight="1" x14ac:dyDescent="0.2">
      <c r="A28" s="306">
        <v>28</v>
      </c>
      <c r="B28" s="307" t="s">
        <v>245</v>
      </c>
      <c r="C28" s="308"/>
      <c r="D28" s="113">
        <v>3.2852213636584535</v>
      </c>
      <c r="E28" s="115">
        <v>676</v>
      </c>
      <c r="F28" s="114">
        <v>683</v>
      </c>
      <c r="G28" s="114">
        <v>707</v>
      </c>
      <c r="H28" s="114">
        <v>726</v>
      </c>
      <c r="I28" s="140">
        <v>732</v>
      </c>
      <c r="J28" s="115">
        <v>-56</v>
      </c>
      <c r="K28" s="116">
        <v>-7.6502732240437155</v>
      </c>
    </row>
    <row r="29" spans="1:255" ht="14.1" customHeight="1" x14ac:dyDescent="0.2">
      <c r="A29" s="306">
        <v>29</v>
      </c>
      <c r="B29" s="307" t="s">
        <v>246</v>
      </c>
      <c r="C29" s="308"/>
      <c r="D29" s="113">
        <v>2.6291490499100938</v>
      </c>
      <c r="E29" s="115">
        <v>541</v>
      </c>
      <c r="F29" s="114">
        <v>551</v>
      </c>
      <c r="G29" s="114">
        <v>602</v>
      </c>
      <c r="H29" s="114">
        <v>590</v>
      </c>
      <c r="I29" s="140">
        <v>576</v>
      </c>
      <c r="J29" s="115">
        <v>-35</v>
      </c>
      <c r="K29" s="116">
        <v>-6.0763888888888893</v>
      </c>
    </row>
    <row r="30" spans="1:255" ht="14.1" customHeight="1" x14ac:dyDescent="0.2">
      <c r="A30" s="306" t="s">
        <v>247</v>
      </c>
      <c r="B30" s="307" t="s">
        <v>248</v>
      </c>
      <c r="C30" s="308"/>
      <c r="D30" s="113">
        <v>0.93308062399766734</v>
      </c>
      <c r="E30" s="115">
        <v>192</v>
      </c>
      <c r="F30" s="114">
        <v>199</v>
      </c>
      <c r="G30" s="114">
        <v>255</v>
      </c>
      <c r="H30" s="114">
        <v>255</v>
      </c>
      <c r="I30" s="140">
        <v>246</v>
      </c>
      <c r="J30" s="115">
        <v>-54</v>
      </c>
      <c r="K30" s="116">
        <v>-21.951219512195124</v>
      </c>
    </row>
    <row r="31" spans="1:255" ht="14.1" customHeight="1" x14ac:dyDescent="0.2">
      <c r="A31" s="306" t="s">
        <v>249</v>
      </c>
      <c r="B31" s="307" t="s">
        <v>250</v>
      </c>
      <c r="C31" s="308"/>
      <c r="D31" s="113">
        <v>1.6523302716625359</v>
      </c>
      <c r="E31" s="115">
        <v>340</v>
      </c>
      <c r="F31" s="114">
        <v>343</v>
      </c>
      <c r="G31" s="114">
        <v>338</v>
      </c>
      <c r="H31" s="114">
        <v>328</v>
      </c>
      <c r="I31" s="140">
        <v>322</v>
      </c>
      <c r="J31" s="115">
        <v>18</v>
      </c>
      <c r="K31" s="116">
        <v>5.5900621118012426</v>
      </c>
    </row>
    <row r="32" spans="1:255" ht="14.1" customHeight="1" x14ac:dyDescent="0.2">
      <c r="A32" s="306">
        <v>31</v>
      </c>
      <c r="B32" s="307" t="s">
        <v>251</v>
      </c>
      <c r="C32" s="308"/>
      <c r="D32" s="113">
        <v>0.71438985274821398</v>
      </c>
      <c r="E32" s="115">
        <v>147</v>
      </c>
      <c r="F32" s="114">
        <v>144</v>
      </c>
      <c r="G32" s="114">
        <v>142</v>
      </c>
      <c r="H32" s="114">
        <v>146</v>
      </c>
      <c r="I32" s="140">
        <v>146</v>
      </c>
      <c r="J32" s="115">
        <v>1</v>
      </c>
      <c r="K32" s="116">
        <v>0.68493150684931503</v>
      </c>
    </row>
    <row r="33" spans="1:11" ht="14.1" customHeight="1" x14ac:dyDescent="0.2">
      <c r="A33" s="306">
        <v>32</v>
      </c>
      <c r="B33" s="307" t="s">
        <v>252</v>
      </c>
      <c r="C33" s="308"/>
      <c r="D33" s="113">
        <v>1.6571900665791903</v>
      </c>
      <c r="E33" s="115">
        <v>341</v>
      </c>
      <c r="F33" s="114">
        <v>336</v>
      </c>
      <c r="G33" s="114">
        <v>351</v>
      </c>
      <c r="H33" s="114">
        <v>365</v>
      </c>
      <c r="I33" s="140">
        <v>345</v>
      </c>
      <c r="J33" s="115">
        <v>-4</v>
      </c>
      <c r="K33" s="116">
        <v>-1.1594202898550725</v>
      </c>
    </row>
    <row r="34" spans="1:11" ht="14.1" customHeight="1" x14ac:dyDescent="0.2">
      <c r="A34" s="306">
        <v>33</v>
      </c>
      <c r="B34" s="307" t="s">
        <v>253</v>
      </c>
      <c r="C34" s="308"/>
      <c r="D34" s="113">
        <v>0.97195898333090347</v>
      </c>
      <c r="E34" s="115">
        <v>200</v>
      </c>
      <c r="F34" s="114">
        <v>193</v>
      </c>
      <c r="G34" s="114">
        <v>201</v>
      </c>
      <c r="H34" s="114">
        <v>194</v>
      </c>
      <c r="I34" s="140">
        <v>197</v>
      </c>
      <c r="J34" s="115">
        <v>3</v>
      </c>
      <c r="K34" s="116">
        <v>1.5228426395939085</v>
      </c>
    </row>
    <row r="35" spans="1:11" ht="14.1" customHeight="1" x14ac:dyDescent="0.2">
      <c r="A35" s="306">
        <v>34</v>
      </c>
      <c r="B35" s="307" t="s">
        <v>254</v>
      </c>
      <c r="C35" s="308"/>
      <c r="D35" s="113">
        <v>2.3958788939106768</v>
      </c>
      <c r="E35" s="115">
        <v>493</v>
      </c>
      <c r="F35" s="114">
        <v>492</v>
      </c>
      <c r="G35" s="114">
        <v>497</v>
      </c>
      <c r="H35" s="114">
        <v>483</v>
      </c>
      <c r="I35" s="140">
        <v>475</v>
      </c>
      <c r="J35" s="115">
        <v>18</v>
      </c>
      <c r="K35" s="116">
        <v>3.7894736842105261</v>
      </c>
    </row>
    <row r="36" spans="1:11" ht="14.1" customHeight="1" x14ac:dyDescent="0.2">
      <c r="A36" s="306">
        <v>41</v>
      </c>
      <c r="B36" s="307" t="s">
        <v>255</v>
      </c>
      <c r="C36" s="308"/>
      <c r="D36" s="113">
        <v>2.1528891480779513</v>
      </c>
      <c r="E36" s="115">
        <v>443</v>
      </c>
      <c r="F36" s="114">
        <v>428</v>
      </c>
      <c r="G36" s="114">
        <v>442</v>
      </c>
      <c r="H36" s="114">
        <v>427</v>
      </c>
      <c r="I36" s="140">
        <v>423</v>
      </c>
      <c r="J36" s="115">
        <v>20</v>
      </c>
      <c r="K36" s="116">
        <v>4.7281323877068555</v>
      </c>
    </row>
    <row r="37" spans="1:11" ht="14.1" customHeight="1" x14ac:dyDescent="0.2">
      <c r="A37" s="306">
        <v>42</v>
      </c>
      <c r="B37" s="307" t="s">
        <v>256</v>
      </c>
      <c r="C37" s="308"/>
      <c r="D37" s="113">
        <v>9.719589833309035E-2</v>
      </c>
      <c r="E37" s="115">
        <v>20</v>
      </c>
      <c r="F37" s="114">
        <v>21</v>
      </c>
      <c r="G37" s="114">
        <v>21</v>
      </c>
      <c r="H37" s="114">
        <v>21</v>
      </c>
      <c r="I37" s="140">
        <v>21</v>
      </c>
      <c r="J37" s="115">
        <v>-1</v>
      </c>
      <c r="K37" s="116">
        <v>-4.7619047619047619</v>
      </c>
    </row>
    <row r="38" spans="1:11" ht="14.1" customHeight="1" x14ac:dyDescent="0.2">
      <c r="A38" s="306">
        <v>43</v>
      </c>
      <c r="B38" s="307" t="s">
        <v>257</v>
      </c>
      <c r="C38" s="308"/>
      <c r="D38" s="113">
        <v>1.5065364241629002</v>
      </c>
      <c r="E38" s="115">
        <v>310</v>
      </c>
      <c r="F38" s="114">
        <v>281</v>
      </c>
      <c r="G38" s="114">
        <v>282</v>
      </c>
      <c r="H38" s="114">
        <v>261</v>
      </c>
      <c r="I38" s="140">
        <v>261</v>
      </c>
      <c r="J38" s="115">
        <v>49</v>
      </c>
      <c r="K38" s="116">
        <v>18.773946360153257</v>
      </c>
    </row>
    <row r="39" spans="1:11" ht="14.1" customHeight="1" x14ac:dyDescent="0.2">
      <c r="A39" s="306">
        <v>51</v>
      </c>
      <c r="B39" s="307" t="s">
        <v>258</v>
      </c>
      <c r="C39" s="308"/>
      <c r="D39" s="113">
        <v>7.8242698158137722</v>
      </c>
      <c r="E39" s="115">
        <v>1610</v>
      </c>
      <c r="F39" s="114">
        <v>1637</v>
      </c>
      <c r="G39" s="114">
        <v>1649</v>
      </c>
      <c r="H39" s="114">
        <v>1608</v>
      </c>
      <c r="I39" s="140">
        <v>1591</v>
      </c>
      <c r="J39" s="115">
        <v>19</v>
      </c>
      <c r="K39" s="116">
        <v>1.1942174732872408</v>
      </c>
    </row>
    <row r="40" spans="1:11" ht="14.1" customHeight="1" x14ac:dyDescent="0.2">
      <c r="A40" s="306" t="s">
        <v>259</v>
      </c>
      <c r="B40" s="307" t="s">
        <v>260</v>
      </c>
      <c r="C40" s="308"/>
      <c r="D40" s="113">
        <v>7.1390387325654858</v>
      </c>
      <c r="E40" s="115">
        <v>1469</v>
      </c>
      <c r="F40" s="114">
        <v>1495</v>
      </c>
      <c r="G40" s="114">
        <v>1509</v>
      </c>
      <c r="H40" s="114">
        <v>1465</v>
      </c>
      <c r="I40" s="140">
        <v>1446</v>
      </c>
      <c r="J40" s="115">
        <v>23</v>
      </c>
      <c r="K40" s="116">
        <v>1.590594744121715</v>
      </c>
    </row>
    <row r="41" spans="1:11" ht="14.1" customHeight="1" x14ac:dyDescent="0.2">
      <c r="A41" s="306"/>
      <c r="B41" s="307" t="s">
        <v>261</v>
      </c>
      <c r="C41" s="308"/>
      <c r="D41" s="113">
        <v>6.3517519560674538</v>
      </c>
      <c r="E41" s="115">
        <v>1307</v>
      </c>
      <c r="F41" s="114">
        <v>1329</v>
      </c>
      <c r="G41" s="114">
        <v>1350</v>
      </c>
      <c r="H41" s="114">
        <v>1302</v>
      </c>
      <c r="I41" s="140">
        <v>1289</v>
      </c>
      <c r="J41" s="115">
        <v>18</v>
      </c>
      <c r="K41" s="116">
        <v>1.3964313421256789</v>
      </c>
    </row>
    <row r="42" spans="1:11" ht="14.1" customHeight="1" x14ac:dyDescent="0.2">
      <c r="A42" s="306">
        <v>52</v>
      </c>
      <c r="B42" s="307" t="s">
        <v>262</v>
      </c>
      <c r="C42" s="308"/>
      <c r="D42" s="113">
        <v>2.6340088448267482</v>
      </c>
      <c r="E42" s="115">
        <v>542</v>
      </c>
      <c r="F42" s="114">
        <v>546</v>
      </c>
      <c r="G42" s="114">
        <v>550</v>
      </c>
      <c r="H42" s="114">
        <v>559</v>
      </c>
      <c r="I42" s="140">
        <v>562</v>
      </c>
      <c r="J42" s="115">
        <v>-20</v>
      </c>
      <c r="K42" s="116">
        <v>-3.5587188612099645</v>
      </c>
    </row>
    <row r="43" spans="1:11" ht="14.1" customHeight="1" x14ac:dyDescent="0.2">
      <c r="A43" s="306" t="s">
        <v>263</v>
      </c>
      <c r="B43" s="307" t="s">
        <v>264</v>
      </c>
      <c r="C43" s="308"/>
      <c r="D43" s="113">
        <v>2.1188705836613697</v>
      </c>
      <c r="E43" s="115">
        <v>436</v>
      </c>
      <c r="F43" s="114">
        <v>441</v>
      </c>
      <c r="G43" s="114">
        <v>444</v>
      </c>
      <c r="H43" s="114">
        <v>453</v>
      </c>
      <c r="I43" s="140">
        <v>459</v>
      </c>
      <c r="J43" s="115">
        <v>-23</v>
      </c>
      <c r="K43" s="116">
        <v>-5.0108932461873641</v>
      </c>
    </row>
    <row r="44" spans="1:11" ht="14.1" customHeight="1" x14ac:dyDescent="0.2">
      <c r="A44" s="306">
        <v>53</v>
      </c>
      <c r="B44" s="307" t="s">
        <v>265</v>
      </c>
      <c r="C44" s="308"/>
      <c r="D44" s="113">
        <v>0.70467026291490498</v>
      </c>
      <c r="E44" s="115">
        <v>145</v>
      </c>
      <c r="F44" s="114">
        <v>144</v>
      </c>
      <c r="G44" s="114">
        <v>149</v>
      </c>
      <c r="H44" s="114">
        <v>144</v>
      </c>
      <c r="I44" s="140">
        <v>143</v>
      </c>
      <c r="J44" s="115">
        <v>2</v>
      </c>
      <c r="K44" s="116">
        <v>1.3986013986013985</v>
      </c>
    </row>
    <row r="45" spans="1:11" ht="14.1" customHeight="1" x14ac:dyDescent="0.2">
      <c r="A45" s="306" t="s">
        <v>266</v>
      </c>
      <c r="B45" s="307" t="s">
        <v>267</v>
      </c>
      <c r="C45" s="308"/>
      <c r="D45" s="113">
        <v>0.58317538999854202</v>
      </c>
      <c r="E45" s="115">
        <v>120</v>
      </c>
      <c r="F45" s="114">
        <v>119</v>
      </c>
      <c r="G45" s="114">
        <v>122</v>
      </c>
      <c r="H45" s="114">
        <v>115</v>
      </c>
      <c r="I45" s="140">
        <v>114</v>
      </c>
      <c r="J45" s="115">
        <v>6</v>
      </c>
      <c r="K45" s="116">
        <v>5.2631578947368425</v>
      </c>
    </row>
    <row r="46" spans="1:11" ht="14.1" customHeight="1" x14ac:dyDescent="0.2">
      <c r="A46" s="306">
        <v>54</v>
      </c>
      <c r="B46" s="307" t="s">
        <v>268</v>
      </c>
      <c r="C46" s="308"/>
      <c r="D46" s="113">
        <v>2.8284006414929288</v>
      </c>
      <c r="E46" s="115">
        <v>582</v>
      </c>
      <c r="F46" s="114">
        <v>590</v>
      </c>
      <c r="G46" s="114">
        <v>594</v>
      </c>
      <c r="H46" s="114">
        <v>595</v>
      </c>
      <c r="I46" s="140">
        <v>599</v>
      </c>
      <c r="J46" s="115">
        <v>-17</v>
      </c>
      <c r="K46" s="116">
        <v>-2.8380634390651087</v>
      </c>
    </row>
    <row r="47" spans="1:11" ht="14.1" customHeight="1" x14ac:dyDescent="0.2">
      <c r="A47" s="306">
        <v>61</v>
      </c>
      <c r="B47" s="307" t="s">
        <v>269</v>
      </c>
      <c r="C47" s="308"/>
      <c r="D47" s="113">
        <v>2.4104582786606406</v>
      </c>
      <c r="E47" s="115">
        <v>496</v>
      </c>
      <c r="F47" s="114">
        <v>504</v>
      </c>
      <c r="G47" s="114">
        <v>513</v>
      </c>
      <c r="H47" s="114">
        <v>493</v>
      </c>
      <c r="I47" s="140">
        <v>502</v>
      </c>
      <c r="J47" s="115">
        <v>-6</v>
      </c>
      <c r="K47" s="116">
        <v>-1.1952191235059761</v>
      </c>
    </row>
    <row r="48" spans="1:11" ht="14.1" customHeight="1" x14ac:dyDescent="0.2">
      <c r="A48" s="306">
        <v>62</v>
      </c>
      <c r="B48" s="307" t="s">
        <v>270</v>
      </c>
      <c r="C48" s="308"/>
      <c r="D48" s="113">
        <v>7.4597851970646838</v>
      </c>
      <c r="E48" s="115">
        <v>1535</v>
      </c>
      <c r="F48" s="114">
        <v>1532</v>
      </c>
      <c r="G48" s="114">
        <v>1575</v>
      </c>
      <c r="H48" s="114">
        <v>1640</v>
      </c>
      <c r="I48" s="140">
        <v>1654</v>
      </c>
      <c r="J48" s="115">
        <v>-119</v>
      </c>
      <c r="K48" s="116">
        <v>-7.1946795646916568</v>
      </c>
    </row>
    <row r="49" spans="1:11" ht="14.1" customHeight="1" x14ac:dyDescent="0.2">
      <c r="A49" s="306">
        <v>63</v>
      </c>
      <c r="B49" s="307" t="s">
        <v>271</v>
      </c>
      <c r="C49" s="308"/>
      <c r="D49" s="113">
        <v>1.3558827817466104</v>
      </c>
      <c r="E49" s="115">
        <v>279</v>
      </c>
      <c r="F49" s="114">
        <v>272</v>
      </c>
      <c r="G49" s="114">
        <v>287</v>
      </c>
      <c r="H49" s="114">
        <v>279</v>
      </c>
      <c r="I49" s="140">
        <v>286</v>
      </c>
      <c r="J49" s="115">
        <v>-7</v>
      </c>
      <c r="K49" s="116">
        <v>-2.4475524475524475</v>
      </c>
    </row>
    <row r="50" spans="1:11" ht="14.1" customHeight="1" x14ac:dyDescent="0.2">
      <c r="A50" s="306" t="s">
        <v>272</v>
      </c>
      <c r="B50" s="307" t="s">
        <v>273</v>
      </c>
      <c r="C50" s="308"/>
      <c r="D50" s="113">
        <v>0.27214851533265294</v>
      </c>
      <c r="E50" s="115">
        <v>56</v>
      </c>
      <c r="F50" s="114">
        <v>55</v>
      </c>
      <c r="G50" s="114">
        <v>55</v>
      </c>
      <c r="H50" s="114">
        <v>54</v>
      </c>
      <c r="I50" s="140">
        <v>54</v>
      </c>
      <c r="J50" s="115">
        <v>2</v>
      </c>
      <c r="K50" s="116">
        <v>3.7037037037037037</v>
      </c>
    </row>
    <row r="51" spans="1:11" ht="14.1" customHeight="1" x14ac:dyDescent="0.2">
      <c r="A51" s="306" t="s">
        <v>274</v>
      </c>
      <c r="B51" s="307" t="s">
        <v>275</v>
      </c>
      <c r="C51" s="308"/>
      <c r="D51" s="113">
        <v>0.86504349516450407</v>
      </c>
      <c r="E51" s="115">
        <v>178</v>
      </c>
      <c r="F51" s="114">
        <v>168</v>
      </c>
      <c r="G51" s="114">
        <v>184</v>
      </c>
      <c r="H51" s="114">
        <v>177</v>
      </c>
      <c r="I51" s="140">
        <v>182</v>
      </c>
      <c r="J51" s="115">
        <v>-4</v>
      </c>
      <c r="K51" s="116">
        <v>-2.197802197802198</v>
      </c>
    </row>
    <row r="52" spans="1:11" ht="14.1" customHeight="1" x14ac:dyDescent="0.2">
      <c r="A52" s="306">
        <v>71</v>
      </c>
      <c r="B52" s="307" t="s">
        <v>276</v>
      </c>
      <c r="C52" s="308"/>
      <c r="D52" s="113">
        <v>12.159206881469602</v>
      </c>
      <c r="E52" s="115">
        <v>2502</v>
      </c>
      <c r="F52" s="114">
        <v>2518</v>
      </c>
      <c r="G52" s="114">
        <v>2560</v>
      </c>
      <c r="H52" s="114">
        <v>2547</v>
      </c>
      <c r="I52" s="140">
        <v>2533</v>
      </c>
      <c r="J52" s="115">
        <v>-31</v>
      </c>
      <c r="K52" s="116">
        <v>-1.2238452427951045</v>
      </c>
    </row>
    <row r="53" spans="1:11" ht="14.1" customHeight="1" x14ac:dyDescent="0.2">
      <c r="A53" s="306" t="s">
        <v>277</v>
      </c>
      <c r="B53" s="307" t="s">
        <v>278</v>
      </c>
      <c r="C53" s="308"/>
      <c r="D53" s="113">
        <v>5.2582980998201876</v>
      </c>
      <c r="E53" s="115">
        <v>1082</v>
      </c>
      <c r="F53" s="114">
        <v>1093</v>
      </c>
      <c r="G53" s="114">
        <v>1124</v>
      </c>
      <c r="H53" s="114">
        <v>1113</v>
      </c>
      <c r="I53" s="140">
        <v>1109</v>
      </c>
      <c r="J53" s="115">
        <v>-27</v>
      </c>
      <c r="K53" s="116">
        <v>-2.4346257889990981</v>
      </c>
    </row>
    <row r="54" spans="1:11" ht="14.1" customHeight="1" x14ac:dyDescent="0.2">
      <c r="A54" s="306" t="s">
        <v>279</v>
      </c>
      <c r="B54" s="307" t="s">
        <v>280</v>
      </c>
      <c r="C54" s="308"/>
      <c r="D54" s="113">
        <v>5.7588569762356032</v>
      </c>
      <c r="E54" s="115">
        <v>1185</v>
      </c>
      <c r="F54" s="114">
        <v>1183</v>
      </c>
      <c r="G54" s="114">
        <v>1191</v>
      </c>
      <c r="H54" s="114">
        <v>1196</v>
      </c>
      <c r="I54" s="140">
        <v>1189</v>
      </c>
      <c r="J54" s="115">
        <v>-4</v>
      </c>
      <c r="K54" s="116">
        <v>-0.33641715727502103</v>
      </c>
    </row>
    <row r="55" spans="1:11" ht="14.1" customHeight="1" x14ac:dyDescent="0.2">
      <c r="A55" s="306">
        <v>72</v>
      </c>
      <c r="B55" s="307" t="s">
        <v>281</v>
      </c>
      <c r="C55" s="308"/>
      <c r="D55" s="113">
        <v>3.9364338824901588</v>
      </c>
      <c r="E55" s="115">
        <v>810</v>
      </c>
      <c r="F55" s="114">
        <v>815</v>
      </c>
      <c r="G55" s="114">
        <v>825</v>
      </c>
      <c r="H55" s="114">
        <v>844</v>
      </c>
      <c r="I55" s="140">
        <v>855</v>
      </c>
      <c r="J55" s="115">
        <v>-45</v>
      </c>
      <c r="K55" s="116">
        <v>-5.2631578947368425</v>
      </c>
    </row>
    <row r="56" spans="1:11" ht="14.1" customHeight="1" x14ac:dyDescent="0.2">
      <c r="A56" s="306" t="s">
        <v>282</v>
      </c>
      <c r="B56" s="307" t="s">
        <v>283</v>
      </c>
      <c r="C56" s="308"/>
      <c r="D56" s="113">
        <v>2.1140107887447148</v>
      </c>
      <c r="E56" s="115">
        <v>435</v>
      </c>
      <c r="F56" s="114">
        <v>439</v>
      </c>
      <c r="G56" s="114">
        <v>442</v>
      </c>
      <c r="H56" s="114">
        <v>452</v>
      </c>
      <c r="I56" s="140">
        <v>463</v>
      </c>
      <c r="J56" s="115">
        <v>-28</v>
      </c>
      <c r="K56" s="116">
        <v>-6.0475161987041037</v>
      </c>
    </row>
    <row r="57" spans="1:11" ht="14.1" customHeight="1" x14ac:dyDescent="0.2">
      <c r="A57" s="306" t="s">
        <v>284</v>
      </c>
      <c r="B57" s="307" t="s">
        <v>285</v>
      </c>
      <c r="C57" s="308"/>
      <c r="D57" s="113">
        <v>0.9476600087476309</v>
      </c>
      <c r="E57" s="115">
        <v>195</v>
      </c>
      <c r="F57" s="114">
        <v>195</v>
      </c>
      <c r="G57" s="114">
        <v>199</v>
      </c>
      <c r="H57" s="114">
        <v>212</v>
      </c>
      <c r="I57" s="140">
        <v>211</v>
      </c>
      <c r="J57" s="115">
        <v>-16</v>
      </c>
      <c r="K57" s="116">
        <v>-7.5829383886255926</v>
      </c>
    </row>
    <row r="58" spans="1:11" ht="14.1" customHeight="1" x14ac:dyDescent="0.2">
      <c r="A58" s="306">
        <v>73</v>
      </c>
      <c r="B58" s="307" t="s">
        <v>286</v>
      </c>
      <c r="C58" s="308"/>
      <c r="D58" s="113">
        <v>3.0811099771589641</v>
      </c>
      <c r="E58" s="115">
        <v>634</v>
      </c>
      <c r="F58" s="114">
        <v>639</v>
      </c>
      <c r="G58" s="114">
        <v>636</v>
      </c>
      <c r="H58" s="114">
        <v>625</v>
      </c>
      <c r="I58" s="140">
        <v>634</v>
      </c>
      <c r="J58" s="115">
        <v>0</v>
      </c>
      <c r="K58" s="116">
        <v>0</v>
      </c>
    </row>
    <row r="59" spans="1:11" ht="14.1" customHeight="1" x14ac:dyDescent="0.2">
      <c r="A59" s="306" t="s">
        <v>287</v>
      </c>
      <c r="B59" s="307" t="s">
        <v>288</v>
      </c>
      <c r="C59" s="308"/>
      <c r="D59" s="113">
        <v>2.4639160227438404</v>
      </c>
      <c r="E59" s="115">
        <v>507</v>
      </c>
      <c r="F59" s="114">
        <v>513</v>
      </c>
      <c r="G59" s="114">
        <v>511</v>
      </c>
      <c r="H59" s="114">
        <v>498</v>
      </c>
      <c r="I59" s="140">
        <v>498</v>
      </c>
      <c r="J59" s="115">
        <v>9</v>
      </c>
      <c r="K59" s="116">
        <v>1.8072289156626506</v>
      </c>
    </row>
    <row r="60" spans="1:11" ht="14.1" customHeight="1" x14ac:dyDescent="0.2">
      <c r="A60" s="306">
        <v>81</v>
      </c>
      <c r="B60" s="307" t="s">
        <v>289</v>
      </c>
      <c r="C60" s="308"/>
      <c r="D60" s="113">
        <v>8.480342129562132</v>
      </c>
      <c r="E60" s="115">
        <v>1745</v>
      </c>
      <c r="F60" s="114">
        <v>1740</v>
      </c>
      <c r="G60" s="114">
        <v>1677</v>
      </c>
      <c r="H60" s="114">
        <v>1665</v>
      </c>
      <c r="I60" s="140">
        <v>1679</v>
      </c>
      <c r="J60" s="115">
        <v>66</v>
      </c>
      <c r="K60" s="116">
        <v>3.930911256700417</v>
      </c>
    </row>
    <row r="61" spans="1:11" ht="14.1" customHeight="1" x14ac:dyDescent="0.2">
      <c r="A61" s="306" t="s">
        <v>290</v>
      </c>
      <c r="B61" s="307" t="s">
        <v>291</v>
      </c>
      <c r="C61" s="308"/>
      <c r="D61" s="113">
        <v>2.0605530446615155</v>
      </c>
      <c r="E61" s="115">
        <v>424</v>
      </c>
      <c r="F61" s="114">
        <v>429</v>
      </c>
      <c r="G61" s="114">
        <v>423</v>
      </c>
      <c r="H61" s="114">
        <v>404</v>
      </c>
      <c r="I61" s="140">
        <v>413</v>
      </c>
      <c r="J61" s="115">
        <v>11</v>
      </c>
      <c r="K61" s="116">
        <v>2.6634382566585955</v>
      </c>
    </row>
    <row r="62" spans="1:11" ht="14.1" customHeight="1" x14ac:dyDescent="0.2">
      <c r="A62" s="306" t="s">
        <v>292</v>
      </c>
      <c r="B62" s="307" t="s">
        <v>293</v>
      </c>
      <c r="C62" s="308"/>
      <c r="D62" s="113">
        <v>4.1648442435729214</v>
      </c>
      <c r="E62" s="115">
        <v>857</v>
      </c>
      <c r="F62" s="114">
        <v>853</v>
      </c>
      <c r="G62" s="114">
        <v>805</v>
      </c>
      <c r="H62" s="114">
        <v>815</v>
      </c>
      <c r="I62" s="140">
        <v>815</v>
      </c>
      <c r="J62" s="115">
        <v>42</v>
      </c>
      <c r="K62" s="116">
        <v>5.1533742331288339</v>
      </c>
    </row>
    <row r="63" spans="1:11" ht="14.1" customHeight="1" x14ac:dyDescent="0.2">
      <c r="A63" s="306"/>
      <c r="B63" s="307" t="s">
        <v>294</v>
      </c>
      <c r="C63" s="308"/>
      <c r="D63" s="113">
        <v>3.9121349079068861</v>
      </c>
      <c r="E63" s="115">
        <v>805</v>
      </c>
      <c r="F63" s="114">
        <v>805</v>
      </c>
      <c r="G63" s="114">
        <v>758</v>
      </c>
      <c r="H63" s="114">
        <v>770</v>
      </c>
      <c r="I63" s="140">
        <v>766</v>
      </c>
      <c r="J63" s="115">
        <v>39</v>
      </c>
      <c r="K63" s="116">
        <v>5.0913838120104442</v>
      </c>
    </row>
    <row r="64" spans="1:11" ht="14.1" customHeight="1" x14ac:dyDescent="0.2">
      <c r="A64" s="306" t="s">
        <v>295</v>
      </c>
      <c r="B64" s="307" t="s">
        <v>296</v>
      </c>
      <c r="C64" s="308"/>
      <c r="D64" s="113">
        <v>0.90392185449774021</v>
      </c>
      <c r="E64" s="115">
        <v>186</v>
      </c>
      <c r="F64" s="114">
        <v>171</v>
      </c>
      <c r="G64" s="114">
        <v>173</v>
      </c>
      <c r="H64" s="114">
        <v>172</v>
      </c>
      <c r="I64" s="140">
        <v>173</v>
      </c>
      <c r="J64" s="115">
        <v>13</v>
      </c>
      <c r="K64" s="116">
        <v>7.5144508670520231</v>
      </c>
    </row>
    <row r="65" spans="1:11" ht="14.1" customHeight="1" x14ac:dyDescent="0.2">
      <c r="A65" s="306" t="s">
        <v>297</v>
      </c>
      <c r="B65" s="307" t="s">
        <v>298</v>
      </c>
      <c r="C65" s="308"/>
      <c r="D65" s="113">
        <v>0.71924964766486854</v>
      </c>
      <c r="E65" s="115">
        <v>148</v>
      </c>
      <c r="F65" s="114">
        <v>152</v>
      </c>
      <c r="G65" s="114">
        <v>147</v>
      </c>
      <c r="H65" s="114">
        <v>144</v>
      </c>
      <c r="I65" s="140">
        <v>146</v>
      </c>
      <c r="J65" s="115">
        <v>2</v>
      </c>
      <c r="K65" s="116">
        <v>1.3698630136986301</v>
      </c>
    </row>
    <row r="66" spans="1:11" ht="14.1" customHeight="1" x14ac:dyDescent="0.2">
      <c r="A66" s="306">
        <v>82</v>
      </c>
      <c r="B66" s="307" t="s">
        <v>299</v>
      </c>
      <c r="C66" s="308"/>
      <c r="D66" s="113">
        <v>3.2560625941585264</v>
      </c>
      <c r="E66" s="115">
        <v>670</v>
      </c>
      <c r="F66" s="114">
        <v>676</v>
      </c>
      <c r="G66" s="114">
        <v>654</v>
      </c>
      <c r="H66" s="114">
        <v>623</v>
      </c>
      <c r="I66" s="140">
        <v>624</v>
      </c>
      <c r="J66" s="115">
        <v>46</v>
      </c>
      <c r="K66" s="116">
        <v>7.3717948717948714</v>
      </c>
    </row>
    <row r="67" spans="1:11" ht="14.1" customHeight="1" x14ac:dyDescent="0.2">
      <c r="A67" s="306" t="s">
        <v>300</v>
      </c>
      <c r="B67" s="307" t="s">
        <v>301</v>
      </c>
      <c r="C67" s="308"/>
      <c r="D67" s="113">
        <v>2.4347572532439132</v>
      </c>
      <c r="E67" s="115">
        <v>501</v>
      </c>
      <c r="F67" s="114">
        <v>503</v>
      </c>
      <c r="G67" s="114">
        <v>482</v>
      </c>
      <c r="H67" s="114">
        <v>460</v>
      </c>
      <c r="I67" s="140">
        <v>455</v>
      </c>
      <c r="J67" s="115">
        <v>46</v>
      </c>
      <c r="K67" s="116">
        <v>10.109890109890109</v>
      </c>
    </row>
    <row r="68" spans="1:11" ht="14.1" customHeight="1" x14ac:dyDescent="0.2">
      <c r="A68" s="306" t="s">
        <v>302</v>
      </c>
      <c r="B68" s="307" t="s">
        <v>303</v>
      </c>
      <c r="C68" s="308"/>
      <c r="D68" s="113">
        <v>0.43252174758225204</v>
      </c>
      <c r="E68" s="115">
        <v>89</v>
      </c>
      <c r="F68" s="114">
        <v>91</v>
      </c>
      <c r="G68" s="114">
        <v>90</v>
      </c>
      <c r="H68" s="114">
        <v>85</v>
      </c>
      <c r="I68" s="140">
        <v>87</v>
      </c>
      <c r="J68" s="115">
        <v>2</v>
      </c>
      <c r="K68" s="116">
        <v>2.2988505747126435</v>
      </c>
    </row>
    <row r="69" spans="1:11" ht="14.1" customHeight="1" x14ac:dyDescent="0.2">
      <c r="A69" s="306">
        <v>83</v>
      </c>
      <c r="B69" s="307" t="s">
        <v>304</v>
      </c>
      <c r="C69" s="308"/>
      <c r="D69" s="113">
        <v>8.3053895125625701</v>
      </c>
      <c r="E69" s="115">
        <v>1709</v>
      </c>
      <c r="F69" s="114">
        <v>1703</v>
      </c>
      <c r="G69" s="114">
        <v>1697</v>
      </c>
      <c r="H69" s="114">
        <v>1665</v>
      </c>
      <c r="I69" s="140">
        <v>1657</v>
      </c>
      <c r="J69" s="115">
        <v>52</v>
      </c>
      <c r="K69" s="116">
        <v>3.1382015691007847</v>
      </c>
    </row>
    <row r="70" spans="1:11" ht="14.1" customHeight="1" x14ac:dyDescent="0.2">
      <c r="A70" s="306" t="s">
        <v>305</v>
      </c>
      <c r="B70" s="307" t="s">
        <v>306</v>
      </c>
      <c r="C70" s="308"/>
      <c r="D70" s="113">
        <v>6.7599747290664336</v>
      </c>
      <c r="E70" s="115">
        <v>1391</v>
      </c>
      <c r="F70" s="114">
        <v>1385</v>
      </c>
      <c r="G70" s="114">
        <v>1388</v>
      </c>
      <c r="H70" s="114">
        <v>1358</v>
      </c>
      <c r="I70" s="140">
        <v>1357</v>
      </c>
      <c r="J70" s="115">
        <v>34</v>
      </c>
      <c r="K70" s="116">
        <v>2.5055268975681653</v>
      </c>
    </row>
    <row r="71" spans="1:11" ht="14.1" customHeight="1" x14ac:dyDescent="0.2">
      <c r="A71" s="306"/>
      <c r="B71" s="307" t="s">
        <v>307</v>
      </c>
      <c r="C71" s="308"/>
      <c r="D71" s="113">
        <v>2.6291490499100938</v>
      </c>
      <c r="E71" s="115">
        <v>541</v>
      </c>
      <c r="F71" s="114">
        <v>537</v>
      </c>
      <c r="G71" s="114">
        <v>540</v>
      </c>
      <c r="H71" s="114">
        <v>525</v>
      </c>
      <c r="I71" s="140">
        <v>521</v>
      </c>
      <c r="J71" s="115">
        <v>20</v>
      </c>
      <c r="K71" s="116">
        <v>3.8387715930902111</v>
      </c>
    </row>
    <row r="72" spans="1:11" ht="14.1" customHeight="1" x14ac:dyDescent="0.2">
      <c r="A72" s="306">
        <v>84</v>
      </c>
      <c r="B72" s="307" t="s">
        <v>308</v>
      </c>
      <c r="C72" s="308"/>
      <c r="D72" s="113">
        <v>1.2441074986635563</v>
      </c>
      <c r="E72" s="115">
        <v>256</v>
      </c>
      <c r="F72" s="114">
        <v>255</v>
      </c>
      <c r="G72" s="114">
        <v>244</v>
      </c>
      <c r="H72" s="114">
        <v>240</v>
      </c>
      <c r="I72" s="140">
        <v>258</v>
      </c>
      <c r="J72" s="115">
        <v>-2</v>
      </c>
      <c r="K72" s="116">
        <v>-0.77519379844961245</v>
      </c>
    </row>
    <row r="73" spans="1:11" ht="14.1" customHeight="1" x14ac:dyDescent="0.2">
      <c r="A73" s="306" t="s">
        <v>309</v>
      </c>
      <c r="B73" s="307" t="s">
        <v>310</v>
      </c>
      <c r="C73" s="308"/>
      <c r="D73" s="113">
        <v>0.4471011323322156</v>
      </c>
      <c r="E73" s="115">
        <v>92</v>
      </c>
      <c r="F73" s="114">
        <v>90</v>
      </c>
      <c r="G73" s="114">
        <v>87</v>
      </c>
      <c r="H73" s="114">
        <v>82</v>
      </c>
      <c r="I73" s="140">
        <v>97</v>
      </c>
      <c r="J73" s="115">
        <v>-5</v>
      </c>
      <c r="K73" s="116">
        <v>-5.1546391752577323</v>
      </c>
    </row>
    <row r="74" spans="1:11" ht="14.1" customHeight="1" x14ac:dyDescent="0.2">
      <c r="A74" s="306" t="s">
        <v>311</v>
      </c>
      <c r="B74" s="307" t="s">
        <v>312</v>
      </c>
      <c r="C74" s="308"/>
      <c r="D74" s="113">
        <v>0.2235505661661078</v>
      </c>
      <c r="E74" s="115">
        <v>46</v>
      </c>
      <c r="F74" s="114">
        <v>48</v>
      </c>
      <c r="G74" s="114">
        <v>48</v>
      </c>
      <c r="H74" s="114">
        <v>51</v>
      </c>
      <c r="I74" s="140">
        <v>51</v>
      </c>
      <c r="J74" s="115">
        <v>-5</v>
      </c>
      <c r="K74" s="116">
        <v>-9.8039215686274517</v>
      </c>
    </row>
    <row r="75" spans="1:11" ht="14.1" customHeight="1" x14ac:dyDescent="0.2">
      <c r="A75" s="306" t="s">
        <v>313</v>
      </c>
      <c r="B75" s="307" t="s">
        <v>314</v>
      </c>
      <c r="C75" s="308"/>
      <c r="D75" s="113">
        <v>6.3177333916508718E-2</v>
      </c>
      <c r="E75" s="115">
        <v>13</v>
      </c>
      <c r="F75" s="114">
        <v>11</v>
      </c>
      <c r="G75" s="114">
        <v>9</v>
      </c>
      <c r="H75" s="114">
        <v>10</v>
      </c>
      <c r="I75" s="140">
        <v>10</v>
      </c>
      <c r="J75" s="115">
        <v>3</v>
      </c>
      <c r="K75" s="116">
        <v>30</v>
      </c>
    </row>
    <row r="76" spans="1:11" ht="14.1" customHeight="1" x14ac:dyDescent="0.2">
      <c r="A76" s="306">
        <v>91</v>
      </c>
      <c r="B76" s="307" t="s">
        <v>315</v>
      </c>
      <c r="C76" s="308"/>
      <c r="D76" s="113">
        <v>8.7476308499781302E-2</v>
      </c>
      <c r="E76" s="115">
        <v>18</v>
      </c>
      <c r="F76" s="114">
        <v>17</v>
      </c>
      <c r="G76" s="114">
        <v>19</v>
      </c>
      <c r="H76" s="114">
        <v>19</v>
      </c>
      <c r="I76" s="140">
        <v>22</v>
      </c>
      <c r="J76" s="115">
        <v>-4</v>
      </c>
      <c r="K76" s="116">
        <v>-18.181818181818183</v>
      </c>
    </row>
    <row r="77" spans="1:11" ht="14.1" customHeight="1" x14ac:dyDescent="0.2">
      <c r="A77" s="306">
        <v>92</v>
      </c>
      <c r="B77" s="307" t="s">
        <v>316</v>
      </c>
      <c r="C77" s="308"/>
      <c r="D77" s="113">
        <v>2.575691305826894</v>
      </c>
      <c r="E77" s="115">
        <v>530</v>
      </c>
      <c r="F77" s="114">
        <v>513</v>
      </c>
      <c r="G77" s="114">
        <v>552</v>
      </c>
      <c r="H77" s="114">
        <v>592</v>
      </c>
      <c r="I77" s="140">
        <v>614</v>
      </c>
      <c r="J77" s="115">
        <v>-84</v>
      </c>
      <c r="K77" s="116">
        <v>-13.680781758957655</v>
      </c>
    </row>
    <row r="78" spans="1:11" ht="14.1" customHeight="1" x14ac:dyDescent="0.2">
      <c r="A78" s="306">
        <v>93</v>
      </c>
      <c r="B78" s="307" t="s">
        <v>317</v>
      </c>
      <c r="C78" s="308"/>
      <c r="D78" s="113">
        <v>0.12149487291636293</v>
      </c>
      <c r="E78" s="115">
        <v>25</v>
      </c>
      <c r="F78" s="114">
        <v>26</v>
      </c>
      <c r="G78" s="114">
        <v>26</v>
      </c>
      <c r="H78" s="114">
        <v>26</v>
      </c>
      <c r="I78" s="140">
        <v>24</v>
      </c>
      <c r="J78" s="115">
        <v>1</v>
      </c>
      <c r="K78" s="116">
        <v>4.166666666666667</v>
      </c>
    </row>
    <row r="79" spans="1:11" ht="14.1" customHeight="1" x14ac:dyDescent="0.2">
      <c r="A79" s="306">
        <v>94</v>
      </c>
      <c r="B79" s="307" t="s">
        <v>318</v>
      </c>
      <c r="C79" s="308"/>
      <c r="D79" s="113">
        <v>9.2336103416435833E-2</v>
      </c>
      <c r="E79" s="115">
        <v>19</v>
      </c>
      <c r="F79" s="114">
        <v>28</v>
      </c>
      <c r="G79" s="114">
        <v>20</v>
      </c>
      <c r="H79" s="114">
        <v>26</v>
      </c>
      <c r="I79" s="140" t="s">
        <v>513</v>
      </c>
      <c r="J79" s="115" t="s">
        <v>513</v>
      </c>
      <c r="K79" s="116" t="s">
        <v>513</v>
      </c>
    </row>
    <row r="80" spans="1:11" ht="14.1" customHeight="1" x14ac:dyDescent="0.2">
      <c r="A80" s="306" t="s">
        <v>319</v>
      </c>
      <c r="B80" s="307" t="s">
        <v>320</v>
      </c>
      <c r="C80" s="308"/>
      <c r="D80" s="113">
        <v>0</v>
      </c>
      <c r="E80" s="115">
        <v>0</v>
      </c>
      <c r="F80" s="114" t="s">
        <v>513</v>
      </c>
      <c r="G80" s="114" t="s">
        <v>513</v>
      </c>
      <c r="H80" s="114" t="s">
        <v>513</v>
      </c>
      <c r="I80" s="140" t="s">
        <v>513</v>
      </c>
      <c r="J80" s="115" t="s">
        <v>513</v>
      </c>
      <c r="K80" s="116" t="s">
        <v>513</v>
      </c>
    </row>
    <row r="81" spans="1:11" ht="14.1" customHeight="1" x14ac:dyDescent="0.2">
      <c r="A81" s="310" t="s">
        <v>321</v>
      </c>
      <c r="B81" s="311" t="s">
        <v>224</v>
      </c>
      <c r="C81" s="312"/>
      <c r="D81" s="125">
        <v>0.43738154249890654</v>
      </c>
      <c r="E81" s="143">
        <v>90</v>
      </c>
      <c r="F81" s="144">
        <v>89</v>
      </c>
      <c r="G81" s="144">
        <v>113</v>
      </c>
      <c r="H81" s="144">
        <v>103</v>
      </c>
      <c r="I81" s="145">
        <v>102</v>
      </c>
      <c r="J81" s="143">
        <v>-12</v>
      </c>
      <c r="K81" s="146">
        <v>-11.764705882352942</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3921</v>
      </c>
      <c r="E12" s="114">
        <v>4155</v>
      </c>
      <c r="F12" s="114">
        <v>4154</v>
      </c>
      <c r="G12" s="114">
        <v>4226</v>
      </c>
      <c r="H12" s="140">
        <v>4281</v>
      </c>
      <c r="I12" s="115">
        <v>-360</v>
      </c>
      <c r="J12" s="116">
        <v>-8.409250175192712</v>
      </c>
      <c r="K12"/>
      <c r="L12"/>
      <c r="M12"/>
      <c r="N12"/>
      <c r="O12"/>
      <c r="P12"/>
    </row>
    <row r="13" spans="1:16" s="110" customFormat="1" ht="14.45" customHeight="1" x14ac:dyDescent="0.2">
      <c r="A13" s="120" t="s">
        <v>105</v>
      </c>
      <c r="B13" s="119" t="s">
        <v>106</v>
      </c>
      <c r="C13" s="113">
        <v>42.004590665646518</v>
      </c>
      <c r="D13" s="115">
        <v>1647</v>
      </c>
      <c r="E13" s="114">
        <v>1728</v>
      </c>
      <c r="F13" s="114">
        <v>1724</v>
      </c>
      <c r="G13" s="114">
        <v>1729</v>
      </c>
      <c r="H13" s="140">
        <v>1734</v>
      </c>
      <c r="I13" s="115">
        <v>-87</v>
      </c>
      <c r="J13" s="116">
        <v>-5.0173010380622838</v>
      </c>
      <c r="K13"/>
      <c r="L13"/>
      <c r="M13"/>
      <c r="N13"/>
      <c r="O13"/>
      <c r="P13"/>
    </row>
    <row r="14" spans="1:16" s="110" customFormat="1" ht="14.45" customHeight="1" x14ac:dyDescent="0.2">
      <c r="A14" s="120"/>
      <c r="B14" s="119" t="s">
        <v>107</v>
      </c>
      <c r="C14" s="113">
        <v>57.995409334353482</v>
      </c>
      <c r="D14" s="115">
        <v>2274</v>
      </c>
      <c r="E14" s="114">
        <v>2427</v>
      </c>
      <c r="F14" s="114">
        <v>2430</v>
      </c>
      <c r="G14" s="114">
        <v>2497</v>
      </c>
      <c r="H14" s="140">
        <v>2547</v>
      </c>
      <c r="I14" s="115">
        <v>-273</v>
      </c>
      <c r="J14" s="116">
        <v>-10.71849234393404</v>
      </c>
      <c r="K14"/>
      <c r="L14"/>
      <c r="M14"/>
      <c r="N14"/>
      <c r="O14"/>
      <c r="P14"/>
    </row>
    <row r="15" spans="1:16" s="110" customFormat="1" ht="14.45" customHeight="1" x14ac:dyDescent="0.2">
      <c r="A15" s="118" t="s">
        <v>105</v>
      </c>
      <c r="B15" s="121" t="s">
        <v>108</v>
      </c>
      <c r="C15" s="113">
        <v>16.373374139250192</v>
      </c>
      <c r="D15" s="115">
        <v>642</v>
      </c>
      <c r="E15" s="114">
        <v>711</v>
      </c>
      <c r="F15" s="114">
        <v>727</v>
      </c>
      <c r="G15" s="114">
        <v>752</v>
      </c>
      <c r="H15" s="140">
        <v>760</v>
      </c>
      <c r="I15" s="115">
        <v>-118</v>
      </c>
      <c r="J15" s="116">
        <v>-15.526315789473685</v>
      </c>
      <c r="K15"/>
      <c r="L15"/>
      <c r="M15"/>
      <c r="N15"/>
      <c r="O15"/>
      <c r="P15"/>
    </row>
    <row r="16" spans="1:16" s="110" customFormat="1" ht="14.45" customHeight="1" x14ac:dyDescent="0.2">
      <c r="A16" s="118"/>
      <c r="B16" s="121" t="s">
        <v>109</v>
      </c>
      <c r="C16" s="113">
        <v>44.223412394797244</v>
      </c>
      <c r="D16" s="115">
        <v>1734</v>
      </c>
      <c r="E16" s="114">
        <v>1814</v>
      </c>
      <c r="F16" s="114">
        <v>1807</v>
      </c>
      <c r="G16" s="114">
        <v>1826</v>
      </c>
      <c r="H16" s="140">
        <v>1885</v>
      </c>
      <c r="I16" s="115">
        <v>-151</v>
      </c>
      <c r="J16" s="116">
        <v>-8.0106100795755975</v>
      </c>
      <c r="K16"/>
      <c r="L16"/>
      <c r="M16"/>
      <c r="N16"/>
      <c r="O16"/>
      <c r="P16"/>
    </row>
    <row r="17" spans="1:16" s="110" customFormat="1" ht="14.45" customHeight="1" x14ac:dyDescent="0.2">
      <c r="A17" s="118"/>
      <c r="B17" s="121" t="s">
        <v>110</v>
      </c>
      <c r="C17" s="113">
        <v>20.760010201479215</v>
      </c>
      <c r="D17" s="115">
        <v>814</v>
      </c>
      <c r="E17" s="114">
        <v>867</v>
      </c>
      <c r="F17" s="114">
        <v>865</v>
      </c>
      <c r="G17" s="114">
        <v>901</v>
      </c>
      <c r="H17" s="140">
        <v>893</v>
      </c>
      <c r="I17" s="115">
        <v>-79</v>
      </c>
      <c r="J17" s="116">
        <v>-8.846584546472565</v>
      </c>
      <c r="K17"/>
      <c r="L17"/>
      <c r="M17"/>
      <c r="N17"/>
      <c r="O17"/>
      <c r="P17"/>
    </row>
    <row r="18" spans="1:16" s="110" customFormat="1" ht="14.45" customHeight="1" x14ac:dyDescent="0.2">
      <c r="A18" s="120"/>
      <c r="B18" s="121" t="s">
        <v>111</v>
      </c>
      <c r="C18" s="113">
        <v>18.64320326447335</v>
      </c>
      <c r="D18" s="115">
        <v>731</v>
      </c>
      <c r="E18" s="114">
        <v>763</v>
      </c>
      <c r="F18" s="114">
        <v>755</v>
      </c>
      <c r="G18" s="114">
        <v>747</v>
      </c>
      <c r="H18" s="140">
        <v>743</v>
      </c>
      <c r="I18" s="115">
        <v>-12</v>
      </c>
      <c r="J18" s="116">
        <v>-1.6150740242261103</v>
      </c>
      <c r="K18"/>
      <c r="L18"/>
      <c r="M18"/>
      <c r="N18"/>
      <c r="O18"/>
      <c r="P18"/>
    </row>
    <row r="19" spans="1:16" s="110" customFormat="1" ht="14.45" customHeight="1" x14ac:dyDescent="0.2">
      <c r="A19" s="120"/>
      <c r="B19" s="121" t="s">
        <v>112</v>
      </c>
      <c r="C19" s="113">
        <v>2.1168069370058658</v>
      </c>
      <c r="D19" s="115">
        <v>83</v>
      </c>
      <c r="E19" s="114">
        <v>76</v>
      </c>
      <c r="F19" s="114">
        <v>81</v>
      </c>
      <c r="G19" s="114">
        <v>64</v>
      </c>
      <c r="H19" s="140">
        <v>66</v>
      </c>
      <c r="I19" s="115">
        <v>17</v>
      </c>
      <c r="J19" s="116">
        <v>25.757575757575758</v>
      </c>
      <c r="K19"/>
      <c r="L19"/>
      <c r="M19"/>
      <c r="N19"/>
      <c r="O19"/>
      <c r="P19"/>
    </row>
    <row r="20" spans="1:16" s="110" customFormat="1" ht="14.45" customHeight="1" x14ac:dyDescent="0.2">
      <c r="A20" s="120" t="s">
        <v>113</v>
      </c>
      <c r="B20" s="119" t="s">
        <v>116</v>
      </c>
      <c r="C20" s="113">
        <v>93.292527416475394</v>
      </c>
      <c r="D20" s="115">
        <v>3658</v>
      </c>
      <c r="E20" s="114">
        <v>3879</v>
      </c>
      <c r="F20" s="114">
        <v>3865</v>
      </c>
      <c r="G20" s="114">
        <v>3926</v>
      </c>
      <c r="H20" s="140">
        <v>3968</v>
      </c>
      <c r="I20" s="115">
        <v>-310</v>
      </c>
      <c r="J20" s="116">
        <v>-7.8125</v>
      </c>
      <c r="K20"/>
      <c r="L20"/>
      <c r="M20"/>
      <c r="N20"/>
      <c r="O20"/>
      <c r="P20"/>
    </row>
    <row r="21" spans="1:16" s="110" customFormat="1" ht="14.45" customHeight="1" x14ac:dyDescent="0.2">
      <c r="A21" s="123"/>
      <c r="B21" s="124" t="s">
        <v>117</v>
      </c>
      <c r="C21" s="125">
        <v>6.5544503953073194</v>
      </c>
      <c r="D21" s="143">
        <v>257</v>
      </c>
      <c r="E21" s="144">
        <v>270</v>
      </c>
      <c r="F21" s="144">
        <v>286</v>
      </c>
      <c r="G21" s="144">
        <v>297</v>
      </c>
      <c r="H21" s="145">
        <v>310</v>
      </c>
      <c r="I21" s="143">
        <v>-53</v>
      </c>
      <c r="J21" s="146">
        <v>-17.096774193548388</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380155</v>
      </c>
      <c r="E23" s="114">
        <v>395139</v>
      </c>
      <c r="F23" s="114">
        <v>399145</v>
      </c>
      <c r="G23" s="114">
        <v>399832</v>
      </c>
      <c r="H23" s="140">
        <v>393011</v>
      </c>
      <c r="I23" s="115">
        <v>-12856</v>
      </c>
      <c r="J23" s="116">
        <v>-3.2711552602853353</v>
      </c>
      <c r="K23"/>
      <c r="L23"/>
      <c r="M23"/>
      <c r="N23"/>
      <c r="O23"/>
      <c r="P23"/>
    </row>
    <row r="24" spans="1:16" s="110" customFormat="1" ht="14.45" customHeight="1" x14ac:dyDescent="0.2">
      <c r="A24" s="120" t="s">
        <v>105</v>
      </c>
      <c r="B24" s="119" t="s">
        <v>106</v>
      </c>
      <c r="C24" s="113">
        <v>40.319869526903503</v>
      </c>
      <c r="D24" s="115">
        <v>153278</v>
      </c>
      <c r="E24" s="114">
        <v>158105</v>
      </c>
      <c r="F24" s="114">
        <v>159703</v>
      </c>
      <c r="G24" s="114">
        <v>159216</v>
      </c>
      <c r="H24" s="140">
        <v>156372</v>
      </c>
      <c r="I24" s="115">
        <v>-3094</v>
      </c>
      <c r="J24" s="116">
        <v>-1.9786150973320031</v>
      </c>
      <c r="K24"/>
      <c r="L24"/>
      <c r="M24"/>
      <c r="N24"/>
      <c r="O24"/>
      <c r="P24"/>
    </row>
    <row r="25" spans="1:16" s="110" customFormat="1" ht="14.45" customHeight="1" x14ac:dyDescent="0.2">
      <c r="A25" s="120"/>
      <c r="B25" s="119" t="s">
        <v>107</v>
      </c>
      <c r="C25" s="113">
        <v>59.680130473096497</v>
      </c>
      <c r="D25" s="115">
        <v>226877</v>
      </c>
      <c r="E25" s="114">
        <v>237034</v>
      </c>
      <c r="F25" s="114">
        <v>239442</v>
      </c>
      <c r="G25" s="114">
        <v>240616</v>
      </c>
      <c r="H25" s="140">
        <v>236639</v>
      </c>
      <c r="I25" s="115">
        <v>-9762</v>
      </c>
      <c r="J25" s="116">
        <v>-4.1252709823824478</v>
      </c>
      <c r="K25"/>
      <c r="L25"/>
      <c r="M25"/>
      <c r="N25"/>
      <c r="O25"/>
      <c r="P25"/>
    </row>
    <row r="26" spans="1:16" s="110" customFormat="1" ht="14.45" customHeight="1" x14ac:dyDescent="0.2">
      <c r="A26" s="118" t="s">
        <v>105</v>
      </c>
      <c r="B26" s="121" t="s">
        <v>108</v>
      </c>
      <c r="C26" s="113">
        <v>17.372124528152991</v>
      </c>
      <c r="D26" s="115">
        <v>66041</v>
      </c>
      <c r="E26" s="114">
        <v>70375</v>
      </c>
      <c r="F26" s="114">
        <v>71566</v>
      </c>
      <c r="G26" s="114">
        <v>73610</v>
      </c>
      <c r="H26" s="140">
        <v>70778</v>
      </c>
      <c r="I26" s="115">
        <v>-4737</v>
      </c>
      <c r="J26" s="116">
        <v>-6.6927576365537318</v>
      </c>
      <c r="K26"/>
      <c r="L26"/>
      <c r="M26"/>
      <c r="N26"/>
      <c r="O26"/>
      <c r="P26"/>
    </row>
    <row r="27" spans="1:16" s="110" customFormat="1" ht="14.45" customHeight="1" x14ac:dyDescent="0.2">
      <c r="A27" s="118"/>
      <c r="B27" s="121" t="s">
        <v>109</v>
      </c>
      <c r="C27" s="113">
        <v>46.862200944351649</v>
      </c>
      <c r="D27" s="115">
        <v>178149</v>
      </c>
      <c r="E27" s="114">
        <v>186195</v>
      </c>
      <c r="F27" s="114">
        <v>188380</v>
      </c>
      <c r="G27" s="114">
        <v>188153</v>
      </c>
      <c r="H27" s="140">
        <v>186486</v>
      </c>
      <c r="I27" s="115">
        <v>-8337</v>
      </c>
      <c r="J27" s="116">
        <v>-4.4705768797657734</v>
      </c>
      <c r="K27"/>
      <c r="L27"/>
      <c r="M27"/>
      <c r="N27"/>
      <c r="O27"/>
      <c r="P27"/>
    </row>
    <row r="28" spans="1:16" s="110" customFormat="1" ht="14.45" customHeight="1" x14ac:dyDescent="0.2">
      <c r="A28" s="118"/>
      <c r="B28" s="121" t="s">
        <v>110</v>
      </c>
      <c r="C28" s="113">
        <v>19.586747510883718</v>
      </c>
      <c r="D28" s="115">
        <v>74460</v>
      </c>
      <c r="E28" s="114">
        <v>75716</v>
      </c>
      <c r="F28" s="114">
        <v>76406</v>
      </c>
      <c r="G28" s="114">
        <v>76039</v>
      </c>
      <c r="H28" s="140">
        <v>75063</v>
      </c>
      <c r="I28" s="115">
        <v>-603</v>
      </c>
      <c r="J28" s="116">
        <v>-0.80332520682626596</v>
      </c>
      <c r="K28"/>
      <c r="L28"/>
      <c r="M28"/>
      <c r="N28"/>
      <c r="O28"/>
      <c r="P28"/>
    </row>
    <row r="29" spans="1:16" s="110" customFormat="1" ht="14.45" customHeight="1" x14ac:dyDescent="0.2">
      <c r="A29" s="118"/>
      <c r="B29" s="121" t="s">
        <v>111</v>
      </c>
      <c r="C29" s="113">
        <v>16.178663966013861</v>
      </c>
      <c r="D29" s="115">
        <v>61504</v>
      </c>
      <c r="E29" s="114">
        <v>62852</v>
      </c>
      <c r="F29" s="114">
        <v>62793</v>
      </c>
      <c r="G29" s="114">
        <v>62030</v>
      </c>
      <c r="H29" s="140">
        <v>60684</v>
      </c>
      <c r="I29" s="115">
        <v>820</v>
      </c>
      <c r="J29" s="116">
        <v>1.3512622767121483</v>
      </c>
      <c r="K29"/>
      <c r="L29"/>
      <c r="M29"/>
      <c r="N29"/>
      <c r="O29"/>
      <c r="P29"/>
    </row>
    <row r="30" spans="1:16" s="110" customFormat="1" ht="14.45" customHeight="1" x14ac:dyDescent="0.2">
      <c r="A30" s="120"/>
      <c r="B30" s="121" t="s">
        <v>112</v>
      </c>
      <c r="C30" s="113">
        <v>1.5401612500164406</v>
      </c>
      <c r="D30" s="115">
        <v>5855</v>
      </c>
      <c r="E30" s="114">
        <v>5988</v>
      </c>
      <c r="F30" s="114">
        <v>6252</v>
      </c>
      <c r="G30" s="114">
        <v>5475</v>
      </c>
      <c r="H30" s="140">
        <v>5360</v>
      </c>
      <c r="I30" s="115">
        <v>495</v>
      </c>
      <c r="J30" s="116">
        <v>9.2350746268656714</v>
      </c>
      <c r="K30"/>
      <c r="L30"/>
      <c r="M30"/>
      <c r="N30"/>
      <c r="O30"/>
      <c r="P30"/>
    </row>
    <row r="31" spans="1:16" s="110" customFormat="1" ht="14.45" customHeight="1" x14ac:dyDescent="0.2">
      <c r="A31" s="120" t="s">
        <v>113</v>
      </c>
      <c r="B31" s="119" t="s">
        <v>116</v>
      </c>
      <c r="C31" s="113">
        <v>88.824821454406759</v>
      </c>
      <c r="D31" s="115">
        <v>337672</v>
      </c>
      <c r="E31" s="114">
        <v>351094</v>
      </c>
      <c r="F31" s="114">
        <v>355279</v>
      </c>
      <c r="G31" s="114">
        <v>356564</v>
      </c>
      <c r="H31" s="140">
        <v>351162</v>
      </c>
      <c r="I31" s="115">
        <v>-13490</v>
      </c>
      <c r="J31" s="116">
        <v>-3.8415318286147135</v>
      </c>
      <c r="K31"/>
      <c r="L31"/>
      <c r="M31"/>
      <c r="N31"/>
      <c r="O31"/>
      <c r="P31"/>
    </row>
    <row r="32" spans="1:16" s="110" customFormat="1" ht="14.45" customHeight="1" x14ac:dyDescent="0.2">
      <c r="A32" s="123"/>
      <c r="B32" s="124" t="s">
        <v>117</v>
      </c>
      <c r="C32" s="125">
        <v>10.977101445463035</v>
      </c>
      <c r="D32" s="143">
        <v>41730</v>
      </c>
      <c r="E32" s="144">
        <v>43264</v>
      </c>
      <c r="F32" s="144">
        <v>43077</v>
      </c>
      <c r="G32" s="144">
        <v>42486</v>
      </c>
      <c r="H32" s="145">
        <v>41087</v>
      </c>
      <c r="I32" s="143">
        <v>643</v>
      </c>
      <c r="J32" s="146">
        <v>1.5649718889186361</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3377</v>
      </c>
      <c r="E56" s="114">
        <v>3560</v>
      </c>
      <c r="F56" s="114">
        <v>3566</v>
      </c>
      <c r="G56" s="114">
        <v>3589</v>
      </c>
      <c r="H56" s="140">
        <v>3582</v>
      </c>
      <c r="I56" s="115">
        <v>-205</v>
      </c>
      <c r="J56" s="116">
        <v>-5.7230597431602455</v>
      </c>
      <c r="K56"/>
      <c r="L56"/>
      <c r="M56"/>
      <c r="N56"/>
      <c r="O56"/>
      <c r="P56"/>
    </row>
    <row r="57" spans="1:16" s="110" customFormat="1" ht="14.45" customHeight="1" x14ac:dyDescent="0.2">
      <c r="A57" s="120" t="s">
        <v>105</v>
      </c>
      <c r="B57" s="119" t="s">
        <v>106</v>
      </c>
      <c r="C57" s="113">
        <v>41.101569440331659</v>
      </c>
      <c r="D57" s="115">
        <v>1388</v>
      </c>
      <c r="E57" s="114">
        <v>1455</v>
      </c>
      <c r="F57" s="114">
        <v>1468</v>
      </c>
      <c r="G57" s="114">
        <v>1444</v>
      </c>
      <c r="H57" s="140">
        <v>1444</v>
      </c>
      <c r="I57" s="115">
        <v>-56</v>
      </c>
      <c r="J57" s="116">
        <v>-3.8781163434903045</v>
      </c>
    </row>
    <row r="58" spans="1:16" s="110" customFormat="1" ht="14.45" customHeight="1" x14ac:dyDescent="0.2">
      <c r="A58" s="120"/>
      <c r="B58" s="119" t="s">
        <v>107</v>
      </c>
      <c r="C58" s="113">
        <v>58.898430559668341</v>
      </c>
      <c r="D58" s="115">
        <v>1989</v>
      </c>
      <c r="E58" s="114">
        <v>2105</v>
      </c>
      <c r="F58" s="114">
        <v>2098</v>
      </c>
      <c r="G58" s="114">
        <v>2145</v>
      </c>
      <c r="H58" s="140">
        <v>2138</v>
      </c>
      <c r="I58" s="115">
        <v>-149</v>
      </c>
      <c r="J58" s="116">
        <v>-6.9691300280636108</v>
      </c>
    </row>
    <row r="59" spans="1:16" s="110" customFormat="1" ht="14.45" customHeight="1" x14ac:dyDescent="0.2">
      <c r="A59" s="118" t="s">
        <v>105</v>
      </c>
      <c r="B59" s="121" t="s">
        <v>108</v>
      </c>
      <c r="C59" s="113">
        <v>15.309446254071661</v>
      </c>
      <c r="D59" s="115">
        <v>517</v>
      </c>
      <c r="E59" s="114">
        <v>557</v>
      </c>
      <c r="F59" s="114">
        <v>562</v>
      </c>
      <c r="G59" s="114">
        <v>566</v>
      </c>
      <c r="H59" s="140">
        <v>561</v>
      </c>
      <c r="I59" s="115">
        <v>-44</v>
      </c>
      <c r="J59" s="116">
        <v>-7.8431372549019605</v>
      </c>
    </row>
    <row r="60" spans="1:16" s="110" customFormat="1" ht="14.45" customHeight="1" x14ac:dyDescent="0.2">
      <c r="A60" s="118"/>
      <c r="B60" s="121" t="s">
        <v>109</v>
      </c>
      <c r="C60" s="113">
        <v>46.342907906425822</v>
      </c>
      <c r="D60" s="115">
        <v>1565</v>
      </c>
      <c r="E60" s="114">
        <v>1656</v>
      </c>
      <c r="F60" s="114">
        <v>1667</v>
      </c>
      <c r="G60" s="114">
        <v>1688</v>
      </c>
      <c r="H60" s="140">
        <v>1698</v>
      </c>
      <c r="I60" s="115">
        <v>-133</v>
      </c>
      <c r="J60" s="116">
        <v>-7.8327444051825674</v>
      </c>
    </row>
    <row r="61" spans="1:16" s="110" customFormat="1" ht="14.45" customHeight="1" x14ac:dyDescent="0.2">
      <c r="A61" s="118"/>
      <c r="B61" s="121" t="s">
        <v>110</v>
      </c>
      <c r="C61" s="113">
        <v>20.136215575954989</v>
      </c>
      <c r="D61" s="115">
        <v>680</v>
      </c>
      <c r="E61" s="114">
        <v>714</v>
      </c>
      <c r="F61" s="114">
        <v>712</v>
      </c>
      <c r="G61" s="114">
        <v>720</v>
      </c>
      <c r="H61" s="140">
        <v>722</v>
      </c>
      <c r="I61" s="115">
        <v>-42</v>
      </c>
      <c r="J61" s="116">
        <v>-5.8171745152354575</v>
      </c>
    </row>
    <row r="62" spans="1:16" s="110" customFormat="1" ht="14.45" customHeight="1" x14ac:dyDescent="0.2">
      <c r="A62" s="120"/>
      <c r="B62" s="121" t="s">
        <v>111</v>
      </c>
      <c r="C62" s="113">
        <v>18.211430263547527</v>
      </c>
      <c r="D62" s="115">
        <v>615</v>
      </c>
      <c r="E62" s="114">
        <v>633</v>
      </c>
      <c r="F62" s="114">
        <v>625</v>
      </c>
      <c r="G62" s="114">
        <v>615</v>
      </c>
      <c r="H62" s="140">
        <v>601</v>
      </c>
      <c r="I62" s="115">
        <v>14</v>
      </c>
      <c r="J62" s="116">
        <v>2.3294509151414311</v>
      </c>
    </row>
    <row r="63" spans="1:16" s="110" customFormat="1" ht="14.45" customHeight="1" x14ac:dyDescent="0.2">
      <c r="A63" s="120"/>
      <c r="B63" s="121" t="s">
        <v>112</v>
      </c>
      <c r="C63" s="113">
        <v>1.8655611489487711</v>
      </c>
      <c r="D63" s="115">
        <v>63</v>
      </c>
      <c r="E63" s="114">
        <v>63</v>
      </c>
      <c r="F63" s="114">
        <v>65</v>
      </c>
      <c r="G63" s="114">
        <v>60</v>
      </c>
      <c r="H63" s="140">
        <v>53</v>
      </c>
      <c r="I63" s="115">
        <v>10</v>
      </c>
      <c r="J63" s="116">
        <v>18.867924528301888</v>
      </c>
    </row>
    <row r="64" spans="1:16" s="110" customFormat="1" ht="14.45" customHeight="1" x14ac:dyDescent="0.2">
      <c r="A64" s="120" t="s">
        <v>113</v>
      </c>
      <c r="B64" s="119" t="s">
        <v>116</v>
      </c>
      <c r="C64" s="113">
        <v>90.761030500444178</v>
      </c>
      <c r="D64" s="115">
        <v>3065</v>
      </c>
      <c r="E64" s="114">
        <v>3237</v>
      </c>
      <c r="F64" s="114">
        <v>3234</v>
      </c>
      <c r="G64" s="114">
        <v>3262</v>
      </c>
      <c r="H64" s="140">
        <v>3252</v>
      </c>
      <c r="I64" s="115">
        <v>-187</v>
      </c>
      <c r="J64" s="116">
        <v>-5.7503075030750308</v>
      </c>
    </row>
    <row r="65" spans="1:10" s="110" customFormat="1" ht="14.45" customHeight="1" x14ac:dyDescent="0.2">
      <c r="A65" s="123"/>
      <c r="B65" s="124" t="s">
        <v>117</v>
      </c>
      <c r="C65" s="125">
        <v>9.0316849274503994</v>
      </c>
      <c r="D65" s="143">
        <v>305</v>
      </c>
      <c r="E65" s="144">
        <v>317</v>
      </c>
      <c r="F65" s="144">
        <v>326</v>
      </c>
      <c r="G65" s="144">
        <v>323</v>
      </c>
      <c r="H65" s="145">
        <v>327</v>
      </c>
      <c r="I65" s="143">
        <v>-22</v>
      </c>
      <c r="J65" s="146">
        <v>-6.7278287461773703</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3921</v>
      </c>
      <c r="G11" s="114">
        <v>4155</v>
      </c>
      <c r="H11" s="114">
        <v>4154</v>
      </c>
      <c r="I11" s="114">
        <v>4226</v>
      </c>
      <c r="J11" s="140">
        <v>4281</v>
      </c>
      <c r="K11" s="114">
        <v>-360</v>
      </c>
      <c r="L11" s="116">
        <v>-8.409250175192712</v>
      </c>
    </row>
    <row r="12" spans="1:17" s="110" customFormat="1" ht="24" customHeight="1" x14ac:dyDescent="0.2">
      <c r="A12" s="604" t="s">
        <v>185</v>
      </c>
      <c r="B12" s="605"/>
      <c r="C12" s="605"/>
      <c r="D12" s="606"/>
      <c r="E12" s="113">
        <v>42.004590665646518</v>
      </c>
      <c r="F12" s="115">
        <v>1647</v>
      </c>
      <c r="G12" s="114">
        <v>1728</v>
      </c>
      <c r="H12" s="114">
        <v>1724</v>
      </c>
      <c r="I12" s="114">
        <v>1729</v>
      </c>
      <c r="J12" s="140">
        <v>1734</v>
      </c>
      <c r="K12" s="114">
        <v>-87</v>
      </c>
      <c r="L12" s="116">
        <v>-5.0173010380622838</v>
      </c>
    </row>
    <row r="13" spans="1:17" s="110" customFormat="1" ht="15" customHeight="1" x14ac:dyDescent="0.2">
      <c r="A13" s="120"/>
      <c r="B13" s="612" t="s">
        <v>107</v>
      </c>
      <c r="C13" s="612"/>
      <c r="E13" s="113">
        <v>57.995409334353482</v>
      </c>
      <c r="F13" s="115">
        <v>2274</v>
      </c>
      <c r="G13" s="114">
        <v>2427</v>
      </c>
      <c r="H13" s="114">
        <v>2430</v>
      </c>
      <c r="I13" s="114">
        <v>2497</v>
      </c>
      <c r="J13" s="140">
        <v>2547</v>
      </c>
      <c r="K13" s="114">
        <v>-273</v>
      </c>
      <c r="L13" s="116">
        <v>-10.71849234393404</v>
      </c>
    </row>
    <row r="14" spans="1:17" s="110" customFormat="1" ht="22.5" customHeight="1" x14ac:dyDescent="0.2">
      <c r="A14" s="604" t="s">
        <v>186</v>
      </c>
      <c r="B14" s="605"/>
      <c r="C14" s="605"/>
      <c r="D14" s="606"/>
      <c r="E14" s="113">
        <v>16.373374139250192</v>
      </c>
      <c r="F14" s="115">
        <v>642</v>
      </c>
      <c r="G14" s="114">
        <v>711</v>
      </c>
      <c r="H14" s="114">
        <v>727</v>
      </c>
      <c r="I14" s="114">
        <v>752</v>
      </c>
      <c r="J14" s="140">
        <v>760</v>
      </c>
      <c r="K14" s="114">
        <v>-118</v>
      </c>
      <c r="L14" s="116">
        <v>-15.526315789473685</v>
      </c>
    </row>
    <row r="15" spans="1:17" s="110" customFormat="1" ht="15" customHeight="1" x14ac:dyDescent="0.2">
      <c r="A15" s="120"/>
      <c r="B15" s="119"/>
      <c r="C15" s="258" t="s">
        <v>106</v>
      </c>
      <c r="E15" s="113">
        <v>50</v>
      </c>
      <c r="F15" s="115">
        <v>321</v>
      </c>
      <c r="G15" s="114">
        <v>342</v>
      </c>
      <c r="H15" s="114">
        <v>340</v>
      </c>
      <c r="I15" s="114">
        <v>346</v>
      </c>
      <c r="J15" s="140">
        <v>353</v>
      </c>
      <c r="K15" s="114">
        <v>-32</v>
      </c>
      <c r="L15" s="116">
        <v>-9.0651558073654392</v>
      </c>
    </row>
    <row r="16" spans="1:17" s="110" customFormat="1" ht="15" customHeight="1" x14ac:dyDescent="0.2">
      <c r="A16" s="120"/>
      <c r="B16" s="119"/>
      <c r="C16" s="258" t="s">
        <v>107</v>
      </c>
      <c r="E16" s="113">
        <v>50</v>
      </c>
      <c r="F16" s="115">
        <v>321</v>
      </c>
      <c r="G16" s="114">
        <v>369</v>
      </c>
      <c r="H16" s="114">
        <v>387</v>
      </c>
      <c r="I16" s="114">
        <v>406</v>
      </c>
      <c r="J16" s="140">
        <v>407</v>
      </c>
      <c r="K16" s="114">
        <v>-86</v>
      </c>
      <c r="L16" s="116">
        <v>-21.13022113022113</v>
      </c>
    </row>
    <row r="17" spans="1:12" s="110" customFormat="1" ht="15" customHeight="1" x14ac:dyDescent="0.2">
      <c r="A17" s="120"/>
      <c r="B17" s="121" t="s">
        <v>109</v>
      </c>
      <c r="C17" s="258"/>
      <c r="E17" s="113">
        <v>44.223412394797244</v>
      </c>
      <c r="F17" s="115">
        <v>1734</v>
      </c>
      <c r="G17" s="114">
        <v>1814</v>
      </c>
      <c r="H17" s="114">
        <v>1807</v>
      </c>
      <c r="I17" s="114">
        <v>1826</v>
      </c>
      <c r="J17" s="140">
        <v>1885</v>
      </c>
      <c r="K17" s="114">
        <v>-151</v>
      </c>
      <c r="L17" s="116">
        <v>-8.0106100795755975</v>
      </c>
    </row>
    <row r="18" spans="1:12" s="110" customFormat="1" ht="15" customHeight="1" x14ac:dyDescent="0.2">
      <c r="A18" s="120"/>
      <c r="B18" s="119"/>
      <c r="C18" s="258" t="s">
        <v>106</v>
      </c>
      <c r="E18" s="113">
        <v>36.332179930795846</v>
      </c>
      <c r="F18" s="115">
        <v>630</v>
      </c>
      <c r="G18" s="114">
        <v>654</v>
      </c>
      <c r="H18" s="114">
        <v>665</v>
      </c>
      <c r="I18" s="114">
        <v>654</v>
      </c>
      <c r="J18" s="140">
        <v>663</v>
      </c>
      <c r="K18" s="114">
        <v>-33</v>
      </c>
      <c r="L18" s="116">
        <v>-4.9773755656108598</v>
      </c>
    </row>
    <row r="19" spans="1:12" s="110" customFormat="1" ht="15" customHeight="1" x14ac:dyDescent="0.2">
      <c r="A19" s="120"/>
      <c r="B19" s="119"/>
      <c r="C19" s="258" t="s">
        <v>107</v>
      </c>
      <c r="E19" s="113">
        <v>63.667820069204154</v>
      </c>
      <c r="F19" s="115">
        <v>1104</v>
      </c>
      <c r="G19" s="114">
        <v>1160</v>
      </c>
      <c r="H19" s="114">
        <v>1142</v>
      </c>
      <c r="I19" s="114">
        <v>1172</v>
      </c>
      <c r="J19" s="140">
        <v>1222</v>
      </c>
      <c r="K19" s="114">
        <v>-118</v>
      </c>
      <c r="L19" s="116">
        <v>-9.656301145662848</v>
      </c>
    </row>
    <row r="20" spans="1:12" s="110" customFormat="1" ht="15" customHeight="1" x14ac:dyDescent="0.2">
      <c r="A20" s="120"/>
      <c r="B20" s="121" t="s">
        <v>110</v>
      </c>
      <c r="C20" s="258"/>
      <c r="E20" s="113">
        <v>20.760010201479215</v>
      </c>
      <c r="F20" s="115">
        <v>814</v>
      </c>
      <c r="G20" s="114">
        <v>867</v>
      </c>
      <c r="H20" s="114">
        <v>865</v>
      </c>
      <c r="I20" s="114">
        <v>901</v>
      </c>
      <c r="J20" s="140">
        <v>893</v>
      </c>
      <c r="K20" s="114">
        <v>-79</v>
      </c>
      <c r="L20" s="116">
        <v>-8.846584546472565</v>
      </c>
    </row>
    <row r="21" spans="1:12" s="110" customFormat="1" ht="15" customHeight="1" x14ac:dyDescent="0.2">
      <c r="A21" s="120"/>
      <c r="B21" s="119"/>
      <c r="C21" s="258" t="s">
        <v>106</v>
      </c>
      <c r="E21" s="113">
        <v>37.469287469287472</v>
      </c>
      <c r="F21" s="115">
        <v>305</v>
      </c>
      <c r="G21" s="114">
        <v>328</v>
      </c>
      <c r="H21" s="114">
        <v>326</v>
      </c>
      <c r="I21" s="114">
        <v>340</v>
      </c>
      <c r="J21" s="140">
        <v>334</v>
      </c>
      <c r="K21" s="114">
        <v>-29</v>
      </c>
      <c r="L21" s="116">
        <v>-8.682634730538922</v>
      </c>
    </row>
    <row r="22" spans="1:12" s="110" customFormat="1" ht="15" customHeight="1" x14ac:dyDescent="0.2">
      <c r="A22" s="120"/>
      <c r="B22" s="119"/>
      <c r="C22" s="258" t="s">
        <v>107</v>
      </c>
      <c r="E22" s="113">
        <v>62.530712530712528</v>
      </c>
      <c r="F22" s="115">
        <v>509</v>
      </c>
      <c r="G22" s="114">
        <v>539</v>
      </c>
      <c r="H22" s="114">
        <v>539</v>
      </c>
      <c r="I22" s="114">
        <v>561</v>
      </c>
      <c r="J22" s="140">
        <v>559</v>
      </c>
      <c r="K22" s="114">
        <v>-50</v>
      </c>
      <c r="L22" s="116">
        <v>-8.9445438282647594</v>
      </c>
    </row>
    <row r="23" spans="1:12" s="110" customFormat="1" ht="15" customHeight="1" x14ac:dyDescent="0.2">
      <c r="A23" s="120"/>
      <c r="B23" s="121" t="s">
        <v>111</v>
      </c>
      <c r="C23" s="258"/>
      <c r="E23" s="113">
        <v>18.64320326447335</v>
      </c>
      <c r="F23" s="115">
        <v>731</v>
      </c>
      <c r="G23" s="114">
        <v>763</v>
      </c>
      <c r="H23" s="114">
        <v>755</v>
      </c>
      <c r="I23" s="114">
        <v>747</v>
      </c>
      <c r="J23" s="140">
        <v>743</v>
      </c>
      <c r="K23" s="114">
        <v>-12</v>
      </c>
      <c r="L23" s="116">
        <v>-1.6150740242261103</v>
      </c>
    </row>
    <row r="24" spans="1:12" s="110" customFormat="1" ht="15" customHeight="1" x14ac:dyDescent="0.2">
      <c r="A24" s="120"/>
      <c r="B24" s="119"/>
      <c r="C24" s="258" t="s">
        <v>106</v>
      </c>
      <c r="E24" s="113">
        <v>53.488372093023258</v>
      </c>
      <c r="F24" s="115">
        <v>391</v>
      </c>
      <c r="G24" s="114">
        <v>404</v>
      </c>
      <c r="H24" s="114">
        <v>393</v>
      </c>
      <c r="I24" s="114">
        <v>389</v>
      </c>
      <c r="J24" s="140">
        <v>384</v>
      </c>
      <c r="K24" s="114">
        <v>7</v>
      </c>
      <c r="L24" s="116">
        <v>1.8229166666666667</v>
      </c>
    </row>
    <row r="25" spans="1:12" s="110" customFormat="1" ht="15" customHeight="1" x14ac:dyDescent="0.2">
      <c r="A25" s="120"/>
      <c r="B25" s="119"/>
      <c r="C25" s="258" t="s">
        <v>107</v>
      </c>
      <c r="E25" s="113">
        <v>46.511627906976742</v>
      </c>
      <c r="F25" s="115">
        <v>340</v>
      </c>
      <c r="G25" s="114">
        <v>359</v>
      </c>
      <c r="H25" s="114">
        <v>362</v>
      </c>
      <c r="I25" s="114">
        <v>358</v>
      </c>
      <c r="J25" s="140">
        <v>359</v>
      </c>
      <c r="K25" s="114">
        <v>-19</v>
      </c>
      <c r="L25" s="116">
        <v>-5.2924791086350975</v>
      </c>
    </row>
    <row r="26" spans="1:12" s="110" customFormat="1" ht="15" customHeight="1" x14ac:dyDescent="0.2">
      <c r="A26" s="120"/>
      <c r="C26" s="121" t="s">
        <v>187</v>
      </c>
      <c r="D26" s="110" t="s">
        <v>188</v>
      </c>
      <c r="E26" s="113">
        <v>2.1168069370058658</v>
      </c>
      <c r="F26" s="115">
        <v>83</v>
      </c>
      <c r="G26" s="114">
        <v>76</v>
      </c>
      <c r="H26" s="114">
        <v>81</v>
      </c>
      <c r="I26" s="114">
        <v>64</v>
      </c>
      <c r="J26" s="140">
        <v>66</v>
      </c>
      <c r="K26" s="114">
        <v>17</v>
      </c>
      <c r="L26" s="116">
        <v>25.757575757575758</v>
      </c>
    </row>
    <row r="27" spans="1:12" s="110" customFormat="1" ht="15" customHeight="1" x14ac:dyDescent="0.2">
      <c r="A27" s="120"/>
      <c r="B27" s="119"/>
      <c r="D27" s="259" t="s">
        <v>106</v>
      </c>
      <c r="E27" s="113">
        <v>53.012048192771083</v>
      </c>
      <c r="F27" s="115">
        <v>44</v>
      </c>
      <c r="G27" s="114">
        <v>42</v>
      </c>
      <c r="H27" s="114">
        <v>45</v>
      </c>
      <c r="I27" s="114">
        <v>31</v>
      </c>
      <c r="J27" s="140">
        <v>32</v>
      </c>
      <c r="K27" s="114">
        <v>12</v>
      </c>
      <c r="L27" s="116">
        <v>37.5</v>
      </c>
    </row>
    <row r="28" spans="1:12" s="110" customFormat="1" ht="15" customHeight="1" x14ac:dyDescent="0.2">
      <c r="A28" s="120"/>
      <c r="B28" s="119"/>
      <c r="D28" s="259" t="s">
        <v>107</v>
      </c>
      <c r="E28" s="113">
        <v>46.987951807228917</v>
      </c>
      <c r="F28" s="115">
        <v>39</v>
      </c>
      <c r="G28" s="114">
        <v>34</v>
      </c>
      <c r="H28" s="114">
        <v>36</v>
      </c>
      <c r="I28" s="114">
        <v>33</v>
      </c>
      <c r="J28" s="140">
        <v>34</v>
      </c>
      <c r="K28" s="114">
        <v>5</v>
      </c>
      <c r="L28" s="116">
        <v>14.705882352941176</v>
      </c>
    </row>
    <row r="29" spans="1:12" s="110" customFormat="1" ht="24" customHeight="1" x14ac:dyDescent="0.2">
      <c r="A29" s="604" t="s">
        <v>189</v>
      </c>
      <c r="B29" s="605"/>
      <c r="C29" s="605"/>
      <c r="D29" s="606"/>
      <c r="E29" s="113">
        <v>93.292527416475394</v>
      </c>
      <c r="F29" s="115">
        <v>3658</v>
      </c>
      <c r="G29" s="114">
        <v>3879</v>
      </c>
      <c r="H29" s="114">
        <v>3865</v>
      </c>
      <c r="I29" s="114">
        <v>3926</v>
      </c>
      <c r="J29" s="140">
        <v>3968</v>
      </c>
      <c r="K29" s="114">
        <v>-310</v>
      </c>
      <c r="L29" s="116">
        <v>-7.8125</v>
      </c>
    </row>
    <row r="30" spans="1:12" s="110" customFormat="1" ht="15" customHeight="1" x14ac:dyDescent="0.2">
      <c r="A30" s="120"/>
      <c r="B30" s="119"/>
      <c r="C30" s="258" t="s">
        <v>106</v>
      </c>
      <c r="E30" s="113">
        <v>42.318206670311646</v>
      </c>
      <c r="F30" s="115">
        <v>1548</v>
      </c>
      <c r="G30" s="114">
        <v>1619</v>
      </c>
      <c r="H30" s="114">
        <v>1598</v>
      </c>
      <c r="I30" s="114">
        <v>1593</v>
      </c>
      <c r="J30" s="140">
        <v>1589</v>
      </c>
      <c r="K30" s="114">
        <v>-41</v>
      </c>
      <c r="L30" s="116">
        <v>-2.5802391441157959</v>
      </c>
    </row>
    <row r="31" spans="1:12" s="110" customFormat="1" ht="15" customHeight="1" x14ac:dyDescent="0.2">
      <c r="A31" s="120"/>
      <c r="B31" s="119"/>
      <c r="C31" s="258" t="s">
        <v>107</v>
      </c>
      <c r="E31" s="113">
        <v>57.681793329688354</v>
      </c>
      <c r="F31" s="115">
        <v>2110</v>
      </c>
      <c r="G31" s="114">
        <v>2260</v>
      </c>
      <c r="H31" s="114">
        <v>2267</v>
      </c>
      <c r="I31" s="114">
        <v>2333</v>
      </c>
      <c r="J31" s="140">
        <v>2379</v>
      </c>
      <c r="K31" s="114">
        <v>-269</v>
      </c>
      <c r="L31" s="116">
        <v>-11.307271963009669</v>
      </c>
    </row>
    <row r="32" spans="1:12" s="110" customFormat="1" ht="15" customHeight="1" x14ac:dyDescent="0.2">
      <c r="A32" s="120"/>
      <c r="B32" s="119" t="s">
        <v>117</v>
      </c>
      <c r="C32" s="258"/>
      <c r="E32" s="113">
        <v>6.5544503953073194</v>
      </c>
      <c r="F32" s="114">
        <v>257</v>
      </c>
      <c r="G32" s="114">
        <v>270</v>
      </c>
      <c r="H32" s="114">
        <v>286</v>
      </c>
      <c r="I32" s="114">
        <v>297</v>
      </c>
      <c r="J32" s="140">
        <v>310</v>
      </c>
      <c r="K32" s="114">
        <v>-53</v>
      </c>
      <c r="L32" s="116">
        <v>-17.096774193548388</v>
      </c>
    </row>
    <row r="33" spans="1:12" s="110" customFormat="1" ht="15" customHeight="1" x14ac:dyDescent="0.2">
      <c r="A33" s="120"/>
      <c r="B33" s="119"/>
      <c r="C33" s="258" t="s">
        <v>106</v>
      </c>
      <c r="E33" s="113">
        <v>37.7431906614786</v>
      </c>
      <c r="F33" s="114">
        <v>97</v>
      </c>
      <c r="G33" s="114">
        <v>105</v>
      </c>
      <c r="H33" s="114">
        <v>124</v>
      </c>
      <c r="I33" s="114">
        <v>134</v>
      </c>
      <c r="J33" s="140">
        <v>143</v>
      </c>
      <c r="K33" s="114">
        <v>-46</v>
      </c>
      <c r="L33" s="116">
        <v>-32.167832167832167</v>
      </c>
    </row>
    <row r="34" spans="1:12" s="110" customFormat="1" ht="15" customHeight="1" x14ac:dyDescent="0.2">
      <c r="A34" s="120"/>
      <c r="B34" s="119"/>
      <c r="C34" s="258" t="s">
        <v>107</v>
      </c>
      <c r="E34" s="113">
        <v>62.2568093385214</v>
      </c>
      <c r="F34" s="114">
        <v>160</v>
      </c>
      <c r="G34" s="114">
        <v>165</v>
      </c>
      <c r="H34" s="114">
        <v>162</v>
      </c>
      <c r="I34" s="114">
        <v>163</v>
      </c>
      <c r="J34" s="140">
        <v>167</v>
      </c>
      <c r="K34" s="114">
        <v>-7</v>
      </c>
      <c r="L34" s="116">
        <v>-4.1916167664670656</v>
      </c>
    </row>
    <row r="35" spans="1:12" s="110" customFormat="1" ht="24" customHeight="1" x14ac:dyDescent="0.2">
      <c r="A35" s="604" t="s">
        <v>192</v>
      </c>
      <c r="B35" s="605"/>
      <c r="C35" s="605"/>
      <c r="D35" s="606"/>
      <c r="E35" s="113">
        <v>22.570772762050499</v>
      </c>
      <c r="F35" s="114">
        <v>885</v>
      </c>
      <c r="G35" s="114">
        <v>949</v>
      </c>
      <c r="H35" s="114">
        <v>965</v>
      </c>
      <c r="I35" s="114">
        <v>1009</v>
      </c>
      <c r="J35" s="114">
        <v>1011</v>
      </c>
      <c r="K35" s="318">
        <v>-126</v>
      </c>
      <c r="L35" s="319">
        <v>-12.462908011869436</v>
      </c>
    </row>
    <row r="36" spans="1:12" s="110" customFormat="1" ht="15" customHeight="1" x14ac:dyDescent="0.2">
      <c r="A36" s="120"/>
      <c r="B36" s="119"/>
      <c r="C36" s="258" t="s">
        <v>106</v>
      </c>
      <c r="E36" s="113">
        <v>41.016949152542374</v>
      </c>
      <c r="F36" s="114">
        <v>363</v>
      </c>
      <c r="G36" s="114">
        <v>389</v>
      </c>
      <c r="H36" s="114">
        <v>390</v>
      </c>
      <c r="I36" s="114">
        <v>404</v>
      </c>
      <c r="J36" s="114">
        <v>401</v>
      </c>
      <c r="K36" s="318">
        <v>-38</v>
      </c>
      <c r="L36" s="116">
        <v>-9.4763092269326688</v>
      </c>
    </row>
    <row r="37" spans="1:12" s="110" customFormat="1" ht="15" customHeight="1" x14ac:dyDescent="0.2">
      <c r="A37" s="120"/>
      <c r="B37" s="119"/>
      <c r="C37" s="258" t="s">
        <v>107</v>
      </c>
      <c r="E37" s="113">
        <v>58.983050847457626</v>
      </c>
      <c r="F37" s="114">
        <v>522</v>
      </c>
      <c r="G37" s="114">
        <v>560</v>
      </c>
      <c r="H37" s="114">
        <v>575</v>
      </c>
      <c r="I37" s="114">
        <v>605</v>
      </c>
      <c r="J37" s="140">
        <v>610</v>
      </c>
      <c r="K37" s="114">
        <v>-88</v>
      </c>
      <c r="L37" s="116">
        <v>-14.426229508196721</v>
      </c>
    </row>
    <row r="38" spans="1:12" s="110" customFormat="1" ht="15" customHeight="1" x14ac:dyDescent="0.2">
      <c r="A38" s="120"/>
      <c r="B38" s="119" t="s">
        <v>328</v>
      </c>
      <c r="C38" s="258"/>
      <c r="E38" s="113">
        <v>51.747003315480747</v>
      </c>
      <c r="F38" s="114">
        <v>2029</v>
      </c>
      <c r="G38" s="114">
        <v>2136</v>
      </c>
      <c r="H38" s="114">
        <v>2104</v>
      </c>
      <c r="I38" s="114">
        <v>2131</v>
      </c>
      <c r="J38" s="140">
        <v>2161</v>
      </c>
      <c r="K38" s="114">
        <v>-132</v>
      </c>
      <c r="L38" s="116">
        <v>-6.1082832022211937</v>
      </c>
    </row>
    <row r="39" spans="1:12" s="110" customFormat="1" ht="15" customHeight="1" x14ac:dyDescent="0.2">
      <c r="A39" s="120"/>
      <c r="B39" s="119"/>
      <c r="C39" s="258" t="s">
        <v>106</v>
      </c>
      <c r="E39" s="113">
        <v>42.730409068506653</v>
      </c>
      <c r="F39" s="115">
        <v>867</v>
      </c>
      <c r="G39" s="114">
        <v>902</v>
      </c>
      <c r="H39" s="114">
        <v>887</v>
      </c>
      <c r="I39" s="114">
        <v>888</v>
      </c>
      <c r="J39" s="140">
        <v>875</v>
      </c>
      <c r="K39" s="114">
        <v>-8</v>
      </c>
      <c r="L39" s="116">
        <v>-0.91428571428571426</v>
      </c>
    </row>
    <row r="40" spans="1:12" s="110" customFormat="1" ht="15" customHeight="1" x14ac:dyDescent="0.2">
      <c r="A40" s="120"/>
      <c r="B40" s="119"/>
      <c r="C40" s="258" t="s">
        <v>107</v>
      </c>
      <c r="E40" s="113">
        <v>57.269590931493347</v>
      </c>
      <c r="F40" s="115">
        <v>1162</v>
      </c>
      <c r="G40" s="114">
        <v>1234</v>
      </c>
      <c r="H40" s="114">
        <v>1217</v>
      </c>
      <c r="I40" s="114">
        <v>1243</v>
      </c>
      <c r="J40" s="140">
        <v>1286</v>
      </c>
      <c r="K40" s="114">
        <v>-124</v>
      </c>
      <c r="L40" s="116">
        <v>-9.6423017107309494</v>
      </c>
    </row>
    <row r="41" spans="1:12" s="110" customFormat="1" ht="15" customHeight="1" x14ac:dyDescent="0.2">
      <c r="A41" s="120"/>
      <c r="B41" s="320" t="s">
        <v>516</v>
      </c>
      <c r="C41" s="258"/>
      <c r="E41" s="113">
        <v>6.0698801326192298</v>
      </c>
      <c r="F41" s="115">
        <v>238</v>
      </c>
      <c r="G41" s="114">
        <v>241</v>
      </c>
      <c r="H41" s="114">
        <v>239</v>
      </c>
      <c r="I41" s="114">
        <v>229</v>
      </c>
      <c r="J41" s="140">
        <v>233</v>
      </c>
      <c r="K41" s="114">
        <v>5</v>
      </c>
      <c r="L41" s="116">
        <v>2.1459227467811157</v>
      </c>
    </row>
    <row r="42" spans="1:12" s="110" customFormat="1" ht="15" customHeight="1" x14ac:dyDescent="0.2">
      <c r="A42" s="120"/>
      <c r="B42" s="119"/>
      <c r="C42" s="268" t="s">
        <v>106</v>
      </c>
      <c r="D42" s="182"/>
      <c r="E42" s="113">
        <v>44.957983193277308</v>
      </c>
      <c r="F42" s="115">
        <v>107</v>
      </c>
      <c r="G42" s="114">
        <v>107</v>
      </c>
      <c r="H42" s="114">
        <v>109</v>
      </c>
      <c r="I42" s="114">
        <v>98</v>
      </c>
      <c r="J42" s="140">
        <v>98</v>
      </c>
      <c r="K42" s="114">
        <v>9</v>
      </c>
      <c r="L42" s="116">
        <v>9.183673469387756</v>
      </c>
    </row>
    <row r="43" spans="1:12" s="110" customFormat="1" ht="15" customHeight="1" x14ac:dyDescent="0.2">
      <c r="A43" s="120"/>
      <c r="B43" s="119"/>
      <c r="C43" s="268" t="s">
        <v>107</v>
      </c>
      <c r="D43" s="182"/>
      <c r="E43" s="113">
        <v>55.042016806722692</v>
      </c>
      <c r="F43" s="115">
        <v>131</v>
      </c>
      <c r="G43" s="114">
        <v>134</v>
      </c>
      <c r="H43" s="114">
        <v>130</v>
      </c>
      <c r="I43" s="114">
        <v>131</v>
      </c>
      <c r="J43" s="140">
        <v>135</v>
      </c>
      <c r="K43" s="114">
        <v>-4</v>
      </c>
      <c r="L43" s="116">
        <v>-2.9629629629629628</v>
      </c>
    </row>
    <row r="44" spans="1:12" s="110" customFormat="1" ht="15" customHeight="1" x14ac:dyDescent="0.2">
      <c r="A44" s="120"/>
      <c r="B44" s="119" t="s">
        <v>205</v>
      </c>
      <c r="C44" s="268"/>
      <c r="D44" s="182"/>
      <c r="E44" s="113">
        <v>19.612343789849529</v>
      </c>
      <c r="F44" s="115">
        <v>769</v>
      </c>
      <c r="G44" s="114">
        <v>829</v>
      </c>
      <c r="H44" s="114">
        <v>846</v>
      </c>
      <c r="I44" s="114">
        <v>857</v>
      </c>
      <c r="J44" s="140">
        <v>876</v>
      </c>
      <c r="K44" s="114">
        <v>-107</v>
      </c>
      <c r="L44" s="116">
        <v>-12.214611872146119</v>
      </c>
    </row>
    <row r="45" spans="1:12" s="110" customFormat="1" ht="15" customHeight="1" x14ac:dyDescent="0.2">
      <c r="A45" s="120"/>
      <c r="B45" s="119"/>
      <c r="C45" s="268" t="s">
        <v>106</v>
      </c>
      <c r="D45" s="182"/>
      <c r="E45" s="113">
        <v>40.312093628088427</v>
      </c>
      <c r="F45" s="115">
        <v>310</v>
      </c>
      <c r="G45" s="114">
        <v>330</v>
      </c>
      <c r="H45" s="114">
        <v>338</v>
      </c>
      <c r="I45" s="114">
        <v>339</v>
      </c>
      <c r="J45" s="140">
        <v>360</v>
      </c>
      <c r="K45" s="114">
        <v>-50</v>
      </c>
      <c r="L45" s="116">
        <v>-13.888888888888889</v>
      </c>
    </row>
    <row r="46" spans="1:12" s="110" customFormat="1" ht="15" customHeight="1" x14ac:dyDescent="0.2">
      <c r="A46" s="123"/>
      <c r="B46" s="124"/>
      <c r="C46" s="260" t="s">
        <v>107</v>
      </c>
      <c r="D46" s="261"/>
      <c r="E46" s="125">
        <v>59.687906371911573</v>
      </c>
      <c r="F46" s="143">
        <v>459</v>
      </c>
      <c r="G46" s="144">
        <v>499</v>
      </c>
      <c r="H46" s="144">
        <v>508</v>
      </c>
      <c r="I46" s="144">
        <v>518</v>
      </c>
      <c r="J46" s="145">
        <v>516</v>
      </c>
      <c r="K46" s="144">
        <v>-57</v>
      </c>
      <c r="L46" s="146">
        <v>-11.046511627906977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3921</v>
      </c>
      <c r="E11" s="114">
        <v>4155</v>
      </c>
      <c r="F11" s="114">
        <v>4154</v>
      </c>
      <c r="G11" s="114">
        <v>4226</v>
      </c>
      <c r="H11" s="140">
        <v>4281</v>
      </c>
      <c r="I11" s="115">
        <v>-360</v>
      </c>
      <c r="J11" s="116">
        <v>-8.409250175192712</v>
      </c>
    </row>
    <row r="12" spans="1:15" s="110" customFormat="1" ht="24.95" customHeight="1" x14ac:dyDescent="0.2">
      <c r="A12" s="193" t="s">
        <v>132</v>
      </c>
      <c r="B12" s="194" t="s">
        <v>133</v>
      </c>
      <c r="C12" s="113" t="s">
        <v>513</v>
      </c>
      <c r="D12" s="115" t="s">
        <v>513</v>
      </c>
      <c r="E12" s="114">
        <v>11</v>
      </c>
      <c r="F12" s="114">
        <v>11</v>
      </c>
      <c r="G12" s="114" t="s">
        <v>513</v>
      </c>
      <c r="H12" s="140">
        <v>10</v>
      </c>
      <c r="I12" s="115" t="s">
        <v>513</v>
      </c>
      <c r="J12" s="116" t="s">
        <v>513</v>
      </c>
    </row>
    <row r="13" spans="1:15" s="110" customFormat="1" ht="24.95" customHeight="1" x14ac:dyDescent="0.2">
      <c r="A13" s="193" t="s">
        <v>134</v>
      </c>
      <c r="B13" s="199" t="s">
        <v>214</v>
      </c>
      <c r="C13" s="113" t="s">
        <v>513</v>
      </c>
      <c r="D13" s="115" t="s">
        <v>513</v>
      </c>
      <c r="E13" s="114">
        <v>27</v>
      </c>
      <c r="F13" s="114">
        <v>14</v>
      </c>
      <c r="G13" s="114">
        <v>17</v>
      </c>
      <c r="H13" s="140">
        <v>16</v>
      </c>
      <c r="I13" s="115" t="s">
        <v>513</v>
      </c>
      <c r="J13" s="116" t="s">
        <v>513</v>
      </c>
    </row>
    <row r="14" spans="1:15" s="287" customFormat="1" ht="24.95" customHeight="1" x14ac:dyDescent="0.2">
      <c r="A14" s="193" t="s">
        <v>215</v>
      </c>
      <c r="B14" s="199" t="s">
        <v>137</v>
      </c>
      <c r="C14" s="113">
        <v>5.9168579444019382</v>
      </c>
      <c r="D14" s="115">
        <v>232</v>
      </c>
      <c r="E14" s="114">
        <v>249</v>
      </c>
      <c r="F14" s="114">
        <v>276</v>
      </c>
      <c r="G14" s="114">
        <v>286</v>
      </c>
      <c r="H14" s="140">
        <v>296</v>
      </c>
      <c r="I14" s="115">
        <v>-64</v>
      </c>
      <c r="J14" s="116">
        <v>-21.621621621621621</v>
      </c>
      <c r="K14" s="110"/>
      <c r="L14" s="110"/>
      <c r="M14" s="110"/>
      <c r="N14" s="110"/>
      <c r="O14" s="110"/>
    </row>
    <row r="15" spans="1:15" s="110" customFormat="1" ht="24.95" customHeight="1" x14ac:dyDescent="0.2">
      <c r="A15" s="193" t="s">
        <v>216</v>
      </c>
      <c r="B15" s="199" t="s">
        <v>217</v>
      </c>
      <c r="C15" s="113">
        <v>2.9074215761285385</v>
      </c>
      <c r="D15" s="115">
        <v>114</v>
      </c>
      <c r="E15" s="114">
        <v>118</v>
      </c>
      <c r="F15" s="114">
        <v>135</v>
      </c>
      <c r="G15" s="114">
        <v>139</v>
      </c>
      <c r="H15" s="140">
        <v>147</v>
      </c>
      <c r="I15" s="115">
        <v>-33</v>
      </c>
      <c r="J15" s="116">
        <v>-22.448979591836736</v>
      </c>
    </row>
    <row r="16" spans="1:15" s="287" customFormat="1" ht="24.95" customHeight="1" x14ac:dyDescent="0.2">
      <c r="A16" s="193" t="s">
        <v>218</v>
      </c>
      <c r="B16" s="199" t="s">
        <v>141</v>
      </c>
      <c r="C16" s="113">
        <v>2.2188217291507271</v>
      </c>
      <c r="D16" s="115">
        <v>87</v>
      </c>
      <c r="E16" s="114">
        <v>100</v>
      </c>
      <c r="F16" s="114">
        <v>106</v>
      </c>
      <c r="G16" s="114">
        <v>113</v>
      </c>
      <c r="H16" s="140">
        <v>116</v>
      </c>
      <c r="I16" s="115">
        <v>-29</v>
      </c>
      <c r="J16" s="116">
        <v>-25</v>
      </c>
      <c r="K16" s="110"/>
      <c r="L16" s="110"/>
      <c r="M16" s="110"/>
      <c r="N16" s="110"/>
      <c r="O16" s="110"/>
    </row>
    <row r="17" spans="1:15" s="110" customFormat="1" ht="24.95" customHeight="1" x14ac:dyDescent="0.2">
      <c r="A17" s="193" t="s">
        <v>142</v>
      </c>
      <c r="B17" s="199" t="s">
        <v>220</v>
      </c>
      <c r="C17" s="113">
        <v>0.79061463912267282</v>
      </c>
      <c r="D17" s="115">
        <v>31</v>
      </c>
      <c r="E17" s="114">
        <v>31</v>
      </c>
      <c r="F17" s="114">
        <v>35</v>
      </c>
      <c r="G17" s="114">
        <v>34</v>
      </c>
      <c r="H17" s="140">
        <v>33</v>
      </c>
      <c r="I17" s="115">
        <v>-2</v>
      </c>
      <c r="J17" s="116">
        <v>-6.0606060606060606</v>
      </c>
    </row>
    <row r="18" spans="1:15" s="287" customFormat="1" ht="24.95" customHeight="1" x14ac:dyDescent="0.2">
      <c r="A18" s="201" t="s">
        <v>144</v>
      </c>
      <c r="B18" s="202" t="s">
        <v>145</v>
      </c>
      <c r="C18" s="113">
        <v>4.0295842897220098</v>
      </c>
      <c r="D18" s="115">
        <v>158</v>
      </c>
      <c r="E18" s="114">
        <v>164</v>
      </c>
      <c r="F18" s="114">
        <v>160</v>
      </c>
      <c r="G18" s="114">
        <v>163</v>
      </c>
      <c r="H18" s="140">
        <v>156</v>
      </c>
      <c r="I18" s="115">
        <v>2</v>
      </c>
      <c r="J18" s="116">
        <v>1.2820512820512822</v>
      </c>
      <c r="K18" s="110"/>
      <c r="L18" s="110"/>
      <c r="M18" s="110"/>
      <c r="N18" s="110"/>
      <c r="O18" s="110"/>
    </row>
    <row r="19" spans="1:15" s="110" customFormat="1" ht="24.95" customHeight="1" x14ac:dyDescent="0.2">
      <c r="A19" s="193" t="s">
        <v>146</v>
      </c>
      <c r="B19" s="199" t="s">
        <v>147</v>
      </c>
      <c r="C19" s="113">
        <v>21.219076766131089</v>
      </c>
      <c r="D19" s="115">
        <v>832</v>
      </c>
      <c r="E19" s="114">
        <v>851</v>
      </c>
      <c r="F19" s="114">
        <v>807</v>
      </c>
      <c r="G19" s="114">
        <v>840</v>
      </c>
      <c r="H19" s="140">
        <v>867</v>
      </c>
      <c r="I19" s="115">
        <v>-35</v>
      </c>
      <c r="J19" s="116">
        <v>-4.0369088811995386</v>
      </c>
    </row>
    <row r="20" spans="1:15" s="287" customFormat="1" ht="24.95" customHeight="1" x14ac:dyDescent="0.2">
      <c r="A20" s="193" t="s">
        <v>148</v>
      </c>
      <c r="B20" s="199" t="s">
        <v>149</v>
      </c>
      <c r="C20" s="113">
        <v>2.8564141800561083</v>
      </c>
      <c r="D20" s="115">
        <v>112</v>
      </c>
      <c r="E20" s="114">
        <v>125</v>
      </c>
      <c r="F20" s="114">
        <v>121</v>
      </c>
      <c r="G20" s="114">
        <v>125</v>
      </c>
      <c r="H20" s="140">
        <v>120</v>
      </c>
      <c r="I20" s="115">
        <v>-8</v>
      </c>
      <c r="J20" s="116">
        <v>-6.666666666666667</v>
      </c>
      <c r="K20" s="110"/>
      <c r="L20" s="110"/>
      <c r="M20" s="110"/>
      <c r="N20" s="110"/>
      <c r="O20" s="110"/>
    </row>
    <row r="21" spans="1:15" s="110" customFormat="1" ht="24.95" customHeight="1" x14ac:dyDescent="0.2">
      <c r="A21" s="201" t="s">
        <v>150</v>
      </c>
      <c r="B21" s="202" t="s">
        <v>151</v>
      </c>
      <c r="C21" s="113">
        <v>8.9517980107115527</v>
      </c>
      <c r="D21" s="115">
        <v>351</v>
      </c>
      <c r="E21" s="114">
        <v>442</v>
      </c>
      <c r="F21" s="114">
        <v>454</v>
      </c>
      <c r="G21" s="114">
        <v>455</v>
      </c>
      <c r="H21" s="140">
        <v>471</v>
      </c>
      <c r="I21" s="115">
        <v>-120</v>
      </c>
      <c r="J21" s="116">
        <v>-25.477707006369428</v>
      </c>
    </row>
    <row r="22" spans="1:15" s="110" customFormat="1" ht="24.95" customHeight="1" x14ac:dyDescent="0.2">
      <c r="A22" s="201" t="s">
        <v>152</v>
      </c>
      <c r="B22" s="199" t="s">
        <v>153</v>
      </c>
      <c r="C22" s="113" t="s">
        <v>513</v>
      </c>
      <c r="D22" s="115" t="s">
        <v>513</v>
      </c>
      <c r="E22" s="114">
        <v>33</v>
      </c>
      <c r="F22" s="114">
        <v>35</v>
      </c>
      <c r="G22" s="114">
        <v>36</v>
      </c>
      <c r="H22" s="140">
        <v>49</v>
      </c>
      <c r="I22" s="115" t="s">
        <v>513</v>
      </c>
      <c r="J22" s="116" t="s">
        <v>513</v>
      </c>
    </row>
    <row r="23" spans="1:15" s="110" customFormat="1" ht="24.95" customHeight="1" x14ac:dyDescent="0.2">
      <c r="A23" s="193" t="s">
        <v>154</v>
      </c>
      <c r="B23" s="199" t="s">
        <v>155</v>
      </c>
      <c r="C23" s="113">
        <v>1.5047181841366999</v>
      </c>
      <c r="D23" s="115">
        <v>59</v>
      </c>
      <c r="E23" s="114">
        <v>61</v>
      </c>
      <c r="F23" s="114">
        <v>59</v>
      </c>
      <c r="G23" s="114">
        <v>59</v>
      </c>
      <c r="H23" s="140">
        <v>58</v>
      </c>
      <c r="I23" s="115">
        <v>1</v>
      </c>
      <c r="J23" s="116">
        <v>1.7241379310344827</v>
      </c>
    </row>
    <row r="24" spans="1:15" s="110" customFormat="1" ht="24.95" customHeight="1" x14ac:dyDescent="0.2">
      <c r="A24" s="193" t="s">
        <v>156</v>
      </c>
      <c r="B24" s="199" t="s">
        <v>221</v>
      </c>
      <c r="C24" s="113">
        <v>10.915582759500127</v>
      </c>
      <c r="D24" s="115">
        <v>428</v>
      </c>
      <c r="E24" s="114">
        <v>457</v>
      </c>
      <c r="F24" s="114">
        <v>454</v>
      </c>
      <c r="G24" s="114">
        <v>446</v>
      </c>
      <c r="H24" s="140">
        <v>442</v>
      </c>
      <c r="I24" s="115">
        <v>-14</v>
      </c>
      <c r="J24" s="116">
        <v>-3.1674208144796379</v>
      </c>
    </row>
    <row r="25" spans="1:15" s="110" customFormat="1" ht="24.95" customHeight="1" x14ac:dyDescent="0.2">
      <c r="A25" s="193" t="s">
        <v>222</v>
      </c>
      <c r="B25" s="204" t="s">
        <v>159</v>
      </c>
      <c r="C25" s="113">
        <v>12.318286151491966</v>
      </c>
      <c r="D25" s="115">
        <v>483</v>
      </c>
      <c r="E25" s="114">
        <v>486</v>
      </c>
      <c r="F25" s="114">
        <v>512</v>
      </c>
      <c r="G25" s="114">
        <v>561</v>
      </c>
      <c r="H25" s="140">
        <v>574</v>
      </c>
      <c r="I25" s="115">
        <v>-91</v>
      </c>
      <c r="J25" s="116">
        <v>-15.853658536585366</v>
      </c>
    </row>
    <row r="26" spans="1:15" s="110" customFormat="1" ht="24.95" customHeight="1" x14ac:dyDescent="0.2">
      <c r="A26" s="201">
        <v>782.78300000000002</v>
      </c>
      <c r="B26" s="203" t="s">
        <v>160</v>
      </c>
      <c r="C26" s="113" t="s">
        <v>513</v>
      </c>
      <c r="D26" s="115" t="s">
        <v>513</v>
      </c>
      <c r="E26" s="114">
        <v>14</v>
      </c>
      <c r="F26" s="114">
        <v>15</v>
      </c>
      <c r="G26" s="114">
        <v>14</v>
      </c>
      <c r="H26" s="140">
        <v>17</v>
      </c>
      <c r="I26" s="115" t="s">
        <v>513</v>
      </c>
      <c r="J26" s="116" t="s">
        <v>513</v>
      </c>
    </row>
    <row r="27" spans="1:15" s="110" customFormat="1" ht="24.95" customHeight="1" x14ac:dyDescent="0.2">
      <c r="A27" s="193" t="s">
        <v>161</v>
      </c>
      <c r="B27" s="199" t="s">
        <v>162</v>
      </c>
      <c r="C27" s="113">
        <v>1.6067329762815608</v>
      </c>
      <c r="D27" s="115">
        <v>63</v>
      </c>
      <c r="E27" s="114">
        <v>72</v>
      </c>
      <c r="F27" s="114">
        <v>69</v>
      </c>
      <c r="G27" s="114">
        <v>64</v>
      </c>
      <c r="H27" s="140">
        <v>63</v>
      </c>
      <c r="I27" s="115">
        <v>0</v>
      </c>
      <c r="J27" s="116">
        <v>0</v>
      </c>
    </row>
    <row r="28" spans="1:15" s="110" customFormat="1" ht="24.95" customHeight="1" x14ac:dyDescent="0.2">
      <c r="A28" s="193" t="s">
        <v>163</v>
      </c>
      <c r="B28" s="199" t="s">
        <v>164</v>
      </c>
      <c r="C28" s="113">
        <v>1.3516959959194084</v>
      </c>
      <c r="D28" s="115">
        <v>53</v>
      </c>
      <c r="E28" s="114">
        <v>52</v>
      </c>
      <c r="F28" s="114">
        <v>52</v>
      </c>
      <c r="G28" s="114">
        <v>49</v>
      </c>
      <c r="H28" s="140">
        <v>54</v>
      </c>
      <c r="I28" s="115">
        <v>-1</v>
      </c>
      <c r="J28" s="116">
        <v>-1.8518518518518519</v>
      </c>
    </row>
    <row r="29" spans="1:15" s="110" customFormat="1" ht="24.95" customHeight="1" x14ac:dyDescent="0.2">
      <c r="A29" s="193">
        <v>86</v>
      </c>
      <c r="B29" s="199" t="s">
        <v>165</v>
      </c>
      <c r="C29" s="113">
        <v>6.2994134149451675</v>
      </c>
      <c r="D29" s="115">
        <v>247</v>
      </c>
      <c r="E29" s="114">
        <v>256</v>
      </c>
      <c r="F29" s="114">
        <v>250</v>
      </c>
      <c r="G29" s="114">
        <v>243</v>
      </c>
      <c r="H29" s="140">
        <v>241</v>
      </c>
      <c r="I29" s="115">
        <v>6</v>
      </c>
      <c r="J29" s="116">
        <v>2.4896265560165975</v>
      </c>
    </row>
    <row r="30" spans="1:15" s="110" customFormat="1" ht="24.95" customHeight="1" x14ac:dyDescent="0.2">
      <c r="A30" s="193">
        <v>87.88</v>
      </c>
      <c r="B30" s="204" t="s">
        <v>166</v>
      </c>
      <c r="C30" s="113">
        <v>4.6926804386636061</v>
      </c>
      <c r="D30" s="115">
        <v>184</v>
      </c>
      <c r="E30" s="114">
        <v>172</v>
      </c>
      <c r="F30" s="114">
        <v>171</v>
      </c>
      <c r="G30" s="114">
        <v>174</v>
      </c>
      <c r="H30" s="140">
        <v>161</v>
      </c>
      <c r="I30" s="115">
        <v>23</v>
      </c>
      <c r="J30" s="116">
        <v>14.285714285714286</v>
      </c>
    </row>
    <row r="31" spans="1:15" s="110" customFormat="1" ht="24.95" customHeight="1" x14ac:dyDescent="0.2">
      <c r="A31" s="193" t="s">
        <v>167</v>
      </c>
      <c r="B31" s="199" t="s">
        <v>168</v>
      </c>
      <c r="C31" s="113">
        <v>16.449885233358838</v>
      </c>
      <c r="D31" s="115">
        <v>645</v>
      </c>
      <c r="E31" s="114">
        <v>671</v>
      </c>
      <c r="F31" s="114">
        <v>681</v>
      </c>
      <c r="G31" s="114">
        <v>670</v>
      </c>
      <c r="H31" s="140">
        <v>674</v>
      </c>
      <c r="I31" s="115">
        <v>-29</v>
      </c>
      <c r="J31" s="116">
        <v>-4.3026706231454002</v>
      </c>
    </row>
    <row r="32" spans="1:15" s="110" customFormat="1" ht="24.95" customHeight="1" x14ac:dyDescent="0.2">
      <c r="A32" s="193"/>
      <c r="B32" s="204" t="s">
        <v>169</v>
      </c>
      <c r="C32" s="113">
        <v>0</v>
      </c>
      <c r="D32" s="115">
        <v>0</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t="s">
        <v>513</v>
      </c>
      <c r="D34" s="115" t="s">
        <v>513</v>
      </c>
      <c r="E34" s="114">
        <v>11</v>
      </c>
      <c r="F34" s="114">
        <v>11</v>
      </c>
      <c r="G34" s="114" t="s">
        <v>513</v>
      </c>
      <c r="H34" s="140">
        <v>10</v>
      </c>
      <c r="I34" s="115" t="s">
        <v>513</v>
      </c>
      <c r="J34" s="116" t="s">
        <v>513</v>
      </c>
    </row>
    <row r="35" spans="1:10" s="110" customFormat="1" ht="24.95" customHeight="1" x14ac:dyDescent="0.2">
      <c r="A35" s="292" t="s">
        <v>171</v>
      </c>
      <c r="B35" s="293" t="s">
        <v>172</v>
      </c>
      <c r="C35" s="113" t="s">
        <v>513</v>
      </c>
      <c r="D35" s="115" t="s">
        <v>513</v>
      </c>
      <c r="E35" s="114">
        <v>440</v>
      </c>
      <c r="F35" s="114">
        <v>450</v>
      </c>
      <c r="G35" s="114">
        <v>466</v>
      </c>
      <c r="H35" s="140">
        <v>468</v>
      </c>
      <c r="I35" s="115" t="s">
        <v>513</v>
      </c>
      <c r="J35" s="116" t="s">
        <v>513</v>
      </c>
    </row>
    <row r="36" spans="1:10" s="110" customFormat="1" ht="24.95" customHeight="1" x14ac:dyDescent="0.2">
      <c r="A36" s="294" t="s">
        <v>173</v>
      </c>
      <c r="B36" s="295" t="s">
        <v>174</v>
      </c>
      <c r="C36" s="125">
        <v>89.441469013006881</v>
      </c>
      <c r="D36" s="143">
        <v>3507</v>
      </c>
      <c r="E36" s="144">
        <v>3692</v>
      </c>
      <c r="F36" s="144">
        <v>3680</v>
      </c>
      <c r="G36" s="144">
        <v>3736</v>
      </c>
      <c r="H36" s="145">
        <v>3791</v>
      </c>
      <c r="I36" s="143">
        <v>-284</v>
      </c>
      <c r="J36" s="146">
        <v>-7.4914270640991827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3921</v>
      </c>
      <c r="F11" s="264">
        <v>4155</v>
      </c>
      <c r="G11" s="264">
        <v>4154</v>
      </c>
      <c r="H11" s="264">
        <v>4226</v>
      </c>
      <c r="I11" s="265">
        <v>4281</v>
      </c>
      <c r="J11" s="263">
        <v>-360</v>
      </c>
      <c r="K11" s="266">
        <v>-8.409250175192712</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41.9790869676103</v>
      </c>
      <c r="E13" s="115">
        <v>1646</v>
      </c>
      <c r="F13" s="114">
        <v>1720</v>
      </c>
      <c r="G13" s="114">
        <v>1713</v>
      </c>
      <c r="H13" s="114">
        <v>1729</v>
      </c>
      <c r="I13" s="140">
        <v>1752</v>
      </c>
      <c r="J13" s="115">
        <v>-106</v>
      </c>
      <c r="K13" s="116">
        <v>-6.0502283105022832</v>
      </c>
    </row>
    <row r="14" spans="1:15" ht="15.95" customHeight="1" x14ac:dyDescent="0.2">
      <c r="A14" s="306" t="s">
        <v>230</v>
      </c>
      <c r="B14" s="307"/>
      <c r="C14" s="308"/>
      <c r="D14" s="113">
        <v>44.963019637847488</v>
      </c>
      <c r="E14" s="115">
        <v>1763</v>
      </c>
      <c r="F14" s="114">
        <v>1927</v>
      </c>
      <c r="G14" s="114">
        <v>1919</v>
      </c>
      <c r="H14" s="114">
        <v>1992</v>
      </c>
      <c r="I14" s="140">
        <v>2027</v>
      </c>
      <c r="J14" s="115">
        <v>-264</v>
      </c>
      <c r="K14" s="116">
        <v>-13.024173655648742</v>
      </c>
    </row>
    <row r="15" spans="1:15" ht="15.95" customHeight="1" x14ac:dyDescent="0.2">
      <c r="A15" s="306" t="s">
        <v>231</v>
      </c>
      <c r="B15" s="307"/>
      <c r="C15" s="308"/>
      <c r="D15" s="113">
        <v>6.4524356031624581</v>
      </c>
      <c r="E15" s="115">
        <v>253</v>
      </c>
      <c r="F15" s="114">
        <v>246</v>
      </c>
      <c r="G15" s="114">
        <v>241</v>
      </c>
      <c r="H15" s="114">
        <v>229</v>
      </c>
      <c r="I15" s="140">
        <v>236</v>
      </c>
      <c r="J15" s="115">
        <v>17</v>
      </c>
      <c r="K15" s="116">
        <v>7.2033898305084749</v>
      </c>
    </row>
    <row r="16" spans="1:15" ht="15.95" customHeight="1" x14ac:dyDescent="0.2">
      <c r="A16" s="306" t="s">
        <v>232</v>
      </c>
      <c r="B16" s="307"/>
      <c r="C16" s="308"/>
      <c r="D16" s="113">
        <v>2.8819178780923234</v>
      </c>
      <c r="E16" s="115">
        <v>113</v>
      </c>
      <c r="F16" s="114">
        <v>117</v>
      </c>
      <c r="G16" s="114">
        <v>122</v>
      </c>
      <c r="H16" s="114">
        <v>121</v>
      </c>
      <c r="I16" s="140">
        <v>117</v>
      </c>
      <c r="J16" s="115">
        <v>-4</v>
      </c>
      <c r="K16" s="116">
        <v>-3.4188034188034186</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0.2550369803621525</v>
      </c>
      <c r="E18" s="115">
        <v>10</v>
      </c>
      <c r="F18" s="114">
        <v>11</v>
      </c>
      <c r="G18" s="114">
        <v>9</v>
      </c>
      <c r="H18" s="114">
        <v>7</v>
      </c>
      <c r="I18" s="140">
        <v>7</v>
      </c>
      <c r="J18" s="115">
        <v>3</v>
      </c>
      <c r="K18" s="116">
        <v>42.857142857142854</v>
      </c>
    </row>
    <row r="19" spans="1:11" ht="14.1" customHeight="1" x14ac:dyDescent="0.2">
      <c r="A19" s="306" t="s">
        <v>235</v>
      </c>
      <c r="B19" s="307" t="s">
        <v>236</v>
      </c>
      <c r="C19" s="308"/>
      <c r="D19" s="113">
        <v>0</v>
      </c>
      <c r="E19" s="115">
        <v>0</v>
      </c>
      <c r="F19" s="114">
        <v>3</v>
      </c>
      <c r="G19" s="114" t="s">
        <v>513</v>
      </c>
      <c r="H19" s="114">
        <v>0</v>
      </c>
      <c r="I19" s="140">
        <v>0</v>
      </c>
      <c r="J19" s="115">
        <v>0</v>
      </c>
      <c r="K19" s="116">
        <v>0</v>
      </c>
    </row>
    <row r="20" spans="1:11" ht="14.1" customHeight="1" x14ac:dyDescent="0.2">
      <c r="A20" s="306">
        <v>12</v>
      </c>
      <c r="B20" s="307" t="s">
        <v>237</v>
      </c>
      <c r="C20" s="308"/>
      <c r="D20" s="113">
        <v>0.68859984697781174</v>
      </c>
      <c r="E20" s="115">
        <v>27</v>
      </c>
      <c r="F20" s="114">
        <v>25</v>
      </c>
      <c r="G20" s="114">
        <v>28</v>
      </c>
      <c r="H20" s="114">
        <v>33</v>
      </c>
      <c r="I20" s="140">
        <v>30</v>
      </c>
      <c r="J20" s="115">
        <v>-3</v>
      </c>
      <c r="K20" s="116">
        <v>-10</v>
      </c>
    </row>
    <row r="21" spans="1:11" ht="14.1" customHeight="1" x14ac:dyDescent="0.2">
      <c r="A21" s="306">
        <v>21</v>
      </c>
      <c r="B21" s="307" t="s">
        <v>238</v>
      </c>
      <c r="C21" s="308"/>
      <c r="D21" s="113" t="s">
        <v>513</v>
      </c>
      <c r="E21" s="115" t="s">
        <v>513</v>
      </c>
      <c r="F21" s="114" t="s">
        <v>513</v>
      </c>
      <c r="G21" s="114" t="s">
        <v>513</v>
      </c>
      <c r="H21" s="114" t="s">
        <v>513</v>
      </c>
      <c r="I21" s="140">
        <v>0</v>
      </c>
      <c r="J21" s="115" t="s">
        <v>513</v>
      </c>
      <c r="K21" s="116" t="s">
        <v>513</v>
      </c>
    </row>
    <row r="22" spans="1:11" ht="14.1" customHeight="1" x14ac:dyDescent="0.2">
      <c r="A22" s="306">
        <v>22</v>
      </c>
      <c r="B22" s="307" t="s">
        <v>239</v>
      </c>
      <c r="C22" s="308"/>
      <c r="D22" s="113">
        <v>0.48457026268808978</v>
      </c>
      <c r="E22" s="115">
        <v>19</v>
      </c>
      <c r="F22" s="114">
        <v>17</v>
      </c>
      <c r="G22" s="114">
        <v>22</v>
      </c>
      <c r="H22" s="114">
        <v>21</v>
      </c>
      <c r="I22" s="140">
        <v>18</v>
      </c>
      <c r="J22" s="115">
        <v>1</v>
      </c>
      <c r="K22" s="116">
        <v>5.5555555555555554</v>
      </c>
    </row>
    <row r="23" spans="1:11" ht="14.1" customHeight="1" x14ac:dyDescent="0.2">
      <c r="A23" s="306">
        <v>23</v>
      </c>
      <c r="B23" s="307" t="s">
        <v>240</v>
      </c>
      <c r="C23" s="308"/>
      <c r="D23" s="113">
        <v>0.68859984697781174</v>
      </c>
      <c r="E23" s="115">
        <v>27</v>
      </c>
      <c r="F23" s="114">
        <v>32</v>
      </c>
      <c r="G23" s="114">
        <v>30</v>
      </c>
      <c r="H23" s="114">
        <v>28</v>
      </c>
      <c r="I23" s="140">
        <v>31</v>
      </c>
      <c r="J23" s="115">
        <v>-4</v>
      </c>
      <c r="K23" s="116">
        <v>-12.903225806451612</v>
      </c>
    </row>
    <row r="24" spans="1:11" ht="14.1" customHeight="1" x14ac:dyDescent="0.2">
      <c r="A24" s="306">
        <v>24</v>
      </c>
      <c r="B24" s="307" t="s">
        <v>241</v>
      </c>
      <c r="C24" s="308"/>
      <c r="D24" s="113">
        <v>0.48457026268808978</v>
      </c>
      <c r="E24" s="115">
        <v>19</v>
      </c>
      <c r="F24" s="114">
        <v>22</v>
      </c>
      <c r="G24" s="114">
        <v>24</v>
      </c>
      <c r="H24" s="114">
        <v>25</v>
      </c>
      <c r="I24" s="140">
        <v>26</v>
      </c>
      <c r="J24" s="115">
        <v>-7</v>
      </c>
      <c r="K24" s="116">
        <v>-26.923076923076923</v>
      </c>
    </row>
    <row r="25" spans="1:11" ht="14.1" customHeight="1" x14ac:dyDescent="0.2">
      <c r="A25" s="306">
        <v>25</v>
      </c>
      <c r="B25" s="307" t="s">
        <v>242</v>
      </c>
      <c r="C25" s="308"/>
      <c r="D25" s="113">
        <v>0.94363682733996435</v>
      </c>
      <c r="E25" s="115">
        <v>37</v>
      </c>
      <c r="F25" s="114">
        <v>39</v>
      </c>
      <c r="G25" s="114">
        <v>37</v>
      </c>
      <c r="H25" s="114">
        <v>44</v>
      </c>
      <c r="I25" s="140">
        <v>39</v>
      </c>
      <c r="J25" s="115">
        <v>-2</v>
      </c>
      <c r="K25" s="116">
        <v>-5.1282051282051286</v>
      </c>
    </row>
    <row r="26" spans="1:11" ht="14.1" customHeight="1" x14ac:dyDescent="0.2">
      <c r="A26" s="306">
        <v>26</v>
      </c>
      <c r="B26" s="307" t="s">
        <v>243</v>
      </c>
      <c r="C26" s="308"/>
      <c r="D26" s="113">
        <v>0.84162203519510326</v>
      </c>
      <c r="E26" s="115">
        <v>33</v>
      </c>
      <c r="F26" s="114">
        <v>33</v>
      </c>
      <c r="G26" s="114">
        <v>32</v>
      </c>
      <c r="H26" s="114">
        <v>28</v>
      </c>
      <c r="I26" s="140">
        <v>27</v>
      </c>
      <c r="J26" s="115">
        <v>6</v>
      </c>
      <c r="K26" s="116">
        <v>22.222222222222221</v>
      </c>
    </row>
    <row r="27" spans="1:11" ht="14.1" customHeight="1" x14ac:dyDescent="0.2">
      <c r="A27" s="306">
        <v>27</v>
      </c>
      <c r="B27" s="307" t="s">
        <v>244</v>
      </c>
      <c r="C27" s="308"/>
      <c r="D27" s="113">
        <v>0.28054067839836777</v>
      </c>
      <c r="E27" s="115">
        <v>11</v>
      </c>
      <c r="F27" s="114">
        <v>16</v>
      </c>
      <c r="G27" s="114">
        <v>13</v>
      </c>
      <c r="H27" s="114">
        <v>17</v>
      </c>
      <c r="I27" s="140">
        <v>15</v>
      </c>
      <c r="J27" s="115">
        <v>-4</v>
      </c>
      <c r="K27" s="116">
        <v>-26.666666666666668</v>
      </c>
    </row>
    <row r="28" spans="1:11" ht="14.1" customHeight="1" x14ac:dyDescent="0.2">
      <c r="A28" s="306">
        <v>28</v>
      </c>
      <c r="B28" s="307" t="s">
        <v>245</v>
      </c>
      <c r="C28" s="308"/>
      <c r="D28" s="113">
        <v>1.0711553175210407</v>
      </c>
      <c r="E28" s="115">
        <v>42</v>
      </c>
      <c r="F28" s="114">
        <v>42</v>
      </c>
      <c r="G28" s="114">
        <v>46</v>
      </c>
      <c r="H28" s="114">
        <v>49</v>
      </c>
      <c r="I28" s="140">
        <v>51</v>
      </c>
      <c r="J28" s="115">
        <v>-9</v>
      </c>
      <c r="K28" s="116">
        <v>-17.647058823529413</v>
      </c>
    </row>
    <row r="29" spans="1:11" ht="14.1" customHeight="1" x14ac:dyDescent="0.2">
      <c r="A29" s="306">
        <v>29</v>
      </c>
      <c r="B29" s="307" t="s">
        <v>246</v>
      </c>
      <c r="C29" s="308"/>
      <c r="D29" s="113">
        <v>2.7033919918388167</v>
      </c>
      <c r="E29" s="115">
        <v>106</v>
      </c>
      <c r="F29" s="114">
        <v>123</v>
      </c>
      <c r="G29" s="114">
        <v>130</v>
      </c>
      <c r="H29" s="114">
        <v>144</v>
      </c>
      <c r="I29" s="140">
        <v>147</v>
      </c>
      <c r="J29" s="115">
        <v>-41</v>
      </c>
      <c r="K29" s="116">
        <v>-27.891156462585034</v>
      </c>
    </row>
    <row r="30" spans="1:11" ht="14.1" customHeight="1" x14ac:dyDescent="0.2">
      <c r="A30" s="306" t="s">
        <v>247</v>
      </c>
      <c r="B30" s="307" t="s">
        <v>248</v>
      </c>
      <c r="C30" s="308"/>
      <c r="D30" s="113">
        <v>0.71410354501402706</v>
      </c>
      <c r="E30" s="115">
        <v>28</v>
      </c>
      <c r="F30" s="114">
        <v>30</v>
      </c>
      <c r="G30" s="114">
        <v>42</v>
      </c>
      <c r="H30" s="114">
        <v>43</v>
      </c>
      <c r="I30" s="140">
        <v>42</v>
      </c>
      <c r="J30" s="115">
        <v>-14</v>
      </c>
      <c r="K30" s="116">
        <v>-33.333333333333336</v>
      </c>
    </row>
    <row r="31" spans="1:11" ht="14.1" customHeight="1" x14ac:dyDescent="0.2">
      <c r="A31" s="306" t="s">
        <v>249</v>
      </c>
      <c r="B31" s="307" t="s">
        <v>250</v>
      </c>
      <c r="C31" s="308"/>
      <c r="D31" s="113">
        <v>1.9892884468247896</v>
      </c>
      <c r="E31" s="115">
        <v>78</v>
      </c>
      <c r="F31" s="114">
        <v>93</v>
      </c>
      <c r="G31" s="114">
        <v>88</v>
      </c>
      <c r="H31" s="114">
        <v>101</v>
      </c>
      <c r="I31" s="140">
        <v>105</v>
      </c>
      <c r="J31" s="115">
        <v>-27</v>
      </c>
      <c r="K31" s="116">
        <v>-25.714285714285715</v>
      </c>
    </row>
    <row r="32" spans="1:11" ht="14.1" customHeight="1" x14ac:dyDescent="0.2">
      <c r="A32" s="306">
        <v>31</v>
      </c>
      <c r="B32" s="307" t="s">
        <v>251</v>
      </c>
      <c r="C32" s="308"/>
      <c r="D32" s="113">
        <v>0.30604437643458299</v>
      </c>
      <c r="E32" s="115">
        <v>12</v>
      </c>
      <c r="F32" s="114">
        <v>10</v>
      </c>
      <c r="G32" s="114">
        <v>10</v>
      </c>
      <c r="H32" s="114">
        <v>11</v>
      </c>
      <c r="I32" s="140">
        <v>10</v>
      </c>
      <c r="J32" s="115">
        <v>2</v>
      </c>
      <c r="K32" s="116">
        <v>20</v>
      </c>
    </row>
    <row r="33" spans="1:11" ht="14.1" customHeight="1" x14ac:dyDescent="0.2">
      <c r="A33" s="306">
        <v>32</v>
      </c>
      <c r="B33" s="307" t="s">
        <v>252</v>
      </c>
      <c r="C33" s="308"/>
      <c r="D33" s="113">
        <v>1.1731701096659015</v>
      </c>
      <c r="E33" s="115">
        <v>46</v>
      </c>
      <c r="F33" s="114">
        <v>49</v>
      </c>
      <c r="G33" s="114">
        <v>46</v>
      </c>
      <c r="H33" s="114">
        <v>56</v>
      </c>
      <c r="I33" s="140">
        <v>58</v>
      </c>
      <c r="J33" s="115">
        <v>-12</v>
      </c>
      <c r="K33" s="116">
        <v>-20.689655172413794</v>
      </c>
    </row>
    <row r="34" spans="1:11" ht="14.1" customHeight="1" x14ac:dyDescent="0.2">
      <c r="A34" s="306">
        <v>33</v>
      </c>
      <c r="B34" s="307" t="s">
        <v>253</v>
      </c>
      <c r="C34" s="308"/>
      <c r="D34" s="113">
        <v>0.510073960724305</v>
      </c>
      <c r="E34" s="115">
        <v>20</v>
      </c>
      <c r="F34" s="114">
        <v>19</v>
      </c>
      <c r="G34" s="114">
        <v>21</v>
      </c>
      <c r="H34" s="114">
        <v>20</v>
      </c>
      <c r="I34" s="140">
        <v>23</v>
      </c>
      <c r="J34" s="115">
        <v>-3</v>
      </c>
      <c r="K34" s="116">
        <v>-13.043478260869565</v>
      </c>
    </row>
    <row r="35" spans="1:11" ht="14.1" customHeight="1" x14ac:dyDescent="0.2">
      <c r="A35" s="306">
        <v>34</v>
      </c>
      <c r="B35" s="307" t="s">
        <v>254</v>
      </c>
      <c r="C35" s="308"/>
      <c r="D35" s="113">
        <v>6.0953838306554449</v>
      </c>
      <c r="E35" s="115">
        <v>239</v>
      </c>
      <c r="F35" s="114">
        <v>259</v>
      </c>
      <c r="G35" s="114">
        <v>254</v>
      </c>
      <c r="H35" s="114">
        <v>251</v>
      </c>
      <c r="I35" s="140">
        <v>243</v>
      </c>
      <c r="J35" s="115">
        <v>-4</v>
      </c>
      <c r="K35" s="116">
        <v>-1.6460905349794239</v>
      </c>
    </row>
    <row r="36" spans="1:11" ht="14.1" customHeight="1" x14ac:dyDescent="0.2">
      <c r="A36" s="306">
        <v>41</v>
      </c>
      <c r="B36" s="307" t="s">
        <v>255</v>
      </c>
      <c r="C36" s="308"/>
      <c r="D36" s="113">
        <v>0.22953328232593725</v>
      </c>
      <c r="E36" s="115">
        <v>9</v>
      </c>
      <c r="F36" s="114">
        <v>8</v>
      </c>
      <c r="G36" s="114">
        <v>8</v>
      </c>
      <c r="H36" s="114">
        <v>9</v>
      </c>
      <c r="I36" s="140">
        <v>10</v>
      </c>
      <c r="J36" s="115">
        <v>-1</v>
      </c>
      <c r="K36" s="116">
        <v>-10</v>
      </c>
    </row>
    <row r="37" spans="1:11" ht="14.1" customHeight="1" x14ac:dyDescent="0.2">
      <c r="A37" s="306">
        <v>42</v>
      </c>
      <c r="B37" s="307" t="s">
        <v>256</v>
      </c>
      <c r="C37" s="308"/>
      <c r="D37" s="113">
        <v>0</v>
      </c>
      <c r="E37" s="115">
        <v>0</v>
      </c>
      <c r="F37" s="114" t="s">
        <v>513</v>
      </c>
      <c r="G37" s="114" t="s">
        <v>513</v>
      </c>
      <c r="H37" s="114" t="s">
        <v>513</v>
      </c>
      <c r="I37" s="140">
        <v>0</v>
      </c>
      <c r="J37" s="115">
        <v>0</v>
      </c>
      <c r="K37" s="116">
        <v>0</v>
      </c>
    </row>
    <row r="38" spans="1:11" ht="14.1" customHeight="1" x14ac:dyDescent="0.2">
      <c r="A38" s="306">
        <v>43</v>
      </c>
      <c r="B38" s="307" t="s">
        <v>257</v>
      </c>
      <c r="C38" s="308"/>
      <c r="D38" s="113">
        <v>0.33154807447079826</v>
      </c>
      <c r="E38" s="115">
        <v>13</v>
      </c>
      <c r="F38" s="114">
        <v>13</v>
      </c>
      <c r="G38" s="114">
        <v>15</v>
      </c>
      <c r="H38" s="114">
        <v>14</v>
      </c>
      <c r="I38" s="140">
        <v>17</v>
      </c>
      <c r="J38" s="115">
        <v>-4</v>
      </c>
      <c r="K38" s="116">
        <v>-23.529411764705884</v>
      </c>
    </row>
    <row r="39" spans="1:11" ht="14.1" customHeight="1" x14ac:dyDescent="0.2">
      <c r="A39" s="306">
        <v>51</v>
      </c>
      <c r="B39" s="307" t="s">
        <v>258</v>
      </c>
      <c r="C39" s="308"/>
      <c r="D39" s="113">
        <v>7.906146391226728</v>
      </c>
      <c r="E39" s="115">
        <v>310</v>
      </c>
      <c r="F39" s="114">
        <v>320</v>
      </c>
      <c r="G39" s="114">
        <v>329</v>
      </c>
      <c r="H39" s="114">
        <v>337</v>
      </c>
      <c r="I39" s="140">
        <v>353</v>
      </c>
      <c r="J39" s="115">
        <v>-43</v>
      </c>
      <c r="K39" s="116">
        <v>-12.181303116147308</v>
      </c>
    </row>
    <row r="40" spans="1:11" ht="14.1" customHeight="1" x14ac:dyDescent="0.2">
      <c r="A40" s="306" t="s">
        <v>259</v>
      </c>
      <c r="B40" s="307" t="s">
        <v>260</v>
      </c>
      <c r="C40" s="308"/>
      <c r="D40" s="113">
        <v>7.5745983167559299</v>
      </c>
      <c r="E40" s="115">
        <v>297</v>
      </c>
      <c r="F40" s="114">
        <v>307</v>
      </c>
      <c r="G40" s="114">
        <v>317</v>
      </c>
      <c r="H40" s="114">
        <v>326</v>
      </c>
      <c r="I40" s="140">
        <v>343</v>
      </c>
      <c r="J40" s="115">
        <v>-46</v>
      </c>
      <c r="K40" s="116">
        <v>-13.411078717201166</v>
      </c>
    </row>
    <row r="41" spans="1:11" ht="14.1" customHeight="1" x14ac:dyDescent="0.2">
      <c r="A41" s="306"/>
      <c r="B41" s="307" t="s">
        <v>261</v>
      </c>
      <c r="C41" s="308"/>
      <c r="D41" s="113">
        <v>2.8309104820198927</v>
      </c>
      <c r="E41" s="115">
        <v>111</v>
      </c>
      <c r="F41" s="114">
        <v>110</v>
      </c>
      <c r="G41" s="114">
        <v>114</v>
      </c>
      <c r="H41" s="114">
        <v>120</v>
      </c>
      <c r="I41" s="140">
        <v>125</v>
      </c>
      <c r="J41" s="115">
        <v>-14</v>
      </c>
      <c r="K41" s="116">
        <v>-11.2</v>
      </c>
    </row>
    <row r="42" spans="1:11" ht="14.1" customHeight="1" x14ac:dyDescent="0.2">
      <c r="A42" s="306">
        <v>52</v>
      </c>
      <c r="B42" s="307" t="s">
        <v>262</v>
      </c>
      <c r="C42" s="308"/>
      <c r="D42" s="113">
        <v>4.7181841366998212</v>
      </c>
      <c r="E42" s="115">
        <v>185</v>
      </c>
      <c r="F42" s="114">
        <v>200</v>
      </c>
      <c r="G42" s="114">
        <v>197</v>
      </c>
      <c r="H42" s="114">
        <v>194</v>
      </c>
      <c r="I42" s="140">
        <v>189</v>
      </c>
      <c r="J42" s="115">
        <v>-4</v>
      </c>
      <c r="K42" s="116">
        <v>-2.1164021164021163</v>
      </c>
    </row>
    <row r="43" spans="1:11" ht="14.1" customHeight="1" x14ac:dyDescent="0.2">
      <c r="A43" s="306" t="s">
        <v>263</v>
      </c>
      <c r="B43" s="307" t="s">
        <v>264</v>
      </c>
      <c r="C43" s="308"/>
      <c r="D43" s="113">
        <v>4.667176740627391</v>
      </c>
      <c r="E43" s="115">
        <v>183</v>
      </c>
      <c r="F43" s="114">
        <v>198</v>
      </c>
      <c r="G43" s="114">
        <v>195</v>
      </c>
      <c r="H43" s="114">
        <v>192</v>
      </c>
      <c r="I43" s="140">
        <v>188</v>
      </c>
      <c r="J43" s="115">
        <v>-5</v>
      </c>
      <c r="K43" s="116">
        <v>-2.6595744680851063</v>
      </c>
    </row>
    <row r="44" spans="1:11" ht="14.1" customHeight="1" x14ac:dyDescent="0.2">
      <c r="A44" s="306">
        <v>53</v>
      </c>
      <c r="B44" s="307" t="s">
        <v>265</v>
      </c>
      <c r="C44" s="308"/>
      <c r="D44" s="113">
        <v>1.0711553175210407</v>
      </c>
      <c r="E44" s="115">
        <v>42</v>
      </c>
      <c r="F44" s="114">
        <v>41</v>
      </c>
      <c r="G44" s="114">
        <v>42</v>
      </c>
      <c r="H44" s="114">
        <v>36</v>
      </c>
      <c r="I44" s="140">
        <v>37</v>
      </c>
      <c r="J44" s="115">
        <v>5</v>
      </c>
      <c r="K44" s="116">
        <v>13.513513513513514</v>
      </c>
    </row>
    <row r="45" spans="1:11" ht="14.1" customHeight="1" x14ac:dyDescent="0.2">
      <c r="A45" s="306" t="s">
        <v>266</v>
      </c>
      <c r="B45" s="307" t="s">
        <v>267</v>
      </c>
      <c r="C45" s="308"/>
      <c r="D45" s="113">
        <v>0.96914052537617956</v>
      </c>
      <c r="E45" s="115">
        <v>38</v>
      </c>
      <c r="F45" s="114">
        <v>38</v>
      </c>
      <c r="G45" s="114">
        <v>40</v>
      </c>
      <c r="H45" s="114">
        <v>34</v>
      </c>
      <c r="I45" s="140">
        <v>35</v>
      </c>
      <c r="J45" s="115">
        <v>3</v>
      </c>
      <c r="K45" s="116">
        <v>8.5714285714285712</v>
      </c>
    </row>
    <row r="46" spans="1:11" ht="14.1" customHeight="1" x14ac:dyDescent="0.2">
      <c r="A46" s="306">
        <v>54</v>
      </c>
      <c r="B46" s="307" t="s">
        <v>268</v>
      </c>
      <c r="C46" s="308"/>
      <c r="D46" s="113">
        <v>13.567967355266514</v>
      </c>
      <c r="E46" s="115">
        <v>532</v>
      </c>
      <c r="F46" s="114">
        <v>542</v>
      </c>
      <c r="G46" s="114">
        <v>543</v>
      </c>
      <c r="H46" s="114">
        <v>541</v>
      </c>
      <c r="I46" s="140">
        <v>549</v>
      </c>
      <c r="J46" s="115">
        <v>-17</v>
      </c>
      <c r="K46" s="116">
        <v>-3.0965391621129328</v>
      </c>
    </row>
    <row r="47" spans="1:11" ht="14.1" customHeight="1" x14ac:dyDescent="0.2">
      <c r="A47" s="306">
        <v>61</v>
      </c>
      <c r="B47" s="307" t="s">
        <v>269</v>
      </c>
      <c r="C47" s="308"/>
      <c r="D47" s="113">
        <v>0.99464422341239478</v>
      </c>
      <c r="E47" s="115">
        <v>39</v>
      </c>
      <c r="F47" s="114">
        <v>34</v>
      </c>
      <c r="G47" s="114">
        <v>25</v>
      </c>
      <c r="H47" s="114">
        <v>24</v>
      </c>
      <c r="I47" s="140">
        <v>24</v>
      </c>
      <c r="J47" s="115">
        <v>15</v>
      </c>
      <c r="K47" s="116">
        <v>62.5</v>
      </c>
    </row>
    <row r="48" spans="1:11" ht="14.1" customHeight="1" x14ac:dyDescent="0.2">
      <c r="A48" s="306">
        <v>62</v>
      </c>
      <c r="B48" s="307" t="s">
        <v>270</v>
      </c>
      <c r="C48" s="308"/>
      <c r="D48" s="113">
        <v>9.7934200459066556</v>
      </c>
      <c r="E48" s="115">
        <v>384</v>
      </c>
      <c r="F48" s="114">
        <v>433</v>
      </c>
      <c r="G48" s="114">
        <v>412</v>
      </c>
      <c r="H48" s="114">
        <v>447</v>
      </c>
      <c r="I48" s="140">
        <v>459</v>
      </c>
      <c r="J48" s="115">
        <v>-75</v>
      </c>
      <c r="K48" s="116">
        <v>-16.33986928104575</v>
      </c>
    </row>
    <row r="49" spans="1:11" ht="14.1" customHeight="1" x14ac:dyDescent="0.2">
      <c r="A49" s="306">
        <v>63</v>
      </c>
      <c r="B49" s="307" t="s">
        <v>271</v>
      </c>
      <c r="C49" s="308"/>
      <c r="D49" s="113">
        <v>6.426931905126243</v>
      </c>
      <c r="E49" s="115">
        <v>252</v>
      </c>
      <c r="F49" s="114">
        <v>330</v>
      </c>
      <c r="G49" s="114">
        <v>338</v>
      </c>
      <c r="H49" s="114">
        <v>319</v>
      </c>
      <c r="I49" s="140">
        <v>330</v>
      </c>
      <c r="J49" s="115">
        <v>-78</v>
      </c>
      <c r="K49" s="116">
        <v>-23.636363636363637</v>
      </c>
    </row>
    <row r="50" spans="1:11" ht="14.1" customHeight="1" x14ac:dyDescent="0.2">
      <c r="A50" s="306" t="s">
        <v>272</v>
      </c>
      <c r="B50" s="307" t="s">
        <v>273</v>
      </c>
      <c r="C50" s="308"/>
      <c r="D50" s="113">
        <v>0.20402958428972201</v>
      </c>
      <c r="E50" s="115">
        <v>8</v>
      </c>
      <c r="F50" s="114">
        <v>11</v>
      </c>
      <c r="G50" s="114">
        <v>10</v>
      </c>
      <c r="H50" s="114">
        <v>9</v>
      </c>
      <c r="I50" s="140">
        <v>10</v>
      </c>
      <c r="J50" s="115">
        <v>-2</v>
      </c>
      <c r="K50" s="116">
        <v>-20</v>
      </c>
    </row>
    <row r="51" spans="1:11" ht="14.1" customHeight="1" x14ac:dyDescent="0.2">
      <c r="A51" s="306" t="s">
        <v>274</v>
      </c>
      <c r="B51" s="307" t="s">
        <v>275</v>
      </c>
      <c r="C51" s="308"/>
      <c r="D51" s="113">
        <v>5.9678653404743685</v>
      </c>
      <c r="E51" s="115">
        <v>234</v>
      </c>
      <c r="F51" s="114">
        <v>305</v>
      </c>
      <c r="G51" s="114">
        <v>313</v>
      </c>
      <c r="H51" s="114">
        <v>299</v>
      </c>
      <c r="I51" s="140">
        <v>310</v>
      </c>
      <c r="J51" s="115">
        <v>-76</v>
      </c>
      <c r="K51" s="116">
        <v>-24.516129032258064</v>
      </c>
    </row>
    <row r="52" spans="1:11" ht="14.1" customHeight="1" x14ac:dyDescent="0.2">
      <c r="A52" s="306">
        <v>71</v>
      </c>
      <c r="B52" s="307" t="s">
        <v>276</v>
      </c>
      <c r="C52" s="308"/>
      <c r="D52" s="113">
        <v>13.695485845447591</v>
      </c>
      <c r="E52" s="115">
        <v>537</v>
      </c>
      <c r="F52" s="114">
        <v>557</v>
      </c>
      <c r="G52" s="114">
        <v>544</v>
      </c>
      <c r="H52" s="114">
        <v>533</v>
      </c>
      <c r="I52" s="140">
        <v>560</v>
      </c>
      <c r="J52" s="115">
        <v>-23</v>
      </c>
      <c r="K52" s="116">
        <v>-4.1071428571428568</v>
      </c>
    </row>
    <row r="53" spans="1:11" ht="14.1" customHeight="1" x14ac:dyDescent="0.2">
      <c r="A53" s="306" t="s">
        <v>277</v>
      </c>
      <c r="B53" s="307" t="s">
        <v>278</v>
      </c>
      <c r="C53" s="308"/>
      <c r="D53" s="113">
        <v>1.0966590155572558</v>
      </c>
      <c r="E53" s="115">
        <v>43</v>
      </c>
      <c r="F53" s="114">
        <v>45</v>
      </c>
      <c r="G53" s="114">
        <v>44</v>
      </c>
      <c r="H53" s="114">
        <v>39</v>
      </c>
      <c r="I53" s="140">
        <v>44</v>
      </c>
      <c r="J53" s="115">
        <v>-1</v>
      </c>
      <c r="K53" s="116">
        <v>-2.2727272727272729</v>
      </c>
    </row>
    <row r="54" spans="1:11" ht="14.1" customHeight="1" x14ac:dyDescent="0.2">
      <c r="A54" s="306" t="s">
        <v>279</v>
      </c>
      <c r="B54" s="307" t="s">
        <v>280</v>
      </c>
      <c r="C54" s="308"/>
      <c r="D54" s="113">
        <v>12.063249171129813</v>
      </c>
      <c r="E54" s="115">
        <v>473</v>
      </c>
      <c r="F54" s="114">
        <v>490</v>
      </c>
      <c r="G54" s="114">
        <v>478</v>
      </c>
      <c r="H54" s="114">
        <v>471</v>
      </c>
      <c r="I54" s="140">
        <v>496</v>
      </c>
      <c r="J54" s="115">
        <v>-23</v>
      </c>
      <c r="K54" s="116">
        <v>-4.637096774193548</v>
      </c>
    </row>
    <row r="55" spans="1:11" ht="14.1" customHeight="1" x14ac:dyDescent="0.2">
      <c r="A55" s="306">
        <v>72</v>
      </c>
      <c r="B55" s="307" t="s">
        <v>281</v>
      </c>
      <c r="C55" s="308"/>
      <c r="D55" s="113">
        <v>1.3006885998469777</v>
      </c>
      <c r="E55" s="115">
        <v>51</v>
      </c>
      <c r="F55" s="114">
        <v>53</v>
      </c>
      <c r="G55" s="114">
        <v>51</v>
      </c>
      <c r="H55" s="114">
        <v>55</v>
      </c>
      <c r="I55" s="140">
        <v>52</v>
      </c>
      <c r="J55" s="115">
        <v>-1</v>
      </c>
      <c r="K55" s="116">
        <v>-1.9230769230769231</v>
      </c>
    </row>
    <row r="56" spans="1:11" ht="14.1" customHeight="1" x14ac:dyDescent="0.2">
      <c r="A56" s="306" t="s">
        <v>282</v>
      </c>
      <c r="B56" s="307" t="s">
        <v>283</v>
      </c>
      <c r="C56" s="308"/>
      <c r="D56" s="113">
        <v>0.12751849018107625</v>
      </c>
      <c r="E56" s="115">
        <v>5</v>
      </c>
      <c r="F56" s="114">
        <v>7</v>
      </c>
      <c r="G56" s="114">
        <v>7</v>
      </c>
      <c r="H56" s="114">
        <v>8</v>
      </c>
      <c r="I56" s="140">
        <v>8</v>
      </c>
      <c r="J56" s="115">
        <v>-3</v>
      </c>
      <c r="K56" s="116">
        <v>-37.5</v>
      </c>
    </row>
    <row r="57" spans="1:11" ht="14.1" customHeight="1" x14ac:dyDescent="0.2">
      <c r="A57" s="306" t="s">
        <v>284</v>
      </c>
      <c r="B57" s="307" t="s">
        <v>285</v>
      </c>
      <c r="C57" s="308"/>
      <c r="D57" s="113">
        <v>0.68859984697781174</v>
      </c>
      <c r="E57" s="115">
        <v>27</v>
      </c>
      <c r="F57" s="114">
        <v>27</v>
      </c>
      <c r="G57" s="114">
        <v>26</v>
      </c>
      <c r="H57" s="114">
        <v>27</v>
      </c>
      <c r="I57" s="140">
        <v>26</v>
      </c>
      <c r="J57" s="115">
        <v>1</v>
      </c>
      <c r="K57" s="116">
        <v>3.8461538461538463</v>
      </c>
    </row>
    <row r="58" spans="1:11" ht="14.1" customHeight="1" x14ac:dyDescent="0.2">
      <c r="A58" s="306">
        <v>73</v>
      </c>
      <c r="B58" s="307" t="s">
        <v>286</v>
      </c>
      <c r="C58" s="308"/>
      <c r="D58" s="113">
        <v>0.58658505483295076</v>
      </c>
      <c r="E58" s="115">
        <v>23</v>
      </c>
      <c r="F58" s="114">
        <v>22</v>
      </c>
      <c r="G58" s="114">
        <v>24</v>
      </c>
      <c r="H58" s="114">
        <v>24</v>
      </c>
      <c r="I58" s="140">
        <v>25</v>
      </c>
      <c r="J58" s="115">
        <v>-2</v>
      </c>
      <c r="K58" s="116">
        <v>-8</v>
      </c>
    </row>
    <row r="59" spans="1:11" ht="14.1" customHeight="1" x14ac:dyDescent="0.2">
      <c r="A59" s="306" t="s">
        <v>287</v>
      </c>
      <c r="B59" s="307" t="s">
        <v>288</v>
      </c>
      <c r="C59" s="308"/>
      <c r="D59" s="113">
        <v>0.33154807447079826</v>
      </c>
      <c r="E59" s="115">
        <v>13</v>
      </c>
      <c r="F59" s="114">
        <v>12</v>
      </c>
      <c r="G59" s="114">
        <v>12</v>
      </c>
      <c r="H59" s="114">
        <v>11</v>
      </c>
      <c r="I59" s="140">
        <v>12</v>
      </c>
      <c r="J59" s="115">
        <v>1</v>
      </c>
      <c r="K59" s="116">
        <v>8.3333333333333339</v>
      </c>
    </row>
    <row r="60" spans="1:11" ht="14.1" customHeight="1" x14ac:dyDescent="0.2">
      <c r="A60" s="306">
        <v>81</v>
      </c>
      <c r="B60" s="307" t="s">
        <v>289</v>
      </c>
      <c r="C60" s="308"/>
      <c r="D60" s="113">
        <v>3.3919918388166286</v>
      </c>
      <c r="E60" s="115">
        <v>133</v>
      </c>
      <c r="F60" s="114">
        <v>137</v>
      </c>
      <c r="G60" s="114">
        <v>134</v>
      </c>
      <c r="H60" s="114">
        <v>135</v>
      </c>
      <c r="I60" s="140">
        <v>130</v>
      </c>
      <c r="J60" s="115">
        <v>3</v>
      </c>
      <c r="K60" s="116">
        <v>2.3076923076923075</v>
      </c>
    </row>
    <row r="61" spans="1:11" ht="14.1" customHeight="1" x14ac:dyDescent="0.2">
      <c r="A61" s="306" t="s">
        <v>290</v>
      </c>
      <c r="B61" s="307" t="s">
        <v>291</v>
      </c>
      <c r="C61" s="308"/>
      <c r="D61" s="113">
        <v>0.96914052537617956</v>
      </c>
      <c r="E61" s="115">
        <v>38</v>
      </c>
      <c r="F61" s="114">
        <v>42</v>
      </c>
      <c r="G61" s="114">
        <v>42</v>
      </c>
      <c r="H61" s="114">
        <v>40</v>
      </c>
      <c r="I61" s="140">
        <v>38</v>
      </c>
      <c r="J61" s="115">
        <v>0</v>
      </c>
      <c r="K61" s="116">
        <v>0</v>
      </c>
    </row>
    <row r="62" spans="1:11" ht="14.1" customHeight="1" x14ac:dyDescent="0.2">
      <c r="A62" s="306" t="s">
        <v>292</v>
      </c>
      <c r="B62" s="307" t="s">
        <v>293</v>
      </c>
      <c r="C62" s="308"/>
      <c r="D62" s="113">
        <v>1.2751849018107626</v>
      </c>
      <c r="E62" s="115">
        <v>50</v>
      </c>
      <c r="F62" s="114">
        <v>44</v>
      </c>
      <c r="G62" s="114">
        <v>43</v>
      </c>
      <c r="H62" s="114">
        <v>48</v>
      </c>
      <c r="I62" s="140">
        <v>47</v>
      </c>
      <c r="J62" s="115">
        <v>3</v>
      </c>
      <c r="K62" s="116">
        <v>6.3829787234042552</v>
      </c>
    </row>
    <row r="63" spans="1:11" ht="14.1" customHeight="1" x14ac:dyDescent="0.2">
      <c r="A63" s="306"/>
      <c r="B63" s="307" t="s">
        <v>294</v>
      </c>
      <c r="C63" s="308"/>
      <c r="D63" s="113">
        <v>1.1221627135934711</v>
      </c>
      <c r="E63" s="115">
        <v>44</v>
      </c>
      <c r="F63" s="114">
        <v>37</v>
      </c>
      <c r="G63" s="114">
        <v>38</v>
      </c>
      <c r="H63" s="114">
        <v>43</v>
      </c>
      <c r="I63" s="140">
        <v>41</v>
      </c>
      <c r="J63" s="115">
        <v>3</v>
      </c>
      <c r="K63" s="116">
        <v>7.3170731707317076</v>
      </c>
    </row>
    <row r="64" spans="1:11" ht="14.1" customHeight="1" x14ac:dyDescent="0.2">
      <c r="A64" s="306" t="s">
        <v>295</v>
      </c>
      <c r="B64" s="307" t="s">
        <v>296</v>
      </c>
      <c r="C64" s="308"/>
      <c r="D64" s="113" t="s">
        <v>513</v>
      </c>
      <c r="E64" s="115" t="s">
        <v>513</v>
      </c>
      <c r="F64" s="114" t="s">
        <v>513</v>
      </c>
      <c r="G64" s="114" t="s">
        <v>513</v>
      </c>
      <c r="H64" s="114" t="s">
        <v>513</v>
      </c>
      <c r="I64" s="140" t="s">
        <v>513</v>
      </c>
      <c r="J64" s="115" t="s">
        <v>513</v>
      </c>
      <c r="K64" s="116" t="s">
        <v>513</v>
      </c>
    </row>
    <row r="65" spans="1:11" ht="14.1" customHeight="1" x14ac:dyDescent="0.2">
      <c r="A65" s="306" t="s">
        <v>297</v>
      </c>
      <c r="B65" s="307" t="s">
        <v>298</v>
      </c>
      <c r="C65" s="308"/>
      <c r="D65" s="113">
        <v>0.68859984697781174</v>
      </c>
      <c r="E65" s="115">
        <v>27</v>
      </c>
      <c r="F65" s="114">
        <v>28</v>
      </c>
      <c r="G65" s="114">
        <v>26</v>
      </c>
      <c r="H65" s="114">
        <v>27</v>
      </c>
      <c r="I65" s="140">
        <v>24</v>
      </c>
      <c r="J65" s="115">
        <v>3</v>
      </c>
      <c r="K65" s="116">
        <v>12.5</v>
      </c>
    </row>
    <row r="66" spans="1:11" ht="14.1" customHeight="1" x14ac:dyDescent="0.2">
      <c r="A66" s="306">
        <v>82</v>
      </c>
      <c r="B66" s="307" t="s">
        <v>299</v>
      </c>
      <c r="C66" s="308"/>
      <c r="D66" s="113">
        <v>1.9637847487885745</v>
      </c>
      <c r="E66" s="115">
        <v>77</v>
      </c>
      <c r="F66" s="114">
        <v>76</v>
      </c>
      <c r="G66" s="114">
        <v>75</v>
      </c>
      <c r="H66" s="114">
        <v>75</v>
      </c>
      <c r="I66" s="140">
        <v>68</v>
      </c>
      <c r="J66" s="115">
        <v>9</v>
      </c>
      <c r="K66" s="116">
        <v>13.235294117647058</v>
      </c>
    </row>
    <row r="67" spans="1:11" ht="14.1" customHeight="1" x14ac:dyDescent="0.2">
      <c r="A67" s="306" t="s">
        <v>300</v>
      </c>
      <c r="B67" s="307" t="s">
        <v>301</v>
      </c>
      <c r="C67" s="308"/>
      <c r="D67" s="113">
        <v>0.48457026268808978</v>
      </c>
      <c r="E67" s="115">
        <v>19</v>
      </c>
      <c r="F67" s="114">
        <v>21</v>
      </c>
      <c r="G67" s="114">
        <v>22</v>
      </c>
      <c r="H67" s="114">
        <v>22</v>
      </c>
      <c r="I67" s="140">
        <v>17</v>
      </c>
      <c r="J67" s="115">
        <v>2</v>
      </c>
      <c r="K67" s="116">
        <v>11.764705882352942</v>
      </c>
    </row>
    <row r="68" spans="1:11" ht="14.1" customHeight="1" x14ac:dyDescent="0.2">
      <c r="A68" s="306" t="s">
        <v>302</v>
      </c>
      <c r="B68" s="307" t="s">
        <v>303</v>
      </c>
      <c r="C68" s="308"/>
      <c r="D68" s="113">
        <v>0.96914052537617956</v>
      </c>
      <c r="E68" s="115">
        <v>38</v>
      </c>
      <c r="F68" s="114">
        <v>37</v>
      </c>
      <c r="G68" s="114">
        <v>36</v>
      </c>
      <c r="H68" s="114">
        <v>38</v>
      </c>
      <c r="I68" s="140">
        <v>36</v>
      </c>
      <c r="J68" s="115">
        <v>2</v>
      </c>
      <c r="K68" s="116">
        <v>5.5555555555555554</v>
      </c>
    </row>
    <row r="69" spans="1:11" ht="14.1" customHeight="1" x14ac:dyDescent="0.2">
      <c r="A69" s="306">
        <v>83</v>
      </c>
      <c r="B69" s="307" t="s">
        <v>304</v>
      </c>
      <c r="C69" s="308"/>
      <c r="D69" s="113">
        <v>2.7799030859474625</v>
      </c>
      <c r="E69" s="115">
        <v>109</v>
      </c>
      <c r="F69" s="114">
        <v>111</v>
      </c>
      <c r="G69" s="114">
        <v>99</v>
      </c>
      <c r="H69" s="114">
        <v>96</v>
      </c>
      <c r="I69" s="140">
        <v>90</v>
      </c>
      <c r="J69" s="115">
        <v>19</v>
      </c>
      <c r="K69" s="116">
        <v>21.111111111111111</v>
      </c>
    </row>
    <row r="70" spans="1:11" ht="14.1" customHeight="1" x14ac:dyDescent="0.2">
      <c r="A70" s="306" t="s">
        <v>305</v>
      </c>
      <c r="B70" s="307" t="s">
        <v>306</v>
      </c>
      <c r="C70" s="308"/>
      <c r="D70" s="113">
        <v>1.6577403723539914</v>
      </c>
      <c r="E70" s="115">
        <v>65</v>
      </c>
      <c r="F70" s="114">
        <v>72</v>
      </c>
      <c r="G70" s="114">
        <v>61</v>
      </c>
      <c r="H70" s="114">
        <v>64</v>
      </c>
      <c r="I70" s="140">
        <v>59</v>
      </c>
      <c r="J70" s="115">
        <v>6</v>
      </c>
      <c r="K70" s="116">
        <v>10.169491525423728</v>
      </c>
    </row>
    <row r="71" spans="1:11" ht="14.1" customHeight="1" x14ac:dyDescent="0.2">
      <c r="A71" s="306"/>
      <c r="B71" s="307" t="s">
        <v>307</v>
      </c>
      <c r="C71" s="308"/>
      <c r="D71" s="113">
        <v>1.1476664116296864</v>
      </c>
      <c r="E71" s="115">
        <v>45</v>
      </c>
      <c r="F71" s="114">
        <v>53</v>
      </c>
      <c r="G71" s="114">
        <v>42</v>
      </c>
      <c r="H71" s="114">
        <v>41</v>
      </c>
      <c r="I71" s="140">
        <v>40</v>
      </c>
      <c r="J71" s="115">
        <v>5</v>
      </c>
      <c r="K71" s="116">
        <v>12.5</v>
      </c>
    </row>
    <row r="72" spans="1:11" ht="14.1" customHeight="1" x14ac:dyDescent="0.2">
      <c r="A72" s="306">
        <v>84</v>
      </c>
      <c r="B72" s="307" t="s">
        <v>308</v>
      </c>
      <c r="C72" s="308"/>
      <c r="D72" s="113">
        <v>2.0657995409334355</v>
      </c>
      <c r="E72" s="115">
        <v>81</v>
      </c>
      <c r="F72" s="114">
        <v>74</v>
      </c>
      <c r="G72" s="114">
        <v>73</v>
      </c>
      <c r="H72" s="114">
        <v>71</v>
      </c>
      <c r="I72" s="140">
        <v>76</v>
      </c>
      <c r="J72" s="115">
        <v>5</v>
      </c>
      <c r="K72" s="116">
        <v>6.5789473684210522</v>
      </c>
    </row>
    <row r="73" spans="1:11" ht="14.1" customHeight="1" x14ac:dyDescent="0.2">
      <c r="A73" s="306" t="s">
        <v>309</v>
      </c>
      <c r="B73" s="307" t="s">
        <v>310</v>
      </c>
      <c r="C73" s="308"/>
      <c r="D73" s="113">
        <v>0.15302218821729149</v>
      </c>
      <c r="E73" s="115">
        <v>6</v>
      </c>
      <c r="F73" s="114">
        <v>6</v>
      </c>
      <c r="G73" s="114">
        <v>6</v>
      </c>
      <c r="H73" s="114">
        <v>7</v>
      </c>
      <c r="I73" s="140">
        <v>8</v>
      </c>
      <c r="J73" s="115">
        <v>-2</v>
      </c>
      <c r="K73" s="116">
        <v>-25</v>
      </c>
    </row>
    <row r="74" spans="1:11" ht="14.1" customHeight="1" x14ac:dyDescent="0.2">
      <c r="A74" s="306" t="s">
        <v>311</v>
      </c>
      <c r="B74" s="307" t="s">
        <v>312</v>
      </c>
      <c r="C74" s="308"/>
      <c r="D74" s="113" t="s">
        <v>513</v>
      </c>
      <c r="E74" s="115" t="s">
        <v>513</v>
      </c>
      <c r="F74" s="114" t="s">
        <v>513</v>
      </c>
      <c r="G74" s="114" t="s">
        <v>513</v>
      </c>
      <c r="H74" s="114" t="s">
        <v>513</v>
      </c>
      <c r="I74" s="140" t="s">
        <v>513</v>
      </c>
      <c r="J74" s="115" t="s">
        <v>513</v>
      </c>
      <c r="K74" s="116" t="s">
        <v>513</v>
      </c>
    </row>
    <row r="75" spans="1:11" ht="14.1" customHeight="1" x14ac:dyDescent="0.2">
      <c r="A75" s="306" t="s">
        <v>313</v>
      </c>
      <c r="B75" s="307" t="s">
        <v>314</v>
      </c>
      <c r="C75" s="308"/>
      <c r="D75" s="113">
        <v>0.10201479214486101</v>
      </c>
      <c r="E75" s="115">
        <v>4</v>
      </c>
      <c r="F75" s="114">
        <v>3</v>
      </c>
      <c r="G75" s="114">
        <v>3</v>
      </c>
      <c r="H75" s="114" t="s">
        <v>513</v>
      </c>
      <c r="I75" s="140" t="s">
        <v>513</v>
      </c>
      <c r="J75" s="115" t="s">
        <v>513</v>
      </c>
      <c r="K75" s="116" t="s">
        <v>513</v>
      </c>
    </row>
    <row r="76" spans="1:11" ht="14.1" customHeight="1" x14ac:dyDescent="0.2">
      <c r="A76" s="306">
        <v>91</v>
      </c>
      <c r="B76" s="307" t="s">
        <v>315</v>
      </c>
      <c r="C76" s="308"/>
      <c r="D76" s="113" t="s">
        <v>513</v>
      </c>
      <c r="E76" s="115" t="s">
        <v>513</v>
      </c>
      <c r="F76" s="114" t="s">
        <v>513</v>
      </c>
      <c r="G76" s="114" t="s">
        <v>513</v>
      </c>
      <c r="H76" s="114" t="s">
        <v>513</v>
      </c>
      <c r="I76" s="140" t="s">
        <v>513</v>
      </c>
      <c r="J76" s="115" t="s">
        <v>513</v>
      </c>
      <c r="K76" s="116" t="s">
        <v>513</v>
      </c>
    </row>
    <row r="77" spans="1:11" ht="14.1" customHeight="1" x14ac:dyDescent="0.2">
      <c r="A77" s="306">
        <v>92</v>
      </c>
      <c r="B77" s="307" t="s">
        <v>316</v>
      </c>
      <c r="C77" s="308"/>
      <c r="D77" s="113">
        <v>7.2175465442489157</v>
      </c>
      <c r="E77" s="115">
        <v>283</v>
      </c>
      <c r="F77" s="114">
        <v>287</v>
      </c>
      <c r="G77" s="114">
        <v>313</v>
      </c>
      <c r="H77" s="114">
        <v>364</v>
      </c>
      <c r="I77" s="140">
        <v>376</v>
      </c>
      <c r="J77" s="115">
        <v>-93</v>
      </c>
      <c r="K77" s="116">
        <v>-24.73404255319149</v>
      </c>
    </row>
    <row r="78" spans="1:11" ht="14.1" customHeight="1" x14ac:dyDescent="0.2">
      <c r="A78" s="306">
        <v>93</v>
      </c>
      <c r="B78" s="307" t="s">
        <v>317</v>
      </c>
      <c r="C78" s="308"/>
      <c r="D78" s="113" t="s">
        <v>513</v>
      </c>
      <c r="E78" s="115" t="s">
        <v>513</v>
      </c>
      <c r="F78" s="114">
        <v>5</v>
      </c>
      <c r="G78" s="114" t="s">
        <v>513</v>
      </c>
      <c r="H78" s="114" t="s">
        <v>513</v>
      </c>
      <c r="I78" s="140" t="s">
        <v>513</v>
      </c>
      <c r="J78" s="115" t="s">
        <v>513</v>
      </c>
      <c r="K78" s="116" t="s">
        <v>513</v>
      </c>
    </row>
    <row r="79" spans="1:11" ht="14.1" customHeight="1" x14ac:dyDescent="0.2">
      <c r="A79" s="306">
        <v>94</v>
      </c>
      <c r="B79" s="307" t="s">
        <v>318</v>
      </c>
      <c r="C79" s="308"/>
      <c r="D79" s="113">
        <v>1.530221882172915</v>
      </c>
      <c r="E79" s="115">
        <v>60</v>
      </c>
      <c r="F79" s="114">
        <v>66</v>
      </c>
      <c r="G79" s="114">
        <v>62</v>
      </c>
      <c r="H79" s="114">
        <v>54</v>
      </c>
      <c r="I79" s="140">
        <v>56</v>
      </c>
      <c r="J79" s="115">
        <v>4</v>
      </c>
      <c r="K79" s="116">
        <v>7.1428571428571432</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3.7235399132874267</v>
      </c>
      <c r="E81" s="143">
        <v>146</v>
      </c>
      <c r="F81" s="144">
        <v>145</v>
      </c>
      <c r="G81" s="144">
        <v>159</v>
      </c>
      <c r="H81" s="144">
        <v>155</v>
      </c>
      <c r="I81" s="145">
        <v>149</v>
      </c>
      <c r="J81" s="143">
        <v>-3</v>
      </c>
      <c r="K81" s="146">
        <v>-2.0134228187919465</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1408</v>
      </c>
      <c r="G12" s="536">
        <v>1134</v>
      </c>
      <c r="H12" s="536">
        <v>1745</v>
      </c>
      <c r="I12" s="536">
        <v>1189</v>
      </c>
      <c r="J12" s="537">
        <v>1559</v>
      </c>
      <c r="K12" s="538">
        <v>-151</v>
      </c>
      <c r="L12" s="349">
        <v>-9.6856959589480436</v>
      </c>
    </row>
    <row r="13" spans="1:17" s="110" customFormat="1" ht="15" customHeight="1" x14ac:dyDescent="0.2">
      <c r="A13" s="350" t="s">
        <v>344</v>
      </c>
      <c r="B13" s="351" t="s">
        <v>345</v>
      </c>
      <c r="C13" s="347"/>
      <c r="D13" s="347"/>
      <c r="E13" s="348"/>
      <c r="F13" s="536">
        <v>768</v>
      </c>
      <c r="G13" s="536">
        <v>602</v>
      </c>
      <c r="H13" s="536">
        <v>953</v>
      </c>
      <c r="I13" s="536">
        <v>652</v>
      </c>
      <c r="J13" s="537">
        <v>798</v>
      </c>
      <c r="K13" s="538">
        <v>-30</v>
      </c>
      <c r="L13" s="349">
        <v>-3.7593984962406015</v>
      </c>
    </row>
    <row r="14" spans="1:17" s="110" customFormat="1" ht="22.5" customHeight="1" x14ac:dyDescent="0.2">
      <c r="A14" s="350"/>
      <c r="B14" s="351" t="s">
        <v>346</v>
      </c>
      <c r="C14" s="347"/>
      <c r="D14" s="347"/>
      <c r="E14" s="348"/>
      <c r="F14" s="536">
        <v>640</v>
      </c>
      <c r="G14" s="536">
        <v>532</v>
      </c>
      <c r="H14" s="536">
        <v>792</v>
      </c>
      <c r="I14" s="536">
        <v>537</v>
      </c>
      <c r="J14" s="537">
        <v>761</v>
      </c>
      <c r="K14" s="538">
        <v>-121</v>
      </c>
      <c r="L14" s="349">
        <v>-15.900131406044679</v>
      </c>
    </row>
    <row r="15" spans="1:17" s="110" customFormat="1" ht="15" customHeight="1" x14ac:dyDescent="0.2">
      <c r="A15" s="350" t="s">
        <v>347</v>
      </c>
      <c r="B15" s="351" t="s">
        <v>108</v>
      </c>
      <c r="C15" s="347"/>
      <c r="D15" s="347"/>
      <c r="E15" s="348"/>
      <c r="F15" s="536">
        <v>277</v>
      </c>
      <c r="G15" s="536">
        <v>302</v>
      </c>
      <c r="H15" s="536">
        <v>684</v>
      </c>
      <c r="I15" s="536">
        <v>287</v>
      </c>
      <c r="J15" s="537">
        <v>331</v>
      </c>
      <c r="K15" s="538">
        <v>-54</v>
      </c>
      <c r="L15" s="349">
        <v>-16.314199395770391</v>
      </c>
    </row>
    <row r="16" spans="1:17" s="110" customFormat="1" ht="15" customHeight="1" x14ac:dyDescent="0.2">
      <c r="A16" s="350"/>
      <c r="B16" s="351" t="s">
        <v>109</v>
      </c>
      <c r="C16" s="347"/>
      <c r="D16" s="347"/>
      <c r="E16" s="348"/>
      <c r="F16" s="536">
        <v>962</v>
      </c>
      <c r="G16" s="536">
        <v>746</v>
      </c>
      <c r="H16" s="536">
        <v>916</v>
      </c>
      <c r="I16" s="536">
        <v>778</v>
      </c>
      <c r="J16" s="537">
        <v>1017</v>
      </c>
      <c r="K16" s="538">
        <v>-55</v>
      </c>
      <c r="L16" s="349">
        <v>-5.4080629301868237</v>
      </c>
    </row>
    <row r="17" spans="1:12" s="110" customFormat="1" ht="15" customHeight="1" x14ac:dyDescent="0.2">
      <c r="A17" s="350"/>
      <c r="B17" s="351" t="s">
        <v>110</v>
      </c>
      <c r="C17" s="347"/>
      <c r="D17" s="347"/>
      <c r="E17" s="348"/>
      <c r="F17" s="536">
        <v>150</v>
      </c>
      <c r="G17" s="536">
        <v>74</v>
      </c>
      <c r="H17" s="536">
        <v>130</v>
      </c>
      <c r="I17" s="536">
        <v>115</v>
      </c>
      <c r="J17" s="537">
        <v>197</v>
      </c>
      <c r="K17" s="538">
        <v>-47</v>
      </c>
      <c r="L17" s="349">
        <v>-23.857868020304569</v>
      </c>
    </row>
    <row r="18" spans="1:12" s="110" customFormat="1" ht="15" customHeight="1" x14ac:dyDescent="0.2">
      <c r="A18" s="350"/>
      <c r="B18" s="351" t="s">
        <v>111</v>
      </c>
      <c r="C18" s="347"/>
      <c r="D18" s="347"/>
      <c r="E18" s="348"/>
      <c r="F18" s="536">
        <v>19</v>
      </c>
      <c r="G18" s="536">
        <v>12</v>
      </c>
      <c r="H18" s="536">
        <v>15</v>
      </c>
      <c r="I18" s="536">
        <v>9</v>
      </c>
      <c r="J18" s="537">
        <v>14</v>
      </c>
      <c r="K18" s="538">
        <v>5</v>
      </c>
      <c r="L18" s="349">
        <v>35.714285714285715</v>
      </c>
    </row>
    <row r="19" spans="1:12" s="110" customFormat="1" ht="15" customHeight="1" x14ac:dyDescent="0.2">
      <c r="A19" s="118" t="s">
        <v>113</v>
      </c>
      <c r="B19" s="119" t="s">
        <v>181</v>
      </c>
      <c r="C19" s="347"/>
      <c r="D19" s="347"/>
      <c r="E19" s="348"/>
      <c r="F19" s="536">
        <v>889</v>
      </c>
      <c r="G19" s="536">
        <v>744</v>
      </c>
      <c r="H19" s="536">
        <v>1269</v>
      </c>
      <c r="I19" s="536">
        <v>790</v>
      </c>
      <c r="J19" s="537">
        <v>960</v>
      </c>
      <c r="K19" s="538">
        <v>-71</v>
      </c>
      <c r="L19" s="349">
        <v>-7.395833333333333</v>
      </c>
    </row>
    <row r="20" spans="1:12" s="110" customFormat="1" ht="15" customHeight="1" x14ac:dyDescent="0.2">
      <c r="A20" s="118"/>
      <c r="B20" s="119" t="s">
        <v>182</v>
      </c>
      <c r="C20" s="347"/>
      <c r="D20" s="347"/>
      <c r="E20" s="348"/>
      <c r="F20" s="536">
        <v>519</v>
      </c>
      <c r="G20" s="536">
        <v>390</v>
      </c>
      <c r="H20" s="536">
        <v>476</v>
      </c>
      <c r="I20" s="536">
        <v>399</v>
      </c>
      <c r="J20" s="537">
        <v>599</v>
      </c>
      <c r="K20" s="538">
        <v>-80</v>
      </c>
      <c r="L20" s="349">
        <v>-13.35559265442404</v>
      </c>
    </row>
    <row r="21" spans="1:12" s="110" customFormat="1" ht="15" customHeight="1" x14ac:dyDescent="0.2">
      <c r="A21" s="118" t="s">
        <v>113</v>
      </c>
      <c r="B21" s="119" t="s">
        <v>116</v>
      </c>
      <c r="C21" s="347"/>
      <c r="D21" s="347"/>
      <c r="E21" s="348"/>
      <c r="F21" s="536">
        <v>1147</v>
      </c>
      <c r="G21" s="536">
        <v>857</v>
      </c>
      <c r="H21" s="536">
        <v>1462</v>
      </c>
      <c r="I21" s="536">
        <v>940</v>
      </c>
      <c r="J21" s="537">
        <v>1328</v>
      </c>
      <c r="K21" s="538">
        <v>-181</v>
      </c>
      <c r="L21" s="349">
        <v>-13.629518072289157</v>
      </c>
    </row>
    <row r="22" spans="1:12" s="110" customFormat="1" ht="15" customHeight="1" x14ac:dyDescent="0.2">
      <c r="A22" s="118"/>
      <c r="B22" s="119" t="s">
        <v>117</v>
      </c>
      <c r="C22" s="347"/>
      <c r="D22" s="347"/>
      <c r="E22" s="348"/>
      <c r="F22" s="536">
        <v>261</v>
      </c>
      <c r="G22" s="536">
        <v>277</v>
      </c>
      <c r="H22" s="536">
        <v>283</v>
      </c>
      <c r="I22" s="536">
        <v>249</v>
      </c>
      <c r="J22" s="537">
        <v>229</v>
      </c>
      <c r="K22" s="538">
        <v>32</v>
      </c>
      <c r="L22" s="349">
        <v>13.973799126637555</v>
      </c>
    </row>
    <row r="23" spans="1:12" s="110" customFormat="1" ht="15" customHeight="1" x14ac:dyDescent="0.2">
      <c r="A23" s="352" t="s">
        <v>347</v>
      </c>
      <c r="B23" s="353" t="s">
        <v>193</v>
      </c>
      <c r="C23" s="354"/>
      <c r="D23" s="354"/>
      <c r="E23" s="355"/>
      <c r="F23" s="539">
        <v>37</v>
      </c>
      <c r="G23" s="539">
        <v>99</v>
      </c>
      <c r="H23" s="539">
        <v>412</v>
      </c>
      <c r="I23" s="539">
        <v>20</v>
      </c>
      <c r="J23" s="540">
        <v>34</v>
      </c>
      <c r="K23" s="541">
        <v>3</v>
      </c>
      <c r="L23" s="356">
        <v>8.8235294117647065</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35.1</v>
      </c>
      <c r="G25" s="542">
        <v>37.799999999999997</v>
      </c>
      <c r="H25" s="542">
        <v>43.5</v>
      </c>
      <c r="I25" s="542">
        <v>43.4</v>
      </c>
      <c r="J25" s="542">
        <v>45.4</v>
      </c>
      <c r="K25" s="543" t="s">
        <v>349</v>
      </c>
      <c r="L25" s="364">
        <v>-10.299999999999997</v>
      </c>
    </row>
    <row r="26" spans="1:12" s="110" customFormat="1" ht="15" customHeight="1" x14ac:dyDescent="0.2">
      <c r="A26" s="365" t="s">
        <v>105</v>
      </c>
      <c r="B26" s="366" t="s">
        <v>345</v>
      </c>
      <c r="C26" s="362"/>
      <c r="D26" s="362"/>
      <c r="E26" s="363"/>
      <c r="F26" s="542">
        <v>33.799999999999997</v>
      </c>
      <c r="G26" s="542">
        <v>36.799999999999997</v>
      </c>
      <c r="H26" s="542">
        <v>41</v>
      </c>
      <c r="I26" s="542">
        <v>39.1</v>
      </c>
      <c r="J26" s="544">
        <v>42.8</v>
      </c>
      <c r="K26" s="543" t="s">
        <v>349</v>
      </c>
      <c r="L26" s="364">
        <v>-9</v>
      </c>
    </row>
    <row r="27" spans="1:12" s="110" customFormat="1" ht="15" customHeight="1" x14ac:dyDescent="0.2">
      <c r="A27" s="365"/>
      <c r="B27" s="366" t="s">
        <v>346</v>
      </c>
      <c r="C27" s="362"/>
      <c r="D27" s="362"/>
      <c r="E27" s="363"/>
      <c r="F27" s="542">
        <v>36.6</v>
      </c>
      <c r="G27" s="542">
        <v>39</v>
      </c>
      <c r="H27" s="542">
        <v>46.5</v>
      </c>
      <c r="I27" s="542">
        <v>48.6</v>
      </c>
      <c r="J27" s="542">
        <v>48.2</v>
      </c>
      <c r="K27" s="543" t="s">
        <v>349</v>
      </c>
      <c r="L27" s="364">
        <v>-11.600000000000001</v>
      </c>
    </row>
    <row r="28" spans="1:12" s="110" customFormat="1" ht="15" customHeight="1" x14ac:dyDescent="0.2">
      <c r="A28" s="365" t="s">
        <v>113</v>
      </c>
      <c r="B28" s="366" t="s">
        <v>108</v>
      </c>
      <c r="C28" s="362"/>
      <c r="D28" s="362"/>
      <c r="E28" s="363"/>
      <c r="F28" s="542">
        <v>48.5</v>
      </c>
      <c r="G28" s="542">
        <v>45.3</v>
      </c>
      <c r="H28" s="542">
        <v>50.5</v>
      </c>
      <c r="I28" s="542">
        <v>56.7</v>
      </c>
      <c r="J28" s="542">
        <v>57</v>
      </c>
      <c r="K28" s="543" t="s">
        <v>349</v>
      </c>
      <c r="L28" s="364">
        <v>-8.5</v>
      </c>
    </row>
    <row r="29" spans="1:12" s="110" customFormat="1" ht="11.25" x14ac:dyDescent="0.2">
      <c r="A29" s="365"/>
      <c r="B29" s="366" t="s">
        <v>109</v>
      </c>
      <c r="C29" s="362"/>
      <c r="D29" s="362"/>
      <c r="E29" s="363"/>
      <c r="F29" s="542">
        <v>33.5</v>
      </c>
      <c r="G29" s="542">
        <v>36.5</v>
      </c>
      <c r="H29" s="542">
        <v>42.3</v>
      </c>
      <c r="I29" s="542">
        <v>40</v>
      </c>
      <c r="J29" s="544">
        <v>44.8</v>
      </c>
      <c r="K29" s="543" t="s">
        <v>349</v>
      </c>
      <c r="L29" s="364">
        <v>-11.299999999999997</v>
      </c>
    </row>
    <row r="30" spans="1:12" s="110" customFormat="1" ht="15" customHeight="1" x14ac:dyDescent="0.2">
      <c r="A30" s="365"/>
      <c r="B30" s="366" t="s">
        <v>110</v>
      </c>
      <c r="C30" s="362"/>
      <c r="D30" s="362"/>
      <c r="E30" s="363"/>
      <c r="F30" s="542">
        <v>24.7</v>
      </c>
      <c r="G30" s="542">
        <v>32.4</v>
      </c>
      <c r="H30" s="542">
        <v>34.9</v>
      </c>
      <c r="I30" s="542">
        <v>37.4</v>
      </c>
      <c r="J30" s="542">
        <v>31.5</v>
      </c>
      <c r="K30" s="543" t="s">
        <v>349</v>
      </c>
      <c r="L30" s="364">
        <v>-6.8000000000000007</v>
      </c>
    </row>
    <row r="31" spans="1:12" s="110" customFormat="1" ht="15" customHeight="1" x14ac:dyDescent="0.2">
      <c r="A31" s="365"/>
      <c r="B31" s="366" t="s">
        <v>111</v>
      </c>
      <c r="C31" s="362"/>
      <c r="D31" s="362"/>
      <c r="E31" s="363"/>
      <c r="F31" s="542">
        <v>26.3</v>
      </c>
      <c r="G31" s="542">
        <v>16.7</v>
      </c>
      <c r="H31" s="542">
        <v>40</v>
      </c>
      <c r="I31" s="542">
        <v>22.2</v>
      </c>
      <c r="J31" s="542">
        <v>35.700000000000003</v>
      </c>
      <c r="K31" s="543" t="s">
        <v>349</v>
      </c>
      <c r="L31" s="364">
        <v>-9.4000000000000021</v>
      </c>
    </row>
    <row r="32" spans="1:12" s="110" customFormat="1" ht="15" customHeight="1" x14ac:dyDescent="0.2">
      <c r="A32" s="367" t="s">
        <v>113</v>
      </c>
      <c r="B32" s="368" t="s">
        <v>181</v>
      </c>
      <c r="C32" s="362"/>
      <c r="D32" s="362"/>
      <c r="E32" s="363"/>
      <c r="F32" s="542">
        <v>29.1</v>
      </c>
      <c r="G32" s="542">
        <v>35.200000000000003</v>
      </c>
      <c r="H32" s="542">
        <v>37.299999999999997</v>
      </c>
      <c r="I32" s="542">
        <v>37.1</v>
      </c>
      <c r="J32" s="544">
        <v>39.1</v>
      </c>
      <c r="K32" s="543" t="s">
        <v>349</v>
      </c>
      <c r="L32" s="364">
        <v>-10</v>
      </c>
    </row>
    <row r="33" spans="1:12" s="110" customFormat="1" ht="15" customHeight="1" x14ac:dyDescent="0.2">
      <c r="A33" s="367"/>
      <c r="B33" s="368" t="s">
        <v>182</v>
      </c>
      <c r="C33" s="362"/>
      <c r="D33" s="362"/>
      <c r="E33" s="363"/>
      <c r="F33" s="542">
        <v>44.9</v>
      </c>
      <c r="G33" s="542">
        <v>42.1</v>
      </c>
      <c r="H33" s="542">
        <v>54.2</v>
      </c>
      <c r="I33" s="542">
        <v>55.3</v>
      </c>
      <c r="J33" s="542">
        <v>55.1</v>
      </c>
      <c r="K33" s="543" t="s">
        <v>349</v>
      </c>
      <c r="L33" s="364">
        <v>-10.200000000000003</v>
      </c>
    </row>
    <row r="34" spans="1:12" s="369" customFormat="1" ht="15" customHeight="1" x14ac:dyDescent="0.2">
      <c r="A34" s="367" t="s">
        <v>113</v>
      </c>
      <c r="B34" s="368" t="s">
        <v>116</v>
      </c>
      <c r="C34" s="362"/>
      <c r="D34" s="362"/>
      <c r="E34" s="363"/>
      <c r="F34" s="542">
        <v>34.6</v>
      </c>
      <c r="G34" s="542">
        <v>40.299999999999997</v>
      </c>
      <c r="H34" s="542">
        <v>44.8</v>
      </c>
      <c r="I34" s="542">
        <v>46.7</v>
      </c>
      <c r="J34" s="542">
        <v>47.4</v>
      </c>
      <c r="K34" s="543" t="s">
        <v>349</v>
      </c>
      <c r="L34" s="364">
        <v>-12.799999999999997</v>
      </c>
    </row>
    <row r="35" spans="1:12" s="369" customFormat="1" ht="11.25" x14ac:dyDescent="0.2">
      <c r="A35" s="370"/>
      <c r="B35" s="371" t="s">
        <v>117</v>
      </c>
      <c r="C35" s="372"/>
      <c r="D35" s="372"/>
      <c r="E35" s="373"/>
      <c r="F35" s="545">
        <v>37.1</v>
      </c>
      <c r="G35" s="545">
        <v>30.9</v>
      </c>
      <c r="H35" s="545">
        <v>38.1</v>
      </c>
      <c r="I35" s="545">
        <v>31</v>
      </c>
      <c r="J35" s="546">
        <v>34.700000000000003</v>
      </c>
      <c r="K35" s="547" t="s">
        <v>349</v>
      </c>
      <c r="L35" s="374">
        <v>2.3999999999999986</v>
      </c>
    </row>
    <row r="36" spans="1:12" s="369" customFormat="1" ht="15.95" customHeight="1" x14ac:dyDescent="0.2">
      <c r="A36" s="375" t="s">
        <v>350</v>
      </c>
      <c r="B36" s="376"/>
      <c r="C36" s="377"/>
      <c r="D36" s="376"/>
      <c r="E36" s="378"/>
      <c r="F36" s="548">
        <v>1360</v>
      </c>
      <c r="G36" s="548">
        <v>1019</v>
      </c>
      <c r="H36" s="548">
        <v>1279</v>
      </c>
      <c r="I36" s="548">
        <v>1158</v>
      </c>
      <c r="J36" s="548">
        <v>1515</v>
      </c>
      <c r="K36" s="549">
        <v>-155</v>
      </c>
      <c r="L36" s="380">
        <v>-10.231023102310232</v>
      </c>
    </row>
    <row r="37" spans="1:12" s="369" customFormat="1" ht="15.95" customHeight="1" x14ac:dyDescent="0.2">
      <c r="A37" s="381"/>
      <c r="B37" s="382" t="s">
        <v>113</v>
      </c>
      <c r="C37" s="382" t="s">
        <v>351</v>
      </c>
      <c r="D37" s="382"/>
      <c r="E37" s="383"/>
      <c r="F37" s="548">
        <v>477</v>
      </c>
      <c r="G37" s="548">
        <v>385</v>
      </c>
      <c r="H37" s="548">
        <v>556</v>
      </c>
      <c r="I37" s="548">
        <v>502</v>
      </c>
      <c r="J37" s="548">
        <v>688</v>
      </c>
      <c r="K37" s="549">
        <v>-211</v>
      </c>
      <c r="L37" s="380">
        <v>-30.668604651162791</v>
      </c>
    </row>
    <row r="38" spans="1:12" s="369" customFormat="1" ht="15.95" customHeight="1" x14ac:dyDescent="0.2">
      <c r="A38" s="381"/>
      <c r="B38" s="384" t="s">
        <v>105</v>
      </c>
      <c r="C38" s="384" t="s">
        <v>106</v>
      </c>
      <c r="D38" s="385"/>
      <c r="E38" s="383"/>
      <c r="F38" s="548">
        <v>746</v>
      </c>
      <c r="G38" s="548">
        <v>560</v>
      </c>
      <c r="H38" s="548">
        <v>700</v>
      </c>
      <c r="I38" s="548">
        <v>642</v>
      </c>
      <c r="J38" s="550">
        <v>782</v>
      </c>
      <c r="K38" s="549">
        <v>-36</v>
      </c>
      <c r="L38" s="380">
        <v>-4.6035805626598467</v>
      </c>
    </row>
    <row r="39" spans="1:12" s="369" customFormat="1" ht="15.95" customHeight="1" x14ac:dyDescent="0.2">
      <c r="A39" s="381"/>
      <c r="B39" s="385"/>
      <c r="C39" s="382" t="s">
        <v>352</v>
      </c>
      <c r="D39" s="385"/>
      <c r="E39" s="383"/>
      <c r="F39" s="548">
        <v>252</v>
      </c>
      <c r="G39" s="548">
        <v>206</v>
      </c>
      <c r="H39" s="548">
        <v>287</v>
      </c>
      <c r="I39" s="548">
        <v>251</v>
      </c>
      <c r="J39" s="548">
        <v>335</v>
      </c>
      <c r="K39" s="549">
        <v>-83</v>
      </c>
      <c r="L39" s="380">
        <v>-24.776119402985074</v>
      </c>
    </row>
    <row r="40" spans="1:12" s="369" customFormat="1" ht="15.95" customHeight="1" x14ac:dyDescent="0.2">
      <c r="A40" s="381"/>
      <c r="B40" s="384"/>
      <c r="C40" s="384" t="s">
        <v>107</v>
      </c>
      <c r="D40" s="385"/>
      <c r="E40" s="383"/>
      <c r="F40" s="548">
        <v>614</v>
      </c>
      <c r="G40" s="548">
        <v>459</v>
      </c>
      <c r="H40" s="548">
        <v>579</v>
      </c>
      <c r="I40" s="548">
        <v>516</v>
      </c>
      <c r="J40" s="548">
        <v>733</v>
      </c>
      <c r="K40" s="549">
        <v>-119</v>
      </c>
      <c r="L40" s="380">
        <v>-16.234652114597544</v>
      </c>
    </row>
    <row r="41" spans="1:12" s="369" customFormat="1" ht="24" customHeight="1" x14ac:dyDescent="0.2">
      <c r="A41" s="381"/>
      <c r="B41" s="385"/>
      <c r="C41" s="382" t="s">
        <v>352</v>
      </c>
      <c r="D41" s="385"/>
      <c r="E41" s="383"/>
      <c r="F41" s="548">
        <v>225</v>
      </c>
      <c r="G41" s="548">
        <v>179</v>
      </c>
      <c r="H41" s="548">
        <v>269</v>
      </c>
      <c r="I41" s="548">
        <v>251</v>
      </c>
      <c r="J41" s="550">
        <v>353</v>
      </c>
      <c r="K41" s="549">
        <v>-128</v>
      </c>
      <c r="L41" s="380">
        <v>-36.260623229461757</v>
      </c>
    </row>
    <row r="42" spans="1:12" s="110" customFormat="1" ht="15" customHeight="1" x14ac:dyDescent="0.2">
      <c r="A42" s="381"/>
      <c r="B42" s="384" t="s">
        <v>113</v>
      </c>
      <c r="C42" s="384" t="s">
        <v>353</v>
      </c>
      <c r="D42" s="385"/>
      <c r="E42" s="383"/>
      <c r="F42" s="548">
        <v>241</v>
      </c>
      <c r="G42" s="548">
        <v>212</v>
      </c>
      <c r="H42" s="548">
        <v>309</v>
      </c>
      <c r="I42" s="548">
        <v>261</v>
      </c>
      <c r="J42" s="548">
        <v>298</v>
      </c>
      <c r="K42" s="549">
        <v>-57</v>
      </c>
      <c r="L42" s="380">
        <v>-19.127516778523489</v>
      </c>
    </row>
    <row r="43" spans="1:12" s="110" customFormat="1" ht="15" customHeight="1" x14ac:dyDescent="0.2">
      <c r="A43" s="381"/>
      <c r="B43" s="385"/>
      <c r="C43" s="382" t="s">
        <v>352</v>
      </c>
      <c r="D43" s="385"/>
      <c r="E43" s="383"/>
      <c r="F43" s="548">
        <v>117</v>
      </c>
      <c r="G43" s="548">
        <v>96</v>
      </c>
      <c r="H43" s="548">
        <v>156</v>
      </c>
      <c r="I43" s="548">
        <v>148</v>
      </c>
      <c r="J43" s="548">
        <v>170</v>
      </c>
      <c r="K43" s="549">
        <v>-53</v>
      </c>
      <c r="L43" s="380">
        <v>-31.176470588235293</v>
      </c>
    </row>
    <row r="44" spans="1:12" s="110" customFormat="1" ht="15" customHeight="1" x14ac:dyDescent="0.2">
      <c r="A44" s="381"/>
      <c r="B44" s="384"/>
      <c r="C44" s="366" t="s">
        <v>109</v>
      </c>
      <c r="D44" s="385"/>
      <c r="E44" s="383"/>
      <c r="F44" s="548">
        <v>950</v>
      </c>
      <c r="G44" s="548">
        <v>721</v>
      </c>
      <c r="H44" s="548">
        <v>826</v>
      </c>
      <c r="I44" s="548">
        <v>773</v>
      </c>
      <c r="J44" s="550">
        <v>1006</v>
      </c>
      <c r="K44" s="549">
        <v>-56</v>
      </c>
      <c r="L44" s="380">
        <v>-5.5666003976143141</v>
      </c>
    </row>
    <row r="45" spans="1:12" s="110" customFormat="1" ht="15" customHeight="1" x14ac:dyDescent="0.2">
      <c r="A45" s="381"/>
      <c r="B45" s="385"/>
      <c r="C45" s="382" t="s">
        <v>352</v>
      </c>
      <c r="D45" s="385"/>
      <c r="E45" s="383"/>
      <c r="F45" s="548">
        <v>318</v>
      </c>
      <c r="G45" s="548">
        <v>263</v>
      </c>
      <c r="H45" s="548">
        <v>349</v>
      </c>
      <c r="I45" s="548">
        <v>309</v>
      </c>
      <c r="J45" s="548">
        <v>451</v>
      </c>
      <c r="K45" s="549">
        <v>-133</v>
      </c>
      <c r="L45" s="380">
        <v>-29.490022172949001</v>
      </c>
    </row>
    <row r="46" spans="1:12" s="110" customFormat="1" ht="15" customHeight="1" x14ac:dyDescent="0.2">
      <c r="A46" s="381"/>
      <c r="B46" s="384"/>
      <c r="C46" s="366" t="s">
        <v>110</v>
      </c>
      <c r="D46" s="385"/>
      <c r="E46" s="383"/>
      <c r="F46" s="548">
        <v>150</v>
      </c>
      <c r="G46" s="548">
        <v>74</v>
      </c>
      <c r="H46" s="548">
        <v>129</v>
      </c>
      <c r="I46" s="548">
        <v>115</v>
      </c>
      <c r="J46" s="548">
        <v>197</v>
      </c>
      <c r="K46" s="549">
        <v>-47</v>
      </c>
      <c r="L46" s="380">
        <v>-23.857868020304569</v>
      </c>
    </row>
    <row r="47" spans="1:12" s="110" customFormat="1" ht="15" customHeight="1" x14ac:dyDescent="0.2">
      <c r="A47" s="381"/>
      <c r="B47" s="385"/>
      <c r="C47" s="382" t="s">
        <v>352</v>
      </c>
      <c r="D47" s="385"/>
      <c r="E47" s="383"/>
      <c r="F47" s="548">
        <v>37</v>
      </c>
      <c r="G47" s="548" t="s">
        <v>513</v>
      </c>
      <c r="H47" s="548">
        <v>45</v>
      </c>
      <c r="I47" s="548" t="s">
        <v>513</v>
      </c>
      <c r="J47" s="550">
        <v>62</v>
      </c>
      <c r="K47" s="549">
        <v>-25</v>
      </c>
      <c r="L47" s="380">
        <v>-40.322580645161288</v>
      </c>
    </row>
    <row r="48" spans="1:12" s="110" customFormat="1" ht="15" customHeight="1" x14ac:dyDescent="0.2">
      <c r="A48" s="381"/>
      <c r="B48" s="385"/>
      <c r="C48" s="366" t="s">
        <v>111</v>
      </c>
      <c r="D48" s="386"/>
      <c r="E48" s="387"/>
      <c r="F48" s="548">
        <v>19</v>
      </c>
      <c r="G48" s="548">
        <v>12</v>
      </c>
      <c r="H48" s="548">
        <v>15</v>
      </c>
      <c r="I48" s="548">
        <v>9</v>
      </c>
      <c r="J48" s="548">
        <v>14</v>
      </c>
      <c r="K48" s="549">
        <v>5</v>
      </c>
      <c r="L48" s="380">
        <v>35.714285714285715</v>
      </c>
    </row>
    <row r="49" spans="1:12" s="110" customFormat="1" ht="15" customHeight="1" x14ac:dyDescent="0.2">
      <c r="A49" s="381"/>
      <c r="B49" s="385"/>
      <c r="C49" s="382" t="s">
        <v>352</v>
      </c>
      <c r="D49" s="385"/>
      <c r="E49" s="383"/>
      <c r="F49" s="548">
        <v>5</v>
      </c>
      <c r="G49" s="548" t="s">
        <v>513</v>
      </c>
      <c r="H49" s="548">
        <v>6</v>
      </c>
      <c r="I49" s="548" t="s">
        <v>513</v>
      </c>
      <c r="J49" s="548">
        <v>5</v>
      </c>
      <c r="K49" s="549">
        <v>0</v>
      </c>
      <c r="L49" s="380">
        <v>0</v>
      </c>
    </row>
    <row r="50" spans="1:12" s="110" customFormat="1" ht="15" customHeight="1" x14ac:dyDescent="0.2">
      <c r="A50" s="381"/>
      <c r="B50" s="384" t="s">
        <v>113</v>
      </c>
      <c r="C50" s="382" t="s">
        <v>181</v>
      </c>
      <c r="D50" s="385"/>
      <c r="E50" s="383"/>
      <c r="F50" s="548">
        <v>843</v>
      </c>
      <c r="G50" s="548" t="s">
        <v>513</v>
      </c>
      <c r="H50" s="548">
        <v>814</v>
      </c>
      <c r="I50" s="548" t="s">
        <v>513</v>
      </c>
      <c r="J50" s="550">
        <v>918</v>
      </c>
      <c r="K50" s="549">
        <v>-75</v>
      </c>
      <c r="L50" s="380">
        <v>-8.1699346405228752</v>
      </c>
    </row>
    <row r="51" spans="1:12" s="110" customFormat="1" ht="15" customHeight="1" x14ac:dyDescent="0.2">
      <c r="A51" s="381"/>
      <c r="B51" s="385"/>
      <c r="C51" s="382" t="s">
        <v>352</v>
      </c>
      <c r="D51" s="385"/>
      <c r="E51" s="383"/>
      <c r="F51" s="548">
        <v>245</v>
      </c>
      <c r="G51" s="548">
        <v>223</v>
      </c>
      <c r="H51" s="548">
        <v>304</v>
      </c>
      <c r="I51" s="548">
        <v>282</v>
      </c>
      <c r="J51" s="548">
        <v>359</v>
      </c>
      <c r="K51" s="549">
        <v>-114</v>
      </c>
      <c r="L51" s="380">
        <v>-31.754874651810585</v>
      </c>
    </row>
    <row r="52" spans="1:12" s="110" customFormat="1" ht="15" customHeight="1" x14ac:dyDescent="0.2">
      <c r="A52" s="381"/>
      <c r="B52" s="384"/>
      <c r="C52" s="382" t="s">
        <v>182</v>
      </c>
      <c r="D52" s="385"/>
      <c r="E52" s="383"/>
      <c r="F52" s="548">
        <v>517</v>
      </c>
      <c r="G52" s="548">
        <v>385</v>
      </c>
      <c r="H52" s="548">
        <v>465</v>
      </c>
      <c r="I52" s="548">
        <v>398</v>
      </c>
      <c r="J52" s="548">
        <v>597</v>
      </c>
      <c r="K52" s="549">
        <v>-80</v>
      </c>
      <c r="L52" s="380">
        <v>-13.40033500837521</v>
      </c>
    </row>
    <row r="53" spans="1:12" s="269" customFormat="1" ht="11.25" customHeight="1" x14ac:dyDescent="0.2">
      <c r="A53" s="381"/>
      <c r="B53" s="385"/>
      <c r="C53" s="382" t="s">
        <v>352</v>
      </c>
      <c r="D53" s="385"/>
      <c r="E53" s="383"/>
      <c r="F53" s="548">
        <v>232</v>
      </c>
      <c r="G53" s="548">
        <v>162</v>
      </c>
      <c r="H53" s="548">
        <v>252</v>
      </c>
      <c r="I53" s="548">
        <v>220</v>
      </c>
      <c r="J53" s="550">
        <v>329</v>
      </c>
      <c r="K53" s="549">
        <v>-97</v>
      </c>
      <c r="L53" s="380">
        <v>-29.483282674772038</v>
      </c>
    </row>
    <row r="54" spans="1:12" s="151" customFormat="1" ht="12.75" customHeight="1" x14ac:dyDescent="0.2">
      <c r="A54" s="381"/>
      <c r="B54" s="384" t="s">
        <v>113</v>
      </c>
      <c r="C54" s="384" t="s">
        <v>116</v>
      </c>
      <c r="D54" s="385"/>
      <c r="E54" s="383"/>
      <c r="F54" s="548">
        <v>1104</v>
      </c>
      <c r="G54" s="548">
        <v>750</v>
      </c>
      <c r="H54" s="548">
        <v>1032</v>
      </c>
      <c r="I54" s="548">
        <v>910</v>
      </c>
      <c r="J54" s="548">
        <v>1288</v>
      </c>
      <c r="K54" s="549">
        <v>-184</v>
      </c>
      <c r="L54" s="380">
        <v>-14.285714285714286</v>
      </c>
    </row>
    <row r="55" spans="1:12" ht="11.25" x14ac:dyDescent="0.2">
      <c r="A55" s="381"/>
      <c r="B55" s="385"/>
      <c r="C55" s="382" t="s">
        <v>352</v>
      </c>
      <c r="D55" s="385"/>
      <c r="E55" s="383"/>
      <c r="F55" s="548">
        <v>382</v>
      </c>
      <c r="G55" s="548">
        <v>302</v>
      </c>
      <c r="H55" s="548">
        <v>462</v>
      </c>
      <c r="I55" s="548">
        <v>425</v>
      </c>
      <c r="J55" s="548">
        <v>610</v>
      </c>
      <c r="K55" s="549">
        <v>-228</v>
      </c>
      <c r="L55" s="380">
        <v>-37.377049180327866</v>
      </c>
    </row>
    <row r="56" spans="1:12" ht="14.25" customHeight="1" x14ac:dyDescent="0.2">
      <c r="A56" s="381"/>
      <c r="B56" s="385"/>
      <c r="C56" s="384" t="s">
        <v>117</v>
      </c>
      <c r="D56" s="385"/>
      <c r="E56" s="383"/>
      <c r="F56" s="548">
        <v>256</v>
      </c>
      <c r="G56" s="548">
        <v>269</v>
      </c>
      <c r="H56" s="548">
        <v>247</v>
      </c>
      <c r="I56" s="548">
        <v>248</v>
      </c>
      <c r="J56" s="548">
        <v>225</v>
      </c>
      <c r="K56" s="549">
        <v>31</v>
      </c>
      <c r="L56" s="380">
        <v>13.777777777777779</v>
      </c>
    </row>
    <row r="57" spans="1:12" ht="18.75" customHeight="1" x14ac:dyDescent="0.2">
      <c r="A57" s="388"/>
      <c r="B57" s="389"/>
      <c r="C57" s="390" t="s">
        <v>352</v>
      </c>
      <c r="D57" s="389"/>
      <c r="E57" s="391"/>
      <c r="F57" s="551">
        <v>95</v>
      </c>
      <c r="G57" s="552">
        <v>83</v>
      </c>
      <c r="H57" s="552">
        <v>94</v>
      </c>
      <c r="I57" s="552">
        <v>77</v>
      </c>
      <c r="J57" s="552">
        <v>78</v>
      </c>
      <c r="K57" s="553">
        <f t="shared" ref="K57" si="0">IF(OR(F57=".",J57=".")=TRUE,".",IF(OR(F57="*",J57="*")=TRUE,"*",IF(AND(F57="-",J57="-")=TRUE,"-",IF(AND(ISNUMBER(J57),ISNUMBER(F57))=TRUE,IF(F57-J57=0,0,F57-J57),IF(ISNUMBER(F57)=TRUE,F57,-J57)))))</f>
        <v>17</v>
      </c>
      <c r="L57" s="392">
        <f t="shared" ref="L57" si="1">IF(K57 =".",".",IF(K57 ="*","*",IF(K57="-","-",IF(K57=0,0,IF(OR(J57="-",J57=".",F57="-",F57=".")=TRUE,"X",IF(J57=0,"0,0",IF(ABS(K57*100/J57)&gt;250,".X",(K57*100/J57))))))))</f>
        <v>21.794871794871796</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1408</v>
      </c>
      <c r="E11" s="114">
        <v>1134</v>
      </c>
      <c r="F11" s="114">
        <v>1745</v>
      </c>
      <c r="G11" s="114">
        <v>1189</v>
      </c>
      <c r="H11" s="140">
        <v>1559</v>
      </c>
      <c r="I11" s="115">
        <v>-151</v>
      </c>
      <c r="J11" s="116">
        <v>-9.6856959589480436</v>
      </c>
    </row>
    <row r="12" spans="1:15" s="110" customFormat="1" ht="24.95" customHeight="1" x14ac:dyDescent="0.2">
      <c r="A12" s="193" t="s">
        <v>132</v>
      </c>
      <c r="B12" s="194" t="s">
        <v>133</v>
      </c>
      <c r="C12" s="113" t="s">
        <v>513</v>
      </c>
      <c r="D12" s="115" t="s">
        <v>513</v>
      </c>
      <c r="E12" s="114">
        <v>0</v>
      </c>
      <c r="F12" s="114" t="s">
        <v>513</v>
      </c>
      <c r="G12" s="114" t="s">
        <v>513</v>
      </c>
      <c r="H12" s="140">
        <v>3</v>
      </c>
      <c r="I12" s="115" t="s">
        <v>513</v>
      </c>
      <c r="J12" s="116" t="s">
        <v>513</v>
      </c>
    </row>
    <row r="13" spans="1:15" s="110" customFormat="1" ht="24.95" customHeight="1" x14ac:dyDescent="0.2">
      <c r="A13" s="193" t="s">
        <v>134</v>
      </c>
      <c r="B13" s="199" t="s">
        <v>214</v>
      </c>
      <c r="C13" s="113" t="s">
        <v>513</v>
      </c>
      <c r="D13" s="115" t="s">
        <v>513</v>
      </c>
      <c r="E13" s="114">
        <v>18</v>
      </c>
      <c r="F13" s="114" t="s">
        <v>513</v>
      </c>
      <c r="G13" s="114">
        <v>18</v>
      </c>
      <c r="H13" s="140">
        <v>13</v>
      </c>
      <c r="I13" s="115" t="s">
        <v>513</v>
      </c>
      <c r="J13" s="116" t="s">
        <v>513</v>
      </c>
    </row>
    <row r="14" spans="1:15" s="287" customFormat="1" ht="24.95" customHeight="1" x14ac:dyDescent="0.2">
      <c r="A14" s="193" t="s">
        <v>215</v>
      </c>
      <c r="B14" s="199" t="s">
        <v>137</v>
      </c>
      <c r="C14" s="113">
        <v>12.215909090909092</v>
      </c>
      <c r="D14" s="115">
        <v>172</v>
      </c>
      <c r="E14" s="114">
        <v>150</v>
      </c>
      <c r="F14" s="114">
        <v>278</v>
      </c>
      <c r="G14" s="114">
        <v>190</v>
      </c>
      <c r="H14" s="140">
        <v>210</v>
      </c>
      <c r="I14" s="115">
        <v>-38</v>
      </c>
      <c r="J14" s="116">
        <v>-18.095238095238095</v>
      </c>
      <c r="K14" s="110"/>
      <c r="L14" s="110"/>
      <c r="M14" s="110"/>
      <c r="N14" s="110"/>
      <c r="O14" s="110"/>
    </row>
    <row r="15" spans="1:15" s="110" customFormat="1" ht="24.95" customHeight="1" x14ac:dyDescent="0.2">
      <c r="A15" s="193" t="s">
        <v>216</v>
      </c>
      <c r="B15" s="199" t="s">
        <v>217</v>
      </c>
      <c r="C15" s="113">
        <v>4.1903409090909092</v>
      </c>
      <c r="D15" s="115">
        <v>59</v>
      </c>
      <c r="E15" s="114">
        <v>35</v>
      </c>
      <c r="F15" s="114">
        <v>72</v>
      </c>
      <c r="G15" s="114">
        <v>62</v>
      </c>
      <c r="H15" s="140">
        <v>44</v>
      </c>
      <c r="I15" s="115">
        <v>15</v>
      </c>
      <c r="J15" s="116">
        <v>34.090909090909093</v>
      </c>
    </row>
    <row r="16" spans="1:15" s="287" customFormat="1" ht="24.95" customHeight="1" x14ac:dyDescent="0.2">
      <c r="A16" s="193" t="s">
        <v>218</v>
      </c>
      <c r="B16" s="199" t="s">
        <v>141</v>
      </c>
      <c r="C16" s="113">
        <v>4.4034090909090908</v>
      </c>
      <c r="D16" s="115">
        <v>62</v>
      </c>
      <c r="E16" s="114">
        <v>46</v>
      </c>
      <c r="F16" s="114">
        <v>86</v>
      </c>
      <c r="G16" s="114">
        <v>61</v>
      </c>
      <c r="H16" s="140">
        <v>78</v>
      </c>
      <c r="I16" s="115">
        <v>-16</v>
      </c>
      <c r="J16" s="116">
        <v>-20.512820512820515</v>
      </c>
      <c r="K16" s="110"/>
      <c r="L16" s="110"/>
      <c r="M16" s="110"/>
      <c r="N16" s="110"/>
      <c r="O16" s="110"/>
    </row>
    <row r="17" spans="1:15" s="110" customFormat="1" ht="24.95" customHeight="1" x14ac:dyDescent="0.2">
      <c r="A17" s="193" t="s">
        <v>142</v>
      </c>
      <c r="B17" s="199" t="s">
        <v>220</v>
      </c>
      <c r="C17" s="113">
        <v>3.6221590909090908</v>
      </c>
      <c r="D17" s="115">
        <v>51</v>
      </c>
      <c r="E17" s="114">
        <v>69</v>
      </c>
      <c r="F17" s="114">
        <v>120</v>
      </c>
      <c r="G17" s="114">
        <v>67</v>
      </c>
      <c r="H17" s="140">
        <v>88</v>
      </c>
      <c r="I17" s="115">
        <v>-37</v>
      </c>
      <c r="J17" s="116">
        <v>-42.045454545454547</v>
      </c>
    </row>
    <row r="18" spans="1:15" s="287" customFormat="1" ht="24.95" customHeight="1" x14ac:dyDescent="0.2">
      <c r="A18" s="201" t="s">
        <v>144</v>
      </c>
      <c r="B18" s="202" t="s">
        <v>145</v>
      </c>
      <c r="C18" s="113">
        <v>6.8892045454545459</v>
      </c>
      <c r="D18" s="115">
        <v>97</v>
      </c>
      <c r="E18" s="114">
        <v>48</v>
      </c>
      <c r="F18" s="114">
        <v>107</v>
      </c>
      <c r="G18" s="114">
        <v>90</v>
      </c>
      <c r="H18" s="140">
        <v>77</v>
      </c>
      <c r="I18" s="115">
        <v>20</v>
      </c>
      <c r="J18" s="116">
        <v>25.974025974025974</v>
      </c>
      <c r="K18" s="110"/>
      <c r="L18" s="110"/>
      <c r="M18" s="110"/>
      <c r="N18" s="110"/>
      <c r="O18" s="110"/>
    </row>
    <row r="19" spans="1:15" s="110" customFormat="1" ht="24.95" customHeight="1" x14ac:dyDescent="0.2">
      <c r="A19" s="193" t="s">
        <v>146</v>
      </c>
      <c r="B19" s="199" t="s">
        <v>147</v>
      </c>
      <c r="C19" s="113">
        <v>19.81534090909091</v>
      </c>
      <c r="D19" s="115">
        <v>279</v>
      </c>
      <c r="E19" s="114">
        <v>168</v>
      </c>
      <c r="F19" s="114">
        <v>266</v>
      </c>
      <c r="G19" s="114">
        <v>196</v>
      </c>
      <c r="H19" s="140">
        <v>320</v>
      </c>
      <c r="I19" s="115">
        <v>-41</v>
      </c>
      <c r="J19" s="116">
        <v>-12.8125</v>
      </c>
    </row>
    <row r="20" spans="1:15" s="287" customFormat="1" ht="24.95" customHeight="1" x14ac:dyDescent="0.2">
      <c r="A20" s="193" t="s">
        <v>148</v>
      </c>
      <c r="B20" s="199" t="s">
        <v>149</v>
      </c>
      <c r="C20" s="113">
        <v>2.4857954545454546</v>
      </c>
      <c r="D20" s="115">
        <v>35</v>
      </c>
      <c r="E20" s="114">
        <v>57</v>
      </c>
      <c r="F20" s="114">
        <v>57</v>
      </c>
      <c r="G20" s="114">
        <v>41</v>
      </c>
      <c r="H20" s="140">
        <v>50</v>
      </c>
      <c r="I20" s="115">
        <v>-15</v>
      </c>
      <c r="J20" s="116">
        <v>-30</v>
      </c>
      <c r="K20" s="110"/>
      <c r="L20" s="110"/>
      <c r="M20" s="110"/>
      <c r="N20" s="110"/>
      <c r="O20" s="110"/>
    </row>
    <row r="21" spans="1:15" s="110" customFormat="1" ht="24.95" customHeight="1" x14ac:dyDescent="0.2">
      <c r="A21" s="201" t="s">
        <v>150</v>
      </c>
      <c r="B21" s="202" t="s">
        <v>151</v>
      </c>
      <c r="C21" s="113">
        <v>6.1789772727272725</v>
      </c>
      <c r="D21" s="115">
        <v>87</v>
      </c>
      <c r="E21" s="114">
        <v>58</v>
      </c>
      <c r="F21" s="114">
        <v>76</v>
      </c>
      <c r="G21" s="114">
        <v>61</v>
      </c>
      <c r="H21" s="140">
        <v>96</v>
      </c>
      <c r="I21" s="115">
        <v>-9</v>
      </c>
      <c r="J21" s="116">
        <v>-9.375</v>
      </c>
    </row>
    <row r="22" spans="1:15" s="110" customFormat="1" ht="24.95" customHeight="1" x14ac:dyDescent="0.2">
      <c r="A22" s="201" t="s">
        <v>152</v>
      </c>
      <c r="B22" s="199" t="s">
        <v>153</v>
      </c>
      <c r="C22" s="113" t="s">
        <v>513</v>
      </c>
      <c r="D22" s="115" t="s">
        <v>513</v>
      </c>
      <c r="E22" s="114">
        <v>6</v>
      </c>
      <c r="F22" s="114" t="s">
        <v>513</v>
      </c>
      <c r="G22" s="114" t="s">
        <v>513</v>
      </c>
      <c r="H22" s="140">
        <v>10</v>
      </c>
      <c r="I22" s="115" t="s">
        <v>513</v>
      </c>
      <c r="J22" s="116" t="s">
        <v>513</v>
      </c>
    </row>
    <row r="23" spans="1:15" s="110" customFormat="1" ht="24.95" customHeight="1" x14ac:dyDescent="0.2">
      <c r="A23" s="193" t="s">
        <v>154</v>
      </c>
      <c r="B23" s="199" t="s">
        <v>155</v>
      </c>
      <c r="C23" s="113" t="s">
        <v>513</v>
      </c>
      <c r="D23" s="115" t="s">
        <v>513</v>
      </c>
      <c r="E23" s="114">
        <v>7</v>
      </c>
      <c r="F23" s="114" t="s">
        <v>513</v>
      </c>
      <c r="G23" s="114" t="s">
        <v>513</v>
      </c>
      <c r="H23" s="140">
        <v>9</v>
      </c>
      <c r="I23" s="115" t="s">
        <v>513</v>
      </c>
      <c r="J23" s="116" t="s">
        <v>513</v>
      </c>
    </row>
    <row r="24" spans="1:15" s="110" customFormat="1" ht="24.95" customHeight="1" x14ac:dyDescent="0.2">
      <c r="A24" s="193" t="s">
        <v>156</v>
      </c>
      <c r="B24" s="199" t="s">
        <v>221</v>
      </c>
      <c r="C24" s="113">
        <v>3.6221590909090908</v>
      </c>
      <c r="D24" s="115">
        <v>51</v>
      </c>
      <c r="E24" s="114">
        <v>36</v>
      </c>
      <c r="F24" s="114">
        <v>79</v>
      </c>
      <c r="G24" s="114">
        <v>46</v>
      </c>
      <c r="H24" s="140">
        <v>85</v>
      </c>
      <c r="I24" s="115">
        <v>-34</v>
      </c>
      <c r="J24" s="116">
        <v>-40</v>
      </c>
    </row>
    <row r="25" spans="1:15" s="110" customFormat="1" ht="24.95" customHeight="1" x14ac:dyDescent="0.2">
      <c r="A25" s="193" t="s">
        <v>222</v>
      </c>
      <c r="B25" s="204" t="s">
        <v>159</v>
      </c>
      <c r="C25" s="113">
        <v>5.3267045454545459</v>
      </c>
      <c r="D25" s="115">
        <v>75</v>
      </c>
      <c r="E25" s="114">
        <v>47</v>
      </c>
      <c r="F25" s="114">
        <v>58</v>
      </c>
      <c r="G25" s="114">
        <v>53</v>
      </c>
      <c r="H25" s="140">
        <v>70</v>
      </c>
      <c r="I25" s="115">
        <v>5</v>
      </c>
      <c r="J25" s="116">
        <v>7.1428571428571432</v>
      </c>
    </row>
    <row r="26" spans="1:15" s="110" customFormat="1" ht="24.95" customHeight="1" x14ac:dyDescent="0.2">
      <c r="A26" s="201">
        <v>782.78300000000002</v>
      </c>
      <c r="B26" s="203" t="s">
        <v>160</v>
      </c>
      <c r="C26" s="113" t="s">
        <v>513</v>
      </c>
      <c r="D26" s="115" t="s">
        <v>513</v>
      </c>
      <c r="E26" s="114">
        <v>154</v>
      </c>
      <c r="F26" s="114">
        <v>187</v>
      </c>
      <c r="G26" s="114">
        <v>170</v>
      </c>
      <c r="H26" s="140">
        <v>146</v>
      </c>
      <c r="I26" s="115" t="s">
        <v>513</v>
      </c>
      <c r="J26" s="116" t="s">
        <v>513</v>
      </c>
    </row>
    <row r="27" spans="1:15" s="110" customFormat="1" ht="24.95" customHeight="1" x14ac:dyDescent="0.2">
      <c r="A27" s="193" t="s">
        <v>161</v>
      </c>
      <c r="B27" s="199" t="s">
        <v>162</v>
      </c>
      <c r="C27" s="113">
        <v>1.9886363636363635</v>
      </c>
      <c r="D27" s="115">
        <v>28</v>
      </c>
      <c r="E27" s="114">
        <v>30</v>
      </c>
      <c r="F27" s="114">
        <v>87</v>
      </c>
      <c r="G27" s="114">
        <v>56</v>
      </c>
      <c r="H27" s="140">
        <v>64</v>
      </c>
      <c r="I27" s="115">
        <v>-36</v>
      </c>
      <c r="J27" s="116">
        <v>-56.25</v>
      </c>
    </row>
    <row r="28" spans="1:15" s="110" customFormat="1" ht="24.95" customHeight="1" x14ac:dyDescent="0.2">
      <c r="A28" s="193" t="s">
        <v>163</v>
      </c>
      <c r="B28" s="199" t="s">
        <v>164</v>
      </c>
      <c r="C28" s="113">
        <v>2.6278409090909092</v>
      </c>
      <c r="D28" s="115">
        <v>37</v>
      </c>
      <c r="E28" s="114">
        <v>27</v>
      </c>
      <c r="F28" s="114">
        <v>56</v>
      </c>
      <c r="G28" s="114">
        <v>21</v>
      </c>
      <c r="H28" s="140">
        <v>31</v>
      </c>
      <c r="I28" s="115">
        <v>6</v>
      </c>
      <c r="J28" s="116">
        <v>19.35483870967742</v>
      </c>
    </row>
    <row r="29" spans="1:15" s="110" customFormat="1" ht="24.95" customHeight="1" x14ac:dyDescent="0.2">
      <c r="A29" s="193">
        <v>86</v>
      </c>
      <c r="B29" s="199" t="s">
        <v>165</v>
      </c>
      <c r="C29" s="113">
        <v>5.3977272727272725</v>
      </c>
      <c r="D29" s="115">
        <v>76</v>
      </c>
      <c r="E29" s="114">
        <v>151</v>
      </c>
      <c r="F29" s="114">
        <v>113</v>
      </c>
      <c r="G29" s="114">
        <v>66</v>
      </c>
      <c r="H29" s="140">
        <v>76</v>
      </c>
      <c r="I29" s="115">
        <v>0</v>
      </c>
      <c r="J29" s="116">
        <v>0</v>
      </c>
    </row>
    <row r="30" spans="1:15" s="110" customFormat="1" ht="24.95" customHeight="1" x14ac:dyDescent="0.2">
      <c r="A30" s="193">
        <v>87.88</v>
      </c>
      <c r="B30" s="204" t="s">
        <v>166</v>
      </c>
      <c r="C30" s="113">
        <v>16.051136363636363</v>
      </c>
      <c r="D30" s="115">
        <v>226</v>
      </c>
      <c r="E30" s="114">
        <v>138</v>
      </c>
      <c r="F30" s="114">
        <v>271</v>
      </c>
      <c r="G30" s="114">
        <v>120</v>
      </c>
      <c r="H30" s="140">
        <v>246</v>
      </c>
      <c r="I30" s="115">
        <v>-20</v>
      </c>
      <c r="J30" s="116">
        <v>-8.1300813008130088</v>
      </c>
    </row>
    <row r="31" spans="1:15" s="110" customFormat="1" ht="24.95" customHeight="1" x14ac:dyDescent="0.2">
      <c r="A31" s="193" t="s">
        <v>167</v>
      </c>
      <c r="B31" s="199" t="s">
        <v>168</v>
      </c>
      <c r="C31" s="113">
        <v>3.9772727272727271</v>
      </c>
      <c r="D31" s="115">
        <v>56</v>
      </c>
      <c r="E31" s="114">
        <v>39</v>
      </c>
      <c r="F31" s="114">
        <v>52</v>
      </c>
      <c r="G31" s="114">
        <v>49</v>
      </c>
      <c r="H31" s="140">
        <v>53</v>
      </c>
      <c r="I31" s="115">
        <v>3</v>
      </c>
      <c r="J31" s="116">
        <v>5.6603773584905657</v>
      </c>
    </row>
    <row r="32" spans="1:15" s="110" customFormat="1" ht="24.95" customHeight="1" x14ac:dyDescent="0.2">
      <c r="A32" s="193"/>
      <c r="B32" s="204" t="s">
        <v>169</v>
      </c>
      <c r="C32" s="113">
        <v>0</v>
      </c>
      <c r="D32" s="115">
        <v>0</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t="s">
        <v>513</v>
      </c>
      <c r="D34" s="115" t="s">
        <v>513</v>
      </c>
      <c r="E34" s="114">
        <v>0</v>
      </c>
      <c r="F34" s="114" t="s">
        <v>513</v>
      </c>
      <c r="G34" s="114" t="s">
        <v>513</v>
      </c>
      <c r="H34" s="140">
        <v>3</v>
      </c>
      <c r="I34" s="115" t="s">
        <v>513</v>
      </c>
      <c r="J34" s="116" t="s">
        <v>513</v>
      </c>
    </row>
    <row r="35" spans="1:10" s="110" customFormat="1" ht="24.95" customHeight="1" x14ac:dyDescent="0.2">
      <c r="A35" s="292" t="s">
        <v>171</v>
      </c>
      <c r="B35" s="293" t="s">
        <v>172</v>
      </c>
      <c r="C35" s="113" t="s">
        <v>513</v>
      </c>
      <c r="D35" s="115" t="s">
        <v>513</v>
      </c>
      <c r="E35" s="114">
        <v>216</v>
      </c>
      <c r="F35" s="114" t="s">
        <v>513</v>
      </c>
      <c r="G35" s="114">
        <v>298</v>
      </c>
      <c r="H35" s="140">
        <v>300</v>
      </c>
      <c r="I35" s="115" t="s">
        <v>513</v>
      </c>
      <c r="J35" s="116" t="s">
        <v>513</v>
      </c>
    </row>
    <row r="36" spans="1:10" s="110" customFormat="1" ht="24.95" customHeight="1" x14ac:dyDescent="0.2">
      <c r="A36" s="294" t="s">
        <v>173</v>
      </c>
      <c r="B36" s="295" t="s">
        <v>174</v>
      </c>
      <c r="C36" s="125">
        <v>80.04261363636364</v>
      </c>
      <c r="D36" s="143">
        <v>1127</v>
      </c>
      <c r="E36" s="144">
        <v>918</v>
      </c>
      <c r="F36" s="144">
        <v>1323</v>
      </c>
      <c r="G36" s="144">
        <v>891</v>
      </c>
      <c r="H36" s="145">
        <v>1256</v>
      </c>
      <c r="I36" s="143">
        <v>-129</v>
      </c>
      <c r="J36" s="146">
        <v>-10.270700636942674</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1408</v>
      </c>
      <c r="F11" s="264">
        <v>1134</v>
      </c>
      <c r="G11" s="264">
        <v>1745</v>
      </c>
      <c r="H11" s="264">
        <v>1189</v>
      </c>
      <c r="I11" s="265">
        <v>1559</v>
      </c>
      <c r="J11" s="263">
        <v>-151</v>
      </c>
      <c r="K11" s="266">
        <v>-9.6856959589480436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29.332386363636363</v>
      </c>
      <c r="E13" s="115">
        <v>413</v>
      </c>
      <c r="F13" s="114">
        <v>380</v>
      </c>
      <c r="G13" s="114">
        <v>507</v>
      </c>
      <c r="H13" s="114">
        <v>410</v>
      </c>
      <c r="I13" s="140">
        <v>421</v>
      </c>
      <c r="J13" s="115">
        <v>-8</v>
      </c>
      <c r="K13" s="116">
        <v>-1.9002375296912113</v>
      </c>
    </row>
    <row r="14" spans="1:15" ht="15.95" customHeight="1" x14ac:dyDescent="0.2">
      <c r="A14" s="306" t="s">
        <v>230</v>
      </c>
      <c r="B14" s="307"/>
      <c r="C14" s="308"/>
      <c r="D14" s="113">
        <v>53.409090909090907</v>
      </c>
      <c r="E14" s="115">
        <v>752</v>
      </c>
      <c r="F14" s="114">
        <v>569</v>
      </c>
      <c r="G14" s="114">
        <v>983</v>
      </c>
      <c r="H14" s="114">
        <v>612</v>
      </c>
      <c r="I14" s="140">
        <v>844</v>
      </c>
      <c r="J14" s="115">
        <v>-92</v>
      </c>
      <c r="K14" s="116">
        <v>-10.900473933649289</v>
      </c>
    </row>
    <row r="15" spans="1:15" ht="15.95" customHeight="1" x14ac:dyDescent="0.2">
      <c r="A15" s="306" t="s">
        <v>231</v>
      </c>
      <c r="B15" s="307"/>
      <c r="C15" s="308"/>
      <c r="D15" s="113">
        <v>6.9602272727272725</v>
      </c>
      <c r="E15" s="115">
        <v>98</v>
      </c>
      <c r="F15" s="114">
        <v>88</v>
      </c>
      <c r="G15" s="114">
        <v>103</v>
      </c>
      <c r="H15" s="114">
        <v>74</v>
      </c>
      <c r="I15" s="140">
        <v>110</v>
      </c>
      <c r="J15" s="115">
        <v>-12</v>
      </c>
      <c r="K15" s="116">
        <v>-10.909090909090908</v>
      </c>
    </row>
    <row r="16" spans="1:15" ht="15.95" customHeight="1" x14ac:dyDescent="0.2">
      <c r="A16" s="306" t="s">
        <v>232</v>
      </c>
      <c r="B16" s="307"/>
      <c r="C16" s="308"/>
      <c r="D16" s="113">
        <v>9.6590909090909083</v>
      </c>
      <c r="E16" s="115">
        <v>136</v>
      </c>
      <c r="F16" s="114">
        <v>90</v>
      </c>
      <c r="G16" s="114">
        <v>118</v>
      </c>
      <c r="H16" s="114">
        <v>82</v>
      </c>
      <c r="I16" s="140">
        <v>170</v>
      </c>
      <c r="J16" s="115">
        <v>-34</v>
      </c>
      <c r="K16" s="116">
        <v>-20</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0.21306818181818182</v>
      </c>
      <c r="E18" s="115">
        <v>3</v>
      </c>
      <c r="F18" s="114">
        <v>7</v>
      </c>
      <c r="G18" s="114">
        <v>8</v>
      </c>
      <c r="H18" s="114" t="s">
        <v>513</v>
      </c>
      <c r="I18" s="140">
        <v>5</v>
      </c>
      <c r="J18" s="115">
        <v>-2</v>
      </c>
      <c r="K18" s="116">
        <v>-40</v>
      </c>
    </row>
    <row r="19" spans="1:11" ht="14.1" customHeight="1" x14ac:dyDescent="0.2">
      <c r="A19" s="306" t="s">
        <v>235</v>
      </c>
      <c r="B19" s="307" t="s">
        <v>236</v>
      </c>
      <c r="C19" s="308"/>
      <c r="D19" s="113">
        <v>0</v>
      </c>
      <c r="E19" s="115">
        <v>0</v>
      </c>
      <c r="F19" s="114">
        <v>6</v>
      </c>
      <c r="G19" s="114" t="s">
        <v>513</v>
      </c>
      <c r="H19" s="114">
        <v>0</v>
      </c>
      <c r="I19" s="140">
        <v>0</v>
      </c>
      <c r="J19" s="115">
        <v>0</v>
      </c>
      <c r="K19" s="116">
        <v>0</v>
      </c>
    </row>
    <row r="20" spans="1:11" ht="14.1" customHeight="1" x14ac:dyDescent="0.2">
      <c r="A20" s="306">
        <v>12</v>
      </c>
      <c r="B20" s="307" t="s">
        <v>237</v>
      </c>
      <c r="C20" s="308"/>
      <c r="D20" s="113">
        <v>1.4204545454545454</v>
      </c>
      <c r="E20" s="115">
        <v>20</v>
      </c>
      <c r="F20" s="114">
        <v>8</v>
      </c>
      <c r="G20" s="114">
        <v>11</v>
      </c>
      <c r="H20" s="114">
        <v>9</v>
      </c>
      <c r="I20" s="140">
        <v>29</v>
      </c>
      <c r="J20" s="115">
        <v>-9</v>
      </c>
      <c r="K20" s="116">
        <v>-31.03448275862069</v>
      </c>
    </row>
    <row r="21" spans="1:11" ht="14.1" customHeight="1" x14ac:dyDescent="0.2">
      <c r="A21" s="306">
        <v>21</v>
      </c>
      <c r="B21" s="307" t="s">
        <v>238</v>
      </c>
      <c r="C21" s="308"/>
      <c r="D21" s="113" t="s">
        <v>513</v>
      </c>
      <c r="E21" s="115" t="s">
        <v>513</v>
      </c>
      <c r="F21" s="114">
        <v>0</v>
      </c>
      <c r="G21" s="114" t="s">
        <v>513</v>
      </c>
      <c r="H21" s="114" t="s">
        <v>513</v>
      </c>
      <c r="I21" s="140">
        <v>5</v>
      </c>
      <c r="J21" s="115" t="s">
        <v>513</v>
      </c>
      <c r="K21" s="116" t="s">
        <v>513</v>
      </c>
    </row>
    <row r="22" spans="1:11" ht="14.1" customHeight="1" x14ac:dyDescent="0.2">
      <c r="A22" s="306">
        <v>22</v>
      </c>
      <c r="B22" s="307" t="s">
        <v>239</v>
      </c>
      <c r="C22" s="308"/>
      <c r="D22" s="113">
        <v>2.9119318181818183</v>
      </c>
      <c r="E22" s="115">
        <v>41</v>
      </c>
      <c r="F22" s="114">
        <v>35</v>
      </c>
      <c r="G22" s="114">
        <v>51</v>
      </c>
      <c r="H22" s="114">
        <v>36</v>
      </c>
      <c r="I22" s="140">
        <v>41</v>
      </c>
      <c r="J22" s="115">
        <v>0</v>
      </c>
      <c r="K22" s="116">
        <v>0</v>
      </c>
    </row>
    <row r="23" spans="1:11" ht="14.1" customHeight="1" x14ac:dyDescent="0.2">
      <c r="A23" s="306">
        <v>23</v>
      </c>
      <c r="B23" s="307" t="s">
        <v>240</v>
      </c>
      <c r="C23" s="308"/>
      <c r="D23" s="113">
        <v>0.85227272727272729</v>
      </c>
      <c r="E23" s="115">
        <v>12</v>
      </c>
      <c r="F23" s="114" t="s">
        <v>513</v>
      </c>
      <c r="G23" s="114">
        <v>23</v>
      </c>
      <c r="H23" s="114">
        <v>7</v>
      </c>
      <c r="I23" s="140">
        <v>17</v>
      </c>
      <c r="J23" s="115">
        <v>-5</v>
      </c>
      <c r="K23" s="116">
        <v>-29.411764705882351</v>
      </c>
    </row>
    <row r="24" spans="1:11" ht="14.1" customHeight="1" x14ac:dyDescent="0.2">
      <c r="A24" s="306">
        <v>24</v>
      </c>
      <c r="B24" s="307" t="s">
        <v>241</v>
      </c>
      <c r="C24" s="308"/>
      <c r="D24" s="113">
        <v>1.6335227272727273</v>
      </c>
      <c r="E24" s="115">
        <v>23</v>
      </c>
      <c r="F24" s="114">
        <v>9</v>
      </c>
      <c r="G24" s="114">
        <v>28</v>
      </c>
      <c r="H24" s="114">
        <v>13</v>
      </c>
      <c r="I24" s="140">
        <v>26</v>
      </c>
      <c r="J24" s="115">
        <v>-3</v>
      </c>
      <c r="K24" s="116">
        <v>-11.538461538461538</v>
      </c>
    </row>
    <row r="25" spans="1:11" ht="14.1" customHeight="1" x14ac:dyDescent="0.2">
      <c r="A25" s="306">
        <v>25</v>
      </c>
      <c r="B25" s="307" t="s">
        <v>242</v>
      </c>
      <c r="C25" s="308"/>
      <c r="D25" s="113">
        <v>3.9772727272727271</v>
      </c>
      <c r="E25" s="115">
        <v>56</v>
      </c>
      <c r="F25" s="114">
        <v>48</v>
      </c>
      <c r="G25" s="114">
        <v>69</v>
      </c>
      <c r="H25" s="114">
        <v>27</v>
      </c>
      <c r="I25" s="140">
        <v>54</v>
      </c>
      <c r="J25" s="115">
        <v>2</v>
      </c>
      <c r="K25" s="116">
        <v>3.7037037037037037</v>
      </c>
    </row>
    <row r="26" spans="1:11" ht="14.1" customHeight="1" x14ac:dyDescent="0.2">
      <c r="A26" s="306">
        <v>26</v>
      </c>
      <c r="B26" s="307" t="s">
        <v>243</v>
      </c>
      <c r="C26" s="308"/>
      <c r="D26" s="113">
        <v>1.4914772727272727</v>
      </c>
      <c r="E26" s="115">
        <v>21</v>
      </c>
      <c r="F26" s="114">
        <v>15</v>
      </c>
      <c r="G26" s="114">
        <v>39</v>
      </c>
      <c r="H26" s="114">
        <v>17</v>
      </c>
      <c r="I26" s="140">
        <v>30</v>
      </c>
      <c r="J26" s="115">
        <v>-9</v>
      </c>
      <c r="K26" s="116">
        <v>-30</v>
      </c>
    </row>
    <row r="27" spans="1:11" ht="14.1" customHeight="1" x14ac:dyDescent="0.2">
      <c r="A27" s="306">
        <v>27</v>
      </c>
      <c r="B27" s="307" t="s">
        <v>244</v>
      </c>
      <c r="C27" s="308"/>
      <c r="D27" s="113">
        <v>1.5625</v>
      </c>
      <c r="E27" s="115">
        <v>22</v>
      </c>
      <c r="F27" s="114">
        <v>21</v>
      </c>
      <c r="G27" s="114">
        <v>33</v>
      </c>
      <c r="H27" s="114">
        <v>24</v>
      </c>
      <c r="I27" s="140">
        <v>21</v>
      </c>
      <c r="J27" s="115">
        <v>1</v>
      </c>
      <c r="K27" s="116">
        <v>4.7619047619047619</v>
      </c>
    </row>
    <row r="28" spans="1:11" ht="14.1" customHeight="1" x14ac:dyDescent="0.2">
      <c r="A28" s="306">
        <v>28</v>
      </c>
      <c r="B28" s="307" t="s">
        <v>245</v>
      </c>
      <c r="C28" s="308"/>
      <c r="D28" s="113">
        <v>2.1306818181818183</v>
      </c>
      <c r="E28" s="115">
        <v>30</v>
      </c>
      <c r="F28" s="114">
        <v>25</v>
      </c>
      <c r="G28" s="114">
        <v>31</v>
      </c>
      <c r="H28" s="114">
        <v>33</v>
      </c>
      <c r="I28" s="140">
        <v>23</v>
      </c>
      <c r="J28" s="115">
        <v>7</v>
      </c>
      <c r="K28" s="116">
        <v>30.434782608695652</v>
      </c>
    </row>
    <row r="29" spans="1:11" ht="14.1" customHeight="1" x14ac:dyDescent="0.2">
      <c r="A29" s="306">
        <v>29</v>
      </c>
      <c r="B29" s="307" t="s">
        <v>246</v>
      </c>
      <c r="C29" s="308"/>
      <c r="D29" s="113">
        <v>3.9772727272727271</v>
      </c>
      <c r="E29" s="115">
        <v>56</v>
      </c>
      <c r="F29" s="114">
        <v>38</v>
      </c>
      <c r="G29" s="114">
        <v>66</v>
      </c>
      <c r="H29" s="114">
        <v>58</v>
      </c>
      <c r="I29" s="140">
        <v>41</v>
      </c>
      <c r="J29" s="115">
        <v>15</v>
      </c>
      <c r="K29" s="116">
        <v>36.585365853658537</v>
      </c>
    </row>
    <row r="30" spans="1:11" ht="14.1" customHeight="1" x14ac:dyDescent="0.2">
      <c r="A30" s="306" t="s">
        <v>247</v>
      </c>
      <c r="B30" s="307" t="s">
        <v>248</v>
      </c>
      <c r="C30" s="308"/>
      <c r="D30" s="113">
        <v>1.2073863636363635</v>
      </c>
      <c r="E30" s="115">
        <v>17</v>
      </c>
      <c r="F30" s="114">
        <v>11</v>
      </c>
      <c r="G30" s="114" t="s">
        <v>513</v>
      </c>
      <c r="H30" s="114">
        <v>33</v>
      </c>
      <c r="I30" s="140">
        <v>6</v>
      </c>
      <c r="J30" s="115">
        <v>11</v>
      </c>
      <c r="K30" s="116">
        <v>183.33333333333334</v>
      </c>
    </row>
    <row r="31" spans="1:11" ht="14.1" customHeight="1" x14ac:dyDescent="0.2">
      <c r="A31" s="306" t="s">
        <v>249</v>
      </c>
      <c r="B31" s="307" t="s">
        <v>250</v>
      </c>
      <c r="C31" s="308"/>
      <c r="D31" s="113">
        <v>2.7698863636363638</v>
      </c>
      <c r="E31" s="115">
        <v>39</v>
      </c>
      <c r="F31" s="114">
        <v>27</v>
      </c>
      <c r="G31" s="114">
        <v>43</v>
      </c>
      <c r="H31" s="114">
        <v>25</v>
      </c>
      <c r="I31" s="140">
        <v>35</v>
      </c>
      <c r="J31" s="115">
        <v>4</v>
      </c>
      <c r="K31" s="116">
        <v>11.428571428571429</v>
      </c>
    </row>
    <row r="32" spans="1:11" ht="14.1" customHeight="1" x14ac:dyDescent="0.2">
      <c r="A32" s="306">
        <v>31</v>
      </c>
      <c r="B32" s="307" t="s">
        <v>251</v>
      </c>
      <c r="C32" s="308"/>
      <c r="D32" s="113">
        <v>0.63920454545454541</v>
      </c>
      <c r="E32" s="115">
        <v>9</v>
      </c>
      <c r="F32" s="114">
        <v>6</v>
      </c>
      <c r="G32" s="114">
        <v>14</v>
      </c>
      <c r="H32" s="114">
        <v>4</v>
      </c>
      <c r="I32" s="140">
        <v>7</v>
      </c>
      <c r="J32" s="115">
        <v>2</v>
      </c>
      <c r="K32" s="116">
        <v>28.571428571428573</v>
      </c>
    </row>
    <row r="33" spans="1:11" ht="14.1" customHeight="1" x14ac:dyDescent="0.2">
      <c r="A33" s="306">
        <v>32</v>
      </c>
      <c r="B33" s="307" t="s">
        <v>252</v>
      </c>
      <c r="C33" s="308"/>
      <c r="D33" s="113">
        <v>1.9886363636363635</v>
      </c>
      <c r="E33" s="115">
        <v>28</v>
      </c>
      <c r="F33" s="114">
        <v>23</v>
      </c>
      <c r="G33" s="114">
        <v>40</v>
      </c>
      <c r="H33" s="114">
        <v>49</v>
      </c>
      <c r="I33" s="140">
        <v>27</v>
      </c>
      <c r="J33" s="115">
        <v>1</v>
      </c>
      <c r="K33" s="116">
        <v>3.7037037037037037</v>
      </c>
    </row>
    <row r="34" spans="1:11" ht="14.1" customHeight="1" x14ac:dyDescent="0.2">
      <c r="A34" s="306">
        <v>33</v>
      </c>
      <c r="B34" s="307" t="s">
        <v>253</v>
      </c>
      <c r="C34" s="308"/>
      <c r="D34" s="113">
        <v>2.1306818181818183</v>
      </c>
      <c r="E34" s="115">
        <v>30</v>
      </c>
      <c r="F34" s="114">
        <v>12</v>
      </c>
      <c r="G34" s="114">
        <v>30</v>
      </c>
      <c r="H34" s="114">
        <v>16</v>
      </c>
      <c r="I34" s="140">
        <v>22</v>
      </c>
      <c r="J34" s="115">
        <v>8</v>
      </c>
      <c r="K34" s="116">
        <v>36.363636363636367</v>
      </c>
    </row>
    <row r="35" spans="1:11" ht="14.1" customHeight="1" x14ac:dyDescent="0.2">
      <c r="A35" s="306">
        <v>34</v>
      </c>
      <c r="B35" s="307" t="s">
        <v>254</v>
      </c>
      <c r="C35" s="308"/>
      <c r="D35" s="113">
        <v>2.34375</v>
      </c>
      <c r="E35" s="115">
        <v>33</v>
      </c>
      <c r="F35" s="114">
        <v>16</v>
      </c>
      <c r="G35" s="114">
        <v>42</v>
      </c>
      <c r="H35" s="114">
        <v>30</v>
      </c>
      <c r="I35" s="140">
        <v>27</v>
      </c>
      <c r="J35" s="115">
        <v>6</v>
      </c>
      <c r="K35" s="116">
        <v>22.222222222222221</v>
      </c>
    </row>
    <row r="36" spans="1:11" ht="14.1" customHeight="1" x14ac:dyDescent="0.2">
      <c r="A36" s="306">
        <v>41</v>
      </c>
      <c r="B36" s="307" t="s">
        <v>255</v>
      </c>
      <c r="C36" s="308"/>
      <c r="D36" s="113">
        <v>5.1136363636363633</v>
      </c>
      <c r="E36" s="115">
        <v>72</v>
      </c>
      <c r="F36" s="114">
        <v>50</v>
      </c>
      <c r="G36" s="114">
        <v>73</v>
      </c>
      <c r="H36" s="114">
        <v>49</v>
      </c>
      <c r="I36" s="140">
        <v>74</v>
      </c>
      <c r="J36" s="115">
        <v>-2</v>
      </c>
      <c r="K36" s="116">
        <v>-2.7027027027027026</v>
      </c>
    </row>
    <row r="37" spans="1:11" ht="14.1" customHeight="1" x14ac:dyDescent="0.2">
      <c r="A37" s="306">
        <v>42</v>
      </c>
      <c r="B37" s="307" t="s">
        <v>256</v>
      </c>
      <c r="C37" s="308"/>
      <c r="D37" s="113">
        <v>0.21306818181818182</v>
      </c>
      <c r="E37" s="115">
        <v>3</v>
      </c>
      <c r="F37" s="114">
        <v>0</v>
      </c>
      <c r="G37" s="114" t="s">
        <v>513</v>
      </c>
      <c r="H37" s="114">
        <v>0</v>
      </c>
      <c r="I37" s="140">
        <v>0</v>
      </c>
      <c r="J37" s="115">
        <v>3</v>
      </c>
      <c r="K37" s="116" t="s">
        <v>514</v>
      </c>
    </row>
    <row r="38" spans="1:11" ht="14.1" customHeight="1" x14ac:dyDescent="0.2">
      <c r="A38" s="306">
        <v>43</v>
      </c>
      <c r="B38" s="307" t="s">
        <v>257</v>
      </c>
      <c r="C38" s="308"/>
      <c r="D38" s="113">
        <v>1.5625</v>
      </c>
      <c r="E38" s="115">
        <v>22</v>
      </c>
      <c r="F38" s="114">
        <v>14</v>
      </c>
      <c r="G38" s="114">
        <v>25</v>
      </c>
      <c r="H38" s="114">
        <v>19</v>
      </c>
      <c r="I38" s="140">
        <v>13</v>
      </c>
      <c r="J38" s="115">
        <v>9</v>
      </c>
      <c r="K38" s="116">
        <v>69.230769230769226</v>
      </c>
    </row>
    <row r="39" spans="1:11" ht="14.1" customHeight="1" x14ac:dyDescent="0.2">
      <c r="A39" s="306">
        <v>51</v>
      </c>
      <c r="B39" s="307" t="s">
        <v>258</v>
      </c>
      <c r="C39" s="308"/>
      <c r="D39" s="113">
        <v>8.2386363636363633</v>
      </c>
      <c r="E39" s="115">
        <v>116</v>
      </c>
      <c r="F39" s="114">
        <v>122</v>
      </c>
      <c r="G39" s="114">
        <v>162</v>
      </c>
      <c r="H39" s="114">
        <v>155</v>
      </c>
      <c r="I39" s="140">
        <v>140</v>
      </c>
      <c r="J39" s="115">
        <v>-24</v>
      </c>
      <c r="K39" s="116">
        <v>-17.142857142857142</v>
      </c>
    </row>
    <row r="40" spans="1:11" ht="14.1" customHeight="1" x14ac:dyDescent="0.2">
      <c r="A40" s="306" t="s">
        <v>259</v>
      </c>
      <c r="B40" s="307" t="s">
        <v>260</v>
      </c>
      <c r="C40" s="308"/>
      <c r="D40" s="113">
        <v>8.0255681818181817</v>
      </c>
      <c r="E40" s="115">
        <v>113</v>
      </c>
      <c r="F40" s="114">
        <v>118</v>
      </c>
      <c r="G40" s="114">
        <v>157</v>
      </c>
      <c r="H40" s="114">
        <v>148</v>
      </c>
      <c r="I40" s="140">
        <v>129</v>
      </c>
      <c r="J40" s="115">
        <v>-16</v>
      </c>
      <c r="K40" s="116">
        <v>-12.403100775193799</v>
      </c>
    </row>
    <row r="41" spans="1:11" ht="14.1" customHeight="1" x14ac:dyDescent="0.2">
      <c r="A41" s="306"/>
      <c r="B41" s="307" t="s">
        <v>261</v>
      </c>
      <c r="C41" s="308"/>
      <c r="D41" s="113">
        <v>6.7471590909090908</v>
      </c>
      <c r="E41" s="115">
        <v>95</v>
      </c>
      <c r="F41" s="114">
        <v>104</v>
      </c>
      <c r="G41" s="114">
        <v>146</v>
      </c>
      <c r="H41" s="114">
        <v>132</v>
      </c>
      <c r="I41" s="140">
        <v>118</v>
      </c>
      <c r="J41" s="115">
        <v>-23</v>
      </c>
      <c r="K41" s="116">
        <v>-19.491525423728813</v>
      </c>
    </row>
    <row r="42" spans="1:11" ht="14.1" customHeight="1" x14ac:dyDescent="0.2">
      <c r="A42" s="306">
        <v>52</v>
      </c>
      <c r="B42" s="307" t="s">
        <v>262</v>
      </c>
      <c r="C42" s="308"/>
      <c r="D42" s="113">
        <v>3.4801136363636362</v>
      </c>
      <c r="E42" s="115">
        <v>49</v>
      </c>
      <c r="F42" s="114">
        <v>36</v>
      </c>
      <c r="G42" s="114">
        <v>31</v>
      </c>
      <c r="H42" s="114">
        <v>32</v>
      </c>
      <c r="I42" s="140">
        <v>36</v>
      </c>
      <c r="J42" s="115">
        <v>13</v>
      </c>
      <c r="K42" s="116">
        <v>36.111111111111114</v>
      </c>
    </row>
    <row r="43" spans="1:11" ht="14.1" customHeight="1" x14ac:dyDescent="0.2">
      <c r="A43" s="306" t="s">
        <v>263</v>
      </c>
      <c r="B43" s="307" t="s">
        <v>264</v>
      </c>
      <c r="C43" s="308"/>
      <c r="D43" s="113">
        <v>3.2670454545454546</v>
      </c>
      <c r="E43" s="115">
        <v>46</v>
      </c>
      <c r="F43" s="114">
        <v>33</v>
      </c>
      <c r="G43" s="114">
        <v>26</v>
      </c>
      <c r="H43" s="114">
        <v>28</v>
      </c>
      <c r="I43" s="140">
        <v>34</v>
      </c>
      <c r="J43" s="115">
        <v>12</v>
      </c>
      <c r="K43" s="116">
        <v>35.294117647058826</v>
      </c>
    </row>
    <row r="44" spans="1:11" ht="14.1" customHeight="1" x14ac:dyDescent="0.2">
      <c r="A44" s="306">
        <v>53</v>
      </c>
      <c r="B44" s="307" t="s">
        <v>265</v>
      </c>
      <c r="C44" s="308"/>
      <c r="D44" s="113">
        <v>0.49715909090909088</v>
      </c>
      <c r="E44" s="115">
        <v>7</v>
      </c>
      <c r="F44" s="114">
        <v>5</v>
      </c>
      <c r="G44" s="114">
        <v>12</v>
      </c>
      <c r="H44" s="114">
        <v>6</v>
      </c>
      <c r="I44" s="140">
        <v>11</v>
      </c>
      <c r="J44" s="115">
        <v>-4</v>
      </c>
      <c r="K44" s="116">
        <v>-36.363636363636367</v>
      </c>
    </row>
    <row r="45" spans="1:11" ht="14.1" customHeight="1" x14ac:dyDescent="0.2">
      <c r="A45" s="306" t="s">
        <v>266</v>
      </c>
      <c r="B45" s="307" t="s">
        <v>267</v>
      </c>
      <c r="C45" s="308"/>
      <c r="D45" s="113">
        <v>0.49715909090909088</v>
      </c>
      <c r="E45" s="115">
        <v>7</v>
      </c>
      <c r="F45" s="114">
        <v>5</v>
      </c>
      <c r="G45" s="114">
        <v>12</v>
      </c>
      <c r="H45" s="114">
        <v>6</v>
      </c>
      <c r="I45" s="140">
        <v>11</v>
      </c>
      <c r="J45" s="115">
        <v>-4</v>
      </c>
      <c r="K45" s="116">
        <v>-36.363636363636367</v>
      </c>
    </row>
    <row r="46" spans="1:11" ht="14.1" customHeight="1" x14ac:dyDescent="0.2">
      <c r="A46" s="306">
        <v>54</v>
      </c>
      <c r="B46" s="307" t="s">
        <v>268</v>
      </c>
      <c r="C46" s="308"/>
      <c r="D46" s="113">
        <v>2.6278409090909092</v>
      </c>
      <c r="E46" s="115">
        <v>37</v>
      </c>
      <c r="F46" s="114">
        <v>39</v>
      </c>
      <c r="G46" s="114">
        <v>37</v>
      </c>
      <c r="H46" s="114">
        <v>34</v>
      </c>
      <c r="I46" s="140">
        <v>37</v>
      </c>
      <c r="J46" s="115">
        <v>0</v>
      </c>
      <c r="K46" s="116">
        <v>0</v>
      </c>
    </row>
    <row r="47" spans="1:11" ht="14.1" customHeight="1" x14ac:dyDescent="0.2">
      <c r="A47" s="306">
        <v>61</v>
      </c>
      <c r="B47" s="307" t="s">
        <v>269</v>
      </c>
      <c r="C47" s="308"/>
      <c r="D47" s="113">
        <v>1.2073863636363635</v>
      </c>
      <c r="E47" s="115">
        <v>17</v>
      </c>
      <c r="F47" s="114">
        <v>12</v>
      </c>
      <c r="G47" s="114">
        <v>39</v>
      </c>
      <c r="H47" s="114">
        <v>17</v>
      </c>
      <c r="I47" s="140">
        <v>28</v>
      </c>
      <c r="J47" s="115">
        <v>-11</v>
      </c>
      <c r="K47" s="116">
        <v>-39.285714285714285</v>
      </c>
    </row>
    <row r="48" spans="1:11" ht="14.1" customHeight="1" x14ac:dyDescent="0.2">
      <c r="A48" s="306">
        <v>62</v>
      </c>
      <c r="B48" s="307" t="s">
        <v>270</v>
      </c>
      <c r="C48" s="308"/>
      <c r="D48" s="113">
        <v>8.735795454545455</v>
      </c>
      <c r="E48" s="115">
        <v>123</v>
      </c>
      <c r="F48" s="114">
        <v>96</v>
      </c>
      <c r="G48" s="114">
        <v>139</v>
      </c>
      <c r="H48" s="114">
        <v>115</v>
      </c>
      <c r="I48" s="140">
        <v>197</v>
      </c>
      <c r="J48" s="115">
        <v>-74</v>
      </c>
      <c r="K48" s="116">
        <v>-37.56345177664975</v>
      </c>
    </row>
    <row r="49" spans="1:11" ht="14.1" customHeight="1" x14ac:dyDescent="0.2">
      <c r="A49" s="306">
        <v>63</v>
      </c>
      <c r="B49" s="307" t="s">
        <v>271</v>
      </c>
      <c r="C49" s="308"/>
      <c r="D49" s="113">
        <v>3.5511363636363638</v>
      </c>
      <c r="E49" s="115">
        <v>50</v>
      </c>
      <c r="F49" s="114">
        <v>32</v>
      </c>
      <c r="G49" s="114">
        <v>49</v>
      </c>
      <c r="H49" s="114">
        <v>35</v>
      </c>
      <c r="I49" s="140">
        <v>74</v>
      </c>
      <c r="J49" s="115">
        <v>-24</v>
      </c>
      <c r="K49" s="116">
        <v>-32.432432432432435</v>
      </c>
    </row>
    <row r="50" spans="1:11" ht="14.1" customHeight="1" x14ac:dyDescent="0.2">
      <c r="A50" s="306" t="s">
        <v>272</v>
      </c>
      <c r="B50" s="307" t="s">
        <v>273</v>
      </c>
      <c r="C50" s="308"/>
      <c r="D50" s="113">
        <v>0.42613636363636365</v>
      </c>
      <c r="E50" s="115">
        <v>6</v>
      </c>
      <c r="F50" s="114">
        <v>9</v>
      </c>
      <c r="G50" s="114">
        <v>11</v>
      </c>
      <c r="H50" s="114">
        <v>7</v>
      </c>
      <c r="I50" s="140">
        <v>13</v>
      </c>
      <c r="J50" s="115">
        <v>-7</v>
      </c>
      <c r="K50" s="116">
        <v>-53.846153846153847</v>
      </c>
    </row>
    <row r="51" spans="1:11" ht="14.1" customHeight="1" x14ac:dyDescent="0.2">
      <c r="A51" s="306" t="s">
        <v>274</v>
      </c>
      <c r="B51" s="307" t="s">
        <v>275</v>
      </c>
      <c r="C51" s="308"/>
      <c r="D51" s="113">
        <v>2.9829545454545454</v>
      </c>
      <c r="E51" s="115">
        <v>42</v>
      </c>
      <c r="F51" s="114">
        <v>21</v>
      </c>
      <c r="G51" s="114">
        <v>32</v>
      </c>
      <c r="H51" s="114">
        <v>25</v>
      </c>
      <c r="I51" s="140">
        <v>54</v>
      </c>
      <c r="J51" s="115">
        <v>-12</v>
      </c>
      <c r="K51" s="116">
        <v>-22.222222222222221</v>
      </c>
    </row>
    <row r="52" spans="1:11" ht="14.1" customHeight="1" x14ac:dyDescent="0.2">
      <c r="A52" s="306">
        <v>71</v>
      </c>
      <c r="B52" s="307" t="s">
        <v>276</v>
      </c>
      <c r="C52" s="308"/>
      <c r="D52" s="113">
        <v>6.6051136363636367</v>
      </c>
      <c r="E52" s="115">
        <v>93</v>
      </c>
      <c r="F52" s="114">
        <v>87</v>
      </c>
      <c r="G52" s="114">
        <v>113</v>
      </c>
      <c r="H52" s="114">
        <v>88</v>
      </c>
      <c r="I52" s="140">
        <v>112</v>
      </c>
      <c r="J52" s="115">
        <v>-19</v>
      </c>
      <c r="K52" s="116">
        <v>-16.964285714285715</v>
      </c>
    </row>
    <row r="53" spans="1:11" ht="14.1" customHeight="1" x14ac:dyDescent="0.2">
      <c r="A53" s="306" t="s">
        <v>277</v>
      </c>
      <c r="B53" s="307" t="s">
        <v>278</v>
      </c>
      <c r="C53" s="308"/>
      <c r="D53" s="113">
        <v>2.7698863636363638</v>
      </c>
      <c r="E53" s="115">
        <v>39</v>
      </c>
      <c r="F53" s="114">
        <v>31</v>
      </c>
      <c r="G53" s="114">
        <v>43</v>
      </c>
      <c r="H53" s="114">
        <v>32</v>
      </c>
      <c r="I53" s="140">
        <v>38</v>
      </c>
      <c r="J53" s="115">
        <v>1</v>
      </c>
      <c r="K53" s="116">
        <v>2.6315789473684212</v>
      </c>
    </row>
    <row r="54" spans="1:11" ht="14.1" customHeight="1" x14ac:dyDescent="0.2">
      <c r="A54" s="306" t="s">
        <v>279</v>
      </c>
      <c r="B54" s="307" t="s">
        <v>280</v>
      </c>
      <c r="C54" s="308"/>
      <c r="D54" s="113">
        <v>3.3380681818181817</v>
      </c>
      <c r="E54" s="115">
        <v>47</v>
      </c>
      <c r="F54" s="114">
        <v>49</v>
      </c>
      <c r="G54" s="114">
        <v>57</v>
      </c>
      <c r="H54" s="114">
        <v>49</v>
      </c>
      <c r="I54" s="140">
        <v>67</v>
      </c>
      <c r="J54" s="115">
        <v>-20</v>
      </c>
      <c r="K54" s="116">
        <v>-29.850746268656717</v>
      </c>
    </row>
    <row r="55" spans="1:11" ht="14.1" customHeight="1" x14ac:dyDescent="0.2">
      <c r="A55" s="306">
        <v>72</v>
      </c>
      <c r="B55" s="307" t="s">
        <v>281</v>
      </c>
      <c r="C55" s="308"/>
      <c r="D55" s="113">
        <v>1.6335227272727273</v>
      </c>
      <c r="E55" s="115">
        <v>23</v>
      </c>
      <c r="F55" s="114">
        <v>14</v>
      </c>
      <c r="G55" s="114">
        <v>32</v>
      </c>
      <c r="H55" s="114">
        <v>17</v>
      </c>
      <c r="I55" s="140">
        <v>45</v>
      </c>
      <c r="J55" s="115">
        <v>-22</v>
      </c>
      <c r="K55" s="116">
        <v>-48.888888888888886</v>
      </c>
    </row>
    <row r="56" spans="1:11" ht="14.1" customHeight="1" x14ac:dyDescent="0.2">
      <c r="A56" s="306" t="s">
        <v>282</v>
      </c>
      <c r="B56" s="307" t="s">
        <v>283</v>
      </c>
      <c r="C56" s="308"/>
      <c r="D56" s="113">
        <v>0.71022727272727271</v>
      </c>
      <c r="E56" s="115">
        <v>10</v>
      </c>
      <c r="F56" s="114">
        <v>7</v>
      </c>
      <c r="G56" s="114">
        <v>9</v>
      </c>
      <c r="H56" s="114">
        <v>0</v>
      </c>
      <c r="I56" s="140">
        <v>4</v>
      </c>
      <c r="J56" s="115">
        <v>6</v>
      </c>
      <c r="K56" s="116">
        <v>150</v>
      </c>
    </row>
    <row r="57" spans="1:11" ht="14.1" customHeight="1" x14ac:dyDescent="0.2">
      <c r="A57" s="306" t="s">
        <v>284</v>
      </c>
      <c r="B57" s="307" t="s">
        <v>285</v>
      </c>
      <c r="C57" s="308"/>
      <c r="D57" s="113">
        <v>0.63920454545454541</v>
      </c>
      <c r="E57" s="115">
        <v>9</v>
      </c>
      <c r="F57" s="114">
        <v>4</v>
      </c>
      <c r="G57" s="114">
        <v>5</v>
      </c>
      <c r="H57" s="114">
        <v>6</v>
      </c>
      <c r="I57" s="140">
        <v>17</v>
      </c>
      <c r="J57" s="115">
        <v>-8</v>
      </c>
      <c r="K57" s="116">
        <v>-47.058823529411768</v>
      </c>
    </row>
    <row r="58" spans="1:11" ht="14.1" customHeight="1" x14ac:dyDescent="0.2">
      <c r="A58" s="306">
        <v>73</v>
      </c>
      <c r="B58" s="307" t="s">
        <v>286</v>
      </c>
      <c r="C58" s="308"/>
      <c r="D58" s="113">
        <v>0.63920454545454541</v>
      </c>
      <c r="E58" s="115">
        <v>9</v>
      </c>
      <c r="F58" s="114">
        <v>18</v>
      </c>
      <c r="G58" s="114">
        <v>31</v>
      </c>
      <c r="H58" s="114">
        <v>18</v>
      </c>
      <c r="I58" s="140">
        <v>12</v>
      </c>
      <c r="J58" s="115">
        <v>-3</v>
      </c>
      <c r="K58" s="116">
        <v>-25</v>
      </c>
    </row>
    <row r="59" spans="1:11" ht="14.1" customHeight="1" x14ac:dyDescent="0.2">
      <c r="A59" s="306" t="s">
        <v>287</v>
      </c>
      <c r="B59" s="307" t="s">
        <v>288</v>
      </c>
      <c r="C59" s="308"/>
      <c r="D59" s="113">
        <v>0.42613636363636365</v>
      </c>
      <c r="E59" s="115">
        <v>6</v>
      </c>
      <c r="F59" s="114">
        <v>12</v>
      </c>
      <c r="G59" s="114">
        <v>21</v>
      </c>
      <c r="H59" s="114">
        <v>13</v>
      </c>
      <c r="I59" s="140">
        <v>6</v>
      </c>
      <c r="J59" s="115">
        <v>0</v>
      </c>
      <c r="K59" s="116">
        <v>0</v>
      </c>
    </row>
    <row r="60" spans="1:11" ht="14.1" customHeight="1" x14ac:dyDescent="0.2">
      <c r="A60" s="306">
        <v>81</v>
      </c>
      <c r="B60" s="307" t="s">
        <v>289</v>
      </c>
      <c r="C60" s="308"/>
      <c r="D60" s="113">
        <v>6.7471590909090908</v>
      </c>
      <c r="E60" s="115">
        <v>95</v>
      </c>
      <c r="F60" s="114">
        <v>164</v>
      </c>
      <c r="G60" s="114">
        <v>122</v>
      </c>
      <c r="H60" s="114">
        <v>76</v>
      </c>
      <c r="I60" s="140">
        <v>82</v>
      </c>
      <c r="J60" s="115">
        <v>13</v>
      </c>
      <c r="K60" s="116">
        <v>15.853658536585366</v>
      </c>
    </row>
    <row r="61" spans="1:11" ht="14.1" customHeight="1" x14ac:dyDescent="0.2">
      <c r="A61" s="306" t="s">
        <v>290</v>
      </c>
      <c r="B61" s="307" t="s">
        <v>291</v>
      </c>
      <c r="C61" s="308"/>
      <c r="D61" s="113">
        <v>1.4204545454545454</v>
      </c>
      <c r="E61" s="115">
        <v>20</v>
      </c>
      <c r="F61" s="114">
        <v>48</v>
      </c>
      <c r="G61" s="114">
        <v>40</v>
      </c>
      <c r="H61" s="114">
        <v>29</v>
      </c>
      <c r="I61" s="140">
        <v>24</v>
      </c>
      <c r="J61" s="115">
        <v>-4</v>
      </c>
      <c r="K61" s="116">
        <v>-16.666666666666668</v>
      </c>
    </row>
    <row r="62" spans="1:11" ht="14.1" customHeight="1" x14ac:dyDescent="0.2">
      <c r="A62" s="306" t="s">
        <v>292</v>
      </c>
      <c r="B62" s="307" t="s">
        <v>293</v>
      </c>
      <c r="C62" s="308"/>
      <c r="D62" s="113">
        <v>2.9119318181818183</v>
      </c>
      <c r="E62" s="115">
        <v>41</v>
      </c>
      <c r="F62" s="114">
        <v>86</v>
      </c>
      <c r="G62" s="114">
        <v>61</v>
      </c>
      <c r="H62" s="114">
        <v>29</v>
      </c>
      <c r="I62" s="140">
        <v>24</v>
      </c>
      <c r="J62" s="115">
        <v>17</v>
      </c>
      <c r="K62" s="116">
        <v>70.833333333333329</v>
      </c>
    </row>
    <row r="63" spans="1:11" ht="14.1" customHeight="1" x14ac:dyDescent="0.2">
      <c r="A63" s="306"/>
      <c r="B63" s="307" t="s">
        <v>294</v>
      </c>
      <c r="C63" s="308"/>
      <c r="D63" s="113">
        <v>2.6278409090909092</v>
      </c>
      <c r="E63" s="115">
        <v>37</v>
      </c>
      <c r="F63" s="114">
        <v>79</v>
      </c>
      <c r="G63" s="114">
        <v>55</v>
      </c>
      <c r="H63" s="114">
        <v>26</v>
      </c>
      <c r="I63" s="140">
        <v>21</v>
      </c>
      <c r="J63" s="115">
        <v>16</v>
      </c>
      <c r="K63" s="116">
        <v>76.19047619047619</v>
      </c>
    </row>
    <row r="64" spans="1:11" ht="14.1" customHeight="1" x14ac:dyDescent="0.2">
      <c r="A64" s="306" t="s">
        <v>295</v>
      </c>
      <c r="B64" s="307" t="s">
        <v>296</v>
      </c>
      <c r="C64" s="308"/>
      <c r="D64" s="113">
        <v>1.9176136363636365</v>
      </c>
      <c r="E64" s="115">
        <v>27</v>
      </c>
      <c r="F64" s="114">
        <v>9</v>
      </c>
      <c r="G64" s="114">
        <v>10</v>
      </c>
      <c r="H64" s="114">
        <v>9</v>
      </c>
      <c r="I64" s="140">
        <v>17</v>
      </c>
      <c r="J64" s="115">
        <v>10</v>
      </c>
      <c r="K64" s="116">
        <v>58.823529411764703</v>
      </c>
    </row>
    <row r="65" spans="1:11" ht="14.1" customHeight="1" x14ac:dyDescent="0.2">
      <c r="A65" s="306" t="s">
        <v>297</v>
      </c>
      <c r="B65" s="307" t="s">
        <v>298</v>
      </c>
      <c r="C65" s="308"/>
      <c r="D65" s="113" t="s">
        <v>513</v>
      </c>
      <c r="E65" s="115" t="s">
        <v>513</v>
      </c>
      <c r="F65" s="114">
        <v>8</v>
      </c>
      <c r="G65" s="114">
        <v>6</v>
      </c>
      <c r="H65" s="114">
        <v>5</v>
      </c>
      <c r="I65" s="140">
        <v>8</v>
      </c>
      <c r="J65" s="115" t="s">
        <v>513</v>
      </c>
      <c r="K65" s="116" t="s">
        <v>513</v>
      </c>
    </row>
    <row r="66" spans="1:11" ht="14.1" customHeight="1" x14ac:dyDescent="0.2">
      <c r="A66" s="306">
        <v>82</v>
      </c>
      <c r="B66" s="307" t="s">
        <v>299</v>
      </c>
      <c r="C66" s="308"/>
      <c r="D66" s="113">
        <v>5.8238636363636367</v>
      </c>
      <c r="E66" s="115">
        <v>82</v>
      </c>
      <c r="F66" s="114">
        <v>47</v>
      </c>
      <c r="G66" s="114">
        <v>119</v>
      </c>
      <c r="H66" s="114">
        <v>36</v>
      </c>
      <c r="I66" s="140">
        <v>44</v>
      </c>
      <c r="J66" s="115">
        <v>38</v>
      </c>
      <c r="K66" s="116">
        <v>86.36363636363636</v>
      </c>
    </row>
    <row r="67" spans="1:11" ht="14.1" customHeight="1" x14ac:dyDescent="0.2">
      <c r="A67" s="306" t="s">
        <v>300</v>
      </c>
      <c r="B67" s="307" t="s">
        <v>301</v>
      </c>
      <c r="C67" s="308"/>
      <c r="D67" s="113">
        <v>4.9715909090909092</v>
      </c>
      <c r="E67" s="115">
        <v>70</v>
      </c>
      <c r="F67" s="114">
        <v>33</v>
      </c>
      <c r="G67" s="114">
        <v>92</v>
      </c>
      <c r="H67" s="114">
        <v>29</v>
      </c>
      <c r="I67" s="140">
        <v>31</v>
      </c>
      <c r="J67" s="115">
        <v>39</v>
      </c>
      <c r="K67" s="116">
        <v>125.80645161290323</v>
      </c>
    </row>
    <row r="68" spans="1:11" ht="14.1" customHeight="1" x14ac:dyDescent="0.2">
      <c r="A68" s="306" t="s">
        <v>302</v>
      </c>
      <c r="B68" s="307" t="s">
        <v>303</v>
      </c>
      <c r="C68" s="308"/>
      <c r="D68" s="113">
        <v>0.56818181818181823</v>
      </c>
      <c r="E68" s="115">
        <v>8</v>
      </c>
      <c r="F68" s="114">
        <v>12</v>
      </c>
      <c r="G68" s="114">
        <v>19</v>
      </c>
      <c r="H68" s="114">
        <v>6</v>
      </c>
      <c r="I68" s="140">
        <v>7</v>
      </c>
      <c r="J68" s="115">
        <v>1</v>
      </c>
      <c r="K68" s="116">
        <v>14.285714285714286</v>
      </c>
    </row>
    <row r="69" spans="1:11" ht="14.1" customHeight="1" x14ac:dyDescent="0.2">
      <c r="A69" s="306">
        <v>83</v>
      </c>
      <c r="B69" s="307" t="s">
        <v>304</v>
      </c>
      <c r="C69" s="308"/>
      <c r="D69" s="113">
        <v>7.9545454545454541</v>
      </c>
      <c r="E69" s="115">
        <v>112</v>
      </c>
      <c r="F69" s="114">
        <v>81</v>
      </c>
      <c r="G69" s="114">
        <v>147</v>
      </c>
      <c r="H69" s="114">
        <v>76</v>
      </c>
      <c r="I69" s="140">
        <v>187</v>
      </c>
      <c r="J69" s="115">
        <v>-75</v>
      </c>
      <c r="K69" s="116">
        <v>-40.106951871657756</v>
      </c>
    </row>
    <row r="70" spans="1:11" ht="14.1" customHeight="1" x14ac:dyDescent="0.2">
      <c r="A70" s="306" t="s">
        <v>305</v>
      </c>
      <c r="B70" s="307" t="s">
        <v>306</v>
      </c>
      <c r="C70" s="308"/>
      <c r="D70" s="113">
        <v>6.5340909090909092</v>
      </c>
      <c r="E70" s="115">
        <v>92</v>
      </c>
      <c r="F70" s="114">
        <v>60</v>
      </c>
      <c r="G70" s="114">
        <v>125</v>
      </c>
      <c r="H70" s="114">
        <v>61</v>
      </c>
      <c r="I70" s="140">
        <v>168</v>
      </c>
      <c r="J70" s="115">
        <v>-76</v>
      </c>
      <c r="K70" s="116">
        <v>-45.238095238095241</v>
      </c>
    </row>
    <row r="71" spans="1:11" ht="14.1" customHeight="1" x14ac:dyDescent="0.2">
      <c r="A71" s="306"/>
      <c r="B71" s="307" t="s">
        <v>307</v>
      </c>
      <c r="C71" s="308"/>
      <c r="D71" s="113">
        <v>2.1306818181818183</v>
      </c>
      <c r="E71" s="115">
        <v>30</v>
      </c>
      <c r="F71" s="114">
        <v>26</v>
      </c>
      <c r="G71" s="114">
        <v>72</v>
      </c>
      <c r="H71" s="114">
        <v>27</v>
      </c>
      <c r="I71" s="140">
        <v>85</v>
      </c>
      <c r="J71" s="115">
        <v>-55</v>
      </c>
      <c r="K71" s="116">
        <v>-64.705882352941174</v>
      </c>
    </row>
    <row r="72" spans="1:11" ht="14.1" customHeight="1" x14ac:dyDescent="0.2">
      <c r="A72" s="306">
        <v>84</v>
      </c>
      <c r="B72" s="307" t="s">
        <v>308</v>
      </c>
      <c r="C72" s="308"/>
      <c r="D72" s="113">
        <v>1.6335227272727273</v>
      </c>
      <c r="E72" s="115">
        <v>23</v>
      </c>
      <c r="F72" s="114">
        <v>16</v>
      </c>
      <c r="G72" s="114">
        <v>37</v>
      </c>
      <c r="H72" s="114">
        <v>19</v>
      </c>
      <c r="I72" s="140">
        <v>21</v>
      </c>
      <c r="J72" s="115">
        <v>2</v>
      </c>
      <c r="K72" s="116">
        <v>9.5238095238095237</v>
      </c>
    </row>
    <row r="73" spans="1:11" ht="14.1" customHeight="1" x14ac:dyDescent="0.2">
      <c r="A73" s="306" t="s">
        <v>309</v>
      </c>
      <c r="B73" s="307" t="s">
        <v>310</v>
      </c>
      <c r="C73" s="308"/>
      <c r="D73" s="113">
        <v>0.92329545454545459</v>
      </c>
      <c r="E73" s="115">
        <v>13</v>
      </c>
      <c r="F73" s="114">
        <v>7</v>
      </c>
      <c r="G73" s="114">
        <v>22</v>
      </c>
      <c r="H73" s="114">
        <v>7</v>
      </c>
      <c r="I73" s="140">
        <v>12</v>
      </c>
      <c r="J73" s="115">
        <v>1</v>
      </c>
      <c r="K73" s="116">
        <v>8.3333333333333339</v>
      </c>
    </row>
    <row r="74" spans="1:11" ht="14.1" customHeight="1" x14ac:dyDescent="0.2">
      <c r="A74" s="306" t="s">
        <v>311</v>
      </c>
      <c r="B74" s="307" t="s">
        <v>312</v>
      </c>
      <c r="C74" s="308"/>
      <c r="D74" s="113" t="s">
        <v>513</v>
      </c>
      <c r="E74" s="115" t="s">
        <v>513</v>
      </c>
      <c r="F74" s="114">
        <v>0</v>
      </c>
      <c r="G74" s="114">
        <v>4</v>
      </c>
      <c r="H74" s="114" t="s">
        <v>513</v>
      </c>
      <c r="I74" s="140" t="s">
        <v>513</v>
      </c>
      <c r="J74" s="115" t="s">
        <v>513</v>
      </c>
      <c r="K74" s="116" t="s">
        <v>513</v>
      </c>
    </row>
    <row r="75" spans="1:11" ht="14.1" customHeight="1" x14ac:dyDescent="0.2">
      <c r="A75" s="306" t="s">
        <v>313</v>
      </c>
      <c r="B75" s="307" t="s">
        <v>314</v>
      </c>
      <c r="C75" s="308"/>
      <c r="D75" s="113">
        <v>0.35511363636363635</v>
      </c>
      <c r="E75" s="115">
        <v>5</v>
      </c>
      <c r="F75" s="114" t="s">
        <v>513</v>
      </c>
      <c r="G75" s="114" t="s">
        <v>513</v>
      </c>
      <c r="H75" s="114" t="s">
        <v>513</v>
      </c>
      <c r="I75" s="140" t="s">
        <v>513</v>
      </c>
      <c r="J75" s="115" t="s">
        <v>513</v>
      </c>
      <c r="K75" s="116" t="s">
        <v>513</v>
      </c>
    </row>
    <row r="76" spans="1:11" ht="14.1" customHeight="1" x14ac:dyDescent="0.2">
      <c r="A76" s="306">
        <v>91</v>
      </c>
      <c r="B76" s="307" t="s">
        <v>315</v>
      </c>
      <c r="C76" s="308"/>
      <c r="D76" s="113" t="s">
        <v>513</v>
      </c>
      <c r="E76" s="115" t="s">
        <v>513</v>
      </c>
      <c r="F76" s="114">
        <v>0</v>
      </c>
      <c r="G76" s="114">
        <v>3</v>
      </c>
      <c r="H76" s="114" t="s">
        <v>513</v>
      </c>
      <c r="I76" s="140" t="s">
        <v>513</v>
      </c>
      <c r="J76" s="115" t="s">
        <v>513</v>
      </c>
      <c r="K76" s="116" t="s">
        <v>513</v>
      </c>
    </row>
    <row r="77" spans="1:11" ht="14.1" customHeight="1" x14ac:dyDescent="0.2">
      <c r="A77" s="306">
        <v>92</v>
      </c>
      <c r="B77" s="307" t="s">
        <v>316</v>
      </c>
      <c r="C77" s="308"/>
      <c r="D77" s="113">
        <v>4.9005681818181817</v>
      </c>
      <c r="E77" s="115">
        <v>69</v>
      </c>
      <c r="F77" s="114">
        <v>18</v>
      </c>
      <c r="G77" s="114">
        <v>46</v>
      </c>
      <c r="H77" s="114">
        <v>45</v>
      </c>
      <c r="I77" s="140">
        <v>50</v>
      </c>
      <c r="J77" s="115">
        <v>19</v>
      </c>
      <c r="K77" s="116">
        <v>38</v>
      </c>
    </row>
    <row r="78" spans="1:11" ht="14.1" customHeight="1" x14ac:dyDescent="0.2">
      <c r="A78" s="306">
        <v>93</v>
      </c>
      <c r="B78" s="307" t="s">
        <v>317</v>
      </c>
      <c r="C78" s="308"/>
      <c r="D78" s="113" t="s">
        <v>513</v>
      </c>
      <c r="E78" s="115" t="s">
        <v>513</v>
      </c>
      <c r="F78" s="114" t="s">
        <v>513</v>
      </c>
      <c r="G78" s="114" t="s">
        <v>513</v>
      </c>
      <c r="H78" s="114" t="s">
        <v>513</v>
      </c>
      <c r="I78" s="140" t="s">
        <v>513</v>
      </c>
      <c r="J78" s="115" t="s">
        <v>513</v>
      </c>
      <c r="K78" s="116" t="s">
        <v>513</v>
      </c>
    </row>
    <row r="79" spans="1:11" ht="14.1" customHeight="1" x14ac:dyDescent="0.2">
      <c r="A79" s="306">
        <v>94</v>
      </c>
      <c r="B79" s="307" t="s">
        <v>318</v>
      </c>
      <c r="C79" s="308"/>
      <c r="D79" s="113">
        <v>0.63920454545454541</v>
      </c>
      <c r="E79" s="115">
        <v>9</v>
      </c>
      <c r="F79" s="114">
        <v>9</v>
      </c>
      <c r="G79" s="114">
        <v>4</v>
      </c>
      <c r="H79" s="114">
        <v>11</v>
      </c>
      <c r="I79" s="140">
        <v>3</v>
      </c>
      <c r="J79" s="115">
        <v>6</v>
      </c>
      <c r="K79" s="116">
        <v>200</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0.63920454545454541</v>
      </c>
      <c r="E81" s="143">
        <v>9</v>
      </c>
      <c r="F81" s="144">
        <v>7</v>
      </c>
      <c r="G81" s="144">
        <v>34</v>
      </c>
      <c r="H81" s="144">
        <v>11</v>
      </c>
      <c r="I81" s="145">
        <v>14</v>
      </c>
      <c r="J81" s="143">
        <v>-5</v>
      </c>
      <c r="K81" s="146">
        <v>-35.714285714285715</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1468</v>
      </c>
      <c r="E11" s="114">
        <v>1329</v>
      </c>
      <c r="F11" s="114">
        <v>1606</v>
      </c>
      <c r="G11" s="114">
        <v>1302</v>
      </c>
      <c r="H11" s="140">
        <v>1596</v>
      </c>
      <c r="I11" s="115">
        <v>-128</v>
      </c>
      <c r="J11" s="116">
        <v>-8.0200501253132828</v>
      </c>
    </row>
    <row r="12" spans="1:15" s="110" customFormat="1" ht="24.95" customHeight="1" x14ac:dyDescent="0.2">
      <c r="A12" s="193" t="s">
        <v>132</v>
      </c>
      <c r="B12" s="194" t="s">
        <v>133</v>
      </c>
      <c r="C12" s="113" t="s">
        <v>513</v>
      </c>
      <c r="D12" s="115" t="s">
        <v>513</v>
      </c>
      <c r="E12" s="114" t="s">
        <v>513</v>
      </c>
      <c r="F12" s="114">
        <v>0</v>
      </c>
      <c r="G12" s="114" t="s">
        <v>513</v>
      </c>
      <c r="H12" s="140" t="s">
        <v>513</v>
      </c>
      <c r="I12" s="115" t="s">
        <v>513</v>
      </c>
      <c r="J12" s="116" t="s">
        <v>513</v>
      </c>
    </row>
    <row r="13" spans="1:15" s="110" customFormat="1" ht="24.95" customHeight="1" x14ac:dyDescent="0.2">
      <c r="A13" s="193" t="s">
        <v>134</v>
      </c>
      <c r="B13" s="199" t="s">
        <v>214</v>
      </c>
      <c r="C13" s="113" t="s">
        <v>513</v>
      </c>
      <c r="D13" s="115" t="s">
        <v>513</v>
      </c>
      <c r="E13" s="114" t="s">
        <v>513</v>
      </c>
      <c r="F13" s="114">
        <v>13</v>
      </c>
      <c r="G13" s="114">
        <v>19</v>
      </c>
      <c r="H13" s="140" t="s">
        <v>513</v>
      </c>
      <c r="I13" s="115" t="s">
        <v>513</v>
      </c>
      <c r="J13" s="116" t="s">
        <v>513</v>
      </c>
    </row>
    <row r="14" spans="1:15" s="287" customFormat="1" ht="24.95" customHeight="1" x14ac:dyDescent="0.2">
      <c r="A14" s="193" t="s">
        <v>215</v>
      </c>
      <c r="B14" s="199" t="s">
        <v>137</v>
      </c>
      <c r="C14" s="113">
        <v>14.713896457765667</v>
      </c>
      <c r="D14" s="115">
        <v>216</v>
      </c>
      <c r="E14" s="114">
        <v>210</v>
      </c>
      <c r="F14" s="114">
        <v>229</v>
      </c>
      <c r="G14" s="114">
        <v>210</v>
      </c>
      <c r="H14" s="140">
        <v>230</v>
      </c>
      <c r="I14" s="115">
        <v>-14</v>
      </c>
      <c r="J14" s="116">
        <v>-6.0869565217391308</v>
      </c>
      <c r="K14" s="110"/>
      <c r="L14" s="110"/>
      <c r="M14" s="110"/>
      <c r="N14" s="110"/>
      <c r="O14" s="110"/>
    </row>
    <row r="15" spans="1:15" s="110" customFormat="1" ht="24.95" customHeight="1" x14ac:dyDescent="0.2">
      <c r="A15" s="193" t="s">
        <v>216</v>
      </c>
      <c r="B15" s="199" t="s">
        <v>217</v>
      </c>
      <c r="C15" s="113">
        <v>4.7002724795640329</v>
      </c>
      <c r="D15" s="115">
        <v>69</v>
      </c>
      <c r="E15" s="114">
        <v>70</v>
      </c>
      <c r="F15" s="114">
        <v>76</v>
      </c>
      <c r="G15" s="114">
        <v>73</v>
      </c>
      <c r="H15" s="140">
        <v>64</v>
      </c>
      <c r="I15" s="115">
        <v>5</v>
      </c>
      <c r="J15" s="116">
        <v>7.8125</v>
      </c>
    </row>
    <row r="16" spans="1:15" s="287" customFormat="1" ht="24.95" customHeight="1" x14ac:dyDescent="0.2">
      <c r="A16" s="193" t="s">
        <v>218</v>
      </c>
      <c r="B16" s="199" t="s">
        <v>141</v>
      </c>
      <c r="C16" s="113">
        <v>5.3133514986376023</v>
      </c>
      <c r="D16" s="115">
        <v>78</v>
      </c>
      <c r="E16" s="114">
        <v>75</v>
      </c>
      <c r="F16" s="114">
        <v>82</v>
      </c>
      <c r="G16" s="114">
        <v>63</v>
      </c>
      <c r="H16" s="140">
        <v>86</v>
      </c>
      <c r="I16" s="115">
        <v>-8</v>
      </c>
      <c r="J16" s="116">
        <v>-9.3023255813953494</v>
      </c>
      <c r="K16" s="110"/>
      <c r="L16" s="110"/>
      <c r="M16" s="110"/>
      <c r="N16" s="110"/>
      <c r="O16" s="110"/>
    </row>
    <row r="17" spans="1:15" s="110" customFormat="1" ht="24.95" customHeight="1" x14ac:dyDescent="0.2">
      <c r="A17" s="193" t="s">
        <v>142</v>
      </c>
      <c r="B17" s="199" t="s">
        <v>220</v>
      </c>
      <c r="C17" s="113">
        <v>4.7002724795640329</v>
      </c>
      <c r="D17" s="115">
        <v>69</v>
      </c>
      <c r="E17" s="114">
        <v>65</v>
      </c>
      <c r="F17" s="114">
        <v>71</v>
      </c>
      <c r="G17" s="114">
        <v>74</v>
      </c>
      <c r="H17" s="140">
        <v>80</v>
      </c>
      <c r="I17" s="115">
        <v>-11</v>
      </c>
      <c r="J17" s="116">
        <v>-13.75</v>
      </c>
    </row>
    <row r="18" spans="1:15" s="287" customFormat="1" ht="24.95" customHeight="1" x14ac:dyDescent="0.2">
      <c r="A18" s="201" t="s">
        <v>144</v>
      </c>
      <c r="B18" s="202" t="s">
        <v>145</v>
      </c>
      <c r="C18" s="113">
        <v>6.1989100817438691</v>
      </c>
      <c r="D18" s="115">
        <v>91</v>
      </c>
      <c r="E18" s="114">
        <v>84</v>
      </c>
      <c r="F18" s="114">
        <v>216</v>
      </c>
      <c r="G18" s="114">
        <v>66</v>
      </c>
      <c r="H18" s="140">
        <v>89</v>
      </c>
      <c r="I18" s="115">
        <v>2</v>
      </c>
      <c r="J18" s="116">
        <v>2.2471910112359552</v>
      </c>
      <c r="K18" s="110"/>
      <c r="L18" s="110"/>
      <c r="M18" s="110"/>
      <c r="N18" s="110"/>
      <c r="O18" s="110"/>
    </row>
    <row r="19" spans="1:15" s="110" customFormat="1" ht="24.95" customHeight="1" x14ac:dyDescent="0.2">
      <c r="A19" s="193" t="s">
        <v>146</v>
      </c>
      <c r="B19" s="199" t="s">
        <v>147</v>
      </c>
      <c r="C19" s="113">
        <v>13.896457765667575</v>
      </c>
      <c r="D19" s="115">
        <v>204</v>
      </c>
      <c r="E19" s="114">
        <v>203</v>
      </c>
      <c r="F19" s="114">
        <v>211</v>
      </c>
      <c r="G19" s="114">
        <v>211</v>
      </c>
      <c r="H19" s="140">
        <v>285</v>
      </c>
      <c r="I19" s="115">
        <v>-81</v>
      </c>
      <c r="J19" s="116">
        <v>-28.421052631578949</v>
      </c>
    </row>
    <row r="20" spans="1:15" s="287" customFormat="1" ht="24.95" customHeight="1" x14ac:dyDescent="0.2">
      <c r="A20" s="193" t="s">
        <v>148</v>
      </c>
      <c r="B20" s="199" t="s">
        <v>149</v>
      </c>
      <c r="C20" s="113">
        <v>7.3569482288828336</v>
      </c>
      <c r="D20" s="115">
        <v>108</v>
      </c>
      <c r="E20" s="114">
        <v>57</v>
      </c>
      <c r="F20" s="114">
        <v>51</v>
      </c>
      <c r="G20" s="114">
        <v>47</v>
      </c>
      <c r="H20" s="140">
        <v>52</v>
      </c>
      <c r="I20" s="115">
        <v>56</v>
      </c>
      <c r="J20" s="116">
        <v>107.69230769230769</v>
      </c>
      <c r="K20" s="110"/>
      <c r="L20" s="110"/>
      <c r="M20" s="110"/>
      <c r="N20" s="110"/>
      <c r="O20" s="110"/>
    </row>
    <row r="21" spans="1:15" s="110" customFormat="1" ht="24.95" customHeight="1" x14ac:dyDescent="0.2">
      <c r="A21" s="201" t="s">
        <v>150</v>
      </c>
      <c r="B21" s="202" t="s">
        <v>151</v>
      </c>
      <c r="C21" s="113">
        <v>4.4959128065395095</v>
      </c>
      <c r="D21" s="115">
        <v>66</v>
      </c>
      <c r="E21" s="114">
        <v>72</v>
      </c>
      <c r="F21" s="114">
        <v>72</v>
      </c>
      <c r="G21" s="114">
        <v>49</v>
      </c>
      <c r="H21" s="140">
        <v>69</v>
      </c>
      <c r="I21" s="115">
        <v>-3</v>
      </c>
      <c r="J21" s="116">
        <v>-4.3478260869565215</v>
      </c>
    </row>
    <row r="22" spans="1:15" s="110" customFormat="1" ht="24.95" customHeight="1" x14ac:dyDescent="0.2">
      <c r="A22" s="201" t="s">
        <v>152</v>
      </c>
      <c r="B22" s="199" t="s">
        <v>153</v>
      </c>
      <c r="C22" s="113" t="s">
        <v>513</v>
      </c>
      <c r="D22" s="115" t="s">
        <v>513</v>
      </c>
      <c r="E22" s="114" t="s">
        <v>513</v>
      </c>
      <c r="F22" s="114">
        <v>3</v>
      </c>
      <c r="G22" s="114">
        <v>14</v>
      </c>
      <c r="H22" s="140" t="s">
        <v>513</v>
      </c>
      <c r="I22" s="115" t="s">
        <v>513</v>
      </c>
      <c r="J22" s="116" t="s">
        <v>513</v>
      </c>
    </row>
    <row r="23" spans="1:15" s="110" customFormat="1" ht="24.95" customHeight="1" x14ac:dyDescent="0.2">
      <c r="A23" s="193" t="s">
        <v>154</v>
      </c>
      <c r="B23" s="199" t="s">
        <v>155</v>
      </c>
      <c r="C23" s="113" t="s">
        <v>513</v>
      </c>
      <c r="D23" s="115" t="s">
        <v>513</v>
      </c>
      <c r="E23" s="114" t="s">
        <v>513</v>
      </c>
      <c r="F23" s="114">
        <v>12</v>
      </c>
      <c r="G23" s="114">
        <v>13</v>
      </c>
      <c r="H23" s="140" t="s">
        <v>513</v>
      </c>
      <c r="I23" s="115" t="s">
        <v>513</v>
      </c>
      <c r="J23" s="116" t="s">
        <v>513</v>
      </c>
    </row>
    <row r="24" spans="1:15" s="110" customFormat="1" ht="24.95" customHeight="1" x14ac:dyDescent="0.2">
      <c r="A24" s="193" t="s">
        <v>156</v>
      </c>
      <c r="B24" s="199" t="s">
        <v>221</v>
      </c>
      <c r="C24" s="113">
        <v>3.1335149863760217</v>
      </c>
      <c r="D24" s="115">
        <v>46</v>
      </c>
      <c r="E24" s="114">
        <v>38</v>
      </c>
      <c r="F24" s="114">
        <v>58</v>
      </c>
      <c r="G24" s="114">
        <v>111</v>
      </c>
      <c r="H24" s="140">
        <v>89</v>
      </c>
      <c r="I24" s="115">
        <v>-43</v>
      </c>
      <c r="J24" s="116">
        <v>-48.314606741573037</v>
      </c>
    </row>
    <row r="25" spans="1:15" s="110" customFormat="1" ht="24.95" customHeight="1" x14ac:dyDescent="0.2">
      <c r="A25" s="193" t="s">
        <v>222</v>
      </c>
      <c r="B25" s="204" t="s">
        <v>159</v>
      </c>
      <c r="C25" s="113">
        <v>6.4713896457765667</v>
      </c>
      <c r="D25" s="115">
        <v>95</v>
      </c>
      <c r="E25" s="114">
        <v>80</v>
      </c>
      <c r="F25" s="114">
        <v>71</v>
      </c>
      <c r="G25" s="114">
        <v>74</v>
      </c>
      <c r="H25" s="140">
        <v>87</v>
      </c>
      <c r="I25" s="115">
        <v>8</v>
      </c>
      <c r="J25" s="116">
        <v>9.1954022988505741</v>
      </c>
    </row>
    <row r="26" spans="1:15" s="110" customFormat="1" ht="24.95" customHeight="1" x14ac:dyDescent="0.2">
      <c r="A26" s="201">
        <v>782.78300000000002</v>
      </c>
      <c r="B26" s="203" t="s">
        <v>160</v>
      </c>
      <c r="C26" s="113" t="s">
        <v>513</v>
      </c>
      <c r="D26" s="115" t="s">
        <v>513</v>
      </c>
      <c r="E26" s="114">
        <v>185</v>
      </c>
      <c r="F26" s="114">
        <v>160</v>
      </c>
      <c r="G26" s="114">
        <v>143</v>
      </c>
      <c r="H26" s="140">
        <v>148</v>
      </c>
      <c r="I26" s="115" t="s">
        <v>513</v>
      </c>
      <c r="J26" s="116" t="s">
        <v>513</v>
      </c>
    </row>
    <row r="27" spans="1:15" s="110" customFormat="1" ht="24.95" customHeight="1" x14ac:dyDescent="0.2">
      <c r="A27" s="193" t="s">
        <v>161</v>
      </c>
      <c r="B27" s="199" t="s">
        <v>162</v>
      </c>
      <c r="C27" s="113">
        <v>2.4523160762942777</v>
      </c>
      <c r="D27" s="115">
        <v>36</v>
      </c>
      <c r="E27" s="114">
        <v>43</v>
      </c>
      <c r="F27" s="114">
        <v>67</v>
      </c>
      <c r="G27" s="114">
        <v>57</v>
      </c>
      <c r="H27" s="140">
        <v>81</v>
      </c>
      <c r="I27" s="115">
        <v>-45</v>
      </c>
      <c r="J27" s="116">
        <v>-55.555555555555557</v>
      </c>
    </row>
    <row r="28" spans="1:15" s="110" customFormat="1" ht="24.95" customHeight="1" x14ac:dyDescent="0.2">
      <c r="A28" s="193" t="s">
        <v>163</v>
      </c>
      <c r="B28" s="199" t="s">
        <v>164</v>
      </c>
      <c r="C28" s="113">
        <v>2.0435967302452318</v>
      </c>
      <c r="D28" s="115">
        <v>30</v>
      </c>
      <c r="E28" s="114">
        <v>19</v>
      </c>
      <c r="F28" s="114">
        <v>58</v>
      </c>
      <c r="G28" s="114">
        <v>45</v>
      </c>
      <c r="H28" s="140">
        <v>29</v>
      </c>
      <c r="I28" s="115">
        <v>1</v>
      </c>
      <c r="J28" s="116">
        <v>3.4482758620689653</v>
      </c>
    </row>
    <row r="29" spans="1:15" s="110" customFormat="1" ht="24.95" customHeight="1" x14ac:dyDescent="0.2">
      <c r="A29" s="193">
        <v>86</v>
      </c>
      <c r="B29" s="199" t="s">
        <v>165</v>
      </c>
      <c r="C29" s="113">
        <v>5.1089918256130789</v>
      </c>
      <c r="D29" s="115">
        <v>75</v>
      </c>
      <c r="E29" s="114">
        <v>112</v>
      </c>
      <c r="F29" s="114">
        <v>102</v>
      </c>
      <c r="G29" s="114">
        <v>87</v>
      </c>
      <c r="H29" s="140">
        <v>85</v>
      </c>
      <c r="I29" s="115">
        <v>-10</v>
      </c>
      <c r="J29" s="116">
        <v>-11.764705882352942</v>
      </c>
    </row>
    <row r="30" spans="1:15" s="110" customFormat="1" ht="24.95" customHeight="1" x14ac:dyDescent="0.2">
      <c r="A30" s="193">
        <v>87.88</v>
      </c>
      <c r="B30" s="204" t="s">
        <v>166</v>
      </c>
      <c r="C30" s="113">
        <v>16.689373297002724</v>
      </c>
      <c r="D30" s="115">
        <v>245</v>
      </c>
      <c r="E30" s="114">
        <v>149</v>
      </c>
      <c r="F30" s="114">
        <v>214</v>
      </c>
      <c r="G30" s="114">
        <v>108</v>
      </c>
      <c r="H30" s="140">
        <v>243</v>
      </c>
      <c r="I30" s="115">
        <v>2</v>
      </c>
      <c r="J30" s="116">
        <v>0.82304526748971196</v>
      </c>
    </row>
    <row r="31" spans="1:15" s="110" customFormat="1" ht="24.95" customHeight="1" x14ac:dyDescent="0.2">
      <c r="A31" s="193" t="s">
        <v>167</v>
      </c>
      <c r="B31" s="199" t="s">
        <v>168</v>
      </c>
      <c r="C31" s="113">
        <v>4.4277929155313354</v>
      </c>
      <c r="D31" s="115">
        <v>65</v>
      </c>
      <c r="E31" s="114">
        <v>39</v>
      </c>
      <c r="F31" s="114">
        <v>69</v>
      </c>
      <c r="G31" s="114">
        <v>48</v>
      </c>
      <c r="H31" s="140">
        <v>58</v>
      </c>
      <c r="I31" s="115">
        <v>7</v>
      </c>
      <c r="J31" s="116">
        <v>12.068965517241379</v>
      </c>
    </row>
    <row r="32" spans="1:15" s="110" customFormat="1" ht="24.95" customHeight="1" x14ac:dyDescent="0.2">
      <c r="A32" s="193"/>
      <c r="B32" s="204" t="s">
        <v>169</v>
      </c>
      <c r="C32" s="113">
        <v>0</v>
      </c>
      <c r="D32" s="115">
        <v>0</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t="s">
        <v>513</v>
      </c>
      <c r="D34" s="115" t="s">
        <v>513</v>
      </c>
      <c r="E34" s="114" t="s">
        <v>513</v>
      </c>
      <c r="F34" s="114">
        <v>0</v>
      </c>
      <c r="G34" s="114" t="s">
        <v>513</v>
      </c>
      <c r="H34" s="140" t="s">
        <v>513</v>
      </c>
      <c r="I34" s="115" t="s">
        <v>513</v>
      </c>
      <c r="J34" s="116" t="s">
        <v>513</v>
      </c>
    </row>
    <row r="35" spans="1:10" s="110" customFormat="1" ht="24.95" customHeight="1" x14ac:dyDescent="0.2">
      <c r="A35" s="292" t="s">
        <v>171</v>
      </c>
      <c r="B35" s="293" t="s">
        <v>172</v>
      </c>
      <c r="C35" s="113" t="s">
        <v>513</v>
      </c>
      <c r="D35" s="115" t="s">
        <v>513</v>
      </c>
      <c r="E35" s="114" t="s">
        <v>513</v>
      </c>
      <c r="F35" s="114">
        <v>458</v>
      </c>
      <c r="G35" s="114">
        <v>295</v>
      </c>
      <c r="H35" s="140" t="s">
        <v>513</v>
      </c>
      <c r="I35" s="115" t="s">
        <v>513</v>
      </c>
      <c r="J35" s="116" t="s">
        <v>513</v>
      </c>
    </row>
    <row r="36" spans="1:10" s="110" customFormat="1" ht="24.95" customHeight="1" x14ac:dyDescent="0.2">
      <c r="A36" s="294" t="s">
        <v>173</v>
      </c>
      <c r="B36" s="295" t="s">
        <v>174</v>
      </c>
      <c r="C36" s="125">
        <v>77.792915531335154</v>
      </c>
      <c r="D36" s="143">
        <v>1142</v>
      </c>
      <c r="E36" s="144">
        <v>1019</v>
      </c>
      <c r="F36" s="144">
        <v>1148</v>
      </c>
      <c r="G36" s="144">
        <v>1007</v>
      </c>
      <c r="H36" s="145">
        <v>1257</v>
      </c>
      <c r="I36" s="143">
        <v>-115</v>
      </c>
      <c r="J36" s="146">
        <v>-9.1487669053301506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1468</v>
      </c>
      <c r="F11" s="264">
        <v>1329</v>
      </c>
      <c r="G11" s="264">
        <v>1606</v>
      </c>
      <c r="H11" s="264">
        <v>1302</v>
      </c>
      <c r="I11" s="265">
        <v>1596</v>
      </c>
      <c r="J11" s="263">
        <v>-128</v>
      </c>
      <c r="K11" s="266">
        <v>-8.0200501253132828</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29.359673024523161</v>
      </c>
      <c r="E13" s="115">
        <v>431</v>
      </c>
      <c r="F13" s="114">
        <v>463</v>
      </c>
      <c r="G13" s="114">
        <v>459</v>
      </c>
      <c r="H13" s="114">
        <v>325</v>
      </c>
      <c r="I13" s="140">
        <v>408</v>
      </c>
      <c r="J13" s="115">
        <v>23</v>
      </c>
      <c r="K13" s="116">
        <v>5.6372549019607847</v>
      </c>
    </row>
    <row r="14" spans="1:17" ht="15.95" customHeight="1" x14ac:dyDescent="0.2">
      <c r="A14" s="306" t="s">
        <v>230</v>
      </c>
      <c r="B14" s="307"/>
      <c r="C14" s="308"/>
      <c r="D14" s="113">
        <v>53.133514986376021</v>
      </c>
      <c r="E14" s="115">
        <v>780</v>
      </c>
      <c r="F14" s="114">
        <v>682</v>
      </c>
      <c r="G14" s="114">
        <v>870</v>
      </c>
      <c r="H14" s="114">
        <v>715</v>
      </c>
      <c r="I14" s="140">
        <v>885</v>
      </c>
      <c r="J14" s="115">
        <v>-105</v>
      </c>
      <c r="K14" s="116">
        <v>-11.864406779661017</v>
      </c>
    </row>
    <row r="15" spans="1:17" ht="15.95" customHeight="1" x14ac:dyDescent="0.2">
      <c r="A15" s="306" t="s">
        <v>231</v>
      </c>
      <c r="B15" s="307"/>
      <c r="C15" s="308"/>
      <c r="D15" s="113">
        <v>7.084468664850136</v>
      </c>
      <c r="E15" s="115">
        <v>104</v>
      </c>
      <c r="F15" s="114">
        <v>95</v>
      </c>
      <c r="G15" s="114">
        <v>116</v>
      </c>
      <c r="H15" s="114">
        <v>146</v>
      </c>
      <c r="I15" s="140">
        <v>111</v>
      </c>
      <c r="J15" s="115">
        <v>-7</v>
      </c>
      <c r="K15" s="116">
        <v>-6.3063063063063067</v>
      </c>
    </row>
    <row r="16" spans="1:17" ht="15.95" customHeight="1" x14ac:dyDescent="0.2">
      <c r="A16" s="306" t="s">
        <v>232</v>
      </c>
      <c r="B16" s="307"/>
      <c r="C16" s="308"/>
      <c r="D16" s="113">
        <v>9.945504087193461</v>
      </c>
      <c r="E16" s="115">
        <v>146</v>
      </c>
      <c r="F16" s="114">
        <v>82</v>
      </c>
      <c r="G16" s="114">
        <v>143</v>
      </c>
      <c r="H16" s="114">
        <v>107</v>
      </c>
      <c r="I16" s="140">
        <v>184</v>
      </c>
      <c r="J16" s="115">
        <v>-38</v>
      </c>
      <c r="K16" s="116">
        <v>-20.652173913043477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0.40871934604904631</v>
      </c>
      <c r="E18" s="115">
        <v>6</v>
      </c>
      <c r="F18" s="114">
        <v>3</v>
      </c>
      <c r="G18" s="114" t="s">
        <v>513</v>
      </c>
      <c r="H18" s="114">
        <v>6</v>
      </c>
      <c r="I18" s="140" t="s">
        <v>513</v>
      </c>
      <c r="J18" s="115" t="s">
        <v>513</v>
      </c>
      <c r="K18" s="116" t="s">
        <v>513</v>
      </c>
    </row>
    <row r="19" spans="1:11" ht="14.1" customHeight="1" x14ac:dyDescent="0.2">
      <c r="A19" s="306" t="s">
        <v>235</v>
      </c>
      <c r="B19" s="307" t="s">
        <v>236</v>
      </c>
      <c r="C19" s="308"/>
      <c r="D19" s="113">
        <v>0.20435967302452315</v>
      </c>
      <c r="E19" s="115">
        <v>3</v>
      </c>
      <c r="F19" s="114" t="s">
        <v>513</v>
      </c>
      <c r="G19" s="114">
        <v>0</v>
      </c>
      <c r="H19" s="114">
        <v>0</v>
      </c>
      <c r="I19" s="140">
        <v>0</v>
      </c>
      <c r="J19" s="115">
        <v>3</v>
      </c>
      <c r="K19" s="116" t="s">
        <v>514</v>
      </c>
    </row>
    <row r="20" spans="1:11" ht="14.1" customHeight="1" x14ac:dyDescent="0.2">
      <c r="A20" s="306">
        <v>12</v>
      </c>
      <c r="B20" s="307" t="s">
        <v>237</v>
      </c>
      <c r="C20" s="308"/>
      <c r="D20" s="113">
        <v>0.68119891008174382</v>
      </c>
      <c r="E20" s="115">
        <v>10</v>
      </c>
      <c r="F20" s="114">
        <v>19</v>
      </c>
      <c r="G20" s="114">
        <v>10</v>
      </c>
      <c r="H20" s="114">
        <v>5</v>
      </c>
      <c r="I20" s="140">
        <v>18</v>
      </c>
      <c r="J20" s="115">
        <v>-8</v>
      </c>
      <c r="K20" s="116">
        <v>-44.444444444444443</v>
      </c>
    </row>
    <row r="21" spans="1:11" ht="14.1" customHeight="1" x14ac:dyDescent="0.2">
      <c r="A21" s="306">
        <v>21</v>
      </c>
      <c r="B21" s="307" t="s">
        <v>238</v>
      </c>
      <c r="C21" s="308"/>
      <c r="D21" s="113" t="s">
        <v>513</v>
      </c>
      <c r="E21" s="115" t="s">
        <v>513</v>
      </c>
      <c r="F21" s="114" t="s">
        <v>513</v>
      </c>
      <c r="G21" s="114" t="s">
        <v>513</v>
      </c>
      <c r="H21" s="114">
        <v>5</v>
      </c>
      <c r="I21" s="140" t="s">
        <v>513</v>
      </c>
      <c r="J21" s="115" t="s">
        <v>513</v>
      </c>
      <c r="K21" s="116" t="s">
        <v>513</v>
      </c>
    </row>
    <row r="22" spans="1:11" ht="14.1" customHeight="1" x14ac:dyDescent="0.2">
      <c r="A22" s="306">
        <v>22</v>
      </c>
      <c r="B22" s="307" t="s">
        <v>239</v>
      </c>
      <c r="C22" s="308"/>
      <c r="D22" s="113">
        <v>3.2016348773841963</v>
      </c>
      <c r="E22" s="115">
        <v>47</v>
      </c>
      <c r="F22" s="114">
        <v>33</v>
      </c>
      <c r="G22" s="114">
        <v>34</v>
      </c>
      <c r="H22" s="114">
        <v>33</v>
      </c>
      <c r="I22" s="140">
        <v>23</v>
      </c>
      <c r="J22" s="115">
        <v>24</v>
      </c>
      <c r="K22" s="116">
        <v>104.34782608695652</v>
      </c>
    </row>
    <row r="23" spans="1:11" ht="14.1" customHeight="1" x14ac:dyDescent="0.2">
      <c r="A23" s="306">
        <v>23</v>
      </c>
      <c r="B23" s="307" t="s">
        <v>240</v>
      </c>
      <c r="C23" s="308"/>
      <c r="D23" s="113">
        <v>0.54495912806539515</v>
      </c>
      <c r="E23" s="115">
        <v>8</v>
      </c>
      <c r="F23" s="114">
        <v>6</v>
      </c>
      <c r="G23" s="114">
        <v>11</v>
      </c>
      <c r="H23" s="114">
        <v>64</v>
      </c>
      <c r="I23" s="140">
        <v>21</v>
      </c>
      <c r="J23" s="115">
        <v>-13</v>
      </c>
      <c r="K23" s="116">
        <v>-61.904761904761905</v>
      </c>
    </row>
    <row r="24" spans="1:11" ht="14.1" customHeight="1" x14ac:dyDescent="0.2">
      <c r="A24" s="306">
        <v>24</v>
      </c>
      <c r="B24" s="307" t="s">
        <v>241</v>
      </c>
      <c r="C24" s="308"/>
      <c r="D24" s="113">
        <v>1.771117166212534</v>
      </c>
      <c r="E24" s="115">
        <v>26</v>
      </c>
      <c r="F24" s="114">
        <v>21</v>
      </c>
      <c r="G24" s="114">
        <v>16</v>
      </c>
      <c r="H24" s="114">
        <v>17</v>
      </c>
      <c r="I24" s="140">
        <v>22</v>
      </c>
      <c r="J24" s="115">
        <v>4</v>
      </c>
      <c r="K24" s="116">
        <v>18.181818181818183</v>
      </c>
    </row>
    <row r="25" spans="1:11" ht="14.1" customHeight="1" x14ac:dyDescent="0.2">
      <c r="A25" s="306">
        <v>25</v>
      </c>
      <c r="B25" s="307" t="s">
        <v>242</v>
      </c>
      <c r="C25" s="308"/>
      <c r="D25" s="113">
        <v>4.223433242506812</v>
      </c>
      <c r="E25" s="115">
        <v>62</v>
      </c>
      <c r="F25" s="114">
        <v>39</v>
      </c>
      <c r="G25" s="114">
        <v>47</v>
      </c>
      <c r="H25" s="114">
        <v>32</v>
      </c>
      <c r="I25" s="140">
        <v>46</v>
      </c>
      <c r="J25" s="115">
        <v>16</v>
      </c>
      <c r="K25" s="116">
        <v>34.782608695652172</v>
      </c>
    </row>
    <row r="26" spans="1:11" ht="14.1" customHeight="1" x14ac:dyDescent="0.2">
      <c r="A26" s="306">
        <v>26</v>
      </c>
      <c r="B26" s="307" t="s">
        <v>243</v>
      </c>
      <c r="C26" s="308"/>
      <c r="D26" s="113">
        <v>2.4523160762942777</v>
      </c>
      <c r="E26" s="115">
        <v>36</v>
      </c>
      <c r="F26" s="114">
        <v>24</v>
      </c>
      <c r="G26" s="114">
        <v>30</v>
      </c>
      <c r="H26" s="114">
        <v>33</v>
      </c>
      <c r="I26" s="140">
        <v>46</v>
      </c>
      <c r="J26" s="115">
        <v>-10</v>
      </c>
      <c r="K26" s="116">
        <v>-21.739130434782609</v>
      </c>
    </row>
    <row r="27" spans="1:11" ht="14.1" customHeight="1" x14ac:dyDescent="0.2">
      <c r="A27" s="306">
        <v>27</v>
      </c>
      <c r="B27" s="307" t="s">
        <v>244</v>
      </c>
      <c r="C27" s="308"/>
      <c r="D27" s="113">
        <v>2.1798365122615806</v>
      </c>
      <c r="E27" s="115">
        <v>32</v>
      </c>
      <c r="F27" s="114">
        <v>26</v>
      </c>
      <c r="G27" s="114">
        <v>29</v>
      </c>
      <c r="H27" s="114">
        <v>32</v>
      </c>
      <c r="I27" s="140">
        <v>23</v>
      </c>
      <c r="J27" s="115">
        <v>9</v>
      </c>
      <c r="K27" s="116">
        <v>39.130434782608695</v>
      </c>
    </row>
    <row r="28" spans="1:11" ht="14.1" customHeight="1" x14ac:dyDescent="0.2">
      <c r="A28" s="306">
        <v>28</v>
      </c>
      <c r="B28" s="307" t="s">
        <v>245</v>
      </c>
      <c r="C28" s="308"/>
      <c r="D28" s="113">
        <v>2.3841961852861036</v>
      </c>
      <c r="E28" s="115">
        <v>35</v>
      </c>
      <c r="F28" s="114">
        <v>52</v>
      </c>
      <c r="G28" s="114">
        <v>49</v>
      </c>
      <c r="H28" s="114">
        <v>41</v>
      </c>
      <c r="I28" s="140">
        <v>42</v>
      </c>
      <c r="J28" s="115">
        <v>-7</v>
      </c>
      <c r="K28" s="116">
        <v>-16.666666666666668</v>
      </c>
    </row>
    <row r="29" spans="1:11" ht="14.1" customHeight="1" x14ac:dyDescent="0.2">
      <c r="A29" s="306">
        <v>29</v>
      </c>
      <c r="B29" s="307" t="s">
        <v>246</v>
      </c>
      <c r="C29" s="308"/>
      <c r="D29" s="113">
        <v>4.3596730245231612</v>
      </c>
      <c r="E29" s="115">
        <v>64</v>
      </c>
      <c r="F29" s="114">
        <v>33</v>
      </c>
      <c r="G29" s="114">
        <v>59</v>
      </c>
      <c r="H29" s="114">
        <v>46</v>
      </c>
      <c r="I29" s="140">
        <v>54</v>
      </c>
      <c r="J29" s="115">
        <v>10</v>
      </c>
      <c r="K29" s="116">
        <v>18.518518518518519</v>
      </c>
    </row>
    <row r="30" spans="1:11" ht="14.1" customHeight="1" x14ac:dyDescent="0.2">
      <c r="A30" s="306" t="s">
        <v>247</v>
      </c>
      <c r="B30" s="307" t="s">
        <v>248</v>
      </c>
      <c r="C30" s="308"/>
      <c r="D30" s="113">
        <v>1.4986376021798364</v>
      </c>
      <c r="E30" s="115">
        <v>22</v>
      </c>
      <c r="F30" s="114">
        <v>7</v>
      </c>
      <c r="G30" s="114">
        <v>20</v>
      </c>
      <c r="H30" s="114">
        <v>24</v>
      </c>
      <c r="I30" s="140" t="s">
        <v>513</v>
      </c>
      <c r="J30" s="115" t="s">
        <v>513</v>
      </c>
      <c r="K30" s="116" t="s">
        <v>513</v>
      </c>
    </row>
    <row r="31" spans="1:11" ht="14.1" customHeight="1" x14ac:dyDescent="0.2">
      <c r="A31" s="306" t="s">
        <v>249</v>
      </c>
      <c r="B31" s="307" t="s">
        <v>250</v>
      </c>
      <c r="C31" s="308"/>
      <c r="D31" s="113">
        <v>2.8610354223433241</v>
      </c>
      <c r="E31" s="115">
        <v>42</v>
      </c>
      <c r="F31" s="114">
        <v>26</v>
      </c>
      <c r="G31" s="114">
        <v>39</v>
      </c>
      <c r="H31" s="114" t="s">
        <v>513</v>
      </c>
      <c r="I31" s="140">
        <v>36</v>
      </c>
      <c r="J31" s="115">
        <v>6</v>
      </c>
      <c r="K31" s="116">
        <v>16.666666666666668</v>
      </c>
    </row>
    <row r="32" spans="1:11" ht="14.1" customHeight="1" x14ac:dyDescent="0.2">
      <c r="A32" s="306">
        <v>31</v>
      </c>
      <c r="B32" s="307" t="s">
        <v>251</v>
      </c>
      <c r="C32" s="308"/>
      <c r="D32" s="113">
        <v>0.4768392370572207</v>
      </c>
      <c r="E32" s="115">
        <v>7</v>
      </c>
      <c r="F32" s="114">
        <v>4</v>
      </c>
      <c r="G32" s="114">
        <v>18</v>
      </c>
      <c r="H32" s="114" t="s">
        <v>513</v>
      </c>
      <c r="I32" s="140">
        <v>10</v>
      </c>
      <c r="J32" s="115">
        <v>-3</v>
      </c>
      <c r="K32" s="116">
        <v>-30</v>
      </c>
    </row>
    <row r="33" spans="1:11" ht="14.1" customHeight="1" x14ac:dyDescent="0.2">
      <c r="A33" s="306">
        <v>32</v>
      </c>
      <c r="B33" s="307" t="s">
        <v>252</v>
      </c>
      <c r="C33" s="308"/>
      <c r="D33" s="113">
        <v>1.8392370572207084</v>
      </c>
      <c r="E33" s="115">
        <v>27</v>
      </c>
      <c r="F33" s="114">
        <v>39</v>
      </c>
      <c r="G33" s="114">
        <v>107</v>
      </c>
      <c r="H33" s="114">
        <v>27</v>
      </c>
      <c r="I33" s="140">
        <v>36</v>
      </c>
      <c r="J33" s="115">
        <v>-9</v>
      </c>
      <c r="K33" s="116">
        <v>-25</v>
      </c>
    </row>
    <row r="34" spans="1:11" ht="14.1" customHeight="1" x14ac:dyDescent="0.2">
      <c r="A34" s="306">
        <v>33</v>
      </c>
      <c r="B34" s="307" t="s">
        <v>253</v>
      </c>
      <c r="C34" s="308"/>
      <c r="D34" s="113">
        <v>1.430517711171662</v>
      </c>
      <c r="E34" s="115">
        <v>21</v>
      </c>
      <c r="F34" s="114">
        <v>21</v>
      </c>
      <c r="G34" s="114">
        <v>29</v>
      </c>
      <c r="H34" s="114">
        <v>19</v>
      </c>
      <c r="I34" s="140">
        <v>18</v>
      </c>
      <c r="J34" s="115">
        <v>3</v>
      </c>
      <c r="K34" s="116">
        <v>16.666666666666668</v>
      </c>
    </row>
    <row r="35" spans="1:11" ht="14.1" customHeight="1" x14ac:dyDescent="0.2">
      <c r="A35" s="306">
        <v>34</v>
      </c>
      <c r="B35" s="307" t="s">
        <v>254</v>
      </c>
      <c r="C35" s="308"/>
      <c r="D35" s="113">
        <v>2.2479564032697548</v>
      </c>
      <c r="E35" s="115">
        <v>33</v>
      </c>
      <c r="F35" s="114">
        <v>23</v>
      </c>
      <c r="G35" s="114">
        <v>27</v>
      </c>
      <c r="H35" s="114">
        <v>22</v>
      </c>
      <c r="I35" s="140">
        <v>43</v>
      </c>
      <c r="J35" s="115">
        <v>-10</v>
      </c>
      <c r="K35" s="116">
        <v>-23.255813953488371</v>
      </c>
    </row>
    <row r="36" spans="1:11" ht="14.1" customHeight="1" x14ac:dyDescent="0.2">
      <c r="A36" s="306">
        <v>41</v>
      </c>
      <c r="B36" s="307" t="s">
        <v>255</v>
      </c>
      <c r="C36" s="308"/>
      <c r="D36" s="113">
        <v>4.0871934604904636</v>
      </c>
      <c r="E36" s="115">
        <v>60</v>
      </c>
      <c r="F36" s="114">
        <v>65</v>
      </c>
      <c r="G36" s="114">
        <v>57</v>
      </c>
      <c r="H36" s="114">
        <v>45</v>
      </c>
      <c r="I36" s="140">
        <v>73</v>
      </c>
      <c r="J36" s="115">
        <v>-13</v>
      </c>
      <c r="K36" s="116">
        <v>-17.80821917808219</v>
      </c>
    </row>
    <row r="37" spans="1:11" ht="14.1" customHeight="1" x14ac:dyDescent="0.2">
      <c r="A37" s="306">
        <v>42</v>
      </c>
      <c r="B37" s="307" t="s">
        <v>256</v>
      </c>
      <c r="C37" s="308"/>
      <c r="D37" s="113">
        <v>0.27247956403269757</v>
      </c>
      <c r="E37" s="115">
        <v>4</v>
      </c>
      <c r="F37" s="114">
        <v>0</v>
      </c>
      <c r="G37" s="114" t="s">
        <v>513</v>
      </c>
      <c r="H37" s="114">
        <v>0</v>
      </c>
      <c r="I37" s="140" t="s">
        <v>513</v>
      </c>
      <c r="J37" s="115" t="s">
        <v>513</v>
      </c>
      <c r="K37" s="116" t="s">
        <v>513</v>
      </c>
    </row>
    <row r="38" spans="1:11" ht="14.1" customHeight="1" x14ac:dyDescent="0.2">
      <c r="A38" s="306">
        <v>43</v>
      </c>
      <c r="B38" s="307" t="s">
        <v>257</v>
      </c>
      <c r="C38" s="308"/>
      <c r="D38" s="113">
        <v>1.7029972752043596</v>
      </c>
      <c r="E38" s="115">
        <v>25</v>
      </c>
      <c r="F38" s="114">
        <v>15</v>
      </c>
      <c r="G38" s="114">
        <v>8</v>
      </c>
      <c r="H38" s="114">
        <v>20</v>
      </c>
      <c r="I38" s="140">
        <v>12</v>
      </c>
      <c r="J38" s="115">
        <v>13</v>
      </c>
      <c r="K38" s="116">
        <v>108.33333333333333</v>
      </c>
    </row>
    <row r="39" spans="1:11" ht="14.1" customHeight="1" x14ac:dyDescent="0.2">
      <c r="A39" s="306">
        <v>51</v>
      </c>
      <c r="B39" s="307" t="s">
        <v>258</v>
      </c>
      <c r="C39" s="308"/>
      <c r="D39" s="113">
        <v>9.945504087193461</v>
      </c>
      <c r="E39" s="115">
        <v>146</v>
      </c>
      <c r="F39" s="114">
        <v>141</v>
      </c>
      <c r="G39" s="114">
        <v>130</v>
      </c>
      <c r="H39" s="114">
        <v>136</v>
      </c>
      <c r="I39" s="140">
        <v>130</v>
      </c>
      <c r="J39" s="115">
        <v>16</v>
      </c>
      <c r="K39" s="116">
        <v>12.307692307692308</v>
      </c>
    </row>
    <row r="40" spans="1:11" ht="14.1" customHeight="1" x14ac:dyDescent="0.2">
      <c r="A40" s="306" t="s">
        <v>259</v>
      </c>
      <c r="B40" s="307" t="s">
        <v>260</v>
      </c>
      <c r="C40" s="308"/>
      <c r="D40" s="113">
        <v>9.6730245231607626</v>
      </c>
      <c r="E40" s="115">
        <v>142</v>
      </c>
      <c r="F40" s="114">
        <v>139</v>
      </c>
      <c r="G40" s="114">
        <v>122</v>
      </c>
      <c r="H40" s="114">
        <v>128</v>
      </c>
      <c r="I40" s="140">
        <v>123</v>
      </c>
      <c r="J40" s="115">
        <v>19</v>
      </c>
      <c r="K40" s="116">
        <v>15.447154471544716</v>
      </c>
    </row>
    <row r="41" spans="1:11" ht="14.1" customHeight="1" x14ac:dyDescent="0.2">
      <c r="A41" s="306"/>
      <c r="B41" s="307" t="s">
        <v>261</v>
      </c>
      <c r="C41" s="308"/>
      <c r="D41" s="113">
        <v>7.9700272479564029</v>
      </c>
      <c r="E41" s="115">
        <v>117</v>
      </c>
      <c r="F41" s="114">
        <v>129</v>
      </c>
      <c r="G41" s="114">
        <v>107</v>
      </c>
      <c r="H41" s="114">
        <v>117</v>
      </c>
      <c r="I41" s="140">
        <v>113</v>
      </c>
      <c r="J41" s="115">
        <v>4</v>
      </c>
      <c r="K41" s="116">
        <v>3.5398230088495577</v>
      </c>
    </row>
    <row r="42" spans="1:11" ht="14.1" customHeight="1" x14ac:dyDescent="0.2">
      <c r="A42" s="306">
        <v>52</v>
      </c>
      <c r="B42" s="307" t="s">
        <v>262</v>
      </c>
      <c r="C42" s="308"/>
      <c r="D42" s="113">
        <v>3.4059945504087192</v>
      </c>
      <c r="E42" s="115">
        <v>50</v>
      </c>
      <c r="F42" s="114">
        <v>34</v>
      </c>
      <c r="G42" s="114">
        <v>46</v>
      </c>
      <c r="H42" s="114">
        <v>39</v>
      </c>
      <c r="I42" s="140">
        <v>36</v>
      </c>
      <c r="J42" s="115">
        <v>14</v>
      </c>
      <c r="K42" s="116">
        <v>38.888888888888886</v>
      </c>
    </row>
    <row r="43" spans="1:11" ht="14.1" customHeight="1" x14ac:dyDescent="0.2">
      <c r="A43" s="306" t="s">
        <v>263</v>
      </c>
      <c r="B43" s="307" t="s">
        <v>264</v>
      </c>
      <c r="C43" s="308"/>
      <c r="D43" s="113">
        <v>3.2697547683923704</v>
      </c>
      <c r="E43" s="115">
        <v>48</v>
      </c>
      <c r="F43" s="114">
        <v>31</v>
      </c>
      <c r="G43" s="114">
        <v>33</v>
      </c>
      <c r="H43" s="114">
        <v>38</v>
      </c>
      <c r="I43" s="140">
        <v>32</v>
      </c>
      <c r="J43" s="115">
        <v>16</v>
      </c>
      <c r="K43" s="116">
        <v>50</v>
      </c>
    </row>
    <row r="44" spans="1:11" ht="14.1" customHeight="1" x14ac:dyDescent="0.2">
      <c r="A44" s="306">
        <v>53</v>
      </c>
      <c r="B44" s="307" t="s">
        <v>265</v>
      </c>
      <c r="C44" s="308"/>
      <c r="D44" s="113">
        <v>0.4768392370572207</v>
      </c>
      <c r="E44" s="115">
        <v>7</v>
      </c>
      <c r="F44" s="114">
        <v>10</v>
      </c>
      <c r="G44" s="114">
        <v>7</v>
      </c>
      <c r="H44" s="114">
        <v>6</v>
      </c>
      <c r="I44" s="140">
        <v>14</v>
      </c>
      <c r="J44" s="115">
        <v>-7</v>
      </c>
      <c r="K44" s="116">
        <v>-50</v>
      </c>
    </row>
    <row r="45" spans="1:11" ht="14.1" customHeight="1" x14ac:dyDescent="0.2">
      <c r="A45" s="306" t="s">
        <v>266</v>
      </c>
      <c r="B45" s="307" t="s">
        <v>267</v>
      </c>
      <c r="C45" s="308"/>
      <c r="D45" s="113">
        <v>0.4768392370572207</v>
      </c>
      <c r="E45" s="115">
        <v>7</v>
      </c>
      <c r="F45" s="114">
        <v>8</v>
      </c>
      <c r="G45" s="114">
        <v>7</v>
      </c>
      <c r="H45" s="114">
        <v>6</v>
      </c>
      <c r="I45" s="140">
        <v>11</v>
      </c>
      <c r="J45" s="115">
        <v>-4</v>
      </c>
      <c r="K45" s="116">
        <v>-36.363636363636367</v>
      </c>
    </row>
    <row r="46" spans="1:11" ht="14.1" customHeight="1" x14ac:dyDescent="0.2">
      <c r="A46" s="306">
        <v>54</v>
      </c>
      <c r="B46" s="307" t="s">
        <v>268</v>
      </c>
      <c r="C46" s="308"/>
      <c r="D46" s="113">
        <v>2.7247956403269753</v>
      </c>
      <c r="E46" s="115">
        <v>40</v>
      </c>
      <c r="F46" s="114">
        <v>44</v>
      </c>
      <c r="G46" s="114">
        <v>36</v>
      </c>
      <c r="H46" s="114">
        <v>42</v>
      </c>
      <c r="I46" s="140">
        <v>53</v>
      </c>
      <c r="J46" s="115">
        <v>-13</v>
      </c>
      <c r="K46" s="116">
        <v>-24.528301886792452</v>
      </c>
    </row>
    <row r="47" spans="1:11" ht="14.1" customHeight="1" x14ac:dyDescent="0.2">
      <c r="A47" s="306">
        <v>61</v>
      </c>
      <c r="B47" s="307" t="s">
        <v>269</v>
      </c>
      <c r="C47" s="308"/>
      <c r="D47" s="113">
        <v>1.771117166212534</v>
      </c>
      <c r="E47" s="115">
        <v>26</v>
      </c>
      <c r="F47" s="114">
        <v>19</v>
      </c>
      <c r="G47" s="114">
        <v>27</v>
      </c>
      <c r="H47" s="114">
        <v>28</v>
      </c>
      <c r="I47" s="140">
        <v>33</v>
      </c>
      <c r="J47" s="115">
        <v>-7</v>
      </c>
      <c r="K47" s="116">
        <v>-21.212121212121211</v>
      </c>
    </row>
    <row r="48" spans="1:11" ht="14.1" customHeight="1" x14ac:dyDescent="0.2">
      <c r="A48" s="306">
        <v>62</v>
      </c>
      <c r="B48" s="307" t="s">
        <v>270</v>
      </c>
      <c r="C48" s="308"/>
      <c r="D48" s="113">
        <v>7.9019073569482288</v>
      </c>
      <c r="E48" s="115">
        <v>116</v>
      </c>
      <c r="F48" s="114">
        <v>137</v>
      </c>
      <c r="G48" s="114">
        <v>126</v>
      </c>
      <c r="H48" s="114">
        <v>121</v>
      </c>
      <c r="I48" s="140">
        <v>146</v>
      </c>
      <c r="J48" s="115">
        <v>-30</v>
      </c>
      <c r="K48" s="116">
        <v>-20.547945205479451</v>
      </c>
    </row>
    <row r="49" spans="1:11" ht="14.1" customHeight="1" x14ac:dyDescent="0.2">
      <c r="A49" s="306">
        <v>63</v>
      </c>
      <c r="B49" s="307" t="s">
        <v>271</v>
      </c>
      <c r="C49" s="308"/>
      <c r="D49" s="113">
        <v>2.8610354223433241</v>
      </c>
      <c r="E49" s="115">
        <v>42</v>
      </c>
      <c r="F49" s="114">
        <v>48</v>
      </c>
      <c r="G49" s="114">
        <v>43</v>
      </c>
      <c r="H49" s="114">
        <v>38</v>
      </c>
      <c r="I49" s="140">
        <v>44</v>
      </c>
      <c r="J49" s="115">
        <v>-2</v>
      </c>
      <c r="K49" s="116">
        <v>-4.5454545454545459</v>
      </c>
    </row>
    <row r="50" spans="1:11" ht="14.1" customHeight="1" x14ac:dyDescent="0.2">
      <c r="A50" s="306" t="s">
        <v>272</v>
      </c>
      <c r="B50" s="307" t="s">
        <v>273</v>
      </c>
      <c r="C50" s="308"/>
      <c r="D50" s="113">
        <v>0.27247956403269757</v>
      </c>
      <c r="E50" s="115">
        <v>4</v>
      </c>
      <c r="F50" s="114">
        <v>9</v>
      </c>
      <c r="G50" s="114">
        <v>11</v>
      </c>
      <c r="H50" s="114">
        <v>7</v>
      </c>
      <c r="I50" s="140">
        <v>3</v>
      </c>
      <c r="J50" s="115">
        <v>1</v>
      </c>
      <c r="K50" s="116">
        <v>33.333333333333336</v>
      </c>
    </row>
    <row r="51" spans="1:11" ht="14.1" customHeight="1" x14ac:dyDescent="0.2">
      <c r="A51" s="306" t="s">
        <v>274</v>
      </c>
      <c r="B51" s="307" t="s">
        <v>275</v>
      </c>
      <c r="C51" s="308"/>
      <c r="D51" s="113">
        <v>2.1798365122615806</v>
      </c>
      <c r="E51" s="115">
        <v>32</v>
      </c>
      <c r="F51" s="114">
        <v>38</v>
      </c>
      <c r="G51" s="114">
        <v>24</v>
      </c>
      <c r="H51" s="114">
        <v>26</v>
      </c>
      <c r="I51" s="140">
        <v>34</v>
      </c>
      <c r="J51" s="115">
        <v>-2</v>
      </c>
      <c r="K51" s="116">
        <v>-5.882352941176471</v>
      </c>
    </row>
    <row r="52" spans="1:11" ht="14.1" customHeight="1" x14ac:dyDescent="0.2">
      <c r="A52" s="306">
        <v>71</v>
      </c>
      <c r="B52" s="307" t="s">
        <v>276</v>
      </c>
      <c r="C52" s="308"/>
      <c r="D52" s="113">
        <v>7.2207084468664853</v>
      </c>
      <c r="E52" s="115">
        <v>106</v>
      </c>
      <c r="F52" s="114">
        <v>107</v>
      </c>
      <c r="G52" s="114">
        <v>115</v>
      </c>
      <c r="H52" s="114">
        <v>78</v>
      </c>
      <c r="I52" s="140">
        <v>149</v>
      </c>
      <c r="J52" s="115">
        <v>-43</v>
      </c>
      <c r="K52" s="116">
        <v>-28.859060402684563</v>
      </c>
    </row>
    <row r="53" spans="1:11" ht="14.1" customHeight="1" x14ac:dyDescent="0.2">
      <c r="A53" s="306" t="s">
        <v>277</v>
      </c>
      <c r="B53" s="307" t="s">
        <v>278</v>
      </c>
      <c r="C53" s="308"/>
      <c r="D53" s="113">
        <v>3.2016348773841963</v>
      </c>
      <c r="E53" s="115">
        <v>47</v>
      </c>
      <c r="F53" s="114">
        <v>39</v>
      </c>
      <c r="G53" s="114">
        <v>36</v>
      </c>
      <c r="H53" s="114">
        <v>34</v>
      </c>
      <c r="I53" s="140">
        <v>56</v>
      </c>
      <c r="J53" s="115">
        <v>-9</v>
      </c>
      <c r="K53" s="116">
        <v>-16.071428571428573</v>
      </c>
    </row>
    <row r="54" spans="1:11" ht="14.1" customHeight="1" x14ac:dyDescent="0.2">
      <c r="A54" s="306" t="s">
        <v>279</v>
      </c>
      <c r="B54" s="307" t="s">
        <v>280</v>
      </c>
      <c r="C54" s="308"/>
      <c r="D54" s="113">
        <v>3.1335149863760217</v>
      </c>
      <c r="E54" s="115">
        <v>46</v>
      </c>
      <c r="F54" s="114">
        <v>56</v>
      </c>
      <c r="G54" s="114">
        <v>66</v>
      </c>
      <c r="H54" s="114">
        <v>39</v>
      </c>
      <c r="I54" s="140">
        <v>84</v>
      </c>
      <c r="J54" s="115">
        <v>-38</v>
      </c>
      <c r="K54" s="116">
        <v>-45.238095238095241</v>
      </c>
    </row>
    <row r="55" spans="1:11" ht="14.1" customHeight="1" x14ac:dyDescent="0.2">
      <c r="A55" s="306">
        <v>72</v>
      </c>
      <c r="B55" s="307" t="s">
        <v>281</v>
      </c>
      <c r="C55" s="308"/>
      <c r="D55" s="113">
        <v>2.3841961852861036</v>
      </c>
      <c r="E55" s="115">
        <v>35</v>
      </c>
      <c r="F55" s="114">
        <v>22</v>
      </c>
      <c r="G55" s="114">
        <v>50</v>
      </c>
      <c r="H55" s="114">
        <v>26</v>
      </c>
      <c r="I55" s="140">
        <v>61</v>
      </c>
      <c r="J55" s="115">
        <v>-26</v>
      </c>
      <c r="K55" s="116">
        <v>-42.622950819672134</v>
      </c>
    </row>
    <row r="56" spans="1:11" ht="14.1" customHeight="1" x14ac:dyDescent="0.2">
      <c r="A56" s="306" t="s">
        <v>282</v>
      </c>
      <c r="B56" s="307" t="s">
        <v>283</v>
      </c>
      <c r="C56" s="308"/>
      <c r="D56" s="113">
        <v>1.2942779291553133</v>
      </c>
      <c r="E56" s="115">
        <v>19</v>
      </c>
      <c r="F56" s="114">
        <v>10</v>
      </c>
      <c r="G56" s="114">
        <v>10</v>
      </c>
      <c r="H56" s="114">
        <v>10</v>
      </c>
      <c r="I56" s="140">
        <v>18</v>
      </c>
      <c r="J56" s="115">
        <v>1</v>
      </c>
      <c r="K56" s="116">
        <v>5.5555555555555554</v>
      </c>
    </row>
    <row r="57" spans="1:11" ht="14.1" customHeight="1" x14ac:dyDescent="0.2">
      <c r="A57" s="306" t="s">
        <v>284</v>
      </c>
      <c r="B57" s="307" t="s">
        <v>285</v>
      </c>
      <c r="C57" s="308"/>
      <c r="D57" s="113">
        <v>0.74931880108991822</v>
      </c>
      <c r="E57" s="115">
        <v>11</v>
      </c>
      <c r="F57" s="114">
        <v>6</v>
      </c>
      <c r="G57" s="114">
        <v>24</v>
      </c>
      <c r="H57" s="114">
        <v>4</v>
      </c>
      <c r="I57" s="140">
        <v>21</v>
      </c>
      <c r="J57" s="115">
        <v>-10</v>
      </c>
      <c r="K57" s="116">
        <v>-47.61904761904762</v>
      </c>
    </row>
    <row r="58" spans="1:11" ht="14.1" customHeight="1" x14ac:dyDescent="0.2">
      <c r="A58" s="306">
        <v>73</v>
      </c>
      <c r="B58" s="307" t="s">
        <v>286</v>
      </c>
      <c r="C58" s="308"/>
      <c r="D58" s="113">
        <v>0.88555858310626701</v>
      </c>
      <c r="E58" s="115">
        <v>13</v>
      </c>
      <c r="F58" s="114">
        <v>15</v>
      </c>
      <c r="G58" s="114">
        <v>29</v>
      </c>
      <c r="H58" s="114">
        <v>28</v>
      </c>
      <c r="I58" s="140">
        <v>21</v>
      </c>
      <c r="J58" s="115">
        <v>-8</v>
      </c>
      <c r="K58" s="116">
        <v>-38.095238095238095</v>
      </c>
    </row>
    <row r="59" spans="1:11" ht="14.1" customHeight="1" x14ac:dyDescent="0.2">
      <c r="A59" s="306" t="s">
        <v>287</v>
      </c>
      <c r="B59" s="307" t="s">
        <v>288</v>
      </c>
      <c r="C59" s="308"/>
      <c r="D59" s="113">
        <v>0.68119891008174382</v>
      </c>
      <c r="E59" s="115">
        <v>10</v>
      </c>
      <c r="F59" s="114">
        <v>10</v>
      </c>
      <c r="G59" s="114">
        <v>15</v>
      </c>
      <c r="H59" s="114">
        <v>15</v>
      </c>
      <c r="I59" s="140">
        <v>14</v>
      </c>
      <c r="J59" s="115">
        <v>-4</v>
      </c>
      <c r="K59" s="116">
        <v>-28.571428571428573</v>
      </c>
    </row>
    <row r="60" spans="1:11" ht="14.1" customHeight="1" x14ac:dyDescent="0.2">
      <c r="A60" s="306">
        <v>81</v>
      </c>
      <c r="B60" s="307" t="s">
        <v>289</v>
      </c>
      <c r="C60" s="308"/>
      <c r="D60" s="113">
        <v>5.8583106267029974</v>
      </c>
      <c r="E60" s="115">
        <v>86</v>
      </c>
      <c r="F60" s="114">
        <v>125</v>
      </c>
      <c r="G60" s="114">
        <v>114</v>
      </c>
      <c r="H60" s="114">
        <v>92</v>
      </c>
      <c r="I60" s="140">
        <v>106</v>
      </c>
      <c r="J60" s="115">
        <v>-20</v>
      </c>
      <c r="K60" s="116">
        <v>-18.867924528301888</v>
      </c>
    </row>
    <row r="61" spans="1:11" ht="14.1" customHeight="1" x14ac:dyDescent="0.2">
      <c r="A61" s="306" t="s">
        <v>290</v>
      </c>
      <c r="B61" s="307" t="s">
        <v>291</v>
      </c>
      <c r="C61" s="308"/>
      <c r="D61" s="113">
        <v>1.7029972752043596</v>
      </c>
      <c r="E61" s="115">
        <v>25</v>
      </c>
      <c r="F61" s="114">
        <v>44</v>
      </c>
      <c r="G61" s="114">
        <v>24</v>
      </c>
      <c r="H61" s="114">
        <v>39</v>
      </c>
      <c r="I61" s="140">
        <v>34</v>
      </c>
      <c r="J61" s="115">
        <v>-9</v>
      </c>
      <c r="K61" s="116">
        <v>-26.470588235294116</v>
      </c>
    </row>
    <row r="62" spans="1:11" ht="14.1" customHeight="1" x14ac:dyDescent="0.2">
      <c r="A62" s="306" t="s">
        <v>292</v>
      </c>
      <c r="B62" s="307" t="s">
        <v>293</v>
      </c>
      <c r="C62" s="308"/>
      <c r="D62" s="113">
        <v>2.3160762942779289</v>
      </c>
      <c r="E62" s="115">
        <v>34</v>
      </c>
      <c r="F62" s="114">
        <v>56</v>
      </c>
      <c r="G62" s="114">
        <v>70</v>
      </c>
      <c r="H62" s="114">
        <v>30</v>
      </c>
      <c r="I62" s="140">
        <v>39</v>
      </c>
      <c r="J62" s="115">
        <v>-5</v>
      </c>
      <c r="K62" s="116">
        <v>-12.820512820512821</v>
      </c>
    </row>
    <row r="63" spans="1:11" ht="14.1" customHeight="1" x14ac:dyDescent="0.2">
      <c r="A63" s="306"/>
      <c r="B63" s="307" t="s">
        <v>294</v>
      </c>
      <c r="C63" s="308"/>
      <c r="D63" s="113">
        <v>2.3160762942779289</v>
      </c>
      <c r="E63" s="115">
        <v>34</v>
      </c>
      <c r="F63" s="114">
        <v>50</v>
      </c>
      <c r="G63" s="114">
        <v>64</v>
      </c>
      <c r="H63" s="114">
        <v>23</v>
      </c>
      <c r="I63" s="140">
        <v>36</v>
      </c>
      <c r="J63" s="115">
        <v>-2</v>
      </c>
      <c r="K63" s="116">
        <v>-5.5555555555555554</v>
      </c>
    </row>
    <row r="64" spans="1:11" ht="14.1" customHeight="1" x14ac:dyDescent="0.2">
      <c r="A64" s="306" t="s">
        <v>295</v>
      </c>
      <c r="B64" s="307" t="s">
        <v>296</v>
      </c>
      <c r="C64" s="308"/>
      <c r="D64" s="113">
        <v>0.81743869209809261</v>
      </c>
      <c r="E64" s="115">
        <v>12</v>
      </c>
      <c r="F64" s="114">
        <v>12</v>
      </c>
      <c r="G64" s="114">
        <v>9</v>
      </c>
      <c r="H64" s="114">
        <v>10</v>
      </c>
      <c r="I64" s="140">
        <v>12</v>
      </c>
      <c r="J64" s="115">
        <v>0</v>
      </c>
      <c r="K64" s="116">
        <v>0</v>
      </c>
    </row>
    <row r="65" spans="1:11" ht="14.1" customHeight="1" x14ac:dyDescent="0.2">
      <c r="A65" s="306" t="s">
        <v>297</v>
      </c>
      <c r="B65" s="307" t="s">
        <v>298</v>
      </c>
      <c r="C65" s="308"/>
      <c r="D65" s="113">
        <v>0.34059945504087191</v>
      </c>
      <c r="E65" s="115">
        <v>5</v>
      </c>
      <c r="F65" s="114">
        <v>4</v>
      </c>
      <c r="G65" s="114">
        <v>4</v>
      </c>
      <c r="H65" s="114">
        <v>7</v>
      </c>
      <c r="I65" s="140">
        <v>9</v>
      </c>
      <c r="J65" s="115">
        <v>-4</v>
      </c>
      <c r="K65" s="116">
        <v>-44.444444444444443</v>
      </c>
    </row>
    <row r="66" spans="1:11" ht="14.1" customHeight="1" x14ac:dyDescent="0.2">
      <c r="A66" s="306">
        <v>82</v>
      </c>
      <c r="B66" s="307" t="s">
        <v>299</v>
      </c>
      <c r="C66" s="308"/>
      <c r="D66" s="113">
        <v>6.2670299727520433</v>
      </c>
      <c r="E66" s="115">
        <v>92</v>
      </c>
      <c r="F66" s="114">
        <v>60</v>
      </c>
      <c r="G66" s="114">
        <v>93</v>
      </c>
      <c r="H66" s="114">
        <v>37</v>
      </c>
      <c r="I66" s="140">
        <v>38</v>
      </c>
      <c r="J66" s="115">
        <v>54</v>
      </c>
      <c r="K66" s="116">
        <v>142.10526315789474</v>
      </c>
    </row>
    <row r="67" spans="1:11" ht="14.1" customHeight="1" x14ac:dyDescent="0.2">
      <c r="A67" s="306" t="s">
        <v>300</v>
      </c>
      <c r="B67" s="307" t="s">
        <v>301</v>
      </c>
      <c r="C67" s="308"/>
      <c r="D67" s="113">
        <v>5.0408719346049047</v>
      </c>
      <c r="E67" s="115">
        <v>74</v>
      </c>
      <c r="F67" s="114">
        <v>45</v>
      </c>
      <c r="G67" s="114">
        <v>72</v>
      </c>
      <c r="H67" s="114">
        <v>25</v>
      </c>
      <c r="I67" s="140">
        <v>26</v>
      </c>
      <c r="J67" s="115">
        <v>48</v>
      </c>
      <c r="K67" s="116">
        <v>184.61538461538461</v>
      </c>
    </row>
    <row r="68" spans="1:11" ht="14.1" customHeight="1" x14ac:dyDescent="0.2">
      <c r="A68" s="306" t="s">
        <v>302</v>
      </c>
      <c r="B68" s="307" t="s">
        <v>303</v>
      </c>
      <c r="C68" s="308"/>
      <c r="D68" s="113">
        <v>0.81743869209809261</v>
      </c>
      <c r="E68" s="115">
        <v>12</v>
      </c>
      <c r="F68" s="114">
        <v>13</v>
      </c>
      <c r="G68" s="114">
        <v>18</v>
      </c>
      <c r="H68" s="114">
        <v>7</v>
      </c>
      <c r="I68" s="140">
        <v>7</v>
      </c>
      <c r="J68" s="115">
        <v>5</v>
      </c>
      <c r="K68" s="116">
        <v>71.428571428571431</v>
      </c>
    </row>
    <row r="69" spans="1:11" ht="14.1" customHeight="1" x14ac:dyDescent="0.2">
      <c r="A69" s="306">
        <v>83</v>
      </c>
      <c r="B69" s="307" t="s">
        <v>304</v>
      </c>
      <c r="C69" s="308"/>
      <c r="D69" s="113">
        <v>7.4931880108991828</v>
      </c>
      <c r="E69" s="115">
        <v>110</v>
      </c>
      <c r="F69" s="114">
        <v>74</v>
      </c>
      <c r="G69" s="114">
        <v>131</v>
      </c>
      <c r="H69" s="114">
        <v>65</v>
      </c>
      <c r="I69" s="140">
        <v>166</v>
      </c>
      <c r="J69" s="115">
        <v>-56</v>
      </c>
      <c r="K69" s="116">
        <v>-33.734939759036145</v>
      </c>
    </row>
    <row r="70" spans="1:11" ht="14.1" customHeight="1" x14ac:dyDescent="0.2">
      <c r="A70" s="306" t="s">
        <v>305</v>
      </c>
      <c r="B70" s="307" t="s">
        <v>306</v>
      </c>
      <c r="C70" s="308"/>
      <c r="D70" s="113">
        <v>6.130790190735695</v>
      </c>
      <c r="E70" s="115">
        <v>90</v>
      </c>
      <c r="F70" s="114">
        <v>62</v>
      </c>
      <c r="G70" s="114">
        <v>111</v>
      </c>
      <c r="H70" s="114">
        <v>56</v>
      </c>
      <c r="I70" s="140">
        <v>148</v>
      </c>
      <c r="J70" s="115">
        <v>-58</v>
      </c>
      <c r="K70" s="116">
        <v>-39.189189189189186</v>
      </c>
    </row>
    <row r="71" spans="1:11" ht="14.1" customHeight="1" x14ac:dyDescent="0.2">
      <c r="A71" s="306"/>
      <c r="B71" s="307" t="s">
        <v>307</v>
      </c>
      <c r="C71" s="308"/>
      <c r="D71" s="113">
        <v>1.9073569482288828</v>
      </c>
      <c r="E71" s="115">
        <v>28</v>
      </c>
      <c r="F71" s="114">
        <v>29</v>
      </c>
      <c r="G71" s="114">
        <v>65</v>
      </c>
      <c r="H71" s="114">
        <v>22</v>
      </c>
      <c r="I71" s="140">
        <v>70</v>
      </c>
      <c r="J71" s="115">
        <v>-42</v>
      </c>
      <c r="K71" s="116">
        <v>-60</v>
      </c>
    </row>
    <row r="72" spans="1:11" ht="14.1" customHeight="1" x14ac:dyDescent="0.2">
      <c r="A72" s="306">
        <v>84</v>
      </c>
      <c r="B72" s="307" t="s">
        <v>308</v>
      </c>
      <c r="C72" s="308"/>
      <c r="D72" s="113">
        <v>1.771117166212534</v>
      </c>
      <c r="E72" s="115">
        <v>26</v>
      </c>
      <c r="F72" s="114">
        <v>4</v>
      </c>
      <c r="G72" s="114">
        <v>40</v>
      </c>
      <c r="H72" s="114">
        <v>40</v>
      </c>
      <c r="I72" s="140">
        <v>19</v>
      </c>
      <c r="J72" s="115">
        <v>7</v>
      </c>
      <c r="K72" s="116">
        <v>36.842105263157897</v>
      </c>
    </row>
    <row r="73" spans="1:11" ht="14.1" customHeight="1" x14ac:dyDescent="0.2">
      <c r="A73" s="306" t="s">
        <v>309</v>
      </c>
      <c r="B73" s="307" t="s">
        <v>310</v>
      </c>
      <c r="C73" s="308"/>
      <c r="D73" s="113">
        <v>0.9536784741144414</v>
      </c>
      <c r="E73" s="115">
        <v>14</v>
      </c>
      <c r="F73" s="114">
        <v>3</v>
      </c>
      <c r="G73" s="114">
        <v>25</v>
      </c>
      <c r="H73" s="114">
        <v>23</v>
      </c>
      <c r="I73" s="140">
        <v>14</v>
      </c>
      <c r="J73" s="115">
        <v>0</v>
      </c>
      <c r="K73" s="116">
        <v>0</v>
      </c>
    </row>
    <row r="74" spans="1:11" ht="14.1" customHeight="1" x14ac:dyDescent="0.2">
      <c r="A74" s="306" t="s">
        <v>311</v>
      </c>
      <c r="B74" s="307" t="s">
        <v>312</v>
      </c>
      <c r="C74" s="308"/>
      <c r="D74" s="113">
        <v>0.20435967302452315</v>
      </c>
      <c r="E74" s="115">
        <v>3</v>
      </c>
      <c r="F74" s="114">
        <v>0</v>
      </c>
      <c r="G74" s="114">
        <v>4</v>
      </c>
      <c r="H74" s="114" t="s">
        <v>513</v>
      </c>
      <c r="I74" s="140" t="s">
        <v>513</v>
      </c>
      <c r="J74" s="115" t="s">
        <v>513</v>
      </c>
      <c r="K74" s="116" t="s">
        <v>513</v>
      </c>
    </row>
    <row r="75" spans="1:11" ht="14.1" customHeight="1" x14ac:dyDescent="0.2">
      <c r="A75" s="306" t="s">
        <v>313</v>
      </c>
      <c r="B75" s="307" t="s">
        <v>314</v>
      </c>
      <c r="C75" s="308"/>
      <c r="D75" s="113">
        <v>0.20435967302452315</v>
      </c>
      <c r="E75" s="115">
        <v>3</v>
      </c>
      <c r="F75" s="114">
        <v>0</v>
      </c>
      <c r="G75" s="114">
        <v>4</v>
      </c>
      <c r="H75" s="114" t="s">
        <v>513</v>
      </c>
      <c r="I75" s="140">
        <v>0</v>
      </c>
      <c r="J75" s="115">
        <v>3</v>
      </c>
      <c r="K75" s="116" t="s">
        <v>514</v>
      </c>
    </row>
    <row r="76" spans="1:11" ht="14.1" customHeight="1" x14ac:dyDescent="0.2">
      <c r="A76" s="306">
        <v>91</v>
      </c>
      <c r="B76" s="307" t="s">
        <v>315</v>
      </c>
      <c r="C76" s="308"/>
      <c r="D76" s="113">
        <v>0</v>
      </c>
      <c r="E76" s="115">
        <v>0</v>
      </c>
      <c r="F76" s="114" t="s">
        <v>513</v>
      </c>
      <c r="G76" s="114" t="s">
        <v>513</v>
      </c>
      <c r="H76" s="114">
        <v>5</v>
      </c>
      <c r="I76" s="140">
        <v>5</v>
      </c>
      <c r="J76" s="115">
        <v>-5</v>
      </c>
      <c r="K76" s="116">
        <v>-100</v>
      </c>
    </row>
    <row r="77" spans="1:11" ht="14.1" customHeight="1" x14ac:dyDescent="0.2">
      <c r="A77" s="306">
        <v>92</v>
      </c>
      <c r="B77" s="307" t="s">
        <v>316</v>
      </c>
      <c r="C77" s="308"/>
      <c r="D77" s="113">
        <v>2.7929155313351499</v>
      </c>
      <c r="E77" s="115">
        <v>41</v>
      </c>
      <c r="F77" s="114">
        <v>53</v>
      </c>
      <c r="G77" s="114">
        <v>54</v>
      </c>
      <c r="H77" s="114">
        <v>60</v>
      </c>
      <c r="I77" s="140">
        <v>64</v>
      </c>
      <c r="J77" s="115">
        <v>-23</v>
      </c>
      <c r="K77" s="116">
        <v>-35.9375</v>
      </c>
    </row>
    <row r="78" spans="1:11" ht="14.1" customHeight="1" x14ac:dyDescent="0.2">
      <c r="A78" s="306">
        <v>93</v>
      </c>
      <c r="B78" s="307" t="s">
        <v>317</v>
      </c>
      <c r="C78" s="308"/>
      <c r="D78" s="113" t="s">
        <v>513</v>
      </c>
      <c r="E78" s="115" t="s">
        <v>513</v>
      </c>
      <c r="F78" s="114" t="s">
        <v>513</v>
      </c>
      <c r="G78" s="114" t="s">
        <v>513</v>
      </c>
      <c r="H78" s="114">
        <v>0</v>
      </c>
      <c r="I78" s="140">
        <v>0</v>
      </c>
      <c r="J78" s="115" t="s">
        <v>513</v>
      </c>
      <c r="K78" s="116" t="s">
        <v>513</v>
      </c>
    </row>
    <row r="79" spans="1:11" ht="14.1" customHeight="1" x14ac:dyDescent="0.2">
      <c r="A79" s="306">
        <v>94</v>
      </c>
      <c r="B79" s="307" t="s">
        <v>318</v>
      </c>
      <c r="C79" s="308"/>
      <c r="D79" s="113">
        <v>1.2261580381471389</v>
      </c>
      <c r="E79" s="115">
        <v>18</v>
      </c>
      <c r="F79" s="114" t="s">
        <v>513</v>
      </c>
      <c r="G79" s="114">
        <v>9</v>
      </c>
      <c r="H79" s="114" t="s">
        <v>513</v>
      </c>
      <c r="I79" s="140">
        <v>10</v>
      </c>
      <c r="J79" s="115">
        <v>8</v>
      </c>
      <c r="K79" s="116">
        <v>80</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0.4768392370572207</v>
      </c>
      <c r="E81" s="143">
        <v>7</v>
      </c>
      <c r="F81" s="144">
        <v>7</v>
      </c>
      <c r="G81" s="144">
        <v>18</v>
      </c>
      <c r="H81" s="144">
        <v>9</v>
      </c>
      <c r="I81" s="145">
        <v>8</v>
      </c>
      <c r="J81" s="143">
        <v>-1</v>
      </c>
      <c r="K81" s="146">
        <v>-12.5</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19665</v>
      </c>
      <c r="C10" s="114">
        <v>9800</v>
      </c>
      <c r="D10" s="114">
        <v>9865</v>
      </c>
      <c r="E10" s="114">
        <v>14777</v>
      </c>
      <c r="F10" s="114">
        <v>4158</v>
      </c>
      <c r="G10" s="114">
        <v>2143</v>
      </c>
      <c r="H10" s="114">
        <v>5969</v>
      </c>
      <c r="I10" s="115">
        <v>4225</v>
      </c>
      <c r="J10" s="114">
        <v>3186</v>
      </c>
      <c r="K10" s="114">
        <v>1039</v>
      </c>
      <c r="L10" s="423">
        <v>935</v>
      </c>
      <c r="M10" s="424">
        <v>1059</v>
      </c>
    </row>
    <row r="11" spans="1:13" ht="11.1" customHeight="1" x14ac:dyDescent="0.2">
      <c r="A11" s="422" t="s">
        <v>387</v>
      </c>
      <c r="B11" s="115">
        <v>19740</v>
      </c>
      <c r="C11" s="114">
        <v>9952</v>
      </c>
      <c r="D11" s="114">
        <v>9788</v>
      </c>
      <c r="E11" s="114">
        <v>14850</v>
      </c>
      <c r="F11" s="114">
        <v>4160</v>
      </c>
      <c r="G11" s="114">
        <v>2097</v>
      </c>
      <c r="H11" s="114">
        <v>6072</v>
      </c>
      <c r="I11" s="115">
        <v>4242</v>
      </c>
      <c r="J11" s="114">
        <v>3140</v>
      </c>
      <c r="K11" s="114">
        <v>1102</v>
      </c>
      <c r="L11" s="423">
        <v>1068</v>
      </c>
      <c r="M11" s="424">
        <v>983</v>
      </c>
    </row>
    <row r="12" spans="1:13" ht="11.1" customHeight="1" x14ac:dyDescent="0.2">
      <c r="A12" s="422" t="s">
        <v>388</v>
      </c>
      <c r="B12" s="115">
        <v>19989</v>
      </c>
      <c r="C12" s="114">
        <v>10046</v>
      </c>
      <c r="D12" s="114">
        <v>9943</v>
      </c>
      <c r="E12" s="114">
        <v>15045</v>
      </c>
      <c r="F12" s="114">
        <v>4200</v>
      </c>
      <c r="G12" s="114">
        <v>2349</v>
      </c>
      <c r="H12" s="114">
        <v>6138</v>
      </c>
      <c r="I12" s="115">
        <v>4244</v>
      </c>
      <c r="J12" s="114">
        <v>3089</v>
      </c>
      <c r="K12" s="114">
        <v>1155</v>
      </c>
      <c r="L12" s="423">
        <v>1547</v>
      </c>
      <c r="M12" s="424">
        <v>1357</v>
      </c>
    </row>
    <row r="13" spans="1:13" s="110" customFormat="1" ht="11.1" customHeight="1" x14ac:dyDescent="0.2">
      <c r="A13" s="422" t="s">
        <v>389</v>
      </c>
      <c r="B13" s="115">
        <v>19884</v>
      </c>
      <c r="C13" s="114">
        <v>9941</v>
      </c>
      <c r="D13" s="114">
        <v>9943</v>
      </c>
      <c r="E13" s="114">
        <v>14913</v>
      </c>
      <c r="F13" s="114">
        <v>4221</v>
      </c>
      <c r="G13" s="114">
        <v>2290</v>
      </c>
      <c r="H13" s="114">
        <v>6230</v>
      </c>
      <c r="I13" s="115">
        <v>4308</v>
      </c>
      <c r="J13" s="114">
        <v>3161</v>
      </c>
      <c r="K13" s="114">
        <v>1147</v>
      </c>
      <c r="L13" s="423">
        <v>1017</v>
      </c>
      <c r="M13" s="424">
        <v>1179</v>
      </c>
    </row>
    <row r="14" spans="1:13" ht="15" customHeight="1" x14ac:dyDescent="0.2">
      <c r="A14" s="422" t="s">
        <v>390</v>
      </c>
      <c r="B14" s="115">
        <v>19882</v>
      </c>
      <c r="C14" s="114">
        <v>9955</v>
      </c>
      <c r="D14" s="114">
        <v>9927</v>
      </c>
      <c r="E14" s="114">
        <v>14334</v>
      </c>
      <c r="F14" s="114">
        <v>4851</v>
      </c>
      <c r="G14" s="114">
        <v>2177</v>
      </c>
      <c r="H14" s="114">
        <v>6355</v>
      </c>
      <c r="I14" s="115">
        <v>4312</v>
      </c>
      <c r="J14" s="114">
        <v>3156</v>
      </c>
      <c r="K14" s="114">
        <v>1156</v>
      </c>
      <c r="L14" s="423">
        <v>1241</v>
      </c>
      <c r="M14" s="424">
        <v>1276</v>
      </c>
    </row>
    <row r="15" spans="1:13" ht="11.1" customHeight="1" x14ac:dyDescent="0.2">
      <c r="A15" s="422" t="s">
        <v>387</v>
      </c>
      <c r="B15" s="115">
        <v>19860</v>
      </c>
      <c r="C15" s="114">
        <v>10023</v>
      </c>
      <c r="D15" s="114">
        <v>9837</v>
      </c>
      <c r="E15" s="114">
        <v>14281</v>
      </c>
      <c r="F15" s="114">
        <v>4874</v>
      </c>
      <c r="G15" s="114">
        <v>2088</v>
      </c>
      <c r="H15" s="114">
        <v>6454</v>
      </c>
      <c r="I15" s="115">
        <v>4299</v>
      </c>
      <c r="J15" s="114">
        <v>3116</v>
      </c>
      <c r="K15" s="114">
        <v>1183</v>
      </c>
      <c r="L15" s="423">
        <v>1036</v>
      </c>
      <c r="M15" s="424">
        <v>1062</v>
      </c>
    </row>
    <row r="16" spans="1:13" ht="11.1" customHeight="1" x14ac:dyDescent="0.2">
      <c r="A16" s="422" t="s">
        <v>388</v>
      </c>
      <c r="B16" s="115">
        <v>20356</v>
      </c>
      <c r="C16" s="114">
        <v>10237</v>
      </c>
      <c r="D16" s="114">
        <v>10119</v>
      </c>
      <c r="E16" s="114">
        <v>14691</v>
      </c>
      <c r="F16" s="114">
        <v>4969</v>
      </c>
      <c r="G16" s="114">
        <v>2419</v>
      </c>
      <c r="H16" s="114">
        <v>6545</v>
      </c>
      <c r="I16" s="115">
        <v>4353</v>
      </c>
      <c r="J16" s="114">
        <v>3140</v>
      </c>
      <c r="K16" s="114">
        <v>1213</v>
      </c>
      <c r="L16" s="423">
        <v>1719</v>
      </c>
      <c r="M16" s="424">
        <v>1286</v>
      </c>
    </row>
    <row r="17" spans="1:13" s="110" customFormat="1" ht="11.1" customHeight="1" x14ac:dyDescent="0.2">
      <c r="A17" s="422" t="s">
        <v>389</v>
      </c>
      <c r="B17" s="115">
        <v>20268</v>
      </c>
      <c r="C17" s="114">
        <v>10154</v>
      </c>
      <c r="D17" s="114">
        <v>10114</v>
      </c>
      <c r="E17" s="114">
        <v>15209</v>
      </c>
      <c r="F17" s="114">
        <v>5031</v>
      </c>
      <c r="G17" s="114">
        <v>2337</v>
      </c>
      <c r="H17" s="114">
        <v>6626</v>
      </c>
      <c r="I17" s="115">
        <v>4427</v>
      </c>
      <c r="J17" s="114">
        <v>3227</v>
      </c>
      <c r="K17" s="114">
        <v>1200</v>
      </c>
      <c r="L17" s="423">
        <v>1000</v>
      </c>
      <c r="M17" s="424">
        <v>1105</v>
      </c>
    </row>
    <row r="18" spans="1:13" ht="15" customHeight="1" x14ac:dyDescent="0.2">
      <c r="A18" s="422" t="s">
        <v>391</v>
      </c>
      <c r="B18" s="115">
        <v>20214</v>
      </c>
      <c r="C18" s="114">
        <v>10139</v>
      </c>
      <c r="D18" s="114">
        <v>10075</v>
      </c>
      <c r="E18" s="114">
        <v>14985</v>
      </c>
      <c r="F18" s="114">
        <v>5194</v>
      </c>
      <c r="G18" s="114">
        <v>2279</v>
      </c>
      <c r="H18" s="114">
        <v>6666</v>
      </c>
      <c r="I18" s="115">
        <v>4518</v>
      </c>
      <c r="J18" s="114">
        <v>3260</v>
      </c>
      <c r="K18" s="114">
        <v>1258</v>
      </c>
      <c r="L18" s="423">
        <v>1321</v>
      </c>
      <c r="M18" s="424">
        <v>1386</v>
      </c>
    </row>
    <row r="19" spans="1:13" ht="11.1" customHeight="1" x14ac:dyDescent="0.2">
      <c r="A19" s="422" t="s">
        <v>387</v>
      </c>
      <c r="B19" s="115">
        <v>20082</v>
      </c>
      <c r="C19" s="114">
        <v>10096</v>
      </c>
      <c r="D19" s="114">
        <v>9986</v>
      </c>
      <c r="E19" s="114">
        <v>14814</v>
      </c>
      <c r="F19" s="114">
        <v>5221</v>
      </c>
      <c r="G19" s="114">
        <v>2152</v>
      </c>
      <c r="H19" s="114">
        <v>6741</v>
      </c>
      <c r="I19" s="115">
        <v>4485</v>
      </c>
      <c r="J19" s="114">
        <v>3268</v>
      </c>
      <c r="K19" s="114">
        <v>1217</v>
      </c>
      <c r="L19" s="423">
        <v>911</v>
      </c>
      <c r="M19" s="424">
        <v>1059</v>
      </c>
    </row>
    <row r="20" spans="1:13" ht="11.1" customHeight="1" x14ac:dyDescent="0.2">
      <c r="A20" s="422" t="s">
        <v>388</v>
      </c>
      <c r="B20" s="115">
        <v>20513</v>
      </c>
      <c r="C20" s="114">
        <v>10301</v>
      </c>
      <c r="D20" s="114">
        <v>10212</v>
      </c>
      <c r="E20" s="114">
        <v>15146</v>
      </c>
      <c r="F20" s="114">
        <v>5284</v>
      </c>
      <c r="G20" s="114">
        <v>2405</v>
      </c>
      <c r="H20" s="114">
        <v>6878</v>
      </c>
      <c r="I20" s="115">
        <v>4431</v>
      </c>
      <c r="J20" s="114">
        <v>3140</v>
      </c>
      <c r="K20" s="114">
        <v>1291</v>
      </c>
      <c r="L20" s="423">
        <v>1539</v>
      </c>
      <c r="M20" s="424">
        <v>1183</v>
      </c>
    </row>
    <row r="21" spans="1:13" s="110" customFormat="1" ht="11.1" customHeight="1" x14ac:dyDescent="0.2">
      <c r="A21" s="422" t="s">
        <v>389</v>
      </c>
      <c r="B21" s="115">
        <v>20278</v>
      </c>
      <c r="C21" s="114">
        <v>10081</v>
      </c>
      <c r="D21" s="114">
        <v>10197</v>
      </c>
      <c r="E21" s="114">
        <v>14977</v>
      </c>
      <c r="F21" s="114">
        <v>5278</v>
      </c>
      <c r="G21" s="114">
        <v>2323</v>
      </c>
      <c r="H21" s="114">
        <v>6874</v>
      </c>
      <c r="I21" s="115">
        <v>4471</v>
      </c>
      <c r="J21" s="114">
        <v>3197</v>
      </c>
      <c r="K21" s="114">
        <v>1274</v>
      </c>
      <c r="L21" s="423">
        <v>884</v>
      </c>
      <c r="M21" s="424">
        <v>1079</v>
      </c>
    </row>
    <row r="22" spans="1:13" ht="15" customHeight="1" x14ac:dyDescent="0.2">
      <c r="A22" s="422" t="s">
        <v>392</v>
      </c>
      <c r="B22" s="115">
        <v>20131</v>
      </c>
      <c r="C22" s="114">
        <v>10015</v>
      </c>
      <c r="D22" s="114">
        <v>10116</v>
      </c>
      <c r="E22" s="114">
        <v>14849</v>
      </c>
      <c r="F22" s="114">
        <v>5194</v>
      </c>
      <c r="G22" s="114">
        <v>2253</v>
      </c>
      <c r="H22" s="114">
        <v>6887</v>
      </c>
      <c r="I22" s="115">
        <v>4479</v>
      </c>
      <c r="J22" s="114">
        <v>3202</v>
      </c>
      <c r="K22" s="114">
        <v>1277</v>
      </c>
      <c r="L22" s="423">
        <v>979</v>
      </c>
      <c r="M22" s="424">
        <v>1119</v>
      </c>
    </row>
    <row r="23" spans="1:13" ht="11.1" customHeight="1" x14ac:dyDescent="0.2">
      <c r="A23" s="422" t="s">
        <v>387</v>
      </c>
      <c r="B23" s="115">
        <v>20082</v>
      </c>
      <c r="C23" s="114">
        <v>10015</v>
      </c>
      <c r="D23" s="114">
        <v>10067</v>
      </c>
      <c r="E23" s="114">
        <v>14730</v>
      </c>
      <c r="F23" s="114">
        <v>5248</v>
      </c>
      <c r="G23" s="114">
        <v>2140</v>
      </c>
      <c r="H23" s="114">
        <v>6964</v>
      </c>
      <c r="I23" s="115">
        <v>4447</v>
      </c>
      <c r="J23" s="114">
        <v>3159</v>
      </c>
      <c r="K23" s="114">
        <v>1288</v>
      </c>
      <c r="L23" s="423">
        <v>1115</v>
      </c>
      <c r="M23" s="424">
        <v>1165</v>
      </c>
    </row>
    <row r="24" spans="1:13" ht="11.1" customHeight="1" x14ac:dyDescent="0.2">
      <c r="A24" s="422" t="s">
        <v>388</v>
      </c>
      <c r="B24" s="115">
        <v>20297</v>
      </c>
      <c r="C24" s="114">
        <v>10147</v>
      </c>
      <c r="D24" s="114">
        <v>10150</v>
      </c>
      <c r="E24" s="114">
        <v>14263</v>
      </c>
      <c r="F24" s="114">
        <v>5230</v>
      </c>
      <c r="G24" s="114">
        <v>2339</v>
      </c>
      <c r="H24" s="114">
        <v>6994</v>
      </c>
      <c r="I24" s="115">
        <v>4451</v>
      </c>
      <c r="J24" s="114">
        <v>3127</v>
      </c>
      <c r="K24" s="114">
        <v>1324</v>
      </c>
      <c r="L24" s="423">
        <v>1710</v>
      </c>
      <c r="M24" s="424">
        <v>1483</v>
      </c>
    </row>
    <row r="25" spans="1:13" s="110" customFormat="1" ht="11.1" customHeight="1" x14ac:dyDescent="0.2">
      <c r="A25" s="422" t="s">
        <v>389</v>
      </c>
      <c r="B25" s="115">
        <v>20058</v>
      </c>
      <c r="C25" s="114">
        <v>9992</v>
      </c>
      <c r="D25" s="114">
        <v>10066</v>
      </c>
      <c r="E25" s="114">
        <v>14055</v>
      </c>
      <c r="F25" s="114">
        <v>5199</v>
      </c>
      <c r="G25" s="114">
        <v>2242</v>
      </c>
      <c r="H25" s="114">
        <v>7027</v>
      </c>
      <c r="I25" s="115">
        <v>4464</v>
      </c>
      <c r="J25" s="114">
        <v>3145</v>
      </c>
      <c r="K25" s="114">
        <v>1319</v>
      </c>
      <c r="L25" s="423">
        <v>797</v>
      </c>
      <c r="M25" s="424">
        <v>1060</v>
      </c>
    </row>
    <row r="26" spans="1:13" ht="15" customHeight="1" x14ac:dyDescent="0.2">
      <c r="A26" s="422" t="s">
        <v>393</v>
      </c>
      <c r="B26" s="115">
        <v>19999</v>
      </c>
      <c r="C26" s="114">
        <v>9947</v>
      </c>
      <c r="D26" s="114">
        <v>10052</v>
      </c>
      <c r="E26" s="114">
        <v>13928</v>
      </c>
      <c r="F26" s="114">
        <v>5254</v>
      </c>
      <c r="G26" s="114">
        <v>2129</v>
      </c>
      <c r="H26" s="114">
        <v>7078</v>
      </c>
      <c r="I26" s="115">
        <v>4444</v>
      </c>
      <c r="J26" s="114">
        <v>3138</v>
      </c>
      <c r="K26" s="114">
        <v>1306</v>
      </c>
      <c r="L26" s="423">
        <v>1039</v>
      </c>
      <c r="M26" s="424">
        <v>1100</v>
      </c>
    </row>
    <row r="27" spans="1:13" ht="11.1" customHeight="1" x14ac:dyDescent="0.2">
      <c r="A27" s="422" t="s">
        <v>387</v>
      </c>
      <c r="B27" s="115">
        <v>19896</v>
      </c>
      <c r="C27" s="114">
        <v>9900</v>
      </c>
      <c r="D27" s="114">
        <v>9996</v>
      </c>
      <c r="E27" s="114">
        <v>13858</v>
      </c>
      <c r="F27" s="114">
        <v>5225</v>
      </c>
      <c r="G27" s="114">
        <v>2060</v>
      </c>
      <c r="H27" s="114">
        <v>7183</v>
      </c>
      <c r="I27" s="115">
        <v>4393</v>
      </c>
      <c r="J27" s="114">
        <v>3124</v>
      </c>
      <c r="K27" s="114">
        <v>1269</v>
      </c>
      <c r="L27" s="423">
        <v>944</v>
      </c>
      <c r="M27" s="424">
        <v>1047</v>
      </c>
    </row>
    <row r="28" spans="1:13" ht="11.1" customHeight="1" x14ac:dyDescent="0.2">
      <c r="A28" s="422" t="s">
        <v>388</v>
      </c>
      <c r="B28" s="115">
        <v>20171</v>
      </c>
      <c r="C28" s="114">
        <v>10053</v>
      </c>
      <c r="D28" s="114">
        <v>10118</v>
      </c>
      <c r="E28" s="114">
        <v>14560</v>
      </c>
      <c r="F28" s="114">
        <v>5296</v>
      </c>
      <c r="G28" s="114">
        <v>2189</v>
      </c>
      <c r="H28" s="114">
        <v>7245</v>
      </c>
      <c r="I28" s="115">
        <v>4486</v>
      </c>
      <c r="J28" s="114">
        <v>3143</v>
      </c>
      <c r="K28" s="114">
        <v>1343</v>
      </c>
      <c r="L28" s="423">
        <v>1788</v>
      </c>
      <c r="M28" s="424">
        <v>1566</v>
      </c>
    </row>
    <row r="29" spans="1:13" s="110" customFormat="1" ht="11.1" customHeight="1" x14ac:dyDescent="0.2">
      <c r="A29" s="422" t="s">
        <v>389</v>
      </c>
      <c r="B29" s="115">
        <v>19934</v>
      </c>
      <c r="C29" s="114">
        <v>9861</v>
      </c>
      <c r="D29" s="114">
        <v>10073</v>
      </c>
      <c r="E29" s="114">
        <v>14672</v>
      </c>
      <c r="F29" s="114">
        <v>5257</v>
      </c>
      <c r="G29" s="114">
        <v>2087</v>
      </c>
      <c r="H29" s="114">
        <v>7230</v>
      </c>
      <c r="I29" s="115">
        <v>4463</v>
      </c>
      <c r="J29" s="114">
        <v>3116</v>
      </c>
      <c r="K29" s="114">
        <v>1347</v>
      </c>
      <c r="L29" s="423">
        <v>933</v>
      </c>
      <c r="M29" s="424">
        <v>1190</v>
      </c>
    </row>
    <row r="30" spans="1:13" ht="15" customHeight="1" x14ac:dyDescent="0.2">
      <c r="A30" s="422" t="s">
        <v>394</v>
      </c>
      <c r="B30" s="115">
        <v>19939</v>
      </c>
      <c r="C30" s="114">
        <v>9863</v>
      </c>
      <c r="D30" s="114">
        <v>10076</v>
      </c>
      <c r="E30" s="114">
        <v>14556</v>
      </c>
      <c r="F30" s="114">
        <v>5380</v>
      </c>
      <c r="G30" s="114">
        <v>2021</v>
      </c>
      <c r="H30" s="114">
        <v>7284</v>
      </c>
      <c r="I30" s="115">
        <v>4384</v>
      </c>
      <c r="J30" s="114">
        <v>3056</v>
      </c>
      <c r="K30" s="114">
        <v>1328</v>
      </c>
      <c r="L30" s="423">
        <v>1161</v>
      </c>
      <c r="M30" s="424">
        <v>1194</v>
      </c>
    </row>
    <row r="31" spans="1:13" ht="11.1" customHeight="1" x14ac:dyDescent="0.2">
      <c r="A31" s="422" t="s">
        <v>387</v>
      </c>
      <c r="B31" s="115">
        <v>19965</v>
      </c>
      <c r="C31" s="114">
        <v>9946</v>
      </c>
      <c r="D31" s="114">
        <v>10019</v>
      </c>
      <c r="E31" s="114">
        <v>14544</v>
      </c>
      <c r="F31" s="114">
        <v>5418</v>
      </c>
      <c r="G31" s="114">
        <v>1964</v>
      </c>
      <c r="H31" s="114">
        <v>7344</v>
      </c>
      <c r="I31" s="115">
        <v>4439</v>
      </c>
      <c r="J31" s="114">
        <v>3092</v>
      </c>
      <c r="K31" s="114">
        <v>1347</v>
      </c>
      <c r="L31" s="423">
        <v>1058</v>
      </c>
      <c r="M31" s="424">
        <v>1045</v>
      </c>
    </row>
    <row r="32" spans="1:13" ht="11.1" customHeight="1" x14ac:dyDescent="0.2">
      <c r="A32" s="422" t="s">
        <v>388</v>
      </c>
      <c r="B32" s="115">
        <v>20243</v>
      </c>
      <c r="C32" s="114">
        <v>10062</v>
      </c>
      <c r="D32" s="114">
        <v>10181</v>
      </c>
      <c r="E32" s="114">
        <v>14724</v>
      </c>
      <c r="F32" s="114">
        <v>5518</v>
      </c>
      <c r="G32" s="114">
        <v>2168</v>
      </c>
      <c r="H32" s="114">
        <v>7404</v>
      </c>
      <c r="I32" s="115">
        <v>4402</v>
      </c>
      <c r="J32" s="114">
        <v>3023</v>
      </c>
      <c r="K32" s="114">
        <v>1379</v>
      </c>
      <c r="L32" s="423">
        <v>1615</v>
      </c>
      <c r="M32" s="424">
        <v>1396</v>
      </c>
    </row>
    <row r="33" spans="1:13" s="110" customFormat="1" ht="11.1" customHeight="1" x14ac:dyDescent="0.2">
      <c r="A33" s="422" t="s">
        <v>389</v>
      </c>
      <c r="B33" s="115">
        <v>19967</v>
      </c>
      <c r="C33" s="114">
        <v>9853</v>
      </c>
      <c r="D33" s="114">
        <v>10114</v>
      </c>
      <c r="E33" s="114">
        <v>14483</v>
      </c>
      <c r="F33" s="114">
        <v>5483</v>
      </c>
      <c r="G33" s="114">
        <v>2069</v>
      </c>
      <c r="H33" s="114">
        <v>7423</v>
      </c>
      <c r="I33" s="115">
        <v>4444</v>
      </c>
      <c r="J33" s="114">
        <v>3039</v>
      </c>
      <c r="K33" s="114">
        <v>1405</v>
      </c>
      <c r="L33" s="423">
        <v>977</v>
      </c>
      <c r="M33" s="424">
        <v>1257</v>
      </c>
    </row>
    <row r="34" spans="1:13" ht="15" customHeight="1" x14ac:dyDescent="0.2">
      <c r="A34" s="422" t="s">
        <v>395</v>
      </c>
      <c r="B34" s="115">
        <v>20023</v>
      </c>
      <c r="C34" s="114">
        <v>9942</v>
      </c>
      <c r="D34" s="114">
        <v>10081</v>
      </c>
      <c r="E34" s="114">
        <v>14477</v>
      </c>
      <c r="F34" s="114">
        <v>5545</v>
      </c>
      <c r="G34" s="114">
        <v>1990</v>
      </c>
      <c r="H34" s="114">
        <v>7534</v>
      </c>
      <c r="I34" s="115">
        <v>4415</v>
      </c>
      <c r="J34" s="114">
        <v>2991</v>
      </c>
      <c r="K34" s="114">
        <v>1424</v>
      </c>
      <c r="L34" s="423">
        <v>1128</v>
      </c>
      <c r="M34" s="424">
        <v>1249</v>
      </c>
    </row>
    <row r="35" spans="1:13" ht="11.1" customHeight="1" x14ac:dyDescent="0.2">
      <c r="A35" s="422" t="s">
        <v>387</v>
      </c>
      <c r="B35" s="115">
        <v>20111</v>
      </c>
      <c r="C35" s="114">
        <v>10050</v>
      </c>
      <c r="D35" s="114">
        <v>10061</v>
      </c>
      <c r="E35" s="114">
        <v>14529</v>
      </c>
      <c r="F35" s="114">
        <v>5581</v>
      </c>
      <c r="G35" s="114">
        <v>1907</v>
      </c>
      <c r="H35" s="114">
        <v>7658</v>
      </c>
      <c r="I35" s="115">
        <v>4457</v>
      </c>
      <c r="J35" s="114">
        <v>3019</v>
      </c>
      <c r="K35" s="114">
        <v>1438</v>
      </c>
      <c r="L35" s="423">
        <v>1207</v>
      </c>
      <c r="M35" s="424">
        <v>1134</v>
      </c>
    </row>
    <row r="36" spans="1:13" ht="11.1" customHeight="1" x14ac:dyDescent="0.2">
      <c r="A36" s="422" t="s">
        <v>388</v>
      </c>
      <c r="B36" s="115">
        <v>20493</v>
      </c>
      <c r="C36" s="114">
        <v>10210</v>
      </c>
      <c r="D36" s="114">
        <v>10283</v>
      </c>
      <c r="E36" s="114">
        <v>14845</v>
      </c>
      <c r="F36" s="114">
        <v>5648</v>
      </c>
      <c r="G36" s="114">
        <v>2097</v>
      </c>
      <c r="H36" s="114">
        <v>7776</v>
      </c>
      <c r="I36" s="115">
        <v>4406</v>
      </c>
      <c r="J36" s="114">
        <v>2939</v>
      </c>
      <c r="K36" s="114">
        <v>1467</v>
      </c>
      <c r="L36" s="423">
        <v>1748</v>
      </c>
      <c r="M36" s="424">
        <v>1463</v>
      </c>
    </row>
    <row r="37" spans="1:13" s="110" customFormat="1" ht="11.1" customHeight="1" x14ac:dyDescent="0.2">
      <c r="A37" s="422" t="s">
        <v>389</v>
      </c>
      <c r="B37" s="115">
        <v>20283</v>
      </c>
      <c r="C37" s="114">
        <v>10044</v>
      </c>
      <c r="D37" s="114">
        <v>10239</v>
      </c>
      <c r="E37" s="114">
        <v>14664</v>
      </c>
      <c r="F37" s="114">
        <v>5619</v>
      </c>
      <c r="G37" s="114">
        <v>2042</v>
      </c>
      <c r="H37" s="114">
        <v>7772</v>
      </c>
      <c r="I37" s="115">
        <v>4377</v>
      </c>
      <c r="J37" s="114">
        <v>2961</v>
      </c>
      <c r="K37" s="114">
        <v>1416</v>
      </c>
      <c r="L37" s="423">
        <v>972</v>
      </c>
      <c r="M37" s="424">
        <v>1161</v>
      </c>
    </row>
    <row r="38" spans="1:13" ht="15" customHeight="1" x14ac:dyDescent="0.2">
      <c r="A38" s="425" t="s">
        <v>396</v>
      </c>
      <c r="B38" s="115">
        <v>20420</v>
      </c>
      <c r="C38" s="114">
        <v>10135</v>
      </c>
      <c r="D38" s="114">
        <v>10285</v>
      </c>
      <c r="E38" s="114">
        <v>14741</v>
      </c>
      <c r="F38" s="114">
        <v>5679</v>
      </c>
      <c r="G38" s="114">
        <v>1983</v>
      </c>
      <c r="H38" s="114">
        <v>7854</v>
      </c>
      <c r="I38" s="115">
        <v>4360</v>
      </c>
      <c r="J38" s="114">
        <v>2973</v>
      </c>
      <c r="K38" s="114">
        <v>1387</v>
      </c>
      <c r="L38" s="423">
        <v>1309</v>
      </c>
      <c r="M38" s="424">
        <v>1226</v>
      </c>
    </row>
    <row r="39" spans="1:13" ht="11.1" customHeight="1" x14ac:dyDescent="0.2">
      <c r="A39" s="422" t="s">
        <v>387</v>
      </c>
      <c r="B39" s="115">
        <v>20464</v>
      </c>
      <c r="C39" s="114">
        <v>10205</v>
      </c>
      <c r="D39" s="114">
        <v>10259</v>
      </c>
      <c r="E39" s="114">
        <v>14712</v>
      </c>
      <c r="F39" s="114">
        <v>5752</v>
      </c>
      <c r="G39" s="114">
        <v>1915</v>
      </c>
      <c r="H39" s="114">
        <v>7992</v>
      </c>
      <c r="I39" s="115">
        <v>4286</v>
      </c>
      <c r="J39" s="114">
        <v>2883</v>
      </c>
      <c r="K39" s="114">
        <v>1403</v>
      </c>
      <c r="L39" s="423">
        <v>1105</v>
      </c>
      <c r="M39" s="424">
        <v>1090</v>
      </c>
    </row>
    <row r="40" spans="1:13" ht="11.1" customHeight="1" x14ac:dyDescent="0.2">
      <c r="A40" s="425" t="s">
        <v>388</v>
      </c>
      <c r="B40" s="115">
        <v>20800</v>
      </c>
      <c r="C40" s="114">
        <v>10388</v>
      </c>
      <c r="D40" s="114">
        <v>10412</v>
      </c>
      <c r="E40" s="114">
        <v>15052</v>
      </c>
      <c r="F40" s="114">
        <v>5748</v>
      </c>
      <c r="G40" s="114">
        <v>2125</v>
      </c>
      <c r="H40" s="114">
        <v>8008</v>
      </c>
      <c r="I40" s="115">
        <v>4298</v>
      </c>
      <c r="J40" s="114">
        <v>2838</v>
      </c>
      <c r="K40" s="114">
        <v>1460</v>
      </c>
      <c r="L40" s="423">
        <v>1687</v>
      </c>
      <c r="M40" s="424">
        <v>1376</v>
      </c>
    </row>
    <row r="41" spans="1:13" s="110" customFormat="1" ht="11.1" customHeight="1" x14ac:dyDescent="0.2">
      <c r="A41" s="422" t="s">
        <v>389</v>
      </c>
      <c r="B41" s="115">
        <v>20667</v>
      </c>
      <c r="C41" s="114">
        <v>10258</v>
      </c>
      <c r="D41" s="114">
        <v>10409</v>
      </c>
      <c r="E41" s="114">
        <v>14950</v>
      </c>
      <c r="F41" s="114">
        <v>5717</v>
      </c>
      <c r="G41" s="114">
        <v>2068</v>
      </c>
      <c r="H41" s="114">
        <v>8026</v>
      </c>
      <c r="I41" s="115">
        <v>4244</v>
      </c>
      <c r="J41" s="114">
        <v>2805</v>
      </c>
      <c r="K41" s="114">
        <v>1439</v>
      </c>
      <c r="L41" s="423">
        <v>1060</v>
      </c>
      <c r="M41" s="424">
        <v>1213</v>
      </c>
    </row>
    <row r="42" spans="1:13" ht="15" customHeight="1" x14ac:dyDescent="0.2">
      <c r="A42" s="422" t="s">
        <v>397</v>
      </c>
      <c r="B42" s="115">
        <v>20796</v>
      </c>
      <c r="C42" s="114">
        <v>10402</v>
      </c>
      <c r="D42" s="114">
        <v>10394</v>
      </c>
      <c r="E42" s="114">
        <v>14910</v>
      </c>
      <c r="F42" s="114">
        <v>5886</v>
      </c>
      <c r="G42" s="114">
        <v>2012</v>
      </c>
      <c r="H42" s="114">
        <v>8048</v>
      </c>
      <c r="I42" s="115">
        <v>4237</v>
      </c>
      <c r="J42" s="114">
        <v>2837</v>
      </c>
      <c r="K42" s="114">
        <v>1400</v>
      </c>
      <c r="L42" s="423">
        <v>1354</v>
      </c>
      <c r="M42" s="424">
        <v>1340</v>
      </c>
    </row>
    <row r="43" spans="1:13" ht="11.1" customHeight="1" x14ac:dyDescent="0.2">
      <c r="A43" s="422" t="s">
        <v>387</v>
      </c>
      <c r="B43" s="115">
        <v>20781</v>
      </c>
      <c r="C43" s="114">
        <v>10367</v>
      </c>
      <c r="D43" s="114">
        <v>10414</v>
      </c>
      <c r="E43" s="114">
        <v>14943</v>
      </c>
      <c r="F43" s="114">
        <v>5838</v>
      </c>
      <c r="G43" s="114">
        <v>1925</v>
      </c>
      <c r="H43" s="114">
        <v>8192</v>
      </c>
      <c r="I43" s="115">
        <v>4296</v>
      </c>
      <c r="J43" s="114">
        <v>2890</v>
      </c>
      <c r="K43" s="114">
        <v>1406</v>
      </c>
      <c r="L43" s="423">
        <v>1303</v>
      </c>
      <c r="M43" s="424">
        <v>1269</v>
      </c>
    </row>
    <row r="44" spans="1:13" ht="11.1" customHeight="1" x14ac:dyDescent="0.2">
      <c r="A44" s="422" t="s">
        <v>388</v>
      </c>
      <c r="B44" s="115">
        <v>21297</v>
      </c>
      <c r="C44" s="114">
        <v>10597</v>
      </c>
      <c r="D44" s="114">
        <v>10700</v>
      </c>
      <c r="E44" s="114">
        <v>15324</v>
      </c>
      <c r="F44" s="114">
        <v>5973</v>
      </c>
      <c r="G44" s="114">
        <v>2219</v>
      </c>
      <c r="H44" s="114">
        <v>8266</v>
      </c>
      <c r="I44" s="115">
        <v>4353</v>
      </c>
      <c r="J44" s="114">
        <v>2884</v>
      </c>
      <c r="K44" s="114">
        <v>1469</v>
      </c>
      <c r="L44" s="423">
        <v>1833</v>
      </c>
      <c r="M44" s="424">
        <v>1432</v>
      </c>
    </row>
    <row r="45" spans="1:13" s="110" customFormat="1" ht="11.1" customHeight="1" x14ac:dyDescent="0.2">
      <c r="A45" s="422" t="s">
        <v>389</v>
      </c>
      <c r="B45" s="115">
        <v>21108</v>
      </c>
      <c r="C45" s="114">
        <v>10419</v>
      </c>
      <c r="D45" s="114">
        <v>10689</v>
      </c>
      <c r="E45" s="114">
        <v>15121</v>
      </c>
      <c r="F45" s="114">
        <v>5987</v>
      </c>
      <c r="G45" s="114">
        <v>2111</v>
      </c>
      <c r="H45" s="114">
        <v>8265</v>
      </c>
      <c r="I45" s="115">
        <v>4384</v>
      </c>
      <c r="J45" s="114">
        <v>2892</v>
      </c>
      <c r="K45" s="114">
        <v>1492</v>
      </c>
      <c r="L45" s="423">
        <v>1117</v>
      </c>
      <c r="M45" s="424">
        <v>1337</v>
      </c>
    </row>
    <row r="46" spans="1:13" ht="15" customHeight="1" x14ac:dyDescent="0.2">
      <c r="A46" s="422" t="s">
        <v>398</v>
      </c>
      <c r="B46" s="115">
        <v>20809</v>
      </c>
      <c r="C46" s="114">
        <v>10266</v>
      </c>
      <c r="D46" s="114">
        <v>10543</v>
      </c>
      <c r="E46" s="114">
        <v>14831</v>
      </c>
      <c r="F46" s="114">
        <v>5978</v>
      </c>
      <c r="G46" s="114">
        <v>1995</v>
      </c>
      <c r="H46" s="114">
        <v>8248</v>
      </c>
      <c r="I46" s="115">
        <v>4281</v>
      </c>
      <c r="J46" s="114">
        <v>2838</v>
      </c>
      <c r="K46" s="114">
        <v>1443</v>
      </c>
      <c r="L46" s="423">
        <v>1559</v>
      </c>
      <c r="M46" s="424">
        <v>1596</v>
      </c>
    </row>
    <row r="47" spans="1:13" ht="11.1" customHeight="1" x14ac:dyDescent="0.2">
      <c r="A47" s="422" t="s">
        <v>387</v>
      </c>
      <c r="B47" s="115">
        <v>20690</v>
      </c>
      <c r="C47" s="114">
        <v>10213</v>
      </c>
      <c r="D47" s="114">
        <v>10477</v>
      </c>
      <c r="E47" s="114">
        <v>14709</v>
      </c>
      <c r="F47" s="114">
        <v>5981</v>
      </c>
      <c r="G47" s="114">
        <v>1906</v>
      </c>
      <c r="H47" s="114">
        <v>8260</v>
      </c>
      <c r="I47" s="115">
        <v>4226</v>
      </c>
      <c r="J47" s="114">
        <v>2797</v>
      </c>
      <c r="K47" s="114">
        <v>1429</v>
      </c>
      <c r="L47" s="423">
        <v>1189</v>
      </c>
      <c r="M47" s="424">
        <v>1302</v>
      </c>
    </row>
    <row r="48" spans="1:13" ht="11.1" customHeight="1" x14ac:dyDescent="0.2">
      <c r="A48" s="422" t="s">
        <v>388</v>
      </c>
      <c r="B48" s="115">
        <v>20847</v>
      </c>
      <c r="C48" s="114">
        <v>10346</v>
      </c>
      <c r="D48" s="114">
        <v>10501</v>
      </c>
      <c r="E48" s="114">
        <v>14945</v>
      </c>
      <c r="F48" s="114">
        <v>5902</v>
      </c>
      <c r="G48" s="114">
        <v>2080</v>
      </c>
      <c r="H48" s="114">
        <v>8213</v>
      </c>
      <c r="I48" s="115">
        <v>4154</v>
      </c>
      <c r="J48" s="114">
        <v>2664</v>
      </c>
      <c r="K48" s="114">
        <v>1490</v>
      </c>
      <c r="L48" s="423">
        <v>1745</v>
      </c>
      <c r="M48" s="424">
        <v>1606</v>
      </c>
    </row>
    <row r="49" spans="1:17" s="110" customFormat="1" ht="11.1" customHeight="1" x14ac:dyDescent="0.2">
      <c r="A49" s="422" t="s">
        <v>389</v>
      </c>
      <c r="B49" s="115">
        <v>20600</v>
      </c>
      <c r="C49" s="114">
        <v>10226</v>
      </c>
      <c r="D49" s="114">
        <v>10374</v>
      </c>
      <c r="E49" s="114">
        <v>14729</v>
      </c>
      <c r="F49" s="114">
        <v>5871</v>
      </c>
      <c r="G49" s="114">
        <v>2001</v>
      </c>
      <c r="H49" s="114">
        <v>8135</v>
      </c>
      <c r="I49" s="115">
        <v>4155</v>
      </c>
      <c r="J49" s="114">
        <v>2683</v>
      </c>
      <c r="K49" s="114">
        <v>1472</v>
      </c>
      <c r="L49" s="423">
        <v>1134</v>
      </c>
      <c r="M49" s="424">
        <v>1329</v>
      </c>
    </row>
    <row r="50" spans="1:17" ht="15" customHeight="1" x14ac:dyDescent="0.2">
      <c r="A50" s="422" t="s">
        <v>399</v>
      </c>
      <c r="B50" s="143">
        <v>20577</v>
      </c>
      <c r="C50" s="144">
        <v>10214</v>
      </c>
      <c r="D50" s="144">
        <v>10363</v>
      </c>
      <c r="E50" s="144">
        <v>14707</v>
      </c>
      <c r="F50" s="144">
        <v>5870</v>
      </c>
      <c r="G50" s="144">
        <v>1908</v>
      </c>
      <c r="H50" s="144">
        <v>8130</v>
      </c>
      <c r="I50" s="143">
        <v>3921</v>
      </c>
      <c r="J50" s="144">
        <v>2506</v>
      </c>
      <c r="K50" s="144">
        <v>1415</v>
      </c>
      <c r="L50" s="426">
        <v>1408</v>
      </c>
      <c r="M50" s="427">
        <v>1468</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-1.1149022057763467</v>
      </c>
      <c r="C6" s="480">
        <f>'Tabelle 3.3'!J11</f>
        <v>-8.409250175192712</v>
      </c>
      <c r="D6" s="481">
        <f t="shared" ref="D6:E9" si="0">IF(OR(AND(B6&gt;=-50,B6&lt;=50),ISNUMBER(B6)=FALSE),B6,"")</f>
        <v>-1.1149022057763467</v>
      </c>
      <c r="E6" s="481">
        <f t="shared" si="0"/>
        <v>-8.409250175192712</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0.73912918896366064</v>
      </c>
      <c r="C7" s="480">
        <f>'Tabelle 3.1'!J23</f>
        <v>-3.2711552602853353</v>
      </c>
      <c r="D7" s="481">
        <f t="shared" si="0"/>
        <v>0.73912918896366064</v>
      </c>
      <c r="E7" s="481">
        <f>IF(OR(AND(C7&gt;=-50,C7&lt;=50),ISNUMBER(C7)=FALSE),C7,"")</f>
        <v>-3.2711552602853353</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-1.1149022057763467</v>
      </c>
      <c r="C14" s="480">
        <f>'Tabelle 3.3'!J11</f>
        <v>-8.409250175192712</v>
      </c>
      <c r="D14" s="481">
        <f>IF(OR(AND(B14&gt;=-50,B14&lt;=50),ISNUMBER(B14)=FALSE),B14,"")</f>
        <v>-1.1149022057763467</v>
      </c>
      <c r="E14" s="481">
        <f>IF(OR(AND(C14&gt;=-50,C14&lt;=50),ISNUMBER(C14)=FALSE),C14,"")</f>
        <v>-8.409250175192712</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t="str">
        <f>'Tabelle 2.3'!J12</f>
        <v>*</v>
      </c>
      <c r="C15" s="480" t="str">
        <f>'Tabelle 3.3'!J12</f>
        <v>*</v>
      </c>
      <c r="D15" s="481" t="str">
        <f t="shared" ref="D15:E45" si="3">IF(OR(AND(B15&gt;=-50,B15&lt;=50),ISNUMBER(B15)=FALSE),B15,"")</f>
        <v>*</v>
      </c>
      <c r="E15" s="481" t="str">
        <f t="shared" si="3"/>
        <v>*</v>
      </c>
      <c r="F15" s="476" t="str">
        <f t="shared" ref="F15:G45" si="4">IF(ISNUMBER(B15)=FALSE,"",IF(B15&lt;-50,"&lt; -50",IF(B15&gt;50,"&gt; 50","")))</f>
        <v/>
      </c>
      <c r="G15" s="476" t="str">
        <f t="shared" si="4"/>
        <v/>
      </c>
      <c r="H15" s="482">
        <f t="shared" ref="H15:I45" si="5">IF(B15&lt;-50,0.75,IF(B15&gt;50,-0.75,""))</f>
        <v>-0.75</v>
      </c>
      <c r="I15" s="482">
        <f t="shared" si="5"/>
        <v>-0.75</v>
      </c>
      <c r="J15" s="476">
        <f t="shared" ref="J15:J45" si="6">IF(OR(B15&lt;-50,B15&gt;50),N15,#N/A)</f>
        <v>15</v>
      </c>
      <c r="K15" s="476">
        <f t="shared" ref="K15:K45" si="7">IF(B15&lt;-50,-45,IF(B15&gt;50,45,#N/A))</f>
        <v>45</v>
      </c>
      <c r="L15" s="476">
        <f t="shared" ref="L15:L45" si="8">IF(OR(C15&lt;-50,C15&gt;50),N15,#N/A)</f>
        <v>15</v>
      </c>
      <c r="M15" s="476">
        <f t="shared" ref="M15:M45" si="9">IF(C15&lt;-50,-45,IF(C15&gt;50,45,#N/A))</f>
        <v>45</v>
      </c>
      <c r="N15" s="476">
        <v>15</v>
      </c>
    </row>
    <row r="16" spans="1:14" s="475" customFormat="1" ht="15" customHeight="1" x14ac:dyDescent="0.2">
      <c r="A16" s="475">
        <v>3</v>
      </c>
      <c r="B16" s="479" t="str">
        <f>'Tabelle 2.3'!J13</f>
        <v>*</v>
      </c>
      <c r="C16" s="480" t="str">
        <f>'Tabelle 3.3'!J13</f>
        <v>*</v>
      </c>
      <c r="D16" s="481" t="str">
        <f t="shared" si="3"/>
        <v>*</v>
      </c>
      <c r="E16" s="481" t="str">
        <f t="shared" si="3"/>
        <v>*</v>
      </c>
      <c r="F16" s="476" t="str">
        <f t="shared" si="4"/>
        <v/>
      </c>
      <c r="G16" s="476" t="str">
        <f t="shared" si="4"/>
        <v/>
      </c>
      <c r="H16" s="482">
        <f t="shared" si="5"/>
        <v>-0.75</v>
      </c>
      <c r="I16" s="482">
        <f t="shared" si="5"/>
        <v>-0.75</v>
      </c>
      <c r="J16" s="476">
        <f t="shared" si="6"/>
        <v>25</v>
      </c>
      <c r="K16" s="476">
        <f t="shared" si="7"/>
        <v>45</v>
      </c>
      <c r="L16" s="476">
        <f t="shared" si="8"/>
        <v>25</v>
      </c>
      <c r="M16" s="476">
        <f t="shared" si="9"/>
        <v>45</v>
      </c>
      <c r="N16" s="476">
        <v>25</v>
      </c>
    </row>
    <row r="17" spans="1:14" s="475" customFormat="1" ht="15" customHeight="1" x14ac:dyDescent="0.2">
      <c r="A17" s="475">
        <v>4</v>
      </c>
      <c r="B17" s="479">
        <f>'Tabelle 2.3'!J14</f>
        <v>-3.5394545075994168</v>
      </c>
      <c r="C17" s="480">
        <f>'Tabelle 3.3'!J14</f>
        <v>-21.621621621621621</v>
      </c>
      <c r="D17" s="481">
        <f t="shared" si="3"/>
        <v>-3.5394545075994168</v>
      </c>
      <c r="E17" s="481">
        <f t="shared" si="3"/>
        <v>-21.621621621621621</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-11.349036402569594</v>
      </c>
      <c r="C18" s="480">
        <f>'Tabelle 3.3'!J15</f>
        <v>-22.448979591836736</v>
      </c>
      <c r="D18" s="481">
        <f t="shared" si="3"/>
        <v>-11.349036402569594</v>
      </c>
      <c r="E18" s="481">
        <f t="shared" si="3"/>
        <v>-22.448979591836736</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-3.5631293570875289</v>
      </c>
      <c r="C19" s="480">
        <f>'Tabelle 3.3'!J16</f>
        <v>-25</v>
      </c>
      <c r="D19" s="481">
        <f t="shared" si="3"/>
        <v>-3.5631293570875289</v>
      </c>
      <c r="E19" s="481">
        <f t="shared" si="3"/>
        <v>-25</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1.6579819990525817</v>
      </c>
      <c r="C20" s="480">
        <f>'Tabelle 3.3'!J17</f>
        <v>-6.0606060606060606</v>
      </c>
      <c r="D20" s="481">
        <f t="shared" si="3"/>
        <v>1.6579819990525817</v>
      </c>
      <c r="E20" s="481">
        <f t="shared" si="3"/>
        <v>-6.0606060606060606</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-3.8002171552660151</v>
      </c>
      <c r="C21" s="480">
        <f>'Tabelle 3.3'!J18</f>
        <v>1.2820512820512822</v>
      </c>
      <c r="D21" s="481">
        <f t="shared" si="3"/>
        <v>-3.8002171552660151</v>
      </c>
      <c r="E21" s="481">
        <f t="shared" si="3"/>
        <v>1.2820512820512822</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10.265811182401466</v>
      </c>
      <c r="C22" s="480">
        <f>'Tabelle 3.3'!J19</f>
        <v>-4.0369088811995386</v>
      </c>
      <c r="D22" s="481">
        <f t="shared" si="3"/>
        <v>10.265811182401466</v>
      </c>
      <c r="E22" s="481">
        <f t="shared" si="3"/>
        <v>-4.0369088811995386</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-47.688564476885645</v>
      </c>
      <c r="C23" s="480">
        <f>'Tabelle 3.3'!J20</f>
        <v>-6.666666666666667</v>
      </c>
      <c r="D23" s="481">
        <f t="shared" si="3"/>
        <v>-47.688564476885645</v>
      </c>
      <c r="E23" s="481">
        <f t="shared" si="3"/>
        <v>-6.666666666666667</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4.427083333333333</v>
      </c>
      <c r="C24" s="480">
        <f>'Tabelle 3.3'!J21</f>
        <v>-25.477707006369428</v>
      </c>
      <c r="D24" s="481">
        <f t="shared" si="3"/>
        <v>4.427083333333333</v>
      </c>
      <c r="E24" s="481">
        <f t="shared" si="3"/>
        <v>-25.477707006369428</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t="str">
        <f>'Tabelle 2.3'!J22</f>
        <v>*</v>
      </c>
      <c r="C25" s="480" t="str">
        <f>'Tabelle 3.3'!J22</f>
        <v>*</v>
      </c>
      <c r="D25" s="481" t="str">
        <f t="shared" si="3"/>
        <v>*</v>
      </c>
      <c r="E25" s="481" t="str">
        <f t="shared" si="3"/>
        <v>*</v>
      </c>
      <c r="F25" s="476" t="str">
        <f t="shared" si="4"/>
        <v/>
      </c>
      <c r="G25" s="476" t="str">
        <f t="shared" si="4"/>
        <v/>
      </c>
      <c r="H25" s="482">
        <f t="shared" si="5"/>
        <v>-0.75</v>
      </c>
      <c r="I25" s="482">
        <f t="shared" si="5"/>
        <v>-0.75</v>
      </c>
      <c r="J25" s="476">
        <f t="shared" si="6"/>
        <v>118</v>
      </c>
      <c r="K25" s="476">
        <f t="shared" si="7"/>
        <v>45</v>
      </c>
      <c r="L25" s="476">
        <f t="shared" si="8"/>
        <v>118</v>
      </c>
      <c r="M25" s="476">
        <f t="shared" si="9"/>
        <v>45</v>
      </c>
      <c r="N25" s="476">
        <v>118</v>
      </c>
    </row>
    <row r="26" spans="1:14" s="475" customFormat="1" ht="15" customHeight="1" x14ac:dyDescent="0.2">
      <c r="A26" s="475">
        <v>13</v>
      </c>
      <c r="B26" s="479">
        <f>'Tabelle 2.3'!J23</f>
        <v>-5.973025048169557</v>
      </c>
      <c r="C26" s="480">
        <f>'Tabelle 3.3'!J23</f>
        <v>1.7241379310344827</v>
      </c>
      <c r="D26" s="481">
        <f t="shared" si="3"/>
        <v>-5.973025048169557</v>
      </c>
      <c r="E26" s="481">
        <f t="shared" si="3"/>
        <v>1.7241379310344827</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-3.4126163391933817</v>
      </c>
      <c r="C27" s="480">
        <f>'Tabelle 3.3'!J24</f>
        <v>-3.1674208144796379</v>
      </c>
      <c r="D27" s="481">
        <f t="shared" si="3"/>
        <v>-3.4126163391933817</v>
      </c>
      <c r="E27" s="481">
        <f t="shared" si="3"/>
        <v>-3.1674208144796379</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-16.823687752355315</v>
      </c>
      <c r="C28" s="480">
        <f>'Tabelle 3.3'!J25</f>
        <v>-15.853658536585366</v>
      </c>
      <c r="D28" s="481">
        <f t="shared" si="3"/>
        <v>-16.823687752355315</v>
      </c>
      <c r="E28" s="481">
        <f t="shared" si="3"/>
        <v>-15.853658536585366</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t="str">
        <f>'Tabelle 2.3'!J26</f>
        <v>*</v>
      </c>
      <c r="C29" s="480" t="str">
        <f>'Tabelle 3.3'!J26</f>
        <v>*</v>
      </c>
      <c r="D29" s="481" t="str">
        <f t="shared" si="3"/>
        <v>*</v>
      </c>
      <c r="E29" s="481" t="str">
        <f t="shared" si="3"/>
        <v>*</v>
      </c>
      <c r="F29" s="476" t="str">
        <f t="shared" si="4"/>
        <v/>
      </c>
      <c r="G29" s="476" t="str">
        <f t="shared" si="4"/>
        <v/>
      </c>
      <c r="H29" s="482">
        <f t="shared" si="5"/>
        <v>-0.75</v>
      </c>
      <c r="I29" s="482">
        <f t="shared" si="5"/>
        <v>-0.75</v>
      </c>
      <c r="J29" s="476">
        <f t="shared" si="6"/>
        <v>160</v>
      </c>
      <c r="K29" s="476">
        <f t="shared" si="7"/>
        <v>45</v>
      </c>
      <c r="L29" s="476">
        <f t="shared" si="8"/>
        <v>160</v>
      </c>
      <c r="M29" s="476">
        <f t="shared" si="9"/>
        <v>45</v>
      </c>
      <c r="N29" s="476">
        <v>160</v>
      </c>
    </row>
    <row r="30" spans="1:14" s="475" customFormat="1" ht="15" customHeight="1" x14ac:dyDescent="0.2">
      <c r="A30" s="475">
        <v>17</v>
      </c>
      <c r="B30" s="479">
        <f>'Tabelle 2.3'!J27</f>
        <v>0.21978021978021978</v>
      </c>
      <c r="C30" s="480">
        <f>'Tabelle 3.3'!J27</f>
        <v>0</v>
      </c>
      <c r="D30" s="481">
        <f t="shared" si="3"/>
        <v>0.21978021978021978</v>
      </c>
      <c r="E30" s="481">
        <f t="shared" si="3"/>
        <v>0</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1.8927444794952681</v>
      </c>
      <c r="C31" s="480">
        <f>'Tabelle 3.3'!J28</f>
        <v>-1.8518518518518519</v>
      </c>
      <c r="D31" s="481">
        <f t="shared" si="3"/>
        <v>1.8927444794952681</v>
      </c>
      <c r="E31" s="481">
        <f t="shared" si="3"/>
        <v>-1.8518518518518519</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2.255639097744361</v>
      </c>
      <c r="C32" s="480">
        <f>'Tabelle 3.3'!J29</f>
        <v>2.4896265560165975</v>
      </c>
      <c r="D32" s="481">
        <f t="shared" si="3"/>
        <v>2.255639097744361</v>
      </c>
      <c r="E32" s="481">
        <f t="shared" si="3"/>
        <v>2.4896265560165975</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2.6700572155117608</v>
      </c>
      <c r="C33" s="480">
        <f>'Tabelle 3.3'!J30</f>
        <v>14.285714285714286</v>
      </c>
      <c r="D33" s="481">
        <f t="shared" si="3"/>
        <v>2.6700572155117608</v>
      </c>
      <c r="E33" s="481">
        <f t="shared" si="3"/>
        <v>14.285714285714286</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-9.121621621621621</v>
      </c>
      <c r="C34" s="480">
        <f>'Tabelle 3.3'!J31</f>
        <v>-4.3026706231454002</v>
      </c>
      <c r="D34" s="481">
        <f t="shared" si="3"/>
        <v>-9.121621621621621</v>
      </c>
      <c r="E34" s="481">
        <f t="shared" si="3"/>
        <v>-4.3026706231454002</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t="str">
        <f>'Tabelle 2.3'!J32</f>
        <v>*</v>
      </c>
      <c r="C35" s="480" t="str">
        <f>'Tabelle 3.3'!J32</f>
        <v>*</v>
      </c>
      <c r="D35" s="481" t="str">
        <f t="shared" si="3"/>
        <v>*</v>
      </c>
      <c r="E35" s="481" t="str">
        <f t="shared" si="3"/>
        <v>*</v>
      </c>
      <c r="F35" s="476" t="str">
        <f t="shared" si="4"/>
        <v/>
      </c>
      <c r="G35" s="476" t="str">
        <f t="shared" si="4"/>
        <v/>
      </c>
      <c r="H35" s="482">
        <f t="shared" si="5"/>
        <v>-0.75</v>
      </c>
      <c r="I35" s="482">
        <f t="shared" si="5"/>
        <v>-0.75</v>
      </c>
      <c r="J35" s="476">
        <f t="shared" si="6"/>
        <v>222</v>
      </c>
      <c r="K35" s="476">
        <f t="shared" si="7"/>
        <v>45</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t="str">
        <f>'Tabelle 2.3'!J34</f>
        <v>*</v>
      </c>
      <c r="C37" s="480" t="str">
        <f>'Tabelle 3.3'!J34</f>
        <v>*</v>
      </c>
      <c r="D37" s="481" t="str">
        <f t="shared" si="3"/>
        <v>*</v>
      </c>
      <c r="E37" s="481" t="str">
        <f t="shared" si="3"/>
        <v>*</v>
      </c>
      <c r="F37" s="476" t="str">
        <f t="shared" si="4"/>
        <v/>
      </c>
      <c r="G37" s="476" t="str">
        <f t="shared" si="4"/>
        <v/>
      </c>
      <c r="H37" s="482">
        <f t="shared" si="5"/>
        <v>-0.75</v>
      </c>
      <c r="I37" s="482">
        <f t="shared" si="5"/>
        <v>-0.75</v>
      </c>
      <c r="J37" s="476">
        <f t="shared" si="6"/>
        <v>242</v>
      </c>
      <c r="K37" s="476">
        <f t="shared" si="7"/>
        <v>45</v>
      </c>
      <c r="L37" s="476">
        <f t="shared" si="8"/>
        <v>242</v>
      </c>
      <c r="M37" s="476">
        <f t="shared" si="9"/>
        <v>45</v>
      </c>
      <c r="N37" s="476">
        <v>242</v>
      </c>
    </row>
    <row r="38" spans="1:14" s="475" customFormat="1" ht="15" customHeight="1" x14ac:dyDescent="0.2">
      <c r="A38" s="475">
        <v>25</v>
      </c>
      <c r="B38" s="479" t="str">
        <f>'Tabelle 2.3'!J35</f>
        <v>*</v>
      </c>
      <c r="C38" s="480" t="str">
        <f>'Tabelle 3.3'!J35</f>
        <v>*</v>
      </c>
      <c r="D38" s="481" t="str">
        <f t="shared" si="3"/>
        <v>*</v>
      </c>
      <c r="E38" s="481" t="str">
        <f t="shared" si="3"/>
        <v>*</v>
      </c>
      <c r="F38" s="476" t="str">
        <f t="shared" si="4"/>
        <v/>
      </c>
      <c r="G38" s="476" t="str">
        <f t="shared" si="4"/>
        <v/>
      </c>
      <c r="H38" s="482">
        <f t="shared" si="5"/>
        <v>-0.75</v>
      </c>
      <c r="I38" s="482">
        <f t="shared" si="5"/>
        <v>-0.75</v>
      </c>
      <c r="J38" s="476">
        <f t="shared" si="6"/>
        <v>253</v>
      </c>
      <c r="K38" s="476">
        <f t="shared" si="7"/>
        <v>45</v>
      </c>
      <c r="L38" s="476">
        <f t="shared" si="8"/>
        <v>253</v>
      </c>
      <c r="M38" s="476">
        <f t="shared" si="9"/>
        <v>45</v>
      </c>
      <c r="N38" s="476">
        <v>253</v>
      </c>
    </row>
    <row r="39" spans="1:14" s="475" customFormat="1" ht="15" customHeight="1" x14ac:dyDescent="0.2">
      <c r="A39" s="475">
        <v>26</v>
      </c>
      <c r="B39" s="479">
        <f>'Tabelle 2.3'!J36</f>
        <v>-0.29999318197313696</v>
      </c>
      <c r="C39" s="480">
        <f>'Tabelle 3.3'!J36</f>
        <v>-7.4914270640991827</v>
      </c>
      <c r="D39" s="481">
        <f t="shared" si="3"/>
        <v>-0.29999318197313696</v>
      </c>
      <c r="E39" s="481">
        <f t="shared" si="3"/>
        <v>-7.4914270640991827</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-0.29999318197313696</v>
      </c>
      <c r="C45" s="480">
        <f>'Tabelle 3.3'!J36</f>
        <v>-7.4914270640991827</v>
      </c>
      <c r="D45" s="481">
        <f t="shared" si="3"/>
        <v>-0.29999318197313696</v>
      </c>
      <c r="E45" s="481">
        <f t="shared" si="3"/>
        <v>-7.4914270640991827</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19999</v>
      </c>
      <c r="C51" s="487">
        <v>3138</v>
      </c>
      <c r="D51" s="487">
        <v>1306</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19896</v>
      </c>
      <c r="C52" s="487">
        <v>3124</v>
      </c>
      <c r="D52" s="487">
        <v>1269</v>
      </c>
      <c r="E52" s="488">
        <f t="shared" ref="E52:G70" si="11">IF($A$51=37802,IF(COUNTBLANK(B$51:B$70)&gt;0,#N/A,B52/B$51*100),IF(COUNTBLANK(B$51:B$75)&gt;0,#N/A,B52/B$51*100))</f>
        <v>99.484974248712433</v>
      </c>
      <c r="F52" s="488">
        <f t="shared" si="11"/>
        <v>99.553855959209699</v>
      </c>
      <c r="G52" s="488">
        <f t="shared" si="11"/>
        <v>97.166921898928024</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20171</v>
      </c>
      <c r="C53" s="487">
        <v>3143</v>
      </c>
      <c r="D53" s="487">
        <v>1343</v>
      </c>
      <c r="E53" s="488">
        <f t="shared" si="11"/>
        <v>100.86004300215011</v>
      </c>
      <c r="F53" s="488">
        <f t="shared" si="11"/>
        <v>100.15933715742511</v>
      </c>
      <c r="G53" s="488">
        <f t="shared" si="11"/>
        <v>102.83307810107199</v>
      </c>
      <c r="H53" s="489">
        <f>IF(ISERROR(L53)=TRUE,IF(MONTH(A53)=MONTH(MAX(A$51:A$75)),A53,""),"")</f>
        <v>41883</v>
      </c>
      <c r="I53" s="488">
        <f t="shared" si="12"/>
        <v>100.86004300215011</v>
      </c>
      <c r="J53" s="488">
        <f t="shared" si="10"/>
        <v>100.15933715742511</v>
      </c>
      <c r="K53" s="488">
        <f t="shared" si="10"/>
        <v>102.83307810107199</v>
      </c>
      <c r="L53" s="488" t="e">
        <f t="shared" si="13"/>
        <v>#N/A</v>
      </c>
    </row>
    <row r="54" spans="1:14" ht="15" customHeight="1" x14ac:dyDescent="0.2">
      <c r="A54" s="490" t="s">
        <v>462</v>
      </c>
      <c r="B54" s="487">
        <v>19934</v>
      </c>
      <c r="C54" s="487">
        <v>3116</v>
      </c>
      <c r="D54" s="487">
        <v>1347</v>
      </c>
      <c r="E54" s="488">
        <f t="shared" si="11"/>
        <v>99.674983749187462</v>
      </c>
      <c r="F54" s="488">
        <f t="shared" si="11"/>
        <v>99.298916507329508</v>
      </c>
      <c r="G54" s="488">
        <f t="shared" si="11"/>
        <v>103.13935681470139</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19939</v>
      </c>
      <c r="C55" s="487">
        <v>3056</v>
      </c>
      <c r="D55" s="487">
        <v>1328</v>
      </c>
      <c r="E55" s="488">
        <f t="shared" si="11"/>
        <v>99.699984999249963</v>
      </c>
      <c r="F55" s="488">
        <f t="shared" si="11"/>
        <v>97.386870618228173</v>
      </c>
      <c r="G55" s="488">
        <f t="shared" si="11"/>
        <v>101.68453292496172</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19965</v>
      </c>
      <c r="C56" s="487">
        <v>3092</v>
      </c>
      <c r="D56" s="487">
        <v>1347</v>
      </c>
      <c r="E56" s="488">
        <f t="shared" si="11"/>
        <v>99.829991499574973</v>
      </c>
      <c r="F56" s="488">
        <f t="shared" si="11"/>
        <v>98.53409815168898</v>
      </c>
      <c r="G56" s="488">
        <f t="shared" si="11"/>
        <v>103.13935681470139</v>
      </c>
      <c r="H56" s="489" t="str">
        <f t="shared" si="14"/>
        <v/>
      </c>
      <c r="I56" s="488" t="str">
        <f t="shared" si="12"/>
        <v/>
      </c>
      <c r="J56" s="488" t="str">
        <f t="shared" si="10"/>
        <v/>
      </c>
      <c r="K56" s="488" t="str">
        <f t="shared" si="10"/>
        <v/>
      </c>
      <c r="L56" s="488" t="e">
        <f t="shared" si="13"/>
        <v>#N/A</v>
      </c>
    </row>
    <row r="57" spans="1:14" ht="15" customHeight="1" x14ac:dyDescent="0.2">
      <c r="A57" s="490">
        <v>42248</v>
      </c>
      <c r="B57" s="487">
        <v>20243</v>
      </c>
      <c r="C57" s="487">
        <v>3023</v>
      </c>
      <c r="D57" s="487">
        <v>1379</v>
      </c>
      <c r="E57" s="488">
        <f t="shared" si="11"/>
        <v>101.22006100305015</v>
      </c>
      <c r="F57" s="488">
        <f t="shared" si="11"/>
        <v>96.335245379222428</v>
      </c>
      <c r="G57" s="488">
        <f t="shared" si="11"/>
        <v>105.5895865237366</v>
      </c>
      <c r="H57" s="489">
        <f t="shared" si="14"/>
        <v>42248</v>
      </c>
      <c r="I57" s="488">
        <f t="shared" si="12"/>
        <v>101.22006100305015</v>
      </c>
      <c r="J57" s="488">
        <f t="shared" si="10"/>
        <v>96.335245379222428</v>
      </c>
      <c r="K57" s="488">
        <f t="shared" si="10"/>
        <v>105.5895865237366</v>
      </c>
      <c r="L57" s="488" t="e">
        <f t="shared" si="13"/>
        <v>#N/A</v>
      </c>
    </row>
    <row r="58" spans="1:14" ht="15" customHeight="1" x14ac:dyDescent="0.2">
      <c r="A58" s="490" t="s">
        <v>465</v>
      </c>
      <c r="B58" s="487">
        <v>19967</v>
      </c>
      <c r="C58" s="487">
        <v>3039</v>
      </c>
      <c r="D58" s="487">
        <v>1405</v>
      </c>
      <c r="E58" s="488">
        <f t="shared" si="11"/>
        <v>99.839991999599974</v>
      </c>
      <c r="F58" s="488">
        <f t="shared" si="11"/>
        <v>96.845124282982781</v>
      </c>
      <c r="G58" s="488">
        <f t="shared" si="11"/>
        <v>107.58039816232771</v>
      </c>
      <c r="H58" s="489" t="str">
        <f t="shared" si="14"/>
        <v/>
      </c>
      <c r="I58" s="488" t="str">
        <f t="shared" si="12"/>
        <v/>
      </c>
      <c r="J58" s="488" t="str">
        <f t="shared" si="10"/>
        <v/>
      </c>
      <c r="K58" s="488" t="str">
        <f t="shared" si="10"/>
        <v/>
      </c>
      <c r="L58" s="488" t="e">
        <f t="shared" si="13"/>
        <v>#N/A</v>
      </c>
    </row>
    <row r="59" spans="1:14" ht="15" customHeight="1" x14ac:dyDescent="0.2">
      <c r="A59" s="490" t="s">
        <v>466</v>
      </c>
      <c r="B59" s="487">
        <v>20023</v>
      </c>
      <c r="C59" s="487">
        <v>2991</v>
      </c>
      <c r="D59" s="487">
        <v>1424</v>
      </c>
      <c r="E59" s="488">
        <f t="shared" si="11"/>
        <v>100.12000600030002</v>
      </c>
      <c r="F59" s="488">
        <f t="shared" si="11"/>
        <v>95.315487571701723</v>
      </c>
      <c r="G59" s="488">
        <f t="shared" si="11"/>
        <v>109.03522205206737</v>
      </c>
      <c r="H59" s="489" t="str">
        <f t="shared" si="14"/>
        <v/>
      </c>
      <c r="I59" s="488" t="str">
        <f t="shared" si="12"/>
        <v/>
      </c>
      <c r="J59" s="488" t="str">
        <f t="shared" si="10"/>
        <v/>
      </c>
      <c r="K59" s="488" t="str">
        <f t="shared" si="10"/>
        <v/>
      </c>
      <c r="L59" s="488" t="e">
        <f t="shared" si="13"/>
        <v>#N/A</v>
      </c>
    </row>
    <row r="60" spans="1:14" ht="15" customHeight="1" x14ac:dyDescent="0.2">
      <c r="A60" s="490" t="s">
        <v>467</v>
      </c>
      <c r="B60" s="487">
        <v>20111</v>
      </c>
      <c r="C60" s="487">
        <v>3019</v>
      </c>
      <c r="D60" s="487">
        <v>1438</v>
      </c>
      <c r="E60" s="488">
        <f t="shared" si="11"/>
        <v>100.56002800140007</v>
      </c>
      <c r="F60" s="488">
        <f t="shared" si="11"/>
        <v>96.20777565328234</v>
      </c>
      <c r="G60" s="488">
        <f t="shared" si="11"/>
        <v>110.10719754977029</v>
      </c>
      <c r="H60" s="489" t="str">
        <f t="shared" si="14"/>
        <v/>
      </c>
      <c r="I60" s="488" t="str">
        <f t="shared" si="12"/>
        <v/>
      </c>
      <c r="J60" s="488" t="str">
        <f t="shared" si="10"/>
        <v/>
      </c>
      <c r="K60" s="488" t="str">
        <f t="shared" si="10"/>
        <v/>
      </c>
      <c r="L60" s="488" t="e">
        <f t="shared" si="13"/>
        <v>#N/A</v>
      </c>
    </row>
    <row r="61" spans="1:14" ht="15" customHeight="1" x14ac:dyDescent="0.2">
      <c r="A61" s="490">
        <v>42614</v>
      </c>
      <c r="B61" s="487">
        <v>20493</v>
      </c>
      <c r="C61" s="487">
        <v>2939</v>
      </c>
      <c r="D61" s="487">
        <v>1467</v>
      </c>
      <c r="E61" s="488">
        <f t="shared" si="11"/>
        <v>102.4701235061753</v>
      </c>
      <c r="F61" s="488">
        <f t="shared" si="11"/>
        <v>93.658381134480564</v>
      </c>
      <c r="G61" s="488">
        <f t="shared" si="11"/>
        <v>112.32771822358345</v>
      </c>
      <c r="H61" s="489">
        <f t="shared" si="14"/>
        <v>42614</v>
      </c>
      <c r="I61" s="488">
        <f t="shared" si="12"/>
        <v>102.4701235061753</v>
      </c>
      <c r="J61" s="488">
        <f t="shared" si="10"/>
        <v>93.658381134480564</v>
      </c>
      <c r="K61" s="488">
        <f t="shared" si="10"/>
        <v>112.32771822358345</v>
      </c>
      <c r="L61" s="488" t="e">
        <f t="shared" si="13"/>
        <v>#N/A</v>
      </c>
    </row>
    <row r="62" spans="1:14" ht="15" customHeight="1" x14ac:dyDescent="0.2">
      <c r="A62" s="490" t="s">
        <v>468</v>
      </c>
      <c r="B62" s="487">
        <v>20283</v>
      </c>
      <c r="C62" s="487">
        <v>2961</v>
      </c>
      <c r="D62" s="487">
        <v>1416</v>
      </c>
      <c r="E62" s="488">
        <f t="shared" si="11"/>
        <v>101.42007100355018</v>
      </c>
      <c r="F62" s="488">
        <f t="shared" si="11"/>
        <v>94.359464627151041</v>
      </c>
      <c r="G62" s="488">
        <f t="shared" si="11"/>
        <v>108.42266462480859</v>
      </c>
      <c r="H62" s="489" t="str">
        <f t="shared" si="14"/>
        <v/>
      </c>
      <c r="I62" s="488" t="str">
        <f t="shared" si="12"/>
        <v/>
      </c>
      <c r="J62" s="488" t="str">
        <f t="shared" si="10"/>
        <v/>
      </c>
      <c r="K62" s="488" t="str">
        <f t="shared" si="10"/>
        <v/>
      </c>
      <c r="L62" s="488" t="e">
        <f t="shared" si="13"/>
        <v>#N/A</v>
      </c>
    </row>
    <row r="63" spans="1:14" ht="15" customHeight="1" x14ac:dyDescent="0.2">
      <c r="A63" s="490" t="s">
        <v>469</v>
      </c>
      <c r="B63" s="487">
        <v>20420</v>
      </c>
      <c r="C63" s="487">
        <v>2973</v>
      </c>
      <c r="D63" s="487">
        <v>1387</v>
      </c>
      <c r="E63" s="488">
        <f t="shared" si="11"/>
        <v>102.10510525526277</v>
      </c>
      <c r="F63" s="488">
        <f t="shared" si="11"/>
        <v>94.74187380497132</v>
      </c>
      <c r="G63" s="488">
        <f t="shared" si="11"/>
        <v>106.20214395099541</v>
      </c>
      <c r="H63" s="489" t="str">
        <f t="shared" si="14"/>
        <v/>
      </c>
      <c r="I63" s="488" t="str">
        <f t="shared" si="12"/>
        <v/>
      </c>
      <c r="J63" s="488" t="str">
        <f t="shared" si="10"/>
        <v/>
      </c>
      <c r="K63" s="488" t="str">
        <f t="shared" si="10"/>
        <v/>
      </c>
      <c r="L63" s="488" t="e">
        <f t="shared" si="13"/>
        <v>#N/A</v>
      </c>
    </row>
    <row r="64" spans="1:14" ht="15" customHeight="1" x14ac:dyDescent="0.2">
      <c r="A64" s="490" t="s">
        <v>470</v>
      </c>
      <c r="B64" s="487">
        <v>20464</v>
      </c>
      <c r="C64" s="487">
        <v>2883</v>
      </c>
      <c r="D64" s="487">
        <v>1403</v>
      </c>
      <c r="E64" s="488">
        <f t="shared" si="11"/>
        <v>102.3251162558128</v>
      </c>
      <c r="F64" s="488">
        <f t="shared" si="11"/>
        <v>91.873804971319302</v>
      </c>
      <c r="G64" s="488">
        <f t="shared" si="11"/>
        <v>107.42725880551302</v>
      </c>
      <c r="H64" s="489" t="str">
        <f t="shared" si="14"/>
        <v/>
      </c>
      <c r="I64" s="488" t="str">
        <f t="shared" si="12"/>
        <v/>
      </c>
      <c r="J64" s="488" t="str">
        <f t="shared" si="10"/>
        <v/>
      </c>
      <c r="K64" s="488" t="str">
        <f t="shared" si="10"/>
        <v/>
      </c>
      <c r="L64" s="488" t="e">
        <f t="shared" si="13"/>
        <v>#N/A</v>
      </c>
    </row>
    <row r="65" spans="1:12" ht="15" customHeight="1" x14ac:dyDescent="0.2">
      <c r="A65" s="490">
        <v>42979</v>
      </c>
      <c r="B65" s="487">
        <v>20800</v>
      </c>
      <c r="C65" s="487">
        <v>2838</v>
      </c>
      <c r="D65" s="487">
        <v>1460</v>
      </c>
      <c r="E65" s="488">
        <f t="shared" si="11"/>
        <v>104.00520026001301</v>
      </c>
      <c r="F65" s="488">
        <f t="shared" si="11"/>
        <v>90.439770554493307</v>
      </c>
      <c r="G65" s="488">
        <f t="shared" si="11"/>
        <v>111.79173047473201</v>
      </c>
      <c r="H65" s="489">
        <f t="shared" si="14"/>
        <v>42979</v>
      </c>
      <c r="I65" s="488">
        <f t="shared" si="12"/>
        <v>104.00520026001301</v>
      </c>
      <c r="J65" s="488">
        <f t="shared" si="10"/>
        <v>90.439770554493307</v>
      </c>
      <c r="K65" s="488">
        <f t="shared" si="10"/>
        <v>111.79173047473201</v>
      </c>
      <c r="L65" s="488" t="e">
        <f t="shared" si="13"/>
        <v>#N/A</v>
      </c>
    </row>
    <row r="66" spans="1:12" ht="15" customHeight="1" x14ac:dyDescent="0.2">
      <c r="A66" s="490" t="s">
        <v>471</v>
      </c>
      <c r="B66" s="487">
        <v>20667</v>
      </c>
      <c r="C66" s="487">
        <v>2805</v>
      </c>
      <c r="D66" s="487">
        <v>1439</v>
      </c>
      <c r="E66" s="488">
        <f t="shared" si="11"/>
        <v>103.34016700835042</v>
      </c>
      <c r="F66" s="488">
        <f t="shared" si="11"/>
        <v>89.388145315487577</v>
      </c>
      <c r="G66" s="488">
        <f t="shared" si="11"/>
        <v>110.18376722817764</v>
      </c>
      <c r="H66" s="489" t="str">
        <f t="shared" si="14"/>
        <v/>
      </c>
      <c r="I66" s="488" t="str">
        <f t="shared" si="12"/>
        <v/>
      </c>
      <c r="J66" s="488" t="str">
        <f t="shared" si="10"/>
        <v/>
      </c>
      <c r="K66" s="488" t="str">
        <f t="shared" si="10"/>
        <v/>
      </c>
      <c r="L66" s="488" t="e">
        <f t="shared" si="13"/>
        <v>#N/A</v>
      </c>
    </row>
    <row r="67" spans="1:12" ht="15" customHeight="1" x14ac:dyDescent="0.2">
      <c r="A67" s="490" t="s">
        <v>472</v>
      </c>
      <c r="B67" s="487">
        <v>20796</v>
      </c>
      <c r="C67" s="487">
        <v>2837</v>
      </c>
      <c r="D67" s="487">
        <v>1400</v>
      </c>
      <c r="E67" s="488">
        <f t="shared" si="11"/>
        <v>103.985199259963</v>
      </c>
      <c r="F67" s="488">
        <f t="shared" si="11"/>
        <v>90.407903123008282</v>
      </c>
      <c r="G67" s="488">
        <f t="shared" si="11"/>
        <v>107.19754977029096</v>
      </c>
      <c r="H67" s="489" t="str">
        <f t="shared" si="14"/>
        <v/>
      </c>
      <c r="I67" s="488" t="str">
        <f t="shared" si="12"/>
        <v/>
      </c>
      <c r="J67" s="488" t="str">
        <f t="shared" si="12"/>
        <v/>
      </c>
      <c r="K67" s="488" t="str">
        <f t="shared" si="12"/>
        <v/>
      </c>
      <c r="L67" s="488" t="e">
        <f t="shared" si="13"/>
        <v>#N/A</v>
      </c>
    </row>
    <row r="68" spans="1:12" ht="15" customHeight="1" x14ac:dyDescent="0.2">
      <c r="A68" s="490" t="s">
        <v>473</v>
      </c>
      <c r="B68" s="487">
        <v>20781</v>
      </c>
      <c r="C68" s="487">
        <v>2890</v>
      </c>
      <c r="D68" s="487">
        <v>1406</v>
      </c>
      <c r="E68" s="488">
        <f t="shared" si="11"/>
        <v>103.91019550977549</v>
      </c>
      <c r="F68" s="488">
        <f t="shared" si="11"/>
        <v>92.096876991714467</v>
      </c>
      <c r="G68" s="488">
        <f t="shared" si="11"/>
        <v>107.65696784073506</v>
      </c>
      <c r="H68" s="489" t="str">
        <f t="shared" si="14"/>
        <v/>
      </c>
      <c r="I68" s="488" t="str">
        <f t="shared" si="12"/>
        <v/>
      </c>
      <c r="J68" s="488" t="str">
        <f t="shared" si="12"/>
        <v/>
      </c>
      <c r="K68" s="488" t="str">
        <f t="shared" si="12"/>
        <v/>
      </c>
      <c r="L68" s="488" t="e">
        <f t="shared" si="13"/>
        <v>#N/A</v>
      </c>
    </row>
    <row r="69" spans="1:12" ht="15" customHeight="1" x14ac:dyDescent="0.2">
      <c r="A69" s="490">
        <v>43344</v>
      </c>
      <c r="B69" s="487">
        <v>21297</v>
      </c>
      <c r="C69" s="487">
        <v>2884</v>
      </c>
      <c r="D69" s="487">
        <v>1469</v>
      </c>
      <c r="E69" s="488">
        <f t="shared" si="11"/>
        <v>106.49032451622583</v>
      </c>
      <c r="F69" s="488">
        <f t="shared" si="11"/>
        <v>91.905672402804342</v>
      </c>
      <c r="G69" s="488">
        <f t="shared" si="11"/>
        <v>112.48085758039817</v>
      </c>
      <c r="H69" s="489">
        <f t="shared" si="14"/>
        <v>43344</v>
      </c>
      <c r="I69" s="488">
        <f t="shared" si="12"/>
        <v>106.49032451622583</v>
      </c>
      <c r="J69" s="488">
        <f t="shared" si="12"/>
        <v>91.905672402804342</v>
      </c>
      <c r="K69" s="488">
        <f t="shared" si="12"/>
        <v>112.48085758039817</v>
      </c>
      <c r="L69" s="488" t="e">
        <f t="shared" si="13"/>
        <v>#N/A</v>
      </c>
    </row>
    <row r="70" spans="1:12" ht="15" customHeight="1" x14ac:dyDescent="0.2">
      <c r="A70" s="490" t="s">
        <v>474</v>
      </c>
      <c r="B70" s="487">
        <v>21108</v>
      </c>
      <c r="C70" s="487">
        <v>2892</v>
      </c>
      <c r="D70" s="487">
        <v>1492</v>
      </c>
      <c r="E70" s="488">
        <f t="shared" si="11"/>
        <v>105.5452772638632</v>
      </c>
      <c r="F70" s="488">
        <f t="shared" si="11"/>
        <v>92.160611854684518</v>
      </c>
      <c r="G70" s="488">
        <f t="shared" si="11"/>
        <v>114.24196018376722</v>
      </c>
      <c r="H70" s="489" t="str">
        <f t="shared" si="14"/>
        <v/>
      </c>
      <c r="I70" s="488" t="str">
        <f t="shared" si="12"/>
        <v/>
      </c>
      <c r="J70" s="488" t="str">
        <f t="shared" si="12"/>
        <v/>
      </c>
      <c r="K70" s="488" t="str">
        <f t="shared" si="12"/>
        <v/>
      </c>
      <c r="L70" s="488" t="e">
        <f t="shared" si="13"/>
        <v>#N/A</v>
      </c>
    </row>
    <row r="71" spans="1:12" ht="15" customHeight="1" x14ac:dyDescent="0.2">
      <c r="A71" s="490" t="s">
        <v>475</v>
      </c>
      <c r="B71" s="487">
        <v>20809</v>
      </c>
      <c r="C71" s="487">
        <v>2838</v>
      </c>
      <c r="D71" s="487">
        <v>1443</v>
      </c>
      <c r="E71" s="491">
        <f t="shared" ref="E71:G75" si="15">IF($A$51=37802,IF(COUNTBLANK(B$51:B$70)&gt;0,#N/A,IF(ISBLANK(B71)=FALSE,B71/B$51*100,#N/A)),IF(COUNTBLANK(B$51:B$75)&gt;0,#N/A,B71/B$51*100))</f>
        <v>104.05020251012552</v>
      </c>
      <c r="F71" s="491">
        <f t="shared" si="15"/>
        <v>90.439770554493307</v>
      </c>
      <c r="G71" s="491">
        <f t="shared" si="15"/>
        <v>110.49004594180704</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20690</v>
      </c>
      <c r="C72" s="487">
        <v>2797</v>
      </c>
      <c r="D72" s="487">
        <v>1429</v>
      </c>
      <c r="E72" s="491">
        <f t="shared" si="15"/>
        <v>103.45517275863794</v>
      </c>
      <c r="F72" s="491">
        <f t="shared" si="15"/>
        <v>89.133205863607387</v>
      </c>
      <c r="G72" s="491">
        <f t="shared" si="15"/>
        <v>109.41807044410415</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20847</v>
      </c>
      <c r="C73" s="487">
        <v>2664</v>
      </c>
      <c r="D73" s="487">
        <v>1490</v>
      </c>
      <c r="E73" s="491">
        <f t="shared" si="15"/>
        <v>104.24021201060052</v>
      </c>
      <c r="F73" s="491">
        <f t="shared" si="15"/>
        <v>84.894837476099426</v>
      </c>
      <c r="G73" s="491">
        <f t="shared" si="15"/>
        <v>114.08882082695253</v>
      </c>
      <c r="H73" s="492">
        <f>IF(A$51=37802,IF(ISERROR(L73)=TRUE,IF(ISBLANK(A73)=FALSE,IF(MONTH(A73)=MONTH(MAX(A$51:A$75)),A73,""),""),""),IF(ISERROR(L73)=TRUE,IF(MONTH(A73)=MONTH(MAX(A$51:A$75)),A73,""),""))</f>
        <v>43709</v>
      </c>
      <c r="I73" s="488">
        <f t="shared" si="12"/>
        <v>104.24021201060052</v>
      </c>
      <c r="J73" s="488">
        <f t="shared" si="12"/>
        <v>84.894837476099426</v>
      </c>
      <c r="K73" s="488">
        <f t="shared" si="12"/>
        <v>114.08882082695253</v>
      </c>
      <c r="L73" s="488" t="e">
        <f t="shared" si="13"/>
        <v>#N/A</v>
      </c>
    </row>
    <row r="74" spans="1:12" ht="15" customHeight="1" x14ac:dyDescent="0.2">
      <c r="A74" s="490" t="s">
        <v>477</v>
      </c>
      <c r="B74" s="487">
        <v>20600</v>
      </c>
      <c r="C74" s="487">
        <v>2683</v>
      </c>
      <c r="D74" s="487">
        <v>1472</v>
      </c>
      <c r="E74" s="491">
        <f t="shared" si="15"/>
        <v>103.00515025751287</v>
      </c>
      <c r="F74" s="491">
        <f t="shared" si="15"/>
        <v>85.50031867431484</v>
      </c>
      <c r="G74" s="491">
        <f t="shared" si="15"/>
        <v>112.71056661562022</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20577</v>
      </c>
      <c r="C75" s="493">
        <v>2506</v>
      </c>
      <c r="D75" s="493">
        <v>1415</v>
      </c>
      <c r="E75" s="491">
        <f t="shared" si="15"/>
        <v>102.89014450722536</v>
      </c>
      <c r="F75" s="491">
        <f t="shared" si="15"/>
        <v>79.85978330146591</v>
      </c>
      <c r="G75" s="491">
        <f t="shared" si="15"/>
        <v>108.34609494640122</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104.24021201060052</v>
      </c>
      <c r="J77" s="488">
        <f>IF(J75&lt;&gt;"",J75,IF(J74&lt;&gt;"",J74,IF(J73&lt;&gt;"",J73,IF(J72&lt;&gt;"",J72,IF(J71&lt;&gt;"",J71,IF(J70&lt;&gt;"",J70,""))))))</f>
        <v>84.894837476099426</v>
      </c>
      <c r="K77" s="488">
        <f>IF(K75&lt;&gt;"",K75,IF(K74&lt;&gt;"",K74,IF(K73&lt;&gt;"",K73,IF(K72&lt;&gt;"",K72,IF(K71&lt;&gt;"",K71,IF(K70&lt;&gt;"",K70,""))))))</f>
        <v>114.08882082695253</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+4,2%</v>
      </c>
      <c r="J79" s="488" t="str">
        <f>"GeB - ausschließlich: "&amp;IF(J77&gt;100,"+","")&amp;TEXT(J77-100,"0,0")&amp;"%"</f>
        <v>GeB - ausschließlich: -15,1%</v>
      </c>
      <c r="K79" s="488" t="str">
        <f>"GeB - im Nebenjob: "&amp;IF(K77&gt;100,"+","")&amp;TEXT(K77-100,"0,0")&amp;"%"</f>
        <v>GeB - im Nebenjob: +14,1%</v>
      </c>
    </row>
    <row r="81" spans="9:9" ht="15" customHeight="1" x14ac:dyDescent="0.2">
      <c r="I81" s="488" t="str">
        <f>IF(ISERROR(HLOOKUP(1,I$78:K$79,2,FALSE)),"",HLOOKUP(1,I$78:K$79,2,FALSE))</f>
        <v>GeB - im Nebenjob: +14,1%</v>
      </c>
    </row>
    <row r="82" spans="9:9" ht="15" customHeight="1" x14ac:dyDescent="0.2">
      <c r="I82" s="488" t="str">
        <f>IF(ISERROR(HLOOKUP(2,I$78:K$79,2,FALSE)),"",HLOOKUP(2,I$78:K$79,2,FALSE))</f>
        <v>SvB: +4,2%</v>
      </c>
    </row>
    <row r="83" spans="9:9" ht="15" customHeight="1" x14ac:dyDescent="0.2">
      <c r="I83" s="488" t="str">
        <f>IF(ISERROR(HLOOKUP(3,I$78:K$79,2,FALSE)),"",HLOOKUP(3,I$78:K$79,2,FALSE))</f>
        <v>GeB - ausschließlich: -15,1%</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2020-09-25T09:27:48Z</dcterms:created>
  <dcterms:modified xsi:type="dcterms:W3CDTF">2020-09-28T08:09:19Z</dcterms:modified>
</cp:coreProperties>
</file>