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I75" i="24" s="1"/>
  <c r="G75" i="24"/>
  <c r="F75" i="24"/>
  <c r="E75" i="24"/>
  <c r="L74" i="24"/>
  <c r="H74" i="24" s="1"/>
  <c r="G74" i="24"/>
  <c r="F74" i="24"/>
  <c r="E74" i="24"/>
  <c r="L73" i="24"/>
  <c r="H73" i="24" s="1"/>
  <c r="I73" i="24" s="1"/>
  <c r="G73" i="24"/>
  <c r="F73" i="24"/>
  <c r="E73" i="24"/>
  <c r="L72" i="24"/>
  <c r="H72" i="24" s="1"/>
  <c r="I72" i="24" s="1"/>
  <c r="G72" i="24"/>
  <c r="F72" i="24"/>
  <c r="E72" i="24"/>
  <c r="L71" i="24"/>
  <c r="H71" i="24" s="1"/>
  <c r="I71" i="24"/>
  <c r="G71" i="24"/>
  <c r="F71" i="24"/>
  <c r="E71" i="24"/>
  <c r="L70" i="24"/>
  <c r="H70" i="24" s="1"/>
  <c r="I70" i="24" s="1"/>
  <c r="G70" i="24"/>
  <c r="F70" i="24"/>
  <c r="E70" i="24"/>
  <c r="L69" i="24"/>
  <c r="H69" i="24" s="1"/>
  <c r="I69" i="24"/>
  <c r="G69" i="24"/>
  <c r="F69" i="24"/>
  <c r="E69" i="24"/>
  <c r="L68" i="24"/>
  <c r="H68" i="24" s="1"/>
  <c r="I68" i="24"/>
  <c r="G68" i="24"/>
  <c r="F68" i="24"/>
  <c r="E68" i="24"/>
  <c r="L67" i="24"/>
  <c r="H67" i="24" s="1"/>
  <c r="I67" i="24"/>
  <c r="G67" i="24"/>
  <c r="F67" i="24"/>
  <c r="E67" i="24"/>
  <c r="L66" i="24"/>
  <c r="H66" i="24" s="1"/>
  <c r="G66" i="24"/>
  <c r="F66" i="24"/>
  <c r="E66" i="24"/>
  <c r="L65" i="24"/>
  <c r="H65" i="24" s="1"/>
  <c r="I65" i="24"/>
  <c r="G65" i="24"/>
  <c r="F65" i="24"/>
  <c r="E65" i="24"/>
  <c r="L64" i="24"/>
  <c r="H64" i="24" s="1"/>
  <c r="I64" i="24" s="1"/>
  <c r="G64" i="24"/>
  <c r="F64" i="24"/>
  <c r="E64" i="24"/>
  <c r="L63" i="24"/>
  <c r="H63" i="24" s="1"/>
  <c r="I63" i="24"/>
  <c r="G63" i="24"/>
  <c r="F63" i="24"/>
  <c r="E63" i="24"/>
  <c r="L62" i="24"/>
  <c r="H62" i="24" s="1"/>
  <c r="I62" i="24" s="1"/>
  <c r="G62" i="24"/>
  <c r="F62" i="24"/>
  <c r="E62" i="24"/>
  <c r="L61" i="24"/>
  <c r="H61" i="24" s="1"/>
  <c r="I61" i="24"/>
  <c r="G61" i="24"/>
  <c r="F61" i="24"/>
  <c r="E61" i="24"/>
  <c r="L60" i="24"/>
  <c r="H60" i="24" s="1"/>
  <c r="I60" i="24"/>
  <c r="G60" i="24"/>
  <c r="F60" i="24"/>
  <c r="E60" i="24"/>
  <c r="L59" i="24"/>
  <c r="H59" i="24" s="1"/>
  <c r="I59" i="24"/>
  <c r="G59" i="24"/>
  <c r="F59" i="24"/>
  <c r="E59" i="24"/>
  <c r="L58" i="24"/>
  <c r="H58" i="24" s="1"/>
  <c r="G58" i="24"/>
  <c r="F58" i="24"/>
  <c r="E58" i="24"/>
  <c r="L57" i="24"/>
  <c r="H57" i="24" s="1"/>
  <c r="I57" i="24"/>
  <c r="G57" i="24"/>
  <c r="F57" i="24"/>
  <c r="E57" i="24"/>
  <c r="L56" i="24"/>
  <c r="H56" i="24" s="1"/>
  <c r="I56" i="24" s="1"/>
  <c r="G56" i="24"/>
  <c r="F56" i="24"/>
  <c r="E56" i="24"/>
  <c r="L55" i="24"/>
  <c r="H55" i="24" s="1"/>
  <c r="I55" i="24"/>
  <c r="G55" i="24"/>
  <c r="F55" i="24"/>
  <c r="E55" i="24"/>
  <c r="L54" i="24"/>
  <c r="H54" i="24" s="1"/>
  <c r="I54" i="24" s="1"/>
  <c r="G54" i="24"/>
  <c r="F54" i="24"/>
  <c r="E54" i="24"/>
  <c r="L53" i="24"/>
  <c r="H53" i="24" s="1"/>
  <c r="I53" i="24"/>
  <c r="G53" i="24"/>
  <c r="F53" i="24"/>
  <c r="E53" i="24"/>
  <c r="L52" i="24"/>
  <c r="H52" i="24" s="1"/>
  <c r="I52" i="24"/>
  <c r="G52" i="24"/>
  <c r="F52" i="24"/>
  <c r="E52" i="24"/>
  <c r="L51" i="24"/>
  <c r="H51" i="24" s="1"/>
  <c r="I51" i="24"/>
  <c r="G51" i="24"/>
  <c r="F51" i="24"/>
  <c r="E51" i="24"/>
  <c r="L44" i="24"/>
  <c r="I44" i="24"/>
  <c r="F44" i="24"/>
  <c r="D44" i="24"/>
  <c r="C44" i="24"/>
  <c r="M44" i="24" s="1"/>
  <c r="B44" i="24"/>
  <c r="K44" i="24" s="1"/>
  <c r="M43" i="24"/>
  <c r="J43" i="24"/>
  <c r="G43" i="24"/>
  <c r="E43" i="24"/>
  <c r="C43" i="24"/>
  <c r="I43" i="24" s="1"/>
  <c r="B43" i="24"/>
  <c r="L42" i="24"/>
  <c r="K42" i="24"/>
  <c r="I42" i="24"/>
  <c r="F42" i="24"/>
  <c r="D42" i="24"/>
  <c r="C42" i="24"/>
  <c r="M42" i="24" s="1"/>
  <c r="B42" i="24"/>
  <c r="J42" i="24" s="1"/>
  <c r="M41" i="24"/>
  <c r="G41" i="24"/>
  <c r="E41" i="24"/>
  <c r="C41" i="24"/>
  <c r="I41" i="24" s="1"/>
  <c r="B41" i="24"/>
  <c r="J41" i="24" s="1"/>
  <c r="L40" i="24"/>
  <c r="K40" i="24"/>
  <c r="I40" i="24"/>
  <c r="F40" i="24"/>
  <c r="D40" i="24"/>
  <c r="C40" i="24"/>
  <c r="M40" i="24" s="1"/>
  <c r="B40" i="24"/>
  <c r="J40" i="24" s="1"/>
  <c r="M36" i="24"/>
  <c r="L36" i="24"/>
  <c r="K36" i="24"/>
  <c r="J36" i="24"/>
  <c r="I36" i="24"/>
  <c r="H36" i="24"/>
  <c r="G36" i="24"/>
  <c r="F36" i="24"/>
  <c r="E36" i="24"/>
  <c r="D36" i="24"/>
  <c r="K57" i="15"/>
  <c r="L57" i="15" s="1"/>
  <c r="C38" i="24"/>
  <c r="C37" i="24"/>
  <c r="M37" i="24" s="1"/>
  <c r="C35" i="24"/>
  <c r="C34" i="24"/>
  <c r="L34" i="24" s="1"/>
  <c r="C33" i="24"/>
  <c r="C32" i="24"/>
  <c r="L32" i="24" s="1"/>
  <c r="C31" i="24"/>
  <c r="C30" i="24"/>
  <c r="C29" i="24"/>
  <c r="C28" i="24"/>
  <c r="C27" i="24"/>
  <c r="C26" i="24"/>
  <c r="L26" i="24" s="1"/>
  <c r="C25" i="24"/>
  <c r="C24" i="24"/>
  <c r="L24" i="24" s="1"/>
  <c r="C23" i="24"/>
  <c r="C22" i="24"/>
  <c r="C21" i="24"/>
  <c r="C20" i="24"/>
  <c r="C19" i="24"/>
  <c r="C18" i="24"/>
  <c r="L18" i="24" s="1"/>
  <c r="C17" i="24"/>
  <c r="C16" i="24"/>
  <c r="C15" i="24"/>
  <c r="C9" i="24"/>
  <c r="C8" i="24"/>
  <c r="C7" i="24"/>
  <c r="B38" i="24"/>
  <c r="B37" i="24"/>
  <c r="B35" i="24"/>
  <c r="B34" i="24"/>
  <c r="B33" i="24"/>
  <c r="B32" i="24"/>
  <c r="B31" i="24"/>
  <c r="B30" i="24"/>
  <c r="B29" i="24"/>
  <c r="K29" i="24" s="1"/>
  <c r="B28" i="24"/>
  <c r="B27" i="24"/>
  <c r="B26" i="24"/>
  <c r="B25" i="24"/>
  <c r="B24" i="24"/>
  <c r="B23" i="24"/>
  <c r="B22" i="24"/>
  <c r="B21" i="24"/>
  <c r="B20" i="24"/>
  <c r="B19" i="24"/>
  <c r="B18" i="24"/>
  <c r="B17" i="24"/>
  <c r="B16" i="24"/>
  <c r="B15" i="24"/>
  <c r="B9" i="24"/>
  <c r="B8" i="24"/>
  <c r="B7" i="24"/>
  <c r="G24" i="24" l="1"/>
  <c r="G32" i="24"/>
  <c r="L16" i="24"/>
  <c r="G16" i="24"/>
  <c r="F21" i="24"/>
  <c r="D21" i="24"/>
  <c r="J21" i="24"/>
  <c r="H21" i="24"/>
  <c r="K21" i="24"/>
  <c r="G27" i="24"/>
  <c r="M27" i="24"/>
  <c r="E27" i="24"/>
  <c r="L27" i="24"/>
  <c r="I27" i="24"/>
  <c r="G35" i="24"/>
  <c r="M35" i="24"/>
  <c r="E35" i="24"/>
  <c r="L35" i="24"/>
  <c r="I35" i="24"/>
  <c r="F9" i="24"/>
  <c r="D9" i="24"/>
  <c r="J9" i="24"/>
  <c r="H9" i="24"/>
  <c r="K9" i="24"/>
  <c r="G19" i="24"/>
  <c r="M19" i="24"/>
  <c r="E19" i="24"/>
  <c r="L19" i="24"/>
  <c r="I19" i="24"/>
  <c r="G7" i="24"/>
  <c r="M7" i="24"/>
  <c r="E7" i="24"/>
  <c r="L7" i="24"/>
  <c r="I7" i="24"/>
  <c r="K16" i="24"/>
  <c r="J16" i="24"/>
  <c r="H16" i="24"/>
  <c r="F16" i="24"/>
  <c r="D16" i="24"/>
  <c r="K22" i="24"/>
  <c r="J22" i="24"/>
  <c r="H22" i="24"/>
  <c r="F22" i="24"/>
  <c r="D22" i="24"/>
  <c r="K32" i="24"/>
  <c r="J32" i="24"/>
  <c r="H32" i="24"/>
  <c r="F32" i="24"/>
  <c r="D32" i="24"/>
  <c r="B39" i="24"/>
  <c r="B45" i="24"/>
  <c r="G17" i="24"/>
  <c r="M17" i="24"/>
  <c r="E17" i="24"/>
  <c r="L17" i="24"/>
  <c r="I17" i="24"/>
  <c r="K26" i="24"/>
  <c r="J26" i="24"/>
  <c r="H26" i="24"/>
  <c r="F26" i="24"/>
  <c r="D26" i="24"/>
  <c r="F29" i="24"/>
  <c r="D29" i="24"/>
  <c r="J29" i="24"/>
  <c r="H29" i="24"/>
  <c r="I8" i="24"/>
  <c r="M8" i="24"/>
  <c r="E8" i="24"/>
  <c r="L8" i="24"/>
  <c r="G8" i="24"/>
  <c r="G9" i="24"/>
  <c r="M9" i="24"/>
  <c r="E9" i="24"/>
  <c r="L9" i="24"/>
  <c r="I9" i="24"/>
  <c r="C14" i="24"/>
  <c r="C6" i="24"/>
  <c r="G21" i="24"/>
  <c r="M21" i="24"/>
  <c r="E21" i="24"/>
  <c r="L21" i="24"/>
  <c r="I21" i="24"/>
  <c r="G31" i="24"/>
  <c r="M31" i="24"/>
  <c r="E31" i="24"/>
  <c r="L31" i="24"/>
  <c r="I31" i="24"/>
  <c r="K58" i="24"/>
  <c r="J58" i="24"/>
  <c r="I58" i="24"/>
  <c r="M38" i="24"/>
  <c r="E38" i="24"/>
  <c r="L38" i="24"/>
  <c r="G38" i="24"/>
  <c r="I38" i="24"/>
  <c r="F17" i="24"/>
  <c r="D17" i="24"/>
  <c r="J17" i="24"/>
  <c r="K17" i="24"/>
  <c r="H17" i="24"/>
  <c r="K20" i="24"/>
  <c r="J20" i="24"/>
  <c r="H20" i="24"/>
  <c r="F20" i="24"/>
  <c r="D20" i="24"/>
  <c r="F23" i="24"/>
  <c r="D23" i="24"/>
  <c r="J23" i="24"/>
  <c r="K23" i="24"/>
  <c r="H23" i="24"/>
  <c r="F33" i="24"/>
  <c r="D33" i="24"/>
  <c r="J33" i="24"/>
  <c r="K33" i="24"/>
  <c r="H33" i="24"/>
  <c r="H37" i="24"/>
  <c r="F37" i="24"/>
  <c r="D37" i="24"/>
  <c r="K37" i="24"/>
  <c r="J37" i="24"/>
  <c r="I28" i="24"/>
  <c r="M28" i="24"/>
  <c r="E28" i="24"/>
  <c r="L28" i="24"/>
  <c r="G28" i="24"/>
  <c r="C45" i="24"/>
  <c r="C39" i="24"/>
  <c r="K74" i="24"/>
  <c r="J74" i="24"/>
  <c r="I74" i="24"/>
  <c r="I30" i="24"/>
  <c r="M30" i="24"/>
  <c r="E30" i="24"/>
  <c r="L30" i="24"/>
  <c r="G30" i="24"/>
  <c r="F27" i="24"/>
  <c r="D27" i="24"/>
  <c r="J27" i="24"/>
  <c r="K27" i="24"/>
  <c r="H27" i="24"/>
  <c r="G15" i="24"/>
  <c r="M15" i="24"/>
  <c r="E15" i="24"/>
  <c r="L15" i="24"/>
  <c r="I15" i="24"/>
  <c r="G25" i="24"/>
  <c r="M25" i="24"/>
  <c r="E25" i="24"/>
  <c r="L25" i="24"/>
  <c r="I25" i="24"/>
  <c r="F19" i="24"/>
  <c r="D19" i="24"/>
  <c r="J19" i="24"/>
  <c r="K19" i="24"/>
  <c r="H19" i="24"/>
  <c r="F7" i="24"/>
  <c r="D7" i="24"/>
  <c r="J7" i="24"/>
  <c r="K7" i="24"/>
  <c r="H7" i="24"/>
  <c r="B14" i="24"/>
  <c r="B6" i="24"/>
  <c r="K24" i="24"/>
  <c r="J24" i="24"/>
  <c r="H24" i="24"/>
  <c r="F24" i="24"/>
  <c r="D24" i="24"/>
  <c r="K30" i="24"/>
  <c r="J30" i="24"/>
  <c r="H30" i="24"/>
  <c r="F30" i="24"/>
  <c r="D30" i="24"/>
  <c r="I22" i="24"/>
  <c r="M22" i="24"/>
  <c r="E22" i="24"/>
  <c r="L22" i="24"/>
  <c r="G22" i="24"/>
  <c r="G29" i="24"/>
  <c r="M29" i="24"/>
  <c r="E29" i="24"/>
  <c r="L29" i="24"/>
  <c r="I29" i="24"/>
  <c r="I20" i="24"/>
  <c r="M20" i="24"/>
  <c r="E20" i="24"/>
  <c r="L20" i="24"/>
  <c r="G20" i="24"/>
  <c r="K18" i="24"/>
  <c r="J18" i="24"/>
  <c r="H18" i="24"/>
  <c r="F18" i="24"/>
  <c r="D18" i="24"/>
  <c r="K34" i="24"/>
  <c r="J34" i="24"/>
  <c r="H34" i="24"/>
  <c r="F34" i="24"/>
  <c r="D34" i="24"/>
  <c r="D38" i="24"/>
  <c r="K38" i="24"/>
  <c r="J38" i="24"/>
  <c r="H38" i="24"/>
  <c r="F38" i="24"/>
  <c r="I37" i="24"/>
  <c r="G37" i="24"/>
  <c r="L37" i="24"/>
  <c r="E37" i="24"/>
  <c r="K8" i="24"/>
  <c r="J8" i="24"/>
  <c r="H8" i="24"/>
  <c r="F8" i="24"/>
  <c r="D8" i="24"/>
  <c r="F35" i="24"/>
  <c r="D35" i="24"/>
  <c r="J35" i="24"/>
  <c r="K35" i="24"/>
  <c r="H35" i="24"/>
  <c r="F15" i="24"/>
  <c r="D15" i="24"/>
  <c r="J15" i="24"/>
  <c r="K15" i="24"/>
  <c r="H15" i="24"/>
  <c r="F25" i="24"/>
  <c r="D25" i="24"/>
  <c r="J25" i="24"/>
  <c r="K25" i="24"/>
  <c r="H25" i="24"/>
  <c r="K28" i="24"/>
  <c r="J28" i="24"/>
  <c r="H28" i="24"/>
  <c r="F28" i="24"/>
  <c r="D28" i="24"/>
  <c r="F31" i="24"/>
  <c r="D31" i="24"/>
  <c r="J31" i="24"/>
  <c r="K31" i="24"/>
  <c r="H31" i="24"/>
  <c r="G23" i="24"/>
  <c r="M23" i="24"/>
  <c r="E23" i="24"/>
  <c r="L23" i="24"/>
  <c r="I23" i="24"/>
  <c r="G33" i="24"/>
  <c r="M33" i="24"/>
  <c r="E33" i="24"/>
  <c r="L33" i="24"/>
  <c r="I33" i="24"/>
  <c r="K66" i="24"/>
  <c r="J66" i="24"/>
  <c r="I66" i="24"/>
  <c r="I77" i="24"/>
  <c r="K53" i="24"/>
  <c r="J53" i="24"/>
  <c r="K61" i="24"/>
  <c r="J61" i="24"/>
  <c r="K69" i="24"/>
  <c r="J69" i="24"/>
  <c r="K55" i="24"/>
  <c r="J55" i="24"/>
  <c r="K63" i="24"/>
  <c r="J63" i="24"/>
  <c r="K71" i="24"/>
  <c r="J71" i="24"/>
  <c r="K52" i="24"/>
  <c r="J52" i="24"/>
  <c r="K60" i="24"/>
  <c r="J60" i="24"/>
  <c r="K68" i="24"/>
  <c r="J68" i="24"/>
  <c r="H43" i="24"/>
  <c r="F43" i="24"/>
  <c r="D43" i="24"/>
  <c r="K43" i="24"/>
  <c r="K57" i="24"/>
  <c r="J57" i="24"/>
  <c r="K65" i="24"/>
  <c r="J65" i="24"/>
  <c r="K73" i="24"/>
  <c r="J73" i="24"/>
  <c r="I18" i="24"/>
  <c r="M18" i="24"/>
  <c r="E18" i="24"/>
  <c r="I26" i="24"/>
  <c r="M26" i="24"/>
  <c r="E26" i="24"/>
  <c r="I34" i="24"/>
  <c r="M34" i="24"/>
  <c r="E34" i="24"/>
  <c r="K54" i="24"/>
  <c r="J54" i="24"/>
  <c r="K62" i="24"/>
  <c r="J62" i="24"/>
  <c r="K70" i="24"/>
  <c r="J70" i="24"/>
  <c r="K51" i="24"/>
  <c r="J51" i="24"/>
  <c r="K59" i="24"/>
  <c r="J59" i="24"/>
  <c r="K67" i="24"/>
  <c r="J67" i="24"/>
  <c r="K75" i="24"/>
  <c r="K77" i="24" s="1"/>
  <c r="J75" i="24"/>
  <c r="J77" i="24" s="1"/>
  <c r="I16" i="24"/>
  <c r="M16" i="24"/>
  <c r="E16" i="24"/>
  <c r="I24" i="24"/>
  <c r="M24" i="24"/>
  <c r="E24" i="24"/>
  <c r="I32" i="24"/>
  <c r="M32" i="24"/>
  <c r="E32" i="24"/>
  <c r="G18" i="24"/>
  <c r="G26" i="24"/>
  <c r="G34" i="24"/>
  <c r="H41" i="24"/>
  <c r="F41" i="24"/>
  <c r="D41" i="24"/>
  <c r="K41" i="24"/>
  <c r="K56" i="24"/>
  <c r="J56" i="24"/>
  <c r="K64" i="24"/>
  <c r="J64" i="24"/>
  <c r="K72" i="24"/>
  <c r="J72" i="24"/>
  <c r="G40" i="24"/>
  <c r="G42" i="24"/>
  <c r="G44" i="24"/>
  <c r="H40" i="24"/>
  <c r="L41" i="24"/>
  <c r="H42" i="24"/>
  <c r="L43" i="24"/>
  <c r="H44" i="24"/>
  <c r="J44" i="24"/>
  <c r="E40" i="24"/>
  <c r="E42" i="24"/>
  <c r="E44" i="24"/>
  <c r="H45" i="24" l="1"/>
  <c r="F45" i="24"/>
  <c r="D45" i="24"/>
  <c r="K45" i="24"/>
  <c r="J45" i="24"/>
  <c r="I14" i="24"/>
  <c r="M14" i="24"/>
  <c r="E14" i="24"/>
  <c r="L14" i="24"/>
  <c r="G14" i="24"/>
  <c r="I78" i="24"/>
  <c r="I79" i="24"/>
  <c r="K6" i="24"/>
  <c r="J6" i="24"/>
  <c r="H6" i="24"/>
  <c r="F6" i="24"/>
  <c r="D6" i="24"/>
  <c r="H39" i="24"/>
  <c r="F39" i="24"/>
  <c r="D39" i="24"/>
  <c r="K39" i="24"/>
  <c r="J39" i="24"/>
  <c r="K14" i="24"/>
  <c r="J14" i="24"/>
  <c r="H14" i="24"/>
  <c r="F14" i="24"/>
  <c r="D14" i="24"/>
  <c r="I39" i="24"/>
  <c r="G39" i="24"/>
  <c r="L39" i="24"/>
  <c r="M39" i="24"/>
  <c r="E39" i="24"/>
  <c r="I45" i="24"/>
  <c r="G45" i="24"/>
  <c r="M45" i="24"/>
  <c r="E45" i="24"/>
  <c r="L45" i="24"/>
  <c r="K79" i="24"/>
  <c r="K78" i="24"/>
  <c r="J79" i="24"/>
  <c r="J78" i="24"/>
  <c r="I6" i="24"/>
  <c r="M6" i="24"/>
  <c r="E6" i="24"/>
  <c r="G6" i="24"/>
  <c r="L6" i="24"/>
  <c r="I83" i="24" l="1"/>
  <c r="I82" i="24"/>
  <c r="I81" i="24"/>
</calcChain>
</file>

<file path=xl/sharedStrings.xml><?xml version="1.0" encoding="utf-8"?>
<sst xmlns="http://schemas.openxmlformats.org/spreadsheetml/2006/main" count="1965" uniqueCount="520">
  <si>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</si>
  <si>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</si>
  <si>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</si>
  <si>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</si>
  <si>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</si>
  <si>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</si>
  <si>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</si>
  <si>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</si>
  <si>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</si>
  <si>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</si>
  <si>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</si>
  <si>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</si>
  <si>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</si>
  <si>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Zweibrücken, kreisfreie Stadt (07320)</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</si>
  <si>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</si>
  <si>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</si>
  <si>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</si>
  <si>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</si>
  <si>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</si>
  <si>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</si>
  <si>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</si>
  <si>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</si>
  <si>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</si>
  <si>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</si>
  <si>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</si>
  <si>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</si>
  <si>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</si>
  <si>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</si>
  <si>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Südwest</t>
  </si>
  <si>
    <t>Saonestr. 2-4</t>
  </si>
  <si>
    <t>60528 Frankfurt a.M.</t>
  </si>
  <si>
    <t>E-Mail:</t>
  </si>
  <si>
    <t>Statistik-Service-Suedwest@arbeitsagentur.de</t>
  </si>
  <si>
    <t>Hotline:</t>
  </si>
  <si>
    <t>069/6670-601</t>
  </si>
  <si>
    <t>Fax:</t>
  </si>
  <si>
    <t>069/6670-910601</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</si>
  <si>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</si>
  <si>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</si>
  <si>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</si>
  <si>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</si>
  <si>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</si>
  <si>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</si>
  <si>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</si>
  <si>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</si>
  <si>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</si>
  <si>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</si>
  <si>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</si>
  <si>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</si>
  <si>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</si>
  <si>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</si>
  <si>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</si>
  <si>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</si>
  <si>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</si>
  <si>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</si>
  <si>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</si>
  <si>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</si>
  <si>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</si>
  <si>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</si>
  <si>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</si>
  <si>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</si>
  <si>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</si>
  <si>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</si>
  <si>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</si>
  <si>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</si>
  <si>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</si>
  <si>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</si>
  <si>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</si>
  <si>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</si>
  <si>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</si>
  <si>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</si>
  <si>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</si>
  <si>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</si>
  <si>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</si>
  <si>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</si>
  <si>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</si>
  <si>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</si>
  <si>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</si>
  <si>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</si>
  <si>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</si>
  <si>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</si>
  <si>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</si>
  <si>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</si>
  <si>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</si>
  <si>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</si>
  <si>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</si>
  <si>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</si>
  <si>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</si>
  <si>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</si>
  <si>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</si>
  <si>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</si>
  <si>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</si>
  <si>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Zweibrücken, kreisfreie Stadt (07320);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</si>
  <si>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</si>
  <si>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</si>
  <si>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</si>
  <si>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</si>
  <si>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</si>
  <si>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</si>
  <si>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</si>
  <si>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</si>
  <si>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</si>
  <si>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</si>
  <si>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</si>
  <si>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</si>
  <si>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</si>
  <si>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</si>
  <si>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</si>
  <si>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</si>
  <si>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</si>
  <si>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</si>
  <si>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</si>
  <si>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</si>
  <si>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</si>
  <si>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</si>
  <si>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</si>
  <si>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</si>
  <si>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</si>
  <si>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</si>
  <si>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</si>
  <si>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</si>
  <si>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</si>
  <si>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</si>
  <si>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</si>
  <si>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</si>
  <si>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</si>
  <si>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</si>
  <si>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</si>
  <si>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</si>
  <si>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Bundesland Rheinland-Pfalz</t>
  </si>
  <si>
    <t>Westdeutschland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</si>
  <si>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</si>
  <si>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</si>
  <si>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</si>
  <si>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</si>
  <si>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</si>
  <si>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</si>
  <si>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</si>
  <si>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</si>
  <si>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</si>
  <si>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</si>
  <si>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</si>
  <si>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</si>
  <si>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</si>
  <si>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</si>
  <si>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</si>
  <si>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</si>
  <si>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</si>
  <si>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</si>
  <si>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</si>
  <si>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</si>
  <si>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</si>
  <si>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</si>
  <si>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</si>
  <si>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</si>
  <si>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</si>
  <si>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</si>
  <si>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</si>
  <si>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</si>
  <si>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</si>
  <si>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</si>
  <si>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</si>
  <si>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</si>
  <si>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</si>
  <si>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</si>
  <si>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</si>
  <si>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</si>
  <si>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</si>
  <si>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</si>
  <si>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</si>
  <si>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</si>
  <si>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</si>
  <si>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</si>
  <si>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</si>
  <si>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</si>
  <si>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</si>
  <si>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</si>
  <si>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</si>
  <si>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</si>
  <si>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</si>
  <si>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</si>
  <si>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</si>
  <si>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</si>
  <si>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Zweibrücken, kreisfreie Stadt (07320)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</si>
  <si>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</si>
  <si>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</si>
  <si>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</si>
  <si>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</si>
  <si>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</si>
  <si>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</si>
  <si>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</si>
  <si>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</si>
  <si>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</si>
  <si>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</si>
  <si>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</si>
  <si>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</si>
  <si>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</si>
  <si>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</si>
  <si>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</si>
  <si>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</si>
  <si>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</si>
  <si>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</si>
  <si>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</si>
  <si>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</si>
  <si>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</si>
  <si>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</si>
  <si>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</si>
  <si>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</si>
  <si>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</si>
  <si>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</si>
  <si>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</si>
  <si>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</si>
  <si>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</si>
  <si>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</si>
  <si>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</si>
  <si>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</si>
  <si>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</si>
  <si>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</si>
  <si>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</si>
  <si>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</si>
  <si>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</si>
  <si>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</si>
  <si>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</si>
  <si>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</si>
  <si>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</si>
  <si>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</si>
  <si>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</si>
  <si>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</si>
  <si>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</si>
  <si>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</si>
  <si>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</si>
  <si>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</si>
  <si>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</si>
  <si>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</si>
  <si>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</si>
  <si>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</si>
  <si>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</si>
  <si>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</si>
  <si>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</si>
  <si>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</si>
  <si>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</si>
  <si>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</si>
  <si>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</si>
  <si>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</si>
  <si>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</si>
  <si>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</si>
  <si>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</si>
  <si>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</si>
  <si>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</si>
  <si>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</si>
  <si>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</si>
  <si>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</si>
  <si>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</si>
  <si>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</si>
  <si>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</si>
  <si>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</si>
  <si>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</si>
  <si>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</si>
  <si>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</si>
  <si>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</si>
  <si>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</si>
  <si>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</si>
  <si>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</si>
  <si>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</si>
  <si>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</si>
  <si>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</si>
  <si>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</si>
  <si>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</si>
  <si>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</si>
  <si>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</si>
  <si>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</si>
  <si>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</si>
  <si>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</si>
  <si>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</si>
  <si>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</si>
  <si>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</si>
  <si>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</si>
  <si>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</si>
  <si>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</si>
  <si>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</si>
  <si>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</si>
  <si>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</si>
  <si>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</si>
  <si>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</si>
  <si>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</si>
  <si>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</si>
  <si>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</si>
  <si>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</si>
  <si>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</si>
  <si>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</si>
  <si>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</si>
  <si>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</si>
  <si>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</si>
  <si>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</si>
  <si>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</si>
  <si>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</si>
  <si>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</si>
  <si>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</si>
  <si>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</si>
  <si>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</si>
  <si>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</si>
  <si>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</si>
  <si>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</si>
  <si>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</si>
  <si>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</si>
  <si>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</si>
  <si>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</si>
  <si>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</si>
  <si>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</si>
  <si>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</si>
  <si>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</si>
  <si>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</si>
  <si>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</si>
  <si>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</si>
  <si>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</si>
  <si>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</si>
  <si>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</si>
  <si>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</si>
  <si>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</si>
  <si>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</si>
  <si>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</si>
  <si>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</si>
  <si>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</si>
  <si>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</si>
  <si>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</si>
  <si>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</si>
  <si>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</si>
  <si>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</si>
  <si>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</si>
  <si>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</si>
  <si>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</si>
  <si>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</si>
  <si>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</si>
  <si>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</si>
  <si>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</si>
  <si>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</si>
  <si>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</si>
  <si>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</si>
  <si>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</si>
  <si>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</si>
  <si>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</si>
  <si>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</si>
  <si>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</si>
  <si>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</si>
  <si>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</si>
  <si>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</si>
  <si>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</si>
  <si>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</si>
  <si>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</si>
  <si>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</si>
  <si>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</si>
  <si>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</si>
  <si>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</si>
  <si>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</si>
  <si>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</si>
  <si>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</si>
  <si>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</si>
  <si>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</si>
  <si>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</si>
  <si>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</si>
  <si>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</si>
  <si>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</si>
  <si>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</si>
  <si>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</si>
  <si>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</si>
  <si>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</si>
  <si>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</si>
  <si>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</si>
  <si>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</si>
  <si>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</si>
  <si>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</si>
  <si>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</si>
  <si>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</si>
  <si>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Zweibrücken, kreisfreie Stadt (07320);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</si>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</sst>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1">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164" fontId="16" fillId="0" borderId="0" xfId="12" applyNumberFormat="1" applyFont="1" applyFill="1" applyBorder="1" applyAlignment="1">
      <alignment horizontal="left"/>
    </xf>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9" fillId="0" borderId="0" xfId="4" applyFont="1" applyFill="1" applyBorder="1" applyAlignment="1">
      <alignment horizontal="left" wrapText="1"/>
    </xf>
    <xf numFmtId="0" fontId="3" fillId="0" borderId="0" xfId="3"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3" applyFont="1" applyFill="1" applyBorder="1" applyAlignment="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5" fillId="0" borderId="0" xfId="5" applyFont="1" applyFill="1" applyBorder="1" applyAlignment="1">
      <alignment horizontal="left"/>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3" fillId="0" borderId="0" xfId="4" applyFont="1" applyBorder="1" applyAlignment="1">
      <alignment horizontal="left"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64" fontId="16" fillId="0" borderId="6" xfId="4" applyNumberFormat="1" applyFont="1" applyBorder="1" applyAlignment="1">
      <alignment horizontal="center" vertical="top"/>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49" fontId="16" fillId="0" borderId="0" xfId="9" applyNumberFormat="1" applyFont="1" applyFill="1" applyBorder="1" applyAlignment="1"/>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7" fillId="0" borderId="0" xfId="4" applyFont="1" applyAlignment="1">
      <alignment wrapText="1"/>
    </xf>
    <xf numFmtId="0" fontId="34" fillId="0" borderId="0" xfId="6" applyFont="1" applyAlignment="1" applyProtection="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9" xfId="4" applyFont="1" applyBorder="1" applyAlignment="1">
      <alignment horizontal="center" vertical="center"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0" fontId="3" fillId="0" borderId="0" xfId="4" applyNumberFormat="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15" fillId="0" borderId="0" xfId="21" applyFill="1" applyAlignment="1" applyProtection="1"/>
    <xf numFmtId="0" fontId="15" fillId="0" borderId="0" xfId="21" applyFill="1" applyAlignment="1" applyProtection="1">
      <alignment horizontal="left"/>
    </xf>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xf numFmtId="0" fontId="15" fillId="0" borderId="0" xfId="21" applyAlignment="1" applyProtection="1">
      <alignment horizontal="left" wrapText="1" indent="2"/>
    </xf>
    <xf numFmtId="0" fontId="3" fillId="0" borderId="0" xfId="4" applyFont="1" applyAlignment="1">
      <alignment horizontal="left" wrapText="1"/>
    </xf>
    <xf numFmtId="0" fontId="3" fillId="0" borderId="0" xfId="4"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{B0CB6D10-8BF0-401E-B11B-D205F2FFDCB6}</c15:txfldGUID>
                      <c15:f>Daten_Diagramme!$D$6</c15:f>
                      <c15:dlblFieldTableCache>
                        <c:ptCount val="1"/>
                        <c:pt idx="0">
                          <c:v>1.1</c:v>
                        </c:pt>
                      </c15:dlblFieldTableCache>
                    </c15:dlblFTEntry>
                  </c15:dlblFieldTable>
                  <c15:showDataLabelsRange val="0"/>
                </c:ext>
                <c:ext xmlns:c16="http://schemas.microsoft.com/office/drawing/2014/chart" uri="{C3380CC4-5D6E-409C-BE32-E72D297353CC}">
                  <c16:uniqueId val="{00000000-2788-444F-ADB8-24029EFB91D1}"/>
                </c:ext>
              </c:extLst>
            </c:dLbl>
            <c:dLbl>
              <c:idx val="1"/>
              <c:tx>
                <c:strRef>
                  <c:f>Daten_Diagramme!$D$7</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{E5519C83-74F3-4BAC-A6C8-4C9CC505EB92}</c15:txfldGUID>
                      <c15:f>Daten_Diagramme!$D$7</c15:f>
                      <c15:dlblFieldTableCache>
                        <c:ptCount val="1"/>
                        <c:pt idx="0">
                          <c:v>0.7</c:v>
                        </c:pt>
                      </c15:dlblFieldTableCache>
                    </c15:dlblFTEntry>
                  </c15:dlblFieldTable>
                  <c15:showDataLabelsRange val="0"/>
                </c:ext>
                <c:ext xmlns:c16="http://schemas.microsoft.com/office/drawing/2014/chart" uri="{C3380CC4-5D6E-409C-BE32-E72D297353CC}">
                  <c16:uniqueId val="{00000001-2788-444F-ADB8-24029EFB91D1}"/>
                </c:ext>
              </c:extLst>
            </c:dLbl>
            <c:dLbl>
              <c:idx val="2"/>
              <c:tx>
                <c:strRef>
                  <c:f>Daten_Diagramme!$D$8</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{E9C6EF78-27D0-4D18-8A11-16DAA574C5B2}</c15:txfldGUID>
                      <c15:f>Daten_Diagramme!$D$8</c15:f>
                      <c15:dlblFieldTableCache>
                        <c:ptCount val="1"/>
                        <c:pt idx="0">
                          <c:v>1.1</c:v>
                        </c:pt>
                      </c15:dlblFieldTableCache>
                    </c15:dlblFTEntry>
                  </c15:dlblFieldTable>
                  <c15:showDataLabelsRange val="0"/>
                </c:ext>
                <c:ext xmlns:c16="http://schemas.microsoft.com/office/drawing/2014/chart" uri="{C3380CC4-5D6E-409C-BE32-E72D297353CC}">
                  <c16:uniqueId val="{00000002-2788-444F-ADB8-24029EFB91D1}"/>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{8122D89F-CA2E-4B6B-9F37-F0A57AFA2C4E}</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2788-444F-ADB8-24029EFB91D1}"/>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1.0710112943009218</c:v>
                </c:pt>
                <c:pt idx="1">
                  <c:v>0.73912918896366064</c:v>
                </c:pt>
                <c:pt idx="2">
                  <c:v>1.1186464311118853</c:v>
                </c:pt>
                <c:pt idx="3">
                  <c:v>1.0875687030768</c:v>
                </c:pt>
              </c:numCache>
            </c:numRef>
          </c:val>
          <c:extLst>
            <c:ext xmlns:c16="http://schemas.microsoft.com/office/drawing/2014/chart" uri="{C3380CC4-5D6E-409C-BE32-E72D297353CC}">
              <c16:uniqueId val="{00000004-2788-444F-ADB8-24029EFB91D1}"/>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{8521C3C4-14A6-4F8F-80F5-7DCF2840DA32}</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2788-444F-ADB8-24029EFB91D1}"/>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{2C11E30F-46F7-499C-B188-832AEF1114AB}</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2788-444F-ADB8-24029EFB91D1}"/>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{0AC4256F-8A9B-47E1-8A7A-EABF52F38AE3}</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2788-444F-ADB8-24029EFB91D1}"/>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{0A69288A-9B44-4A1E-84FF-2E68D3187C80}</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2788-444F-ADB8-24029EFB91D1}"/>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2788-444F-ADB8-24029EFB91D1}"/>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2788-444F-ADB8-24029EFB91D1}"/>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-6.5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{5FA23804-B7A8-41E9-B389-AD334387D710}</c15:txfldGUID>
                      <c15:f>Daten_Diagramme!$E$6</c15:f>
                      <c15:dlblFieldTableCache>
                        <c:ptCount val="1"/>
                        <c:pt idx="0">
                          <c:v>-6.5</c:v>
                        </c:pt>
                      </c15:dlblFieldTableCache>
                    </c15:dlblFTEntry>
                  </c15:dlblFieldTable>
                  <c15:showDataLabelsRange val="0"/>
                </c:ext>
                <c:ext xmlns:c16="http://schemas.microsoft.com/office/drawing/2014/chart" uri="{C3380CC4-5D6E-409C-BE32-E72D297353CC}">
                  <c16:uniqueId val="{00000000-A77A-4AC5-9658-5D2BDD50ADEA}"/>
                </c:ext>
              </c:extLst>
            </c:dLbl>
            <c:dLbl>
              <c:idx val="1"/>
              <c:tx>
                <c:strRef>
                  <c:f>Daten_Diagramme!$E$7</c:f>
                  <c:strCache>
                    <c:ptCount val="1"/>
                    <c:pt idx="0">
                      <c:v>-3.3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{6DABC798-BCB3-453E-8D59-98C07D1AB0C8}</c15:txfldGUID>
                      <c15:f>Daten_Diagramme!$E$7</c15:f>
                      <c15:dlblFieldTableCache>
                        <c:ptCount val="1"/>
                        <c:pt idx="0">
                          <c:v>-3.3</c:v>
                        </c:pt>
                      </c15:dlblFieldTableCache>
                    </c15:dlblFTEntry>
                  </c15:dlblFieldTable>
                  <c15:showDataLabelsRange val="0"/>
                </c:ext>
                <c:ext xmlns:c16="http://schemas.microsoft.com/office/drawing/2014/chart" uri="{C3380CC4-5D6E-409C-BE32-E72D297353CC}">
                  <c16:uniqueId val="{00000001-A77A-4AC5-9658-5D2BDD50ADEA}"/>
                </c:ext>
              </c:extLst>
            </c:dLbl>
            <c:dLbl>
              <c:idx val="2"/>
              <c:tx>
                <c:strRef>
                  <c:f>Daten_Diagramme!$E$8</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{FABDF619-7D04-4B70-B701-2C48E85EB551}</c15:txfldGUID>
                      <c15:f>Daten_Diagramme!$E$8</c15:f>
                      <c15:dlblFieldTableCache>
                        <c:ptCount val="1"/>
                        <c:pt idx="0">
                          <c:v>-2.8</c:v>
                        </c:pt>
                      </c15:dlblFieldTableCache>
                    </c15:dlblFTEntry>
                  </c15:dlblFieldTable>
                  <c15:showDataLabelsRange val="0"/>
                </c:ext>
                <c:ext xmlns:c16="http://schemas.microsoft.com/office/drawing/2014/chart" uri="{C3380CC4-5D6E-409C-BE32-E72D297353CC}">
                  <c16:uniqueId val="{00000002-A77A-4AC5-9658-5D2BDD50ADEA}"/>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{BA421260-B211-4962-A4D4-F98F684588FC}</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A77A-4AC5-9658-5D2BDD50ADEA}"/>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-6.5445026178010473</c:v>
                </c:pt>
                <c:pt idx="1">
                  <c:v>-3.2711552602853353</c:v>
                </c:pt>
                <c:pt idx="2">
                  <c:v>-2.7637010795899166</c:v>
                </c:pt>
                <c:pt idx="3">
                  <c:v>-2.8655893304673015</c:v>
                </c:pt>
              </c:numCache>
            </c:numRef>
          </c:val>
          <c:extLst>
            <c:ext xmlns:c16="http://schemas.microsoft.com/office/drawing/2014/chart" uri="{C3380CC4-5D6E-409C-BE32-E72D297353CC}">
              <c16:uniqueId val="{00000004-A77A-4AC5-9658-5D2BDD50ADEA}"/>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{3E289852-BEE0-4BF2-9439-8E43E7E96F4C}</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A77A-4AC5-9658-5D2BDD50ADEA}"/>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{FC085BF3-914C-4ED5-95E5-6890624BEE92}</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A77A-4AC5-9658-5D2BDD50ADEA}"/>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{CF445881-8E12-4306-808B-E34C4B6C6931}</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A77A-4AC5-9658-5D2BDD50ADEA}"/>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{68E024C9-F09C-4858-B168-36C043C3753F}</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A77A-4AC5-9658-5D2BDD50ADEA}"/>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A77A-4AC5-9658-5D2BDD50ADEA}"/>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A77A-4AC5-9658-5D2BDD50ADEA}"/>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{312D9B00-33D3-4E04-B108-817083A36FF0}</c15:txfldGUID>
                      <c15:f>Daten_Diagramme!$D$14</c15:f>
                      <c15:dlblFieldTableCache>
                        <c:ptCount val="1"/>
                        <c:pt idx="0">
                          <c:v>1.1</c:v>
                        </c:pt>
                      </c15:dlblFieldTableCache>
                    </c15:dlblFTEntry>
                  </c15:dlblFieldTable>
                  <c15:showDataLabelsRange val="0"/>
                </c:ext>
                <c:ext xmlns:c16="http://schemas.microsoft.com/office/drawing/2014/chart" uri="{C3380CC4-5D6E-409C-BE32-E72D297353CC}">
                  <c16:uniqueId val="{00000000-201B-4525-953E-C5F460BD5FBC}"/>
                </c:ext>
              </c:extLst>
            </c:dLbl>
            <c:dLbl>
              <c:idx val="1"/>
              <c:tx>
                <c:strRef>
                  <c:f>Daten_Diagramme!$D$15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{0D04903F-F1A5-4B54-BC34-E942A010C27E}</c15:txfldGUID>
                      <c15:f>Daten_Diagramme!$D$15</c15:f>
                      <c15:dlblFieldTableCache>
                        <c:ptCount val="1"/>
                        <c:pt idx="0">
                          <c:v>*</c:v>
                        </c:pt>
                      </c15:dlblFieldTableCache>
                    </c15:dlblFTEntry>
                  </c15:dlblFieldTable>
                  <c15:showDataLabelsRange val="0"/>
                </c:ext>
                <c:ext xmlns:c16="http://schemas.microsoft.com/office/drawing/2014/chart" uri="{C3380CC4-5D6E-409C-BE32-E72D297353CC}">
                  <c16:uniqueId val="{00000001-201B-4525-953E-C5F460BD5FBC}"/>
                </c:ext>
              </c:extLst>
            </c:dLbl>
            <c:dLbl>
              <c:idx val="2"/>
              <c:tx>
                <c:strRef>
                  <c:f>Daten_Diagramme!$D$16</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{5BDA4F64-5186-48AC-A451-BAA183C25D9E}</c15:txfldGUID>
                      <c15:f>Daten_Diagramme!$D$16</c15:f>
                      <c15:dlblFieldTableCache>
                        <c:ptCount val="1"/>
                        <c:pt idx="0">
                          <c:v>*</c:v>
                        </c:pt>
                      </c15:dlblFieldTableCache>
                    </c15:dlblFTEntry>
                  </c15:dlblFieldTable>
                  <c15:showDataLabelsRange val="0"/>
                </c:ext>
                <c:ext xmlns:c16="http://schemas.microsoft.com/office/drawing/2014/chart" uri="{C3380CC4-5D6E-409C-BE32-E72D297353CC}">
                  <c16:uniqueId val="{00000002-201B-4525-953E-C5F460BD5FBC}"/>
                </c:ext>
              </c:extLst>
            </c:dLbl>
            <c:dLbl>
              <c:idx val="3"/>
              <c:tx>
                <c:strRef>
                  <c:f>Daten_Diagramme!$D$17</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{44E04E6B-54CB-481D-86E2-BBF6A4194C63}</c15:txfldGUID>
                      <c15:f>Daten_Diagramme!$D$17</c15:f>
                      <c15:dlblFieldTableCache>
                        <c:ptCount val="1"/>
                        <c:pt idx="0">
                          <c:v>-0.8</c:v>
                        </c:pt>
                      </c15:dlblFieldTableCache>
                    </c15:dlblFTEntry>
                  </c15:dlblFieldTable>
                  <c15:showDataLabelsRange val="0"/>
                </c:ext>
                <c:ext xmlns:c16="http://schemas.microsoft.com/office/drawing/2014/chart" uri="{C3380CC4-5D6E-409C-BE32-E72D297353CC}">
                  <c16:uniqueId val="{00000003-201B-4525-953E-C5F460BD5FBC}"/>
                </c:ext>
              </c:extLst>
            </c:dLbl>
            <c:dLbl>
              <c:idx val="4"/>
              <c:tx>
                <c:strRef>
                  <c:f>Daten_Diagramme!$D$18</c:f>
                  <c:strCache>
                    <c:ptCount val="1"/>
                    <c:pt idx="0">
                      <c:v>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{88FDC52C-5313-4278-ABE8-165C051ECDCF}</c15:txfldGUID>
                      <c15:f>Daten_Diagramme!$D$18</c15:f>
                      <c15:dlblFieldTableCache>
                        <c:ptCount val="1"/>
                        <c:pt idx="0">
                          <c:v>1.7</c:v>
                        </c:pt>
                      </c15:dlblFieldTableCache>
                    </c15:dlblFTEntry>
                  </c15:dlblFieldTable>
                  <c15:showDataLabelsRange val="0"/>
                </c:ext>
                <c:ext xmlns:c16="http://schemas.microsoft.com/office/drawing/2014/chart" uri="{C3380CC4-5D6E-409C-BE32-E72D297353CC}">
                  <c16:uniqueId val="{00000004-201B-4525-953E-C5F460BD5FBC}"/>
                </c:ext>
              </c:extLst>
            </c:dLbl>
            <c:dLbl>
              <c:idx val="5"/>
              <c:tx>
                <c:strRef>
                  <c:f>Daten_Diagramme!$D$19</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{5FD9ABEA-DBB2-46A6-8E77-294B9756C8AB}</c15:txfldGUID>
                      <c15:f>Daten_Diagramme!$D$19</c15:f>
                      <c15:dlblFieldTableCache>
                        <c:ptCount val="1"/>
                        <c:pt idx="0">
                          <c:v>-0.8</c:v>
                        </c:pt>
                      </c15:dlblFieldTableCache>
                    </c15:dlblFTEntry>
                  </c15:dlblFieldTable>
                  <c15:showDataLabelsRange val="0"/>
                </c:ext>
                <c:ext xmlns:c16="http://schemas.microsoft.com/office/drawing/2014/chart" uri="{C3380CC4-5D6E-409C-BE32-E72D297353CC}">
                  <c16:uniqueId val="{00000005-201B-4525-953E-C5F460BD5FBC}"/>
                </c:ext>
              </c:extLst>
            </c:dLbl>
            <c:dLbl>
              <c:idx val="6"/>
              <c:tx>
                <c:strRef>
                  <c:f>Daten_Diagramme!$D$20</c:f>
                  <c:strCache>
                    <c:ptCount val="1"/>
                    <c:pt idx="0">
                      <c:v>-1.8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{18BED570-9CE8-4D1B-89EA-A30CAA4B5AEE}</c15:txfldGUID>
                      <c15:f>Daten_Diagramme!$D$20</c15:f>
                      <c15:dlblFieldTableCache>
                        <c:ptCount val="1"/>
                        <c:pt idx="0">
                          <c:v>-1.8</c:v>
                        </c:pt>
                      </c15:dlblFieldTableCache>
                    </c15:dlblFTEntry>
                  </c15:dlblFieldTable>
                  <c15:showDataLabelsRange val="0"/>
                </c:ext>
                <c:ext xmlns:c16="http://schemas.microsoft.com/office/drawing/2014/chart" uri="{C3380CC4-5D6E-409C-BE32-E72D297353CC}">
                  <c16:uniqueId val="{00000006-201B-4525-953E-C5F460BD5FBC}"/>
                </c:ext>
              </c:extLst>
            </c:dLbl>
            <c:dLbl>
              <c:idx val="7"/>
              <c:tx>
                <c:strRef>
                  <c:f>Daten_Diagramme!$D$21</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{CAD5FD38-7E73-4892-8F5A-4C122AEB81BC}</c15:txfldGUID>
                      <c15:f>Daten_Diagramme!$D$21</c15:f>
                      <c15:dlblFieldTableCache>
                        <c:ptCount val="1"/>
                        <c:pt idx="0">
                          <c:v>*</c:v>
                        </c:pt>
                      </c15:dlblFieldTableCache>
                    </c15:dlblFTEntry>
                  </c15:dlblFieldTable>
                  <c15:showDataLabelsRange val="0"/>
                </c:ext>
                <c:ext xmlns:c16="http://schemas.microsoft.com/office/drawing/2014/chart" uri="{C3380CC4-5D6E-409C-BE32-E72D297353CC}">
                  <c16:uniqueId val="{00000007-201B-4525-953E-C5F460BD5FBC}"/>
                </c:ext>
              </c:extLst>
            </c:dLbl>
            <c:dLbl>
              <c:idx val="8"/>
              <c:tx>
                <c:strRef>
                  <c:f>Daten_Diagramme!$D$22</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{C2095DFF-624C-42FC-A475-3B75A9D5C584}</c15:txfldGUID>
                      <c15:f>Daten_Diagramme!$D$22</c15:f>
                      <c15:dlblFieldTableCache>
                        <c:ptCount val="1"/>
                        <c:pt idx="0">
                          <c:v>1.3</c:v>
                        </c:pt>
                      </c15:dlblFieldTableCache>
                    </c15:dlblFTEntry>
                  </c15:dlblFieldTable>
                  <c15:showDataLabelsRange val="0"/>
                </c:ext>
                <c:ext xmlns:c16="http://schemas.microsoft.com/office/drawing/2014/chart" uri="{C3380CC4-5D6E-409C-BE32-E72D297353CC}">
                  <c16:uniqueId val="{00000008-201B-4525-953E-C5F460BD5FBC}"/>
                </c:ext>
              </c:extLst>
            </c:dLbl>
            <c:dLbl>
              <c:idx val="9"/>
              <c:tx>
                <c:strRef>
                  <c:f>Daten_Diagramme!$D$23</c:f>
                  <c:strCache>
                    <c:ptCount val="1"/>
                    <c:pt idx="0">
                      <c:v>3.2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{55B5A485-B9F6-44D6-B61F-E3E14C53B47B}</c15:txfldGUID>
                      <c15:f>Daten_Diagramme!$D$23</c15:f>
                      <c15:dlblFieldTableCache>
                        <c:ptCount val="1"/>
                        <c:pt idx="0">
                          <c:v>3.2</c:v>
                        </c:pt>
                      </c15:dlblFieldTableCache>
                    </c15:dlblFTEntry>
                  </c15:dlblFieldTable>
                  <c15:showDataLabelsRange val="0"/>
                </c:ext>
                <c:ext xmlns:c16="http://schemas.microsoft.com/office/drawing/2014/chart" uri="{C3380CC4-5D6E-409C-BE32-E72D297353CC}">
                  <c16:uniqueId val="{00000009-201B-4525-953E-C5F460BD5FBC}"/>
                </c:ext>
              </c:extLst>
            </c:dLbl>
            <c:dLbl>
              <c:idx val="10"/>
              <c:tx>
                <c:strRef>
                  <c:f>Daten_Diagramme!$D$24</c:f>
                  <c:strCache>
                    <c:ptCount val="1"/>
                    <c:pt idx="0">
                      <c:v>-6.5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{D4E1D302-4654-4747-931A-B3A239EB21D6}</c15:txfldGUID>
                      <c15:f>Daten_Diagramme!$D$24</c15:f>
                      <c15:dlblFieldTableCache>
                        <c:ptCount val="1"/>
                        <c:pt idx="0">
                          <c:v>-6.5</c:v>
                        </c:pt>
                      </c15:dlblFieldTableCache>
                    </c15:dlblFTEntry>
                  </c15:dlblFieldTable>
                  <c15:showDataLabelsRange val="0"/>
                </c:ext>
                <c:ext xmlns:c16="http://schemas.microsoft.com/office/drawing/2014/chart" uri="{C3380CC4-5D6E-409C-BE32-E72D297353CC}">
                  <c16:uniqueId val="{0000000A-201B-4525-953E-C5F460BD5FBC}"/>
                </c:ext>
              </c:extLst>
            </c:dLbl>
            <c:dLbl>
              <c:idx val="11"/>
              <c:tx>
                <c:strRef>
                  <c:f>Daten_Diagramme!$D$25</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{9F02F991-F863-4D41-833D-2E32086F640D}</c15:txfldGUID>
                      <c15:f>Daten_Diagramme!$D$25</c15:f>
                      <c15:dlblFieldTableCache>
                        <c:ptCount val="1"/>
                        <c:pt idx="0">
                          <c:v>-1.1</c:v>
                        </c:pt>
                      </c15:dlblFieldTableCache>
                    </c15:dlblFTEntry>
                  </c15:dlblFieldTable>
                  <c15:showDataLabelsRange val="0"/>
                </c:ext>
                <c:ext xmlns:c16="http://schemas.microsoft.com/office/drawing/2014/chart" uri="{C3380CC4-5D6E-409C-BE32-E72D297353CC}">
                  <c16:uniqueId val="{0000000B-201B-4525-953E-C5F460BD5FBC}"/>
                </c:ext>
              </c:extLst>
            </c:dLbl>
            <c:dLbl>
              <c:idx val="12"/>
              <c:tx>
                <c:strRef>
                  <c:f>Daten_Diagramme!$D$26</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{5103A33C-ADFD-488C-A966-75AE1631D7DC}</c15:txfldGUID>
                      <c15:f>Daten_Diagramme!$D$26</c15:f>
                      <c15:dlblFieldTableCache>
                        <c:ptCount val="1"/>
                        <c:pt idx="0">
                          <c:v>*</c:v>
                        </c:pt>
                      </c15:dlblFieldTableCache>
                    </c15:dlblFTEntry>
                  </c15:dlblFieldTable>
                  <c15:showDataLabelsRange val="0"/>
                </c:ext>
                <c:ext xmlns:c16="http://schemas.microsoft.com/office/drawing/2014/chart" uri="{C3380CC4-5D6E-409C-BE32-E72D297353CC}">
                  <c16:uniqueId val="{0000000C-201B-4525-953E-C5F460BD5FBC}"/>
                </c:ext>
              </c:extLst>
            </c:dLbl>
            <c:dLbl>
              <c:idx val="13"/>
              <c:tx>
                <c:strRef>
                  <c:f>Daten_Diagramme!$D$27</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{DB523A30-2C3E-4CA1-B5FF-272830713DB2}</c15:txfldGUID>
                      <c15:f>Daten_Diagramme!$D$27</c15:f>
                      <c15:dlblFieldTableCache>
                        <c:ptCount val="1"/>
                        <c:pt idx="0">
                          <c:v>0.0</c:v>
                        </c:pt>
                      </c15:dlblFieldTableCache>
                    </c15:dlblFTEntry>
                  </c15:dlblFieldTable>
                  <c15:showDataLabelsRange val="0"/>
                </c:ext>
                <c:ext xmlns:c16="http://schemas.microsoft.com/office/drawing/2014/chart" uri="{C3380CC4-5D6E-409C-BE32-E72D297353CC}">
                  <c16:uniqueId val="{0000000D-201B-4525-953E-C5F460BD5FBC}"/>
                </c:ext>
              </c:extLst>
            </c:dLbl>
            <c:dLbl>
              <c:idx val="14"/>
              <c:tx>
                <c:strRef>
                  <c:f>Daten_Diagramme!$D$28</c:f>
                  <c:strCache>
                    <c:ptCount val="1"/>
                    <c:pt idx="0">
                      <c:v>-5.0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{1C649C97-8B18-4F81-8CB1-9EF0B23DA688}</c15:txfldGUID>
                      <c15:f>Daten_Diagramme!$D$28</c15:f>
                      <c15:dlblFieldTableCache>
                        <c:ptCount val="1"/>
                        <c:pt idx="0">
                          <c:v>-5.0</c:v>
                        </c:pt>
                      </c15:dlblFieldTableCache>
                    </c15:dlblFTEntry>
                  </c15:dlblFieldTable>
                  <c15:showDataLabelsRange val="0"/>
                </c:ext>
                <c:ext xmlns:c16="http://schemas.microsoft.com/office/drawing/2014/chart" uri="{C3380CC4-5D6E-409C-BE32-E72D297353CC}">
                  <c16:uniqueId val="{0000000E-201B-4525-953E-C5F460BD5FBC}"/>
                </c:ext>
              </c:extLst>
            </c:dLbl>
            <c:dLbl>
              <c:idx val="15"/>
              <c:tx>
                <c:strRef>
                  <c:f>Daten_Diagramme!$D$29</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{16C36DE9-6295-4204-B2C9-5891CB9AD106}</c15:txfldGUID>
                      <c15:f>Daten_Diagramme!$D$29</c15:f>
                      <c15:dlblFieldTableCache>
                        <c:ptCount val="1"/>
                        <c:pt idx="0">
                          <c:v>*</c:v>
                        </c:pt>
                      </c15:dlblFieldTableCache>
                    </c15:dlblFTEntry>
                  </c15:dlblFieldTable>
                  <c15:showDataLabelsRange val="0"/>
                </c:ext>
                <c:ext xmlns:c16="http://schemas.microsoft.com/office/drawing/2014/chart" uri="{C3380CC4-5D6E-409C-BE32-E72D297353CC}">
                  <c16:uniqueId val="{0000000F-201B-4525-953E-C5F460BD5FBC}"/>
                </c:ext>
              </c:extLst>
            </c:dLbl>
            <c:dLbl>
              <c:idx val="16"/>
              <c:tx>
                <c:strRef>
                  <c:f>Daten_Diagramme!$D$30</c:f>
                  <c:strCache>
                    <c:ptCount val="1"/>
                    <c:pt idx="0">
                      <c:v>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{16B125C7-E761-4773-A804-92DD6BFE0BFF}</c15:txfldGUID>
                      <c15:f>Daten_Diagramme!$D$30</c15:f>
                      <c15:dlblFieldTableCache>
                        <c:ptCount val="1"/>
                        <c:pt idx="0">
                          <c:v>0.3</c:v>
                        </c:pt>
                      </c15:dlblFieldTableCache>
                    </c15:dlblFTEntry>
                  </c15:dlblFieldTable>
                  <c15:showDataLabelsRange val="0"/>
                </c:ext>
                <c:ext xmlns:c16="http://schemas.microsoft.com/office/drawing/2014/chart" uri="{C3380CC4-5D6E-409C-BE32-E72D297353CC}">
                  <c16:uniqueId val="{00000010-201B-4525-953E-C5F460BD5FBC}"/>
                </c:ext>
              </c:extLst>
            </c:dLbl>
            <c:dLbl>
              <c:idx val="17"/>
              <c:tx>
                <c:strRef>
                  <c:f>Daten_Diagramme!$D$31</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{F269DC1A-F9C6-4C71-A139-0063273381E8}</c15:txfldGUID>
                      <c15:f>Daten_Diagramme!$D$31</c15:f>
                      <c15:dlblFieldTableCache>
                        <c:ptCount val="1"/>
                        <c:pt idx="0">
                          <c:v>-0.2</c:v>
                        </c:pt>
                      </c15:dlblFieldTableCache>
                    </c15:dlblFTEntry>
                  </c15:dlblFieldTable>
                  <c15:showDataLabelsRange val="0"/>
                </c:ext>
                <c:ext xmlns:c16="http://schemas.microsoft.com/office/drawing/2014/chart" uri="{C3380CC4-5D6E-409C-BE32-E72D297353CC}">
                  <c16:uniqueId val="{00000011-201B-4525-953E-C5F460BD5FBC}"/>
                </c:ext>
              </c:extLst>
            </c:dLbl>
            <c:dLbl>
              <c:idx val="18"/>
              <c:tx>
                <c:strRef>
                  <c:f>Daten_Diagramme!$D$32</c:f>
                  <c:strCache>
                    <c:ptCount val="1"/>
                    <c:pt idx="0">
                      <c:v>3.2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{6377D1C0-69D3-471F-97D5-2F0C2054FA34}</c15:txfldGUID>
                      <c15:f>Daten_Diagramme!$D$32</c15:f>
                      <c15:dlblFieldTableCache>
                        <c:ptCount val="1"/>
                        <c:pt idx="0">
                          <c:v>3.2</c:v>
                        </c:pt>
                      </c15:dlblFieldTableCache>
                    </c15:dlblFTEntry>
                  </c15:dlblFieldTable>
                  <c15:showDataLabelsRange val="0"/>
                </c:ext>
                <c:ext xmlns:c16="http://schemas.microsoft.com/office/drawing/2014/chart" uri="{C3380CC4-5D6E-409C-BE32-E72D297353CC}">
                  <c16:uniqueId val="{00000012-201B-4525-953E-C5F460BD5FBC}"/>
                </c:ext>
              </c:extLst>
            </c:dLbl>
            <c:dLbl>
              <c:idx val="19"/>
              <c:tx>
                <c:strRef>
                  <c:f>Daten_Diagramme!$D$33</c:f>
                  <c:strCache>
                    <c:ptCount val="1"/>
                    <c:pt idx="0">
                      <c:v>5.2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{D924FE0B-8E01-4EE3-A699-06F86B6AA849}</c15:txfldGUID>
                      <c15:f>Daten_Diagramme!$D$33</c15:f>
                      <c15:dlblFieldTableCache>
                        <c:ptCount val="1"/>
                        <c:pt idx="0">
                          <c:v>5.2</c:v>
                        </c:pt>
                      </c15:dlblFieldTableCache>
                    </c15:dlblFTEntry>
                  </c15:dlblFieldTable>
                  <c15:showDataLabelsRange val="0"/>
                </c:ext>
                <c:ext xmlns:c16="http://schemas.microsoft.com/office/drawing/2014/chart" uri="{C3380CC4-5D6E-409C-BE32-E72D297353CC}">
                  <c16:uniqueId val="{00000013-201B-4525-953E-C5F460BD5FBC}"/>
                </c:ext>
              </c:extLst>
            </c:dLbl>
            <c:dLbl>
              <c:idx val="20"/>
              <c:tx>
                <c:strRef>
                  <c:f>Daten_Diagramme!$D$34</c:f>
                  <c:strCache>
                    <c:ptCount val="1"/>
                    <c:pt idx="0">
                      <c:v>6.5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{55DBF445-D037-4855-A76D-8F9945DCA924}</c15:txfldGUID>
                      <c15:f>Daten_Diagramme!$D$34</c15:f>
                      <c15:dlblFieldTableCache>
                        <c:ptCount val="1"/>
                        <c:pt idx="0">
                          <c:v>6.5</c:v>
                        </c:pt>
                      </c15:dlblFieldTableCache>
                    </c15:dlblFTEntry>
                  </c15:dlblFieldTable>
                  <c15:showDataLabelsRange val="0"/>
                </c:ext>
                <c:ext xmlns:c16="http://schemas.microsoft.com/office/drawing/2014/chart" uri="{C3380CC4-5D6E-409C-BE32-E72D297353CC}">
                  <c16:uniqueId val="{00000014-201B-4525-953E-C5F460BD5FBC}"/>
                </c:ext>
              </c:extLst>
            </c:dLbl>
            <c:dLbl>
              <c:idx val="21"/>
              <c:tx>
                <c:strRef>
                  <c:f>Daten_Diagramme!$D$35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{C8AD3964-8A26-4007-93D2-2EA2F50DDFA2}</c15:txfldGUID>
                      <c15:f>Daten_Diagramme!$D$35</c15:f>
                      <c15:dlblFieldTableCache>
                        <c:ptCount val="1"/>
                        <c:pt idx="0">
                          <c:v>0.0</c:v>
                        </c:pt>
                      </c15:dlblFieldTableCache>
                    </c15:dlblFTEntry>
                  </c15:dlblFieldTable>
                  <c15:showDataLabelsRange val="0"/>
                </c:ext>
                <c:ext xmlns:c16="http://schemas.microsoft.com/office/drawing/2014/chart" uri="{C3380CC4-5D6E-409C-BE32-E72D297353CC}">
                  <c16:uniqueId val="{00000015-201B-4525-953E-C5F460BD5FBC}"/>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{C2EA1E52-CAE1-4B2E-9CDE-1741AF6916BE}</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201B-4525-953E-C5F460BD5FBC}"/>
                </c:ext>
              </c:extLst>
            </c:dLbl>
            <c:dLbl>
              <c:idx val="23"/>
              <c:tx>
                <c:strRef>
                  <c:f>Daten_Diagramme!$D$37</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{0E66BE2C-973A-415F-8FE3-5C8A91901642}</c15:txfldGUID>
                      <c15:f>Daten_Diagramme!$D$37</c15:f>
                      <c15:dlblFieldTableCache>
                        <c:ptCount val="1"/>
                        <c:pt idx="0">
                          <c:v>*</c:v>
                        </c:pt>
                      </c15:dlblFieldTableCache>
                    </c15:dlblFTEntry>
                  </c15:dlblFieldTable>
                  <c15:showDataLabelsRange val="0"/>
                </c:ext>
                <c:ext xmlns:c16="http://schemas.microsoft.com/office/drawing/2014/chart" uri="{C3380CC4-5D6E-409C-BE32-E72D297353CC}">
                  <c16:uniqueId val="{00000017-201B-4525-953E-C5F460BD5FBC}"/>
                </c:ext>
              </c:extLst>
            </c:dLbl>
            <c:dLbl>
              <c:idx val="24"/>
              <c:layout>
                <c:manualLayout>
                  <c:x val="4.7769028871392123E-3"/>
                  <c:y val="-4.6876052205785108E-5"/>
                </c:manualLayout>
              </c:layout>
              <c:tx>
                <c:strRef>
                  <c:f>Daten_Diagramme!$D$38</c:f>
                  <c:strCache>
                    <c:ptCount val="1"/>
                    <c:pt idx="0">
                      <c:v>*</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{951AFF71-C4A6-46D0-AE44-5D47549E4A2F}</c15:txfldGUID>
                      <c15:f>Daten_Diagramme!$D$38</c15:f>
                      <c15:dlblFieldTableCache>
                        <c:ptCount val="1"/>
                        <c:pt idx="0">
                          <c:v>*</c:v>
                        </c:pt>
                      </c15:dlblFieldTableCache>
                    </c15:dlblFTEntry>
                  </c15:dlblFieldTable>
                  <c15:showDataLabelsRange val="0"/>
                </c:ext>
                <c:ext xmlns:c16="http://schemas.microsoft.com/office/drawing/2014/chart" uri="{C3380CC4-5D6E-409C-BE32-E72D297353CC}">
                  <c16:uniqueId val="{00000018-201B-4525-953E-C5F460BD5FBC}"/>
                </c:ext>
              </c:extLst>
            </c:dLbl>
            <c:dLbl>
              <c:idx val="25"/>
              <c:tx>
                <c:strRef>
                  <c:f>Daten_Diagramme!$D$39</c:f>
                  <c:strCache>
                    <c:ptCount val="1"/>
                    <c:pt idx="0">
                      <c:v>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{4E95AC65-AF9A-48A6-873A-2E08F2CB86AE}</c15:txfldGUID>
                      <c15:f>Daten_Diagramme!$D$39</c15:f>
                      <c15:dlblFieldTableCache>
                        <c:ptCount val="1"/>
                        <c:pt idx="0">
                          <c:v>1.8</c:v>
                        </c:pt>
                      </c15:dlblFieldTableCache>
                    </c15:dlblFTEntry>
                  </c15:dlblFieldTable>
                  <c15:showDataLabelsRange val="0"/>
                </c:ext>
                <c:ext xmlns:c16="http://schemas.microsoft.com/office/drawing/2014/chart" uri="{C3380CC4-5D6E-409C-BE32-E72D297353CC}">
                  <c16:uniqueId val="{00000019-201B-4525-953E-C5F460BD5FBC}"/>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{1365BB36-D257-4A66-A740-90054EDC407C}</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201B-4525-953E-C5F460BD5FBC}"/>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{92466E47-1044-47B6-8C96-57412E79E879}</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201B-4525-953E-C5F460BD5FBC}"/>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{E38B3BB5-38E1-4947-ABDE-066CE1B495F0}</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201B-4525-953E-C5F460BD5FBC}"/>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{AFADF4BA-8996-47EB-ADC1-7CDFD05778C5}</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201B-4525-953E-C5F460BD5FBC}"/>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{CE24E8A8-416B-4095-959C-82AC2C6A84A3}</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201B-4525-953E-C5F460BD5FBC}"/>
                </c:ext>
              </c:extLst>
            </c:dLbl>
            <c:dLbl>
              <c:idx val="31"/>
              <c:tx>
                <c:strRef>
                  <c:f>Daten_Diagramme!$D$45</c:f>
                  <c:strCache>
                    <c:ptCount val="1"/>
                    <c:pt idx="0">
                      <c:v>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{1DE592C3-D38D-4997-86D9-85C752C78DA7}</c15:txfldGUID>
                      <c15:f>Daten_Diagramme!$D$45</c15:f>
                      <c15:dlblFieldTableCache>
                        <c:ptCount val="1"/>
                        <c:pt idx="0">
                          <c:v>1.8</c:v>
                        </c:pt>
                      </c15:dlblFieldTableCache>
                    </c15:dlblFTEntry>
                  </c15:dlblFieldTable>
                  <c15:showDataLabelsRange val="0"/>
                </c:ext>
                <c:ext xmlns:c16="http://schemas.microsoft.com/office/drawing/2014/chart" uri="{C3380CC4-5D6E-409C-BE32-E72D297353CC}">
                  <c16:uniqueId val="{0000001F-201B-4525-953E-C5F460BD5FBC}"/>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1.0710112943009218</c:v>
                </c:pt>
                <c:pt idx="1">
                  <c:v>0</c:v>
                </c:pt>
                <c:pt idx="2">
                  <c:v>0</c:v>
                </c:pt>
                <c:pt idx="3">
                  <c:v>-0.79913606911447088</c:v>
                </c:pt>
                <c:pt idx="4">
                  <c:v>1.7094017094017093</c:v>
                </c:pt>
                <c:pt idx="5">
                  <c:v>-0.79022988505747127</c:v>
                </c:pt>
                <c:pt idx="6">
                  <c:v>-1.7804154302670623</c:v>
                </c:pt>
                <c:pt idx="7">
                  <c:v>0</c:v>
                </c:pt>
                <c:pt idx="8">
                  <c:v>1.3268465280849182</c:v>
                </c:pt>
                <c:pt idx="9">
                  <c:v>3.2012195121951219</c:v>
                </c:pt>
                <c:pt idx="10">
                  <c:v>-6.5168539325842696</c:v>
                </c:pt>
                <c:pt idx="11">
                  <c:v>-1.075268817204301</c:v>
                </c:pt>
                <c:pt idx="12">
                  <c:v>0</c:v>
                </c:pt>
                <c:pt idx="13">
                  <c:v>0</c:v>
                </c:pt>
                <c:pt idx="14">
                  <c:v>-4.9904030710172744</c:v>
                </c:pt>
                <c:pt idx="15">
                  <c:v>0</c:v>
                </c:pt>
                <c:pt idx="16">
                  <c:v>0.29702970297029702</c:v>
                </c:pt>
                <c:pt idx="17">
                  <c:v>-0.15948963317384371</c:v>
                </c:pt>
                <c:pt idx="18">
                  <c:v>3.1847133757961785</c:v>
                </c:pt>
                <c:pt idx="19">
                  <c:v>5.15625</c:v>
                </c:pt>
                <c:pt idx="20">
                  <c:v>6.485355648535565</c:v>
                </c:pt>
                <c:pt idx="21">
                  <c:v>0</c:v>
                </c:pt>
                <c:pt idx="23">
                  <c:v>0</c:v>
                </c:pt>
                <c:pt idx="24">
                  <c:v>0</c:v>
                </c:pt>
                <c:pt idx="25">
                  <c:v>1.7533066748692709</c:v>
                </c:pt>
              </c:numCache>
            </c:numRef>
          </c:val>
          <c:extLst>
            <c:ext xmlns:c16="http://schemas.microsoft.com/office/drawing/2014/chart" uri="{C3380CC4-5D6E-409C-BE32-E72D297353CC}">
              <c16:uniqueId val="{00000020-201B-4525-953E-C5F460BD5FBC}"/>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{AAB4862D-C454-45BF-8EFA-ABE3BD768F8A}</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201B-4525-953E-C5F460BD5FBC}"/>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{467C9A55-AAFB-439C-98F0-57177F8CA784}</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201B-4525-953E-C5F460BD5FBC}"/>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{385648AA-3053-4A02-9592-C494BA35632D}</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201B-4525-953E-C5F460BD5FBC}"/>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{A32933E8-88E6-406A-82A5-1E5C5B458A7F}</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201B-4525-953E-C5F460BD5FBC}"/>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{22A68496-C697-44FC-B6E5-7B991617C1BA}</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201B-4525-953E-C5F460BD5FBC}"/>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{06D0F283-6C06-49F8-B23D-04BF9AD3B9D0}</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201B-4525-953E-C5F460BD5FBC}"/>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{C1876DC4-EF32-478C-9A16-4322044A1892}</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201B-4525-953E-C5F460BD5FBC}"/>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{9E197B0A-6943-45A9-A4ED-726D1D1CC0F4}</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201B-4525-953E-C5F460BD5FBC}"/>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{F314441B-A8C6-4BF6-A469-76FBCA1E8795}</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201B-4525-953E-C5F460BD5FBC}"/>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{8269D770-14FD-4A38-8851-865C391B6544}</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201B-4525-953E-C5F460BD5FBC}"/>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{7C198F48-F892-4B77-AED8-EA5653406B9C}</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201B-4525-953E-C5F460BD5FBC}"/>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{D3D2CF08-E560-4F8E-9202-E411CE5213DB}</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201B-4525-953E-C5F460BD5FBC}"/>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{A8DD3A5E-26EB-4D6F-AC8E-491A76806553}</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201B-4525-953E-C5F460BD5FBC}"/>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{D9C544B2-200F-452E-A574-6168F142F82E}</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201B-4525-953E-C5F460BD5FBC}"/>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{30E4B83A-3E5F-4853-8A55-26212DCFA101}</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201B-4525-953E-C5F460BD5FBC}"/>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{92A79FD2-7C23-432F-BBBB-06F9ED2ED2CE}</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201B-4525-953E-C5F460BD5FBC}"/>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{BA60B3BF-757B-48DC-B8BB-4E5B50B03163}</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201B-4525-953E-C5F460BD5FBC}"/>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{C6C6B0E9-0FBF-4789-A96F-A30DDBC498B8}</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201B-4525-953E-C5F460BD5FBC}"/>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{6739791E-BCF6-45AE-910C-3F6F4C78372B}</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201B-4525-953E-C5F460BD5FBC}"/>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{FFFA5738-F124-4F1B-8F03-C92B9E69648E}</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201B-4525-953E-C5F460BD5FBC}"/>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{5044AAA3-7251-4A90-918B-9DAFBE052D2A}</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201B-4525-953E-C5F460BD5FBC}"/>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{05D5B41A-D4CD-49DB-802C-83CEF9556C5F}</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201B-4525-953E-C5F460BD5FBC}"/>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{268FA399-89D2-4279-A83C-00903934BA57}</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201B-4525-953E-C5F460BD5FBC}"/>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{DD6D3647-0CC9-4876-AA97-3FF74D44B16B}</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201B-4525-953E-C5F460BD5FBC}"/>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{1B813B90-0F68-43C8-9717-E0DA25504A77}</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201B-4525-953E-C5F460BD5FBC}"/>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{509C9AA4-4E57-43E7-B46B-6C84DF067254}</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201B-4525-953E-C5F460BD5FBC}"/>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{5E7FC2BE-E1E9-49CD-AA77-6169E0E59632}</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201B-4525-953E-C5F460BD5FBC}"/>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{4BC68185-36C9-4834-8C39-A63646144378}</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201B-4525-953E-C5F460BD5FBC}"/>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{1AF31036-852C-411F-A6E5-6556D6DEAD97}</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201B-4525-953E-C5F460BD5FBC}"/>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{C016AFF8-CBB4-4082-8248-CCA553CA00A9}</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201B-4525-953E-C5F460BD5FBC}"/>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{D69975E9-B132-4347-9B27-00FBF2FA750F}</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201B-4525-953E-C5F460BD5FBC}"/>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{334C1B60-7CDA-4119-B5B3-BF60F39DD8E8}</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201B-4525-953E-C5F460BD5FBC}"/>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-0.75</c:v>
                </c:pt>
                <c:pt idx="2">
                  <c:v>-0.75</c:v>
                </c:pt>
                <c:pt idx="3">
                  <c:v>0</c:v>
                </c:pt>
                <c:pt idx="4">
                  <c:v>0</c:v>
                </c:pt>
                <c:pt idx="5">
                  <c:v>0</c:v>
                </c:pt>
                <c:pt idx="6">
                  <c:v>0</c:v>
                </c:pt>
                <c:pt idx="7">
                  <c:v>-0.75</c:v>
                </c:pt>
                <c:pt idx="8">
                  <c:v>0</c:v>
                </c:pt>
                <c:pt idx="9">
                  <c:v>0</c:v>
                </c:pt>
                <c:pt idx="10">
                  <c:v>0</c:v>
                </c:pt>
                <c:pt idx="11">
                  <c:v>0</c:v>
                </c:pt>
                <c:pt idx="12">
                  <c:v>-0.75</c:v>
                </c:pt>
                <c:pt idx="13">
                  <c:v>0</c:v>
                </c:pt>
                <c:pt idx="14">
                  <c:v>0</c:v>
                </c:pt>
                <c:pt idx="15">
                  <c:v>-0.75</c:v>
                </c:pt>
                <c:pt idx="16">
                  <c:v>0</c:v>
                </c:pt>
                <c:pt idx="17">
                  <c:v>0</c:v>
                </c:pt>
                <c:pt idx="18">
                  <c:v>0</c:v>
                </c:pt>
                <c:pt idx="19">
                  <c:v>0</c:v>
                </c:pt>
                <c:pt idx="20">
                  <c:v>0</c:v>
                </c:pt>
                <c:pt idx="21">
                  <c:v>0</c:v>
                </c:pt>
                <c:pt idx="22">
                  <c:v>0</c:v>
                </c:pt>
                <c:pt idx="23">
                  <c:v>-0.75</c:v>
                </c:pt>
                <c:pt idx="24">
                  <c:v>-0.75</c:v>
                </c:pt>
                <c:pt idx="25">
                  <c:v>0</c:v>
                </c:pt>
              </c:numCache>
            </c:numRef>
          </c:val>
          <c:extLst>
            <c:ext xmlns:c16="http://schemas.microsoft.com/office/drawing/2014/chart" uri="{C3380CC4-5D6E-409C-BE32-E72D297353CC}">
              <c16:uniqueId val="{00000041-201B-4525-953E-C5F460BD5FBC}"/>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45</c:v>
                </c:pt>
                <c:pt idx="2">
                  <c:v>45</c:v>
                </c:pt>
                <c:pt idx="3">
                  <c:v>#N/A</c:v>
                </c:pt>
                <c:pt idx="4">
                  <c:v>#N/A</c:v>
                </c:pt>
                <c:pt idx="5">
                  <c:v>#N/A</c:v>
                </c:pt>
                <c:pt idx="6">
                  <c:v>#N/A</c:v>
                </c:pt>
                <c:pt idx="7">
                  <c:v>45</c:v>
                </c:pt>
                <c:pt idx="8">
                  <c:v>#N/A</c:v>
                </c:pt>
                <c:pt idx="9">
                  <c:v>#N/A</c:v>
                </c:pt>
                <c:pt idx="10">
                  <c:v>#N/A</c:v>
                </c:pt>
                <c:pt idx="11">
                  <c:v>#N/A</c:v>
                </c:pt>
                <c:pt idx="12">
                  <c:v>45</c:v>
                </c:pt>
                <c:pt idx="13">
                  <c:v>#N/A</c:v>
                </c:pt>
                <c:pt idx="14">
                  <c:v>#N/A</c:v>
                </c:pt>
                <c:pt idx="15">
                  <c:v>45</c:v>
                </c:pt>
                <c:pt idx="16">
                  <c:v>#N/A</c:v>
                </c:pt>
                <c:pt idx="17">
                  <c:v>#N/A</c:v>
                </c:pt>
                <c:pt idx="18">
                  <c:v>#N/A</c:v>
                </c:pt>
                <c:pt idx="19">
                  <c:v>#N/A</c:v>
                </c:pt>
                <c:pt idx="20">
                  <c:v>#N/A</c:v>
                </c:pt>
                <c:pt idx="21">
                  <c:v>#N/A</c:v>
                </c:pt>
                <c:pt idx="22">
                  <c:v>#N/A</c:v>
                </c:pt>
                <c:pt idx="23">
                  <c:v>45</c:v>
                </c:pt>
                <c:pt idx="24">
                  <c:v>45</c:v>
                </c:pt>
                <c:pt idx="25">
                  <c:v>#N/A</c:v>
                </c:pt>
              </c:numCache>
            </c:numRef>
          </c:xVal>
          <c:yVal>
            <c:numRef>
              <c:f>Daten_Diagramme!$J$14:$J$39</c:f>
              <c:numCache>
                <c:formatCode>General</c:formatCode>
                <c:ptCount val="26"/>
                <c:pt idx="0">
                  <c:v>#N/A</c:v>
                </c:pt>
                <c:pt idx="1">
                  <c:v>15</c:v>
                </c:pt>
                <c:pt idx="2">
                  <c:v>25</c:v>
                </c:pt>
                <c:pt idx="3">
                  <c:v>#N/A</c:v>
                </c:pt>
                <c:pt idx="4">
                  <c:v>#N/A</c:v>
                </c:pt>
                <c:pt idx="5">
                  <c:v>#N/A</c:v>
                </c:pt>
                <c:pt idx="6">
                  <c:v>#N/A</c:v>
                </c:pt>
                <c:pt idx="7">
                  <c:v>77</c:v>
                </c:pt>
                <c:pt idx="8">
                  <c:v>#N/A</c:v>
                </c:pt>
                <c:pt idx="9">
                  <c:v>#N/A</c:v>
                </c:pt>
                <c:pt idx="10">
                  <c:v>#N/A</c:v>
                </c:pt>
                <c:pt idx="11">
                  <c:v>#N/A</c:v>
                </c:pt>
                <c:pt idx="12">
                  <c:v>129</c:v>
                </c:pt>
                <c:pt idx="13">
                  <c:v>#N/A</c:v>
                </c:pt>
                <c:pt idx="14">
                  <c:v>#N/A</c:v>
                </c:pt>
                <c:pt idx="15">
                  <c:v>160</c:v>
                </c:pt>
                <c:pt idx="16">
                  <c:v>#N/A</c:v>
                </c:pt>
                <c:pt idx="17">
                  <c:v>#N/A</c:v>
                </c:pt>
                <c:pt idx="18">
                  <c:v>#N/A</c:v>
                </c:pt>
                <c:pt idx="19">
                  <c:v>#N/A</c:v>
                </c:pt>
                <c:pt idx="20">
                  <c:v>#N/A</c:v>
                </c:pt>
                <c:pt idx="21">
                  <c:v>#N/A</c:v>
                </c:pt>
                <c:pt idx="22">
                  <c:v>#N/A</c:v>
                </c:pt>
                <c:pt idx="23">
                  <c:v>242</c:v>
                </c:pt>
                <c:pt idx="24">
                  <c:v>253</c:v>
                </c:pt>
                <c:pt idx="25">
                  <c:v>#N/A</c:v>
                </c:pt>
              </c:numCache>
            </c:numRef>
          </c:yVal>
          <c:smooth val="0"/>
          <c:extLst>
            <c:ext xmlns:c16="http://schemas.microsoft.com/office/drawing/2014/chart" uri="{C3380CC4-5D6E-409C-BE32-E72D297353CC}">
              <c16:uniqueId val="{00000042-201B-4525-953E-C5F460BD5FBC}"/>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-6.5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{4CAC3E19-E38B-4EDC-9DCB-637000544FDA}</c15:txfldGUID>
                      <c15:f>Daten_Diagramme!$E$14</c15:f>
                      <c15:dlblFieldTableCache>
                        <c:ptCount val="1"/>
                        <c:pt idx="0">
                          <c:v>-6.5</c:v>
                        </c:pt>
                      </c15:dlblFieldTableCache>
                    </c15:dlblFTEntry>
                  </c15:dlblFieldTable>
                  <c15:showDataLabelsRange val="0"/>
                </c:ext>
                <c:ext xmlns:c16="http://schemas.microsoft.com/office/drawing/2014/chart" uri="{C3380CC4-5D6E-409C-BE32-E72D297353CC}">
                  <c16:uniqueId val="{00000000-407E-4FA5-8857-32FCF2A0F871}"/>
                </c:ext>
              </c:extLst>
            </c:dLbl>
            <c:dLbl>
              <c:idx val="1"/>
              <c:tx>
                <c:strRef>
                  <c:f>Daten_Diagramme!$E$15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{038974B2-4F2E-4D84-A914-95F334B46204}</c15:txfldGUID>
                      <c15:f>Daten_Diagramme!$E$15</c15:f>
                      <c15:dlblFieldTableCache>
                        <c:ptCount val="1"/>
                        <c:pt idx="0">
                          <c:v>*</c:v>
                        </c:pt>
                      </c15:dlblFieldTableCache>
                    </c15:dlblFTEntry>
                  </c15:dlblFieldTable>
                  <c15:showDataLabelsRange val="0"/>
                </c:ext>
                <c:ext xmlns:c16="http://schemas.microsoft.com/office/drawing/2014/chart" uri="{C3380CC4-5D6E-409C-BE32-E72D297353CC}">
                  <c16:uniqueId val="{00000001-407E-4FA5-8857-32FCF2A0F871}"/>
                </c:ext>
              </c:extLst>
            </c:dLbl>
            <c:dLbl>
              <c:idx val="2"/>
              <c:tx>
                <c:strRef>
                  <c:f>Daten_Diagramme!$E$16</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{40658D94-8510-4B2F-AD93-D0BA3867B783}</c15:txfldGUID>
                      <c15:f>Daten_Diagramme!$E$16</c15:f>
                      <c15:dlblFieldTableCache>
                        <c:ptCount val="1"/>
                        <c:pt idx="0">
                          <c:v>*</c:v>
                        </c:pt>
                      </c15:dlblFieldTableCache>
                    </c15:dlblFTEntry>
                  </c15:dlblFieldTable>
                  <c15:showDataLabelsRange val="0"/>
                </c:ext>
                <c:ext xmlns:c16="http://schemas.microsoft.com/office/drawing/2014/chart" uri="{C3380CC4-5D6E-409C-BE32-E72D297353CC}">
                  <c16:uniqueId val="{00000002-407E-4FA5-8857-32FCF2A0F871}"/>
                </c:ext>
              </c:extLst>
            </c:dLbl>
            <c:dLbl>
              <c:idx val="3"/>
              <c:tx>
                <c:strRef>
                  <c:f>Daten_Diagramme!$E$17</c:f>
                  <c:strCache>
                    <c:ptCount val="1"/>
                    <c:pt idx="0">
                      <c:v>-14.8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{81553D7F-C36A-4C80-9E7A-C6F581FA3FA8}</c15:txfldGUID>
                      <c15:f>Daten_Diagramme!$E$17</c15:f>
                      <c15:dlblFieldTableCache>
                        <c:ptCount val="1"/>
                        <c:pt idx="0">
                          <c:v>-14.8</c:v>
                        </c:pt>
                      </c15:dlblFieldTableCache>
                    </c15:dlblFTEntry>
                  </c15:dlblFieldTable>
                  <c15:showDataLabelsRange val="0"/>
                </c:ext>
                <c:ext xmlns:c16="http://schemas.microsoft.com/office/drawing/2014/chart" uri="{C3380CC4-5D6E-409C-BE32-E72D297353CC}">
                  <c16:uniqueId val="{00000003-407E-4FA5-8857-32FCF2A0F871}"/>
                </c:ext>
              </c:extLst>
            </c:dLbl>
            <c:dLbl>
              <c:idx val="4"/>
              <c:tx>
                <c:strRef>
                  <c:f>Daten_Diagramme!$E$18</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{A2A967D0-B67F-40BF-ADD1-7539B750B3B2}</c15:txfldGUID>
                      <c15:f>Daten_Diagramme!$E$18</c15:f>
                      <c15:dlblFieldTableCache>
                        <c:ptCount val="1"/>
                        <c:pt idx="0">
                          <c:v>0.0</c:v>
                        </c:pt>
                      </c15:dlblFieldTableCache>
                    </c15:dlblFTEntry>
                  </c15:dlblFieldTable>
                  <c15:showDataLabelsRange val="0"/>
                </c:ext>
                <c:ext xmlns:c16="http://schemas.microsoft.com/office/drawing/2014/chart" uri="{C3380CC4-5D6E-409C-BE32-E72D297353CC}">
                  <c16:uniqueId val="{00000004-407E-4FA5-8857-32FCF2A0F871}"/>
                </c:ext>
              </c:extLst>
            </c:dLbl>
            <c:dLbl>
              <c:idx val="5"/>
              <c:tx>
                <c:strRef>
                  <c:f>Daten_Diagramme!$E$19</c:f>
                  <c:strCache>
                    <c:ptCount val="1"/>
                    <c:pt idx="0">
                      <c:v>-19.3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{D190BB4F-D0CA-45A6-B29C-DEED64B07D1B}</c15:txfldGUID>
                      <c15:f>Daten_Diagramme!$E$19</c15:f>
                      <c15:dlblFieldTableCache>
                        <c:ptCount val="1"/>
                        <c:pt idx="0">
                          <c:v>-19.3</c:v>
                        </c:pt>
                      </c15:dlblFieldTableCache>
                    </c15:dlblFTEntry>
                  </c15:dlblFieldTable>
                  <c15:showDataLabelsRange val="0"/>
                </c:ext>
                <c:ext xmlns:c16="http://schemas.microsoft.com/office/drawing/2014/chart" uri="{C3380CC4-5D6E-409C-BE32-E72D297353CC}">
                  <c16:uniqueId val="{00000005-407E-4FA5-8857-32FCF2A0F871}"/>
                </c:ext>
              </c:extLst>
            </c:dLbl>
            <c:dLbl>
              <c:idx val="6"/>
              <c:tx>
                <c:strRef>
                  <c:f>Daten_Diagramme!$E$20</c:f>
                  <c:strCache>
                    <c:ptCount val="1"/>
                    <c:pt idx="0">
                      <c:v>-23.3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{1D89326E-428A-4975-92BE-EC1BC12BD6D7}</c15:txfldGUID>
                      <c15:f>Daten_Diagramme!$E$20</c15:f>
                      <c15:dlblFieldTableCache>
                        <c:ptCount val="1"/>
                        <c:pt idx="0">
                          <c:v>-23.3</c:v>
                        </c:pt>
                      </c15:dlblFieldTableCache>
                    </c15:dlblFTEntry>
                  </c15:dlblFieldTable>
                  <c15:showDataLabelsRange val="0"/>
                </c:ext>
                <c:ext xmlns:c16="http://schemas.microsoft.com/office/drawing/2014/chart" uri="{C3380CC4-5D6E-409C-BE32-E72D297353CC}">
                  <c16:uniqueId val="{00000006-407E-4FA5-8857-32FCF2A0F871}"/>
                </c:ext>
              </c:extLst>
            </c:dLbl>
            <c:dLbl>
              <c:idx val="7"/>
              <c:tx>
                <c:strRef>
                  <c:f>Daten_Diagramme!$E$21</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{B5646EE7-4048-4B24-9A5D-62C359C6A1BD}</c15:txfldGUID>
                      <c15:f>Daten_Diagramme!$E$21</c15:f>
                      <c15:dlblFieldTableCache>
                        <c:ptCount val="1"/>
                        <c:pt idx="0">
                          <c:v>*</c:v>
                        </c:pt>
                      </c15:dlblFieldTableCache>
                    </c15:dlblFTEntry>
                  </c15:dlblFieldTable>
                  <c15:showDataLabelsRange val="0"/>
                </c:ext>
                <c:ext xmlns:c16="http://schemas.microsoft.com/office/drawing/2014/chart" uri="{C3380CC4-5D6E-409C-BE32-E72D297353CC}">
                  <c16:uniqueId val="{00000007-407E-4FA5-8857-32FCF2A0F871}"/>
                </c:ext>
              </c:extLst>
            </c:dLbl>
            <c:dLbl>
              <c:idx val="8"/>
              <c:tx>
                <c:strRef>
                  <c:f>Daten_Diagramme!$E$22</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{4CCA40C2-5B34-4778-B011-15AD15DE8D33}</c15:txfldGUID>
                      <c15:f>Daten_Diagramme!$E$22</c15:f>
                      <c15:dlblFieldTableCache>
                        <c:ptCount val="1"/>
                        <c:pt idx="0">
                          <c:v>1.1</c:v>
                        </c:pt>
                      </c15:dlblFieldTableCache>
                    </c15:dlblFTEntry>
                  </c15:dlblFieldTable>
                  <c15:showDataLabelsRange val="0"/>
                </c:ext>
                <c:ext xmlns:c16="http://schemas.microsoft.com/office/drawing/2014/chart" uri="{C3380CC4-5D6E-409C-BE32-E72D297353CC}">
                  <c16:uniqueId val="{00000008-407E-4FA5-8857-32FCF2A0F871}"/>
                </c:ext>
              </c:extLst>
            </c:dLbl>
            <c:dLbl>
              <c:idx val="9"/>
              <c:tx>
                <c:strRef>
                  <c:f>Daten_Diagramme!$E$23</c:f>
                  <c:strCache>
                    <c:ptCount val="1"/>
                    <c:pt idx="0">
                      <c:v>4.7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{8BF97A90-5B9C-419A-B1EF-2417B53B586E}</c15:txfldGUID>
                      <c15:f>Daten_Diagramme!$E$23</c15:f>
                      <c15:dlblFieldTableCache>
                        <c:ptCount val="1"/>
                        <c:pt idx="0">
                          <c:v>4.7</c:v>
                        </c:pt>
                      </c15:dlblFieldTableCache>
                    </c15:dlblFTEntry>
                  </c15:dlblFieldTable>
                  <c15:showDataLabelsRange val="0"/>
                </c:ext>
                <c:ext xmlns:c16="http://schemas.microsoft.com/office/drawing/2014/chart" uri="{C3380CC4-5D6E-409C-BE32-E72D297353CC}">
                  <c16:uniqueId val="{00000009-407E-4FA5-8857-32FCF2A0F871}"/>
                </c:ext>
              </c:extLst>
            </c:dLbl>
            <c:dLbl>
              <c:idx val="10"/>
              <c:tx>
                <c:strRef>
                  <c:f>Daten_Diagramme!$E$24</c:f>
                  <c:strCache>
                    <c:ptCount val="1"/>
                    <c:pt idx="0">
                      <c:v>-20.9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{81E5C374-0F15-4AC9-9EA5-D4D8451F9C18}</c15:txfldGUID>
                      <c15:f>Daten_Diagramme!$E$24</c15:f>
                      <c15:dlblFieldTableCache>
                        <c:ptCount val="1"/>
                        <c:pt idx="0">
                          <c:v>-20.9</c:v>
                        </c:pt>
                      </c15:dlblFieldTableCache>
                    </c15:dlblFTEntry>
                  </c15:dlblFieldTable>
                  <c15:showDataLabelsRange val="0"/>
                </c:ext>
                <c:ext xmlns:c16="http://schemas.microsoft.com/office/drawing/2014/chart" uri="{C3380CC4-5D6E-409C-BE32-E72D297353CC}">
                  <c16:uniqueId val="{0000000A-407E-4FA5-8857-32FCF2A0F871}"/>
                </c:ext>
              </c:extLst>
            </c:dLbl>
            <c:dLbl>
              <c:idx val="11"/>
              <c:tx>
                <c:strRef>
                  <c:f>Daten_Diagramme!$E$25</c:f>
                  <c:strCache>
                    <c:ptCount val="1"/>
                    <c:pt idx="0">
                      <c:v>-4.5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{2741DB48-D8A4-4CCE-A12D-76C059380628}</c15:txfldGUID>
                      <c15:f>Daten_Diagramme!$E$25</c15:f>
                      <c15:dlblFieldTableCache>
                        <c:ptCount val="1"/>
                        <c:pt idx="0">
                          <c:v>-4.5</c:v>
                        </c:pt>
                      </c15:dlblFieldTableCache>
                    </c15:dlblFTEntry>
                  </c15:dlblFieldTable>
                  <c15:showDataLabelsRange val="0"/>
                </c:ext>
                <c:ext xmlns:c16="http://schemas.microsoft.com/office/drawing/2014/chart" uri="{C3380CC4-5D6E-409C-BE32-E72D297353CC}">
                  <c16:uniqueId val="{0000000B-407E-4FA5-8857-32FCF2A0F871}"/>
                </c:ext>
              </c:extLst>
            </c:dLbl>
            <c:dLbl>
              <c:idx val="12"/>
              <c:tx>
                <c:strRef>
                  <c:f>Daten_Diagramme!$E$26</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{D26D5641-BEFD-41EF-B65C-98C8BC0ABE0C}</c15:txfldGUID>
                      <c15:f>Daten_Diagramme!$E$26</c15:f>
                      <c15:dlblFieldTableCache>
                        <c:ptCount val="1"/>
                        <c:pt idx="0">
                          <c:v>*</c:v>
                        </c:pt>
                      </c15:dlblFieldTableCache>
                    </c15:dlblFTEntry>
                  </c15:dlblFieldTable>
                  <c15:showDataLabelsRange val="0"/>
                </c:ext>
                <c:ext xmlns:c16="http://schemas.microsoft.com/office/drawing/2014/chart" uri="{C3380CC4-5D6E-409C-BE32-E72D297353CC}">
                  <c16:uniqueId val="{0000000C-407E-4FA5-8857-32FCF2A0F871}"/>
                </c:ext>
              </c:extLst>
            </c:dLbl>
            <c:dLbl>
              <c:idx val="13"/>
              <c:tx>
                <c:strRef>
                  <c:f>Daten_Diagramme!$E$27</c:f>
                  <c:strCache>
                    <c:ptCount val="1"/>
                    <c:pt idx="0">
                      <c:v>-5.2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{B8FA60C4-F3B9-4B76-9E95-D3AC451650E7}</c15:txfldGUID>
                      <c15:f>Daten_Diagramme!$E$27</c15:f>
                      <c15:dlblFieldTableCache>
                        <c:ptCount val="1"/>
                        <c:pt idx="0">
                          <c:v>-5.2</c:v>
                        </c:pt>
                      </c15:dlblFieldTableCache>
                    </c15:dlblFTEntry>
                  </c15:dlblFieldTable>
                  <c15:showDataLabelsRange val="0"/>
                </c:ext>
                <c:ext xmlns:c16="http://schemas.microsoft.com/office/drawing/2014/chart" uri="{C3380CC4-5D6E-409C-BE32-E72D297353CC}">
                  <c16:uniqueId val="{0000000D-407E-4FA5-8857-32FCF2A0F871}"/>
                </c:ext>
              </c:extLst>
            </c:dLbl>
            <c:dLbl>
              <c:idx val="14"/>
              <c:tx>
                <c:strRef>
                  <c:f>Daten_Diagramme!$E$28</c:f>
                  <c:strCache>
                    <c:ptCount val="1"/>
                    <c:pt idx="0">
                      <c:v>-18.2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{532FAC02-B568-4C0C-9B15-DB45AEFC4A28}</c15:txfldGUID>
                      <c15:f>Daten_Diagramme!$E$28</c15:f>
                      <c15:dlblFieldTableCache>
                        <c:ptCount val="1"/>
                        <c:pt idx="0">
                          <c:v>-18.2</c:v>
                        </c:pt>
                      </c15:dlblFieldTableCache>
                    </c15:dlblFTEntry>
                  </c15:dlblFieldTable>
                  <c15:showDataLabelsRange val="0"/>
                </c:ext>
                <c:ext xmlns:c16="http://schemas.microsoft.com/office/drawing/2014/chart" uri="{C3380CC4-5D6E-409C-BE32-E72D297353CC}">
                  <c16:uniqueId val="{0000000E-407E-4FA5-8857-32FCF2A0F871}"/>
                </c:ext>
              </c:extLst>
            </c:dLbl>
            <c:dLbl>
              <c:idx val="15"/>
              <c:tx>
                <c:strRef>
                  <c:f>Daten_Diagramme!$E$29</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{F3FD6253-2CA6-4F2B-9AD6-4842E32ACB3F}</c15:txfldGUID>
                      <c15:f>Daten_Diagramme!$E$29</c15:f>
                      <c15:dlblFieldTableCache>
                        <c:ptCount val="1"/>
                        <c:pt idx="0">
                          <c:v>*</c:v>
                        </c:pt>
                      </c15:dlblFieldTableCache>
                    </c15:dlblFTEntry>
                  </c15:dlblFieldTable>
                  <c15:showDataLabelsRange val="0"/>
                </c:ext>
                <c:ext xmlns:c16="http://schemas.microsoft.com/office/drawing/2014/chart" uri="{C3380CC4-5D6E-409C-BE32-E72D297353CC}">
                  <c16:uniqueId val="{0000000F-407E-4FA5-8857-32FCF2A0F871}"/>
                </c:ext>
              </c:extLst>
            </c:dLbl>
            <c:dLbl>
              <c:idx val="16"/>
              <c:tx>
                <c:strRef>
                  <c:f>Daten_Diagramme!$E$30</c:f>
                  <c:strCache>
                    <c:ptCount val="1"/>
                    <c:pt idx="0">
                      <c:v>3.3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{A176CE88-F926-40DF-AD4D-A5FE6CF79DDC}</c15:txfldGUID>
                      <c15:f>Daten_Diagramme!$E$30</c15:f>
                      <c15:dlblFieldTableCache>
                        <c:ptCount val="1"/>
                        <c:pt idx="0">
                          <c:v>3.3</c:v>
                        </c:pt>
                      </c15:dlblFieldTableCache>
                    </c15:dlblFTEntry>
                  </c15:dlblFieldTable>
                  <c15:showDataLabelsRange val="0"/>
                </c:ext>
                <c:ext xmlns:c16="http://schemas.microsoft.com/office/drawing/2014/chart" uri="{C3380CC4-5D6E-409C-BE32-E72D297353CC}">
                  <c16:uniqueId val="{00000010-407E-4FA5-8857-32FCF2A0F871}"/>
                </c:ext>
              </c:extLst>
            </c:dLbl>
            <c:dLbl>
              <c:idx val="17"/>
              <c:tx>
                <c:strRef>
                  <c:f>Daten_Diagramme!$E$31</c:f>
                  <c:strCache>
                    <c:ptCount val="1"/>
                    <c:pt idx="0">
                      <c:v>-18.2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{E164B7EC-563A-401A-B4E7-149DBAD605A8}</c15:txfldGUID>
                      <c15:f>Daten_Diagramme!$E$31</c15:f>
                      <c15:dlblFieldTableCache>
                        <c:ptCount val="1"/>
                        <c:pt idx="0">
                          <c:v>-18.2</c:v>
                        </c:pt>
                      </c15:dlblFieldTableCache>
                    </c15:dlblFTEntry>
                  </c15:dlblFieldTable>
                  <c15:showDataLabelsRange val="0"/>
                </c:ext>
                <c:ext xmlns:c16="http://schemas.microsoft.com/office/drawing/2014/chart" uri="{C3380CC4-5D6E-409C-BE32-E72D297353CC}">
                  <c16:uniqueId val="{00000011-407E-4FA5-8857-32FCF2A0F871}"/>
                </c:ext>
              </c:extLst>
            </c:dLbl>
            <c:dLbl>
              <c:idx val="18"/>
              <c:tx>
                <c:strRef>
                  <c:f>Daten_Diagramme!$E$32</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{5CEDDAF9-BBC8-4754-8BE9-ED644A3091C7}</c15:txfldGUID>
                      <c15:f>Daten_Diagramme!$E$32</c15:f>
                      <c15:dlblFieldTableCache>
                        <c:ptCount val="1"/>
                        <c:pt idx="0">
                          <c:v>1.4</c:v>
                        </c:pt>
                      </c15:dlblFieldTableCache>
                    </c15:dlblFTEntry>
                  </c15:dlblFieldTable>
                  <c15:showDataLabelsRange val="0"/>
                </c:ext>
                <c:ext xmlns:c16="http://schemas.microsoft.com/office/drawing/2014/chart" uri="{C3380CC4-5D6E-409C-BE32-E72D297353CC}">
                  <c16:uniqueId val="{00000012-407E-4FA5-8857-32FCF2A0F871}"/>
                </c:ext>
              </c:extLst>
            </c:dLbl>
            <c:dLbl>
              <c:idx val="19"/>
              <c:tx>
                <c:strRef>
                  <c:f>Daten_Diagramme!$E$33</c:f>
                  <c:strCache>
                    <c:ptCount val="1"/>
                    <c:pt idx="0">
                      <c:v>-16.2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{0BE49D44-5F85-444A-8330-E918244CBF05}</c15:txfldGUID>
                      <c15:f>Daten_Diagramme!$E$33</c15:f>
                      <c15:dlblFieldTableCache>
                        <c:ptCount val="1"/>
                        <c:pt idx="0">
                          <c:v>-16.2</c:v>
                        </c:pt>
                      </c15:dlblFieldTableCache>
                    </c15:dlblFTEntry>
                  </c15:dlblFieldTable>
                  <c15:showDataLabelsRange val="0"/>
                </c:ext>
                <c:ext xmlns:c16="http://schemas.microsoft.com/office/drawing/2014/chart" uri="{C3380CC4-5D6E-409C-BE32-E72D297353CC}">
                  <c16:uniqueId val="{00000013-407E-4FA5-8857-32FCF2A0F871}"/>
                </c:ext>
              </c:extLst>
            </c:dLbl>
            <c:dLbl>
              <c:idx val="20"/>
              <c:tx>
                <c:strRef>
                  <c:f>Daten_Diagramme!$E$34</c:f>
                  <c:strCache>
                    <c:ptCount val="1"/>
                    <c:pt idx="0">
                      <c:v>-7.7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{5EC801D4-CC4A-4C48-B335-9A8D19E6D9AF}</c15:txfldGUID>
                      <c15:f>Daten_Diagramme!$E$34</c15:f>
                      <c15:dlblFieldTableCache>
                        <c:ptCount val="1"/>
                        <c:pt idx="0">
                          <c:v>-7.7</c:v>
                        </c:pt>
                      </c15:dlblFieldTableCache>
                    </c15:dlblFTEntry>
                  </c15:dlblFieldTable>
                  <c15:showDataLabelsRange val="0"/>
                </c:ext>
                <c:ext xmlns:c16="http://schemas.microsoft.com/office/drawing/2014/chart" uri="{C3380CC4-5D6E-409C-BE32-E72D297353CC}">
                  <c16:uniqueId val="{00000014-407E-4FA5-8857-32FCF2A0F871}"/>
                </c:ext>
              </c:extLst>
            </c:dLbl>
            <c:dLbl>
              <c:idx val="21"/>
              <c:tx>
                <c:strRef>
                  <c:f>Daten_Diagramme!$E$35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{03C7AF25-56EC-4D62-BE8E-8DC297C71D19}</c15:txfldGUID>
                      <c15:f>Daten_Diagramme!$E$35</c15:f>
                      <c15:dlblFieldTableCache>
                        <c:ptCount val="1"/>
                        <c:pt idx="0">
                          <c:v>0.0</c:v>
                        </c:pt>
                      </c15:dlblFieldTableCache>
                    </c15:dlblFTEntry>
                  </c15:dlblFieldTable>
                  <c15:showDataLabelsRange val="0"/>
                </c:ext>
                <c:ext xmlns:c16="http://schemas.microsoft.com/office/drawing/2014/chart" uri="{C3380CC4-5D6E-409C-BE32-E72D297353CC}">
                  <c16:uniqueId val="{00000015-407E-4FA5-8857-32FCF2A0F871}"/>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{B0ED6D7C-BA1C-42FF-B8D1-74123B411719}</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407E-4FA5-8857-32FCF2A0F871}"/>
                </c:ext>
              </c:extLst>
            </c:dLbl>
            <c:dLbl>
              <c:idx val="23"/>
              <c:tx>
                <c:strRef>
                  <c:f>Daten_Diagramme!$E$37</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{AD04D5B5-F6B8-4B09-86EC-05DF4A753F06}</c15:txfldGUID>
                      <c15:f>Daten_Diagramme!$E$37</c15:f>
                      <c15:dlblFieldTableCache>
                        <c:ptCount val="1"/>
                        <c:pt idx="0">
                          <c:v>*</c:v>
                        </c:pt>
                      </c15:dlblFieldTableCache>
                    </c15:dlblFTEntry>
                  </c15:dlblFieldTable>
                  <c15:showDataLabelsRange val="0"/>
                </c:ext>
                <c:ext xmlns:c16="http://schemas.microsoft.com/office/drawing/2014/chart" uri="{C3380CC4-5D6E-409C-BE32-E72D297353CC}">
                  <c16:uniqueId val="{00000017-407E-4FA5-8857-32FCF2A0F871}"/>
                </c:ext>
              </c:extLst>
            </c:dLbl>
            <c:dLbl>
              <c:idx val="24"/>
              <c:tx>
                <c:strRef>
                  <c:f>Daten_Diagramme!$E$38</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{0B021CDA-8499-444A-9426-4196054BE86F}</c15:txfldGUID>
                      <c15:f>Daten_Diagramme!$E$38</c15:f>
                      <c15:dlblFieldTableCache>
                        <c:ptCount val="1"/>
                        <c:pt idx="0">
                          <c:v>*</c:v>
                        </c:pt>
                      </c15:dlblFieldTableCache>
                    </c15:dlblFTEntry>
                  </c15:dlblFieldTable>
                  <c15:showDataLabelsRange val="0"/>
                </c:ext>
                <c:ext xmlns:c16="http://schemas.microsoft.com/office/drawing/2014/chart" uri="{C3380CC4-5D6E-409C-BE32-E72D297353CC}">
                  <c16:uniqueId val="{00000018-407E-4FA5-8857-32FCF2A0F871}"/>
                </c:ext>
              </c:extLst>
            </c:dLbl>
            <c:dLbl>
              <c:idx val="25"/>
              <c:tx>
                <c:strRef>
                  <c:f>Daten_Diagramme!$E$39</c:f>
                  <c:strCache>
                    <c:ptCount val="1"/>
                    <c:pt idx="0">
                      <c:v>-6.7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{CC965016-F7C1-4072-8CA3-0E33FB7CDA23}</c15:txfldGUID>
                      <c15:f>Daten_Diagramme!$E$39</c15:f>
                      <c15:dlblFieldTableCache>
                        <c:ptCount val="1"/>
                        <c:pt idx="0">
                          <c:v>-6.7</c:v>
                        </c:pt>
                      </c15:dlblFieldTableCache>
                    </c15:dlblFTEntry>
                  </c15:dlblFieldTable>
                  <c15:showDataLabelsRange val="0"/>
                </c:ext>
                <c:ext xmlns:c16="http://schemas.microsoft.com/office/drawing/2014/chart" uri="{C3380CC4-5D6E-409C-BE32-E72D297353CC}">
                  <c16:uniqueId val="{00000019-407E-4FA5-8857-32FCF2A0F871}"/>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{500F3F73-6C8B-48FE-A18F-838B34E20E82}</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407E-4FA5-8857-32FCF2A0F871}"/>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{E4A406EC-EE9B-499C-BFE7-767BCEC89BC5}</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407E-4FA5-8857-32FCF2A0F871}"/>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{A1DE89DA-95FA-4625-8320-FBC843B863A3}</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407E-4FA5-8857-32FCF2A0F871}"/>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{C2B81974-8C15-48B1-9029-9AB23DFC7706}</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407E-4FA5-8857-32FCF2A0F871}"/>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{9E648907-265B-488A-B80F-B744E5D26DDF}</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407E-4FA5-8857-32FCF2A0F871}"/>
                </c:ext>
              </c:extLst>
            </c:dLbl>
            <c:dLbl>
              <c:idx val="31"/>
              <c:tx>
                <c:strRef>
                  <c:f>Daten_Diagramme!$E$45</c:f>
                  <c:strCache>
                    <c:ptCount val="1"/>
                    <c:pt idx="0">
                      <c:v>-6.7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{9C3CE35B-03DD-4D33-AB3B-B9D1D86F78BD}</c15:txfldGUID>
                      <c15:f>Daten_Diagramme!$E$45</c15:f>
                      <c15:dlblFieldTableCache>
                        <c:ptCount val="1"/>
                        <c:pt idx="0">
                          <c:v>-6.7</c:v>
                        </c:pt>
                      </c15:dlblFieldTableCache>
                    </c15:dlblFTEntry>
                  </c15:dlblFieldTable>
                  <c15:showDataLabelsRange val="0"/>
                </c:ext>
                <c:ext xmlns:c16="http://schemas.microsoft.com/office/drawing/2014/chart" uri="{C3380CC4-5D6E-409C-BE32-E72D297353CC}">
                  <c16:uniqueId val="{0000001F-407E-4FA5-8857-32FCF2A0F871}"/>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-6.5445026178010473</c:v>
                </c:pt>
                <c:pt idx="1">
                  <c:v>0</c:v>
                </c:pt>
                <c:pt idx="2">
                  <c:v>0</c:v>
                </c:pt>
                <c:pt idx="3">
                  <c:v>-14.814814814814815</c:v>
                </c:pt>
                <c:pt idx="4">
                  <c:v>0</c:v>
                </c:pt>
                <c:pt idx="5">
                  <c:v>-19.333333333333332</c:v>
                </c:pt>
                <c:pt idx="6">
                  <c:v>-23.333333333333332</c:v>
                </c:pt>
                <c:pt idx="7">
                  <c:v>0</c:v>
                </c:pt>
                <c:pt idx="8">
                  <c:v>1.078582434514638</c:v>
                </c:pt>
                <c:pt idx="9">
                  <c:v>4.666666666666667</c:v>
                </c:pt>
                <c:pt idx="10">
                  <c:v>-20.913884007029878</c:v>
                </c:pt>
                <c:pt idx="11">
                  <c:v>-4.5454545454545459</c:v>
                </c:pt>
                <c:pt idx="12">
                  <c:v>0</c:v>
                </c:pt>
                <c:pt idx="13">
                  <c:v>-5.1546391752577323</c:v>
                </c:pt>
                <c:pt idx="14">
                  <c:v>-18.181818181818183</c:v>
                </c:pt>
                <c:pt idx="15">
                  <c:v>0</c:v>
                </c:pt>
                <c:pt idx="16">
                  <c:v>3.278688524590164</c:v>
                </c:pt>
                <c:pt idx="17">
                  <c:v>-18.181818181818183</c:v>
                </c:pt>
                <c:pt idx="18">
                  <c:v>1.4018691588785046</c:v>
                </c:pt>
                <c:pt idx="19">
                  <c:v>-16.161616161616163</c:v>
                </c:pt>
                <c:pt idx="20">
                  <c:v>-7.741935483870968</c:v>
                </c:pt>
                <c:pt idx="21">
                  <c:v>0</c:v>
                </c:pt>
                <c:pt idx="23">
                  <c:v>0</c:v>
                </c:pt>
                <c:pt idx="24">
                  <c:v>0</c:v>
                </c:pt>
                <c:pt idx="25">
                  <c:v>-6.6864295125164688</c:v>
                </c:pt>
              </c:numCache>
            </c:numRef>
          </c:val>
          <c:extLst>
            <c:ext xmlns:c16="http://schemas.microsoft.com/office/drawing/2014/chart" uri="{C3380CC4-5D6E-409C-BE32-E72D297353CC}">
              <c16:uniqueId val="{00000020-407E-4FA5-8857-32FCF2A0F871}"/>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{8D6026EA-4752-43B1-83C6-A22379212509}</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407E-4FA5-8857-32FCF2A0F871}"/>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{A6830751-767B-49FB-BC75-92B0682218F5}</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407E-4FA5-8857-32FCF2A0F871}"/>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{B1396673-A632-4A48-B3A6-938ABF162658}</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407E-4FA5-8857-32FCF2A0F871}"/>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{60E850BA-0A69-4495-B7FE-FD42D38F189B}</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407E-4FA5-8857-32FCF2A0F871}"/>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{5E2A70F0-8324-4B89-B703-D606EE308738}</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407E-4FA5-8857-32FCF2A0F871}"/>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{7096B9B5-A7F6-44C6-B094-C5FD9E3D098F}</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407E-4FA5-8857-32FCF2A0F871}"/>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{A3F41FFF-B0FF-4827-B56D-9DE9389FB1AE}</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407E-4FA5-8857-32FCF2A0F871}"/>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{21AEA017-2211-40B0-B9E4-307DC97C6FC6}</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407E-4FA5-8857-32FCF2A0F871}"/>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{98781BBA-6DC5-4F28-8E10-C5556E00EFB0}</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407E-4FA5-8857-32FCF2A0F871}"/>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{9049EFD3-FD81-4403-AA0E-F0D6DBB430D8}</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407E-4FA5-8857-32FCF2A0F871}"/>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{D00F422C-23BC-4863-A8EE-B5E2ED6B7FBD}</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407E-4FA5-8857-32FCF2A0F871}"/>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{97BEBF0E-7B92-4C14-B698-2BE2DD319AFD}</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407E-4FA5-8857-32FCF2A0F871}"/>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{208D6A9B-3DD5-4B7C-A5A8-CB186C99D6EF}</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407E-4FA5-8857-32FCF2A0F871}"/>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{E5D9E64A-A1DC-4303-B56C-E3ED30938F83}</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407E-4FA5-8857-32FCF2A0F871}"/>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{20E5659F-C548-4CDC-A759-E752D25A202E}</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407E-4FA5-8857-32FCF2A0F871}"/>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{AEEADF60-22E8-4438-838A-48F0EF67E68C}</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407E-4FA5-8857-32FCF2A0F871}"/>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{95EF4A64-6DC2-416E-8E6F-53C6300A4599}</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407E-4FA5-8857-32FCF2A0F871}"/>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{416A90F1-71F6-4A52-AE79-06E3C33567A0}</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407E-4FA5-8857-32FCF2A0F871}"/>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{B6C7A559-79C8-43D7-9B28-39D2CDDA2C36}</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407E-4FA5-8857-32FCF2A0F871}"/>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{07A1E9FE-531F-40F8-AB00-642422151CB9}</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407E-4FA5-8857-32FCF2A0F871}"/>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{28807326-F1CD-4B95-A822-3217AF2BAB16}</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407E-4FA5-8857-32FCF2A0F871}"/>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{DDC85E53-F9D0-4056-9C41-219E401212C4}</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407E-4FA5-8857-32FCF2A0F871}"/>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{0B624730-EBE5-4B4A-8470-A286258F590C}</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407E-4FA5-8857-32FCF2A0F871}"/>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{899E078E-EBF9-43FF-9819-888A85D36173}</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407E-4FA5-8857-32FCF2A0F871}"/>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{F9D62779-0DE5-489A-B1FB-1E452FD1BBB1}</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407E-4FA5-8857-32FCF2A0F871}"/>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{95856274-FB5E-4636-AE55-13E740F2EEDC}</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407E-4FA5-8857-32FCF2A0F871}"/>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{A998BB85-B906-48EE-8FE4-805DE1EDE577}</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407E-4FA5-8857-32FCF2A0F871}"/>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{9548DD18-4E09-4C45-B2DE-B5860C194E6F}</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407E-4FA5-8857-32FCF2A0F871}"/>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{1D010561-F2CE-4F00-8B04-7CF646894908}</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407E-4FA5-8857-32FCF2A0F871}"/>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{764490C3-036A-4C58-A094-9BFBB8445E38}</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407E-4FA5-8857-32FCF2A0F871}"/>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{66E9072F-5020-4B1B-A8F8-F54586C0F9A1}</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407E-4FA5-8857-32FCF2A0F871}"/>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{BBA95EBC-BC4E-409E-8D51-7C1438F5888B}</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407E-4FA5-8857-32FCF2A0F871}"/>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-0.75</c:v>
                </c:pt>
                <c:pt idx="2">
                  <c:v>-0.75</c:v>
                </c:pt>
                <c:pt idx="3">
                  <c:v>0</c:v>
                </c:pt>
                <c:pt idx="4">
                  <c:v>0</c:v>
                </c:pt>
                <c:pt idx="5">
                  <c:v>0</c:v>
                </c:pt>
                <c:pt idx="6">
                  <c:v>0</c:v>
                </c:pt>
                <c:pt idx="7">
                  <c:v>-0.75</c:v>
                </c:pt>
                <c:pt idx="8">
                  <c:v>0</c:v>
                </c:pt>
                <c:pt idx="9">
                  <c:v>0</c:v>
                </c:pt>
                <c:pt idx="10">
                  <c:v>0</c:v>
                </c:pt>
                <c:pt idx="11">
                  <c:v>0</c:v>
                </c:pt>
                <c:pt idx="12">
                  <c:v>-0.75</c:v>
                </c:pt>
                <c:pt idx="13">
                  <c:v>0</c:v>
                </c:pt>
                <c:pt idx="14">
                  <c:v>0</c:v>
                </c:pt>
                <c:pt idx="15">
                  <c:v>-0.75</c:v>
                </c:pt>
                <c:pt idx="16">
                  <c:v>0</c:v>
                </c:pt>
                <c:pt idx="17">
                  <c:v>0</c:v>
                </c:pt>
                <c:pt idx="18">
                  <c:v>0</c:v>
                </c:pt>
                <c:pt idx="19">
                  <c:v>0</c:v>
                </c:pt>
                <c:pt idx="20">
                  <c:v>0</c:v>
                </c:pt>
                <c:pt idx="21">
                  <c:v>0</c:v>
                </c:pt>
                <c:pt idx="22">
                  <c:v>0</c:v>
                </c:pt>
                <c:pt idx="23">
                  <c:v>-0.75</c:v>
                </c:pt>
                <c:pt idx="24">
                  <c:v>-0.75</c:v>
                </c:pt>
                <c:pt idx="25">
                  <c:v>0</c:v>
                </c:pt>
              </c:numCache>
            </c:numRef>
          </c:val>
          <c:extLst>
            <c:ext xmlns:c16="http://schemas.microsoft.com/office/drawing/2014/chart" uri="{C3380CC4-5D6E-409C-BE32-E72D297353CC}">
              <c16:uniqueId val="{00000041-407E-4FA5-8857-32FCF2A0F871}"/>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45</c:v>
                </c:pt>
                <c:pt idx="2">
                  <c:v>45</c:v>
                </c:pt>
                <c:pt idx="3">
                  <c:v>#N/A</c:v>
                </c:pt>
                <c:pt idx="4">
                  <c:v>#N/A</c:v>
                </c:pt>
                <c:pt idx="5">
                  <c:v>#N/A</c:v>
                </c:pt>
                <c:pt idx="6">
                  <c:v>#N/A</c:v>
                </c:pt>
                <c:pt idx="7">
                  <c:v>45</c:v>
                </c:pt>
                <c:pt idx="8">
                  <c:v>#N/A</c:v>
                </c:pt>
                <c:pt idx="9">
                  <c:v>#N/A</c:v>
                </c:pt>
                <c:pt idx="10">
                  <c:v>#N/A</c:v>
                </c:pt>
                <c:pt idx="11">
                  <c:v>#N/A</c:v>
                </c:pt>
                <c:pt idx="12">
                  <c:v>45</c:v>
                </c:pt>
                <c:pt idx="13">
                  <c:v>#N/A</c:v>
                </c:pt>
                <c:pt idx="14">
                  <c:v>#N/A</c:v>
                </c:pt>
                <c:pt idx="15">
                  <c:v>45</c:v>
                </c:pt>
                <c:pt idx="16">
                  <c:v>#N/A</c:v>
                </c:pt>
                <c:pt idx="17">
                  <c:v>#N/A</c:v>
                </c:pt>
                <c:pt idx="18">
                  <c:v>#N/A</c:v>
                </c:pt>
                <c:pt idx="19">
                  <c:v>#N/A</c:v>
                </c:pt>
                <c:pt idx="20">
                  <c:v>#N/A</c:v>
                </c:pt>
                <c:pt idx="21">
                  <c:v>#N/A</c:v>
                </c:pt>
                <c:pt idx="22">
                  <c:v>#N/A</c:v>
                </c:pt>
                <c:pt idx="23">
                  <c:v>45</c:v>
                </c:pt>
                <c:pt idx="24">
                  <c:v>45</c:v>
                </c:pt>
                <c:pt idx="25">
                  <c:v>#N/A</c:v>
                </c:pt>
              </c:numCache>
            </c:numRef>
          </c:xVal>
          <c:yVal>
            <c:numRef>
              <c:f>Daten_Diagramme!$L$14:$L$39</c:f>
              <c:numCache>
                <c:formatCode>General</c:formatCode>
                <c:ptCount val="26"/>
                <c:pt idx="0">
                  <c:v>#N/A</c:v>
                </c:pt>
                <c:pt idx="1">
                  <c:v>15</c:v>
                </c:pt>
                <c:pt idx="2">
                  <c:v>25</c:v>
                </c:pt>
                <c:pt idx="3">
                  <c:v>#N/A</c:v>
                </c:pt>
                <c:pt idx="4">
                  <c:v>#N/A</c:v>
                </c:pt>
                <c:pt idx="5">
                  <c:v>#N/A</c:v>
                </c:pt>
                <c:pt idx="6">
                  <c:v>#N/A</c:v>
                </c:pt>
                <c:pt idx="7">
                  <c:v>77</c:v>
                </c:pt>
                <c:pt idx="8">
                  <c:v>#N/A</c:v>
                </c:pt>
                <c:pt idx="9">
                  <c:v>#N/A</c:v>
                </c:pt>
                <c:pt idx="10">
                  <c:v>#N/A</c:v>
                </c:pt>
                <c:pt idx="11">
                  <c:v>#N/A</c:v>
                </c:pt>
                <c:pt idx="12">
                  <c:v>129</c:v>
                </c:pt>
                <c:pt idx="13">
                  <c:v>#N/A</c:v>
                </c:pt>
                <c:pt idx="14">
                  <c:v>#N/A</c:v>
                </c:pt>
                <c:pt idx="15">
                  <c:v>160</c:v>
                </c:pt>
                <c:pt idx="16">
                  <c:v>#N/A</c:v>
                </c:pt>
                <c:pt idx="17">
                  <c:v>#N/A</c:v>
                </c:pt>
                <c:pt idx="18">
                  <c:v>#N/A</c:v>
                </c:pt>
                <c:pt idx="19">
                  <c:v>#N/A</c:v>
                </c:pt>
                <c:pt idx="20">
                  <c:v>#N/A</c:v>
                </c:pt>
                <c:pt idx="21">
                  <c:v>#N/A</c:v>
                </c:pt>
                <c:pt idx="22">
                  <c:v>#N/A</c:v>
                </c:pt>
                <c:pt idx="23">
                  <c:v>242</c:v>
                </c:pt>
                <c:pt idx="24">
                  <c:v>253</c:v>
                </c:pt>
                <c:pt idx="25">
                  <c:v>#N/A</c:v>
                </c:pt>
              </c:numCache>
            </c:numRef>
          </c:yVal>
          <c:smooth val="0"/>
          <c:extLst>
            <c:ext xmlns:c16="http://schemas.microsoft.com/office/drawing/2014/chart" uri="{C3380CC4-5D6E-409C-BE32-E72D297353CC}">
              <c16:uniqueId val="{00000042-407E-4FA5-8857-32FCF2A0F871}"/>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{F17A6137-9115-4E55-9DC9-D68695B4D183}</c15:txfldGUID>
                      <c15:f>Diagramm!$I$46</c15:f>
                      <c15:dlblFieldTableCache>
                        <c:ptCount val="1"/>
                      </c15:dlblFieldTableCache>
                    </c15:dlblFTEntry>
                  </c15:dlblFieldTable>
                  <c15:showDataLabelsRange val="0"/>
                </c:ext>
                <c:ext xmlns:c16="http://schemas.microsoft.com/office/drawing/2014/chart" uri="{C3380CC4-5D6E-409C-BE32-E72D297353CC}">
                  <c16:uniqueId val="{00000000-396C-4965-90F8-3EF8CBE78F5A}"/>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{9CC425DF-0B3C-4DC8-9FF9-F92F9DB1AA60}</c15:txfldGUID>
                      <c15:f>Diagramm!$I$47</c15:f>
                      <c15:dlblFieldTableCache>
                        <c:ptCount val="1"/>
                      </c15:dlblFieldTableCache>
                    </c15:dlblFTEntry>
                  </c15:dlblFieldTable>
                  <c15:showDataLabelsRange val="0"/>
                </c:ext>
                <c:ext xmlns:c16="http://schemas.microsoft.com/office/drawing/2014/chart" uri="{C3380CC4-5D6E-409C-BE32-E72D297353CC}">
                  <c16:uniqueId val="{00000001-396C-4965-90F8-3EF8CBE78F5A}"/>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{C7F58F1A-93BE-4257-8CB7-9F42FD44919D}</c15:txfldGUID>
                      <c15:f>Diagramm!$I$48</c15:f>
                      <c15:dlblFieldTableCache>
                        <c:ptCount val="1"/>
                      </c15:dlblFieldTableCache>
                    </c15:dlblFTEntry>
                  </c15:dlblFieldTable>
                  <c15:showDataLabelsRange val="0"/>
                </c:ext>
                <c:ext xmlns:c16="http://schemas.microsoft.com/office/drawing/2014/chart" uri="{C3380CC4-5D6E-409C-BE32-E72D297353CC}">
                  <c16:uniqueId val="{00000002-396C-4965-90F8-3EF8CBE78F5A}"/>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{F0B523E4-A03A-4D71-86DB-61FF9CB1A91F}</c15:txfldGUID>
                      <c15:f>Diagramm!$I$49</c15:f>
                      <c15:dlblFieldTableCache>
                        <c:ptCount val="1"/>
                      </c15:dlblFieldTableCache>
                    </c15:dlblFTEntry>
                  </c15:dlblFieldTable>
                  <c15:showDataLabelsRange val="0"/>
                </c:ext>
                <c:ext xmlns:c16="http://schemas.microsoft.com/office/drawing/2014/chart" uri="{C3380CC4-5D6E-409C-BE32-E72D297353CC}">
                  <c16:uniqueId val="{00000003-396C-4965-90F8-3EF8CBE78F5A}"/>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{518E9776-AE26-4555-88E1-E46999D3BE47}</c15:txfldGUID>
                      <c15:f>Diagramm!$I$50</c15:f>
                      <c15:dlblFieldTableCache>
                        <c:ptCount val="1"/>
                      </c15:dlblFieldTableCache>
                    </c15:dlblFTEntry>
                  </c15:dlblFieldTable>
                  <c15:showDataLabelsRange val="0"/>
                </c:ext>
                <c:ext xmlns:c16="http://schemas.microsoft.com/office/drawing/2014/chart" uri="{C3380CC4-5D6E-409C-BE32-E72D297353CC}">
                  <c16:uniqueId val="{00000004-396C-4965-90F8-3EF8CBE78F5A}"/>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{D91F33C6-262C-4994-9969-7477D52E946F}</c15:txfldGUID>
                      <c15:f>Diagramm!$I$51</c15:f>
                      <c15:dlblFieldTableCache>
                        <c:ptCount val="1"/>
                      </c15:dlblFieldTableCache>
                    </c15:dlblFTEntry>
                  </c15:dlblFieldTable>
                  <c15:showDataLabelsRange val="0"/>
                </c:ext>
                <c:ext xmlns:c16="http://schemas.microsoft.com/office/drawing/2014/chart" uri="{C3380CC4-5D6E-409C-BE32-E72D297353CC}">
                  <c16:uniqueId val="{00000005-396C-4965-90F8-3EF8CBE78F5A}"/>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{F754CF91-9F40-48DF-BD38-3DCADBF267B9}</c15:txfldGUID>
                      <c15:f>Diagramm!$I$52</c15:f>
                      <c15:dlblFieldTableCache>
                        <c:ptCount val="1"/>
                      </c15:dlblFieldTableCache>
                    </c15:dlblFTEntry>
                  </c15:dlblFieldTable>
                  <c15:showDataLabelsRange val="0"/>
                </c:ext>
                <c:ext xmlns:c16="http://schemas.microsoft.com/office/drawing/2014/chart" uri="{C3380CC4-5D6E-409C-BE32-E72D297353CC}">
                  <c16:uniqueId val="{00000006-396C-4965-90F8-3EF8CBE78F5A}"/>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{678F8F17-487C-4C5F-BFAA-55078BA382A9}</c15:txfldGUID>
                      <c15:f>Diagramm!$I$53</c15:f>
                      <c15:dlblFieldTableCache>
                        <c:ptCount val="1"/>
                      </c15:dlblFieldTableCache>
                    </c15:dlblFTEntry>
                  </c15:dlblFieldTable>
                  <c15:showDataLabelsRange val="0"/>
                </c:ext>
                <c:ext xmlns:c16="http://schemas.microsoft.com/office/drawing/2014/chart" uri="{C3380CC4-5D6E-409C-BE32-E72D297353CC}">
                  <c16:uniqueId val="{00000007-396C-4965-90F8-3EF8CBE78F5A}"/>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{33D1FBB1-5CAE-456F-BC7C-3B4014086E7F}</c15:txfldGUID>
                      <c15:f>Diagramm!$I$54</c15:f>
                      <c15:dlblFieldTableCache>
                        <c:ptCount val="1"/>
                      </c15:dlblFieldTableCache>
                    </c15:dlblFTEntry>
                  </c15:dlblFieldTable>
                  <c15:showDataLabelsRange val="0"/>
                </c:ext>
                <c:ext xmlns:c16="http://schemas.microsoft.com/office/drawing/2014/chart" uri="{C3380CC4-5D6E-409C-BE32-E72D297353CC}">
                  <c16:uniqueId val="{00000008-396C-4965-90F8-3EF8CBE78F5A}"/>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{331A874B-6534-4994-B6CC-72A33E87CD67}</c15:txfldGUID>
                      <c15:f>Diagramm!$I$55</c15:f>
                      <c15:dlblFieldTableCache>
                        <c:ptCount val="1"/>
                      </c15:dlblFieldTableCache>
                    </c15:dlblFTEntry>
                  </c15:dlblFieldTable>
                  <c15:showDataLabelsRange val="0"/>
                </c:ext>
                <c:ext xmlns:c16="http://schemas.microsoft.com/office/drawing/2014/chart" uri="{C3380CC4-5D6E-409C-BE32-E72D297353CC}">
                  <c16:uniqueId val="{00000009-396C-4965-90F8-3EF8CBE78F5A}"/>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{6A6BB81B-1C08-451F-BCC5-DAC885269E11}</c15:txfldGUID>
                      <c15:f>Diagramm!$I$56</c15:f>
                      <c15:dlblFieldTableCache>
                        <c:ptCount val="1"/>
                      </c15:dlblFieldTableCache>
                    </c15:dlblFTEntry>
                  </c15:dlblFieldTable>
                  <c15:showDataLabelsRange val="0"/>
                </c:ext>
                <c:ext xmlns:c16="http://schemas.microsoft.com/office/drawing/2014/chart" uri="{C3380CC4-5D6E-409C-BE32-E72D297353CC}">
                  <c16:uniqueId val="{0000000A-396C-4965-90F8-3EF8CBE78F5A}"/>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{50BFF97A-015E-48A3-A08C-4F76F293205A}</c15:txfldGUID>
                      <c15:f>Diagramm!$I$57</c15:f>
                      <c15:dlblFieldTableCache>
                        <c:ptCount val="1"/>
                      </c15:dlblFieldTableCache>
                    </c15:dlblFTEntry>
                  </c15:dlblFieldTable>
                  <c15:showDataLabelsRange val="0"/>
                </c:ext>
                <c:ext xmlns:c16="http://schemas.microsoft.com/office/drawing/2014/chart" uri="{C3380CC4-5D6E-409C-BE32-E72D297353CC}">
                  <c16:uniqueId val="{0000000B-396C-4965-90F8-3EF8CBE78F5A}"/>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{912E0493-FB44-4959-ADB6-A6150E71EE96}</c15:txfldGUID>
                      <c15:f>Diagramm!$I$58</c15:f>
                      <c15:dlblFieldTableCache>
                        <c:ptCount val="1"/>
                      </c15:dlblFieldTableCache>
                    </c15:dlblFTEntry>
                  </c15:dlblFieldTable>
                  <c15:showDataLabelsRange val="0"/>
                </c:ext>
                <c:ext xmlns:c16="http://schemas.microsoft.com/office/drawing/2014/chart" uri="{C3380CC4-5D6E-409C-BE32-E72D297353CC}">
                  <c16:uniqueId val="{0000000C-396C-4965-90F8-3EF8CBE78F5A}"/>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{40509864-688D-4ED5-B308-C75CCB00E5E3}</c15:txfldGUID>
                      <c15:f>Diagramm!$I$59</c15:f>
                      <c15:dlblFieldTableCache>
                        <c:ptCount val="1"/>
                      </c15:dlblFieldTableCache>
                    </c15:dlblFTEntry>
                  </c15:dlblFieldTable>
                  <c15:showDataLabelsRange val="0"/>
                </c:ext>
                <c:ext xmlns:c16="http://schemas.microsoft.com/office/drawing/2014/chart" uri="{C3380CC4-5D6E-409C-BE32-E72D297353CC}">
                  <c16:uniqueId val="{0000000D-396C-4965-90F8-3EF8CBE78F5A}"/>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{6C15BBA6-8AEB-46DA-91E2-476B6157BAD6}</c15:txfldGUID>
                      <c15:f>Diagramm!$I$60</c15:f>
                      <c15:dlblFieldTableCache>
                        <c:ptCount val="1"/>
                      </c15:dlblFieldTableCache>
                    </c15:dlblFTEntry>
                  </c15:dlblFieldTable>
                  <c15:showDataLabelsRange val="0"/>
                </c:ext>
                <c:ext xmlns:c16="http://schemas.microsoft.com/office/drawing/2014/chart" uri="{C3380CC4-5D6E-409C-BE32-E72D297353CC}">
                  <c16:uniqueId val="{0000000E-396C-4965-90F8-3EF8CBE78F5A}"/>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{C4B26962-C4B7-4E21-9F40-82BB3F17FDDB}</c15:txfldGUID>
                      <c15:f>Diagramm!$I$61</c15:f>
                      <c15:dlblFieldTableCache>
                        <c:ptCount val="1"/>
                      </c15:dlblFieldTableCache>
                    </c15:dlblFTEntry>
                  </c15:dlblFieldTable>
                  <c15:showDataLabelsRange val="0"/>
                </c:ext>
                <c:ext xmlns:c16="http://schemas.microsoft.com/office/drawing/2014/chart" uri="{C3380CC4-5D6E-409C-BE32-E72D297353CC}">
                  <c16:uniqueId val="{0000000F-396C-4965-90F8-3EF8CBE78F5A}"/>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{B80FC8FB-12AF-4BD4-A573-1CD30BAB4FAA}</c15:txfldGUID>
                      <c15:f>Diagramm!$I$62</c15:f>
                      <c15:dlblFieldTableCache>
                        <c:ptCount val="1"/>
                      </c15:dlblFieldTableCache>
                    </c15:dlblFTEntry>
                  </c15:dlblFieldTable>
                  <c15:showDataLabelsRange val="0"/>
                </c:ext>
                <c:ext xmlns:c16="http://schemas.microsoft.com/office/drawing/2014/chart" uri="{C3380CC4-5D6E-409C-BE32-E72D297353CC}">
                  <c16:uniqueId val="{00000010-396C-4965-90F8-3EF8CBE78F5A}"/>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{0C59CCA6-FFFE-4C71-B6E8-18BD600E1235}</c15:txfldGUID>
                      <c15:f>Diagramm!$I$63</c15:f>
                      <c15:dlblFieldTableCache>
                        <c:ptCount val="1"/>
                      </c15:dlblFieldTableCache>
                    </c15:dlblFTEntry>
                  </c15:dlblFieldTable>
                  <c15:showDataLabelsRange val="0"/>
                </c:ext>
                <c:ext xmlns:c16="http://schemas.microsoft.com/office/drawing/2014/chart" uri="{C3380CC4-5D6E-409C-BE32-E72D297353CC}">
                  <c16:uniqueId val="{00000011-396C-4965-90F8-3EF8CBE78F5A}"/>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{EE9A3942-1E95-4A92-B232-E7893F104AD8}</c15:txfldGUID>
                      <c15:f>Diagramm!$I$64</c15:f>
                      <c15:dlblFieldTableCache>
                        <c:ptCount val="1"/>
                      </c15:dlblFieldTableCache>
                    </c15:dlblFTEntry>
                  </c15:dlblFieldTable>
                  <c15:showDataLabelsRange val="0"/>
                </c:ext>
                <c:ext xmlns:c16="http://schemas.microsoft.com/office/drawing/2014/chart" uri="{C3380CC4-5D6E-409C-BE32-E72D297353CC}">
                  <c16:uniqueId val="{00000012-396C-4965-90F8-3EF8CBE78F5A}"/>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{A050A9C5-64D2-4937-A4D9-4A73DB990896}</c15:txfldGUID>
                      <c15:f>Diagramm!$I$65</c15:f>
                      <c15:dlblFieldTableCache>
                        <c:ptCount val="1"/>
                      </c15:dlblFieldTableCache>
                    </c15:dlblFTEntry>
                  </c15:dlblFieldTable>
                  <c15:showDataLabelsRange val="0"/>
                </c:ext>
                <c:ext xmlns:c16="http://schemas.microsoft.com/office/drawing/2014/chart" uri="{C3380CC4-5D6E-409C-BE32-E72D297353CC}">
                  <c16:uniqueId val="{00000013-396C-4965-90F8-3EF8CBE78F5A}"/>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{F51223E8-9F6F-489C-B3FA-44B129EF4713}</c15:txfldGUID>
                      <c15:f>Diagramm!$I$66</c15:f>
                      <c15:dlblFieldTableCache>
                        <c:ptCount val="1"/>
                      </c15:dlblFieldTableCache>
                    </c15:dlblFTEntry>
                  </c15:dlblFieldTable>
                  <c15:showDataLabelsRange val="0"/>
                </c:ext>
                <c:ext xmlns:c16="http://schemas.microsoft.com/office/drawing/2014/chart" uri="{C3380CC4-5D6E-409C-BE32-E72D297353CC}">
                  <c16:uniqueId val="{00000014-396C-4965-90F8-3EF8CBE78F5A}"/>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{6E1C596C-EC43-4494-A5AB-C0BCB2C42ACB}</c15:txfldGUID>
                      <c15:f>Diagramm!$I$67</c15:f>
                      <c15:dlblFieldTableCache>
                        <c:ptCount val="1"/>
                      </c15:dlblFieldTableCache>
                    </c15:dlblFTEntry>
                  </c15:dlblFieldTable>
                  <c15:showDataLabelsRange val="0"/>
                </c:ext>
                <c:ext xmlns:c16="http://schemas.microsoft.com/office/drawing/2014/chart" uri="{C3380CC4-5D6E-409C-BE32-E72D297353CC}">
                  <c16:uniqueId val="{00000015-396C-4965-90F8-3EF8CBE78F5A}"/>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396C-4965-90F8-3EF8CBE78F5A}"/>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{2B2CD350-110C-465B-9EA6-89A897D9EFCB}</c15:txfldGUID>
                      <c15:f>Diagramm!$K$46</c15:f>
                      <c15:dlblFieldTableCache>
                        <c:ptCount val="1"/>
                      </c15:dlblFieldTableCache>
                    </c15:dlblFTEntry>
                  </c15:dlblFieldTable>
                  <c15:showDataLabelsRange val="0"/>
                </c:ext>
                <c:ext xmlns:c16="http://schemas.microsoft.com/office/drawing/2014/chart" uri="{C3380CC4-5D6E-409C-BE32-E72D297353CC}">
                  <c16:uniqueId val="{00000017-396C-4965-90F8-3EF8CBE78F5A}"/>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{76B62A67-FA27-477A-B4CA-29CCF74A2F26}</c15:txfldGUID>
                      <c15:f>Diagramm!$K$47</c15:f>
                      <c15:dlblFieldTableCache>
                        <c:ptCount val="1"/>
                      </c15:dlblFieldTableCache>
                    </c15:dlblFTEntry>
                  </c15:dlblFieldTable>
                  <c15:showDataLabelsRange val="0"/>
                </c:ext>
                <c:ext xmlns:c16="http://schemas.microsoft.com/office/drawing/2014/chart" uri="{C3380CC4-5D6E-409C-BE32-E72D297353CC}">
                  <c16:uniqueId val="{00000018-396C-4965-90F8-3EF8CBE78F5A}"/>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{D2EDA8E0-C1BC-4F60-8089-FBF7F6915966}</c15:txfldGUID>
                      <c15:f>Diagramm!$K$48</c15:f>
                      <c15:dlblFieldTableCache>
                        <c:ptCount val="1"/>
                      </c15:dlblFieldTableCache>
                    </c15:dlblFTEntry>
                  </c15:dlblFieldTable>
                  <c15:showDataLabelsRange val="0"/>
                </c:ext>
                <c:ext xmlns:c16="http://schemas.microsoft.com/office/drawing/2014/chart" uri="{C3380CC4-5D6E-409C-BE32-E72D297353CC}">
                  <c16:uniqueId val="{00000019-396C-4965-90F8-3EF8CBE78F5A}"/>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{BEF22E80-C029-4BEC-8BA9-C83D69EAD8E7}</c15:txfldGUID>
                      <c15:f>Diagramm!$K$49</c15:f>
                      <c15:dlblFieldTableCache>
                        <c:ptCount val="1"/>
                      </c15:dlblFieldTableCache>
                    </c15:dlblFTEntry>
                  </c15:dlblFieldTable>
                  <c15:showDataLabelsRange val="0"/>
                </c:ext>
                <c:ext xmlns:c16="http://schemas.microsoft.com/office/drawing/2014/chart" uri="{C3380CC4-5D6E-409C-BE32-E72D297353CC}">
                  <c16:uniqueId val="{0000001A-396C-4965-90F8-3EF8CBE78F5A}"/>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{DFF99276-5A8B-465E-BB52-4C3914208510}</c15:txfldGUID>
                      <c15:f>Diagramm!$K$50</c15:f>
                      <c15:dlblFieldTableCache>
                        <c:ptCount val="1"/>
                      </c15:dlblFieldTableCache>
                    </c15:dlblFTEntry>
                  </c15:dlblFieldTable>
                  <c15:showDataLabelsRange val="0"/>
                </c:ext>
                <c:ext xmlns:c16="http://schemas.microsoft.com/office/drawing/2014/chart" uri="{C3380CC4-5D6E-409C-BE32-E72D297353CC}">
                  <c16:uniqueId val="{0000001B-396C-4965-90F8-3EF8CBE78F5A}"/>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{52628A3A-5B0A-41BA-A204-08636FFB3551}</c15:txfldGUID>
                      <c15:f>Diagramm!$K$51</c15:f>
                      <c15:dlblFieldTableCache>
                        <c:ptCount val="1"/>
                      </c15:dlblFieldTableCache>
                    </c15:dlblFTEntry>
                  </c15:dlblFieldTable>
                  <c15:showDataLabelsRange val="0"/>
                </c:ext>
                <c:ext xmlns:c16="http://schemas.microsoft.com/office/drawing/2014/chart" uri="{C3380CC4-5D6E-409C-BE32-E72D297353CC}">
                  <c16:uniqueId val="{0000001C-396C-4965-90F8-3EF8CBE78F5A}"/>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{52D918DF-25A1-4A8B-87ED-4C426B0FB8D8}</c15:txfldGUID>
                      <c15:f>Diagramm!$K$52</c15:f>
                      <c15:dlblFieldTableCache>
                        <c:ptCount val="1"/>
                      </c15:dlblFieldTableCache>
                    </c15:dlblFTEntry>
                  </c15:dlblFieldTable>
                  <c15:showDataLabelsRange val="0"/>
                </c:ext>
                <c:ext xmlns:c16="http://schemas.microsoft.com/office/drawing/2014/chart" uri="{C3380CC4-5D6E-409C-BE32-E72D297353CC}">
                  <c16:uniqueId val="{0000001D-396C-4965-90F8-3EF8CBE78F5A}"/>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{1C74C47E-113C-4506-8856-FCE7EC86B122}</c15:txfldGUID>
                      <c15:f>Diagramm!$K$53</c15:f>
                      <c15:dlblFieldTableCache>
                        <c:ptCount val="1"/>
                      </c15:dlblFieldTableCache>
                    </c15:dlblFTEntry>
                  </c15:dlblFieldTable>
                  <c15:showDataLabelsRange val="0"/>
                </c:ext>
                <c:ext xmlns:c16="http://schemas.microsoft.com/office/drawing/2014/chart" uri="{C3380CC4-5D6E-409C-BE32-E72D297353CC}">
                  <c16:uniqueId val="{0000001E-396C-4965-90F8-3EF8CBE78F5A}"/>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{E9A2B040-9D7E-48D5-A738-F5EB3ED20BC8}</c15:txfldGUID>
                      <c15:f>Diagramm!$K$54</c15:f>
                      <c15:dlblFieldTableCache>
                        <c:ptCount val="1"/>
                      </c15:dlblFieldTableCache>
                    </c15:dlblFTEntry>
                  </c15:dlblFieldTable>
                  <c15:showDataLabelsRange val="0"/>
                </c:ext>
                <c:ext xmlns:c16="http://schemas.microsoft.com/office/drawing/2014/chart" uri="{C3380CC4-5D6E-409C-BE32-E72D297353CC}">
                  <c16:uniqueId val="{0000001F-396C-4965-90F8-3EF8CBE78F5A}"/>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{C47BF7FF-F34E-4D3F-9FB0-471FEBFE0A83}</c15:txfldGUID>
                      <c15:f>Diagramm!$K$55</c15:f>
                      <c15:dlblFieldTableCache>
                        <c:ptCount val="1"/>
                      </c15:dlblFieldTableCache>
                    </c15:dlblFTEntry>
                  </c15:dlblFieldTable>
                  <c15:showDataLabelsRange val="0"/>
                </c:ext>
                <c:ext xmlns:c16="http://schemas.microsoft.com/office/drawing/2014/chart" uri="{C3380CC4-5D6E-409C-BE32-E72D297353CC}">
                  <c16:uniqueId val="{00000020-396C-4965-90F8-3EF8CBE78F5A}"/>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{D9587268-31AC-49E7-8FE8-2AD0ADC3EE44}</c15:txfldGUID>
                      <c15:f>Diagramm!$K$56</c15:f>
                      <c15:dlblFieldTableCache>
                        <c:ptCount val="1"/>
                      </c15:dlblFieldTableCache>
                    </c15:dlblFTEntry>
                  </c15:dlblFieldTable>
                  <c15:showDataLabelsRange val="0"/>
                </c:ext>
                <c:ext xmlns:c16="http://schemas.microsoft.com/office/drawing/2014/chart" uri="{C3380CC4-5D6E-409C-BE32-E72D297353CC}">
                  <c16:uniqueId val="{00000021-396C-4965-90F8-3EF8CBE78F5A}"/>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{A50BE6B3-37A2-49D8-9DE5-2DE05B104D3B}</c15:txfldGUID>
                      <c15:f>Diagramm!$K$57</c15:f>
                      <c15:dlblFieldTableCache>
                        <c:ptCount val="1"/>
                      </c15:dlblFieldTableCache>
                    </c15:dlblFTEntry>
                  </c15:dlblFieldTable>
                  <c15:showDataLabelsRange val="0"/>
                </c:ext>
                <c:ext xmlns:c16="http://schemas.microsoft.com/office/drawing/2014/chart" uri="{C3380CC4-5D6E-409C-BE32-E72D297353CC}">
                  <c16:uniqueId val="{00000022-396C-4965-90F8-3EF8CBE78F5A}"/>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{ABED7CA5-360F-4D29-8E6E-FACE1C0E6182}</c15:txfldGUID>
                      <c15:f>Diagramm!$K$58</c15:f>
                      <c15:dlblFieldTableCache>
                        <c:ptCount val="1"/>
                      </c15:dlblFieldTableCache>
                    </c15:dlblFTEntry>
                  </c15:dlblFieldTable>
                  <c15:showDataLabelsRange val="0"/>
                </c:ext>
                <c:ext xmlns:c16="http://schemas.microsoft.com/office/drawing/2014/chart" uri="{C3380CC4-5D6E-409C-BE32-E72D297353CC}">
                  <c16:uniqueId val="{00000023-396C-4965-90F8-3EF8CBE78F5A}"/>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{7C092198-6347-4F6B-824C-5EC7139ED5B2}</c15:txfldGUID>
                      <c15:f>Diagramm!$K$59</c15:f>
                      <c15:dlblFieldTableCache>
                        <c:ptCount val="1"/>
                      </c15:dlblFieldTableCache>
                    </c15:dlblFTEntry>
                  </c15:dlblFieldTable>
                  <c15:showDataLabelsRange val="0"/>
                </c:ext>
                <c:ext xmlns:c16="http://schemas.microsoft.com/office/drawing/2014/chart" uri="{C3380CC4-5D6E-409C-BE32-E72D297353CC}">
                  <c16:uniqueId val="{00000024-396C-4965-90F8-3EF8CBE78F5A}"/>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{66E55049-A532-4E62-B0DC-7C26577321F6}</c15:txfldGUID>
                      <c15:f>Diagramm!$K$60</c15:f>
                      <c15:dlblFieldTableCache>
                        <c:ptCount val="1"/>
                      </c15:dlblFieldTableCache>
                    </c15:dlblFTEntry>
                  </c15:dlblFieldTable>
                  <c15:showDataLabelsRange val="0"/>
                </c:ext>
                <c:ext xmlns:c16="http://schemas.microsoft.com/office/drawing/2014/chart" uri="{C3380CC4-5D6E-409C-BE32-E72D297353CC}">
                  <c16:uniqueId val="{00000025-396C-4965-90F8-3EF8CBE78F5A}"/>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{43891A88-2711-486F-B643-7C8F4A2C8470}</c15:txfldGUID>
                      <c15:f>Diagramm!$K$61</c15:f>
                      <c15:dlblFieldTableCache>
                        <c:ptCount val="1"/>
                      </c15:dlblFieldTableCache>
                    </c15:dlblFTEntry>
                  </c15:dlblFieldTable>
                  <c15:showDataLabelsRange val="0"/>
                </c:ext>
                <c:ext xmlns:c16="http://schemas.microsoft.com/office/drawing/2014/chart" uri="{C3380CC4-5D6E-409C-BE32-E72D297353CC}">
                  <c16:uniqueId val="{00000026-396C-4965-90F8-3EF8CBE78F5A}"/>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{8D78ACD8-160F-4498-8498-4B4A6B9D0528}</c15:txfldGUID>
                      <c15:f>Diagramm!$K$62</c15:f>
                      <c15:dlblFieldTableCache>
                        <c:ptCount val="1"/>
                      </c15:dlblFieldTableCache>
                    </c15:dlblFTEntry>
                  </c15:dlblFieldTable>
                  <c15:showDataLabelsRange val="0"/>
                </c:ext>
                <c:ext xmlns:c16="http://schemas.microsoft.com/office/drawing/2014/chart" uri="{C3380CC4-5D6E-409C-BE32-E72D297353CC}">
                  <c16:uniqueId val="{00000027-396C-4965-90F8-3EF8CBE78F5A}"/>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{7516D5EF-E1C4-4CE3-8F9A-F17A48A65484}</c15:txfldGUID>
                      <c15:f>Diagramm!$K$63</c15:f>
                      <c15:dlblFieldTableCache>
                        <c:ptCount val="1"/>
                      </c15:dlblFieldTableCache>
                    </c15:dlblFTEntry>
                  </c15:dlblFieldTable>
                  <c15:showDataLabelsRange val="0"/>
                </c:ext>
                <c:ext xmlns:c16="http://schemas.microsoft.com/office/drawing/2014/chart" uri="{C3380CC4-5D6E-409C-BE32-E72D297353CC}">
                  <c16:uniqueId val="{00000028-396C-4965-90F8-3EF8CBE78F5A}"/>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{2484E0DB-E02D-4B29-8353-02C3F6A51ED7}</c15:txfldGUID>
                      <c15:f>Diagramm!$K$64</c15:f>
                      <c15:dlblFieldTableCache>
                        <c:ptCount val="1"/>
                      </c15:dlblFieldTableCache>
                    </c15:dlblFTEntry>
                  </c15:dlblFieldTable>
                  <c15:showDataLabelsRange val="0"/>
                </c:ext>
                <c:ext xmlns:c16="http://schemas.microsoft.com/office/drawing/2014/chart" uri="{C3380CC4-5D6E-409C-BE32-E72D297353CC}">
                  <c16:uniqueId val="{00000029-396C-4965-90F8-3EF8CBE78F5A}"/>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{19147C35-448D-49B6-A99D-021EFD7182C8}</c15:txfldGUID>
                      <c15:f>Diagramm!$K$65</c15:f>
                      <c15:dlblFieldTableCache>
                        <c:ptCount val="1"/>
                      </c15:dlblFieldTableCache>
                    </c15:dlblFTEntry>
                  </c15:dlblFieldTable>
                  <c15:showDataLabelsRange val="0"/>
                </c:ext>
                <c:ext xmlns:c16="http://schemas.microsoft.com/office/drawing/2014/chart" uri="{C3380CC4-5D6E-409C-BE32-E72D297353CC}">
                  <c16:uniqueId val="{0000002A-396C-4965-90F8-3EF8CBE78F5A}"/>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{7187C3EB-DFF7-46E4-9A06-FF46DDA21C6C}</c15:txfldGUID>
                      <c15:f>Diagramm!$K$66</c15:f>
                      <c15:dlblFieldTableCache>
                        <c:ptCount val="1"/>
                      </c15:dlblFieldTableCache>
                    </c15:dlblFTEntry>
                  </c15:dlblFieldTable>
                  <c15:showDataLabelsRange val="0"/>
                </c:ext>
                <c:ext xmlns:c16="http://schemas.microsoft.com/office/drawing/2014/chart" uri="{C3380CC4-5D6E-409C-BE32-E72D297353CC}">
                  <c16:uniqueId val="{0000002B-396C-4965-90F8-3EF8CBE78F5A}"/>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{BC8CF1C6-03C8-4E8C-9A93-5467A66D185F}</c15:txfldGUID>
                      <c15:f>Diagramm!$K$67</c15:f>
                      <c15:dlblFieldTableCache>
                        <c:ptCount val="1"/>
                      </c15:dlblFieldTableCache>
                    </c15:dlblFTEntry>
                  </c15:dlblFieldTable>
                  <c15:showDataLabelsRange val="0"/>
                </c:ext>
                <c:ext xmlns:c16="http://schemas.microsoft.com/office/drawing/2014/chart" uri="{C3380CC4-5D6E-409C-BE32-E72D297353CC}">
                  <c16:uniqueId val="{0000002C-396C-4965-90F8-3EF8CBE78F5A}"/>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396C-4965-90F8-3EF8CBE78F5A}"/>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{63BD82A2-05A0-4A4E-AE66-AC0EDCA1B2E1}</c15:txfldGUID>
                      <c15:f>Diagramm!$J$46</c15:f>
                      <c15:dlblFieldTableCache>
                        <c:ptCount val="1"/>
                      </c15:dlblFieldTableCache>
                    </c15:dlblFTEntry>
                  </c15:dlblFieldTable>
                  <c15:showDataLabelsRange val="0"/>
                </c:ext>
                <c:ext xmlns:c16="http://schemas.microsoft.com/office/drawing/2014/chart" uri="{C3380CC4-5D6E-409C-BE32-E72D297353CC}">
                  <c16:uniqueId val="{0000002E-396C-4965-90F8-3EF8CBE78F5A}"/>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{49178630-1087-44F2-BB74-FAFAFAD5FE13}</c15:txfldGUID>
                      <c15:f>Diagramm!$J$47</c15:f>
                      <c15:dlblFieldTableCache>
                        <c:ptCount val="1"/>
                      </c15:dlblFieldTableCache>
                    </c15:dlblFTEntry>
                  </c15:dlblFieldTable>
                  <c15:showDataLabelsRange val="0"/>
                </c:ext>
                <c:ext xmlns:c16="http://schemas.microsoft.com/office/drawing/2014/chart" uri="{C3380CC4-5D6E-409C-BE32-E72D297353CC}">
                  <c16:uniqueId val="{0000002F-396C-4965-90F8-3EF8CBE78F5A}"/>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{61B7D6EF-1574-4574-B7D1-1BDD5C70F415}</c15:txfldGUID>
                      <c15:f>Diagramm!$J$48</c15:f>
                      <c15:dlblFieldTableCache>
                        <c:ptCount val="1"/>
                      </c15:dlblFieldTableCache>
                    </c15:dlblFTEntry>
                  </c15:dlblFieldTable>
                  <c15:showDataLabelsRange val="0"/>
                </c:ext>
                <c:ext xmlns:c16="http://schemas.microsoft.com/office/drawing/2014/chart" uri="{C3380CC4-5D6E-409C-BE32-E72D297353CC}">
                  <c16:uniqueId val="{00000030-396C-4965-90F8-3EF8CBE78F5A}"/>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{88C555A1-D27F-4C2A-97B2-5A8B7DFA754C}</c15:txfldGUID>
                      <c15:f>Diagramm!$J$49</c15:f>
                      <c15:dlblFieldTableCache>
                        <c:ptCount val="1"/>
                      </c15:dlblFieldTableCache>
                    </c15:dlblFTEntry>
                  </c15:dlblFieldTable>
                  <c15:showDataLabelsRange val="0"/>
                </c:ext>
                <c:ext xmlns:c16="http://schemas.microsoft.com/office/drawing/2014/chart" uri="{C3380CC4-5D6E-409C-BE32-E72D297353CC}">
                  <c16:uniqueId val="{00000031-396C-4965-90F8-3EF8CBE78F5A}"/>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{28A704A9-0ED2-4658-895D-6C991E82BC40}</c15:txfldGUID>
                      <c15:f>Diagramm!$J$50</c15:f>
                      <c15:dlblFieldTableCache>
                        <c:ptCount val="1"/>
                      </c15:dlblFieldTableCache>
                    </c15:dlblFTEntry>
                  </c15:dlblFieldTable>
                  <c15:showDataLabelsRange val="0"/>
                </c:ext>
                <c:ext xmlns:c16="http://schemas.microsoft.com/office/drawing/2014/chart" uri="{C3380CC4-5D6E-409C-BE32-E72D297353CC}">
                  <c16:uniqueId val="{00000032-396C-4965-90F8-3EF8CBE78F5A}"/>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{07C861AE-321B-46B3-B4E5-2F2CFE16D736}</c15:txfldGUID>
                      <c15:f>Diagramm!$J$51</c15:f>
                      <c15:dlblFieldTableCache>
                        <c:ptCount val="1"/>
                      </c15:dlblFieldTableCache>
                    </c15:dlblFTEntry>
                  </c15:dlblFieldTable>
                  <c15:showDataLabelsRange val="0"/>
                </c:ext>
                <c:ext xmlns:c16="http://schemas.microsoft.com/office/drawing/2014/chart" uri="{C3380CC4-5D6E-409C-BE32-E72D297353CC}">
                  <c16:uniqueId val="{00000033-396C-4965-90F8-3EF8CBE78F5A}"/>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{7050CBBE-37FE-44CE-A0D5-17EE71E87EA3}</c15:txfldGUID>
                      <c15:f>Diagramm!$J$52</c15:f>
                      <c15:dlblFieldTableCache>
                        <c:ptCount val="1"/>
                      </c15:dlblFieldTableCache>
                    </c15:dlblFTEntry>
                  </c15:dlblFieldTable>
                  <c15:showDataLabelsRange val="0"/>
                </c:ext>
                <c:ext xmlns:c16="http://schemas.microsoft.com/office/drawing/2014/chart" uri="{C3380CC4-5D6E-409C-BE32-E72D297353CC}">
                  <c16:uniqueId val="{00000034-396C-4965-90F8-3EF8CBE78F5A}"/>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{0204C7DC-8C18-48EC-B65A-31891CFAF6FF}</c15:txfldGUID>
                      <c15:f>Diagramm!$J$53</c15:f>
                      <c15:dlblFieldTableCache>
                        <c:ptCount val="1"/>
                      </c15:dlblFieldTableCache>
                    </c15:dlblFTEntry>
                  </c15:dlblFieldTable>
                  <c15:showDataLabelsRange val="0"/>
                </c:ext>
                <c:ext xmlns:c16="http://schemas.microsoft.com/office/drawing/2014/chart" uri="{C3380CC4-5D6E-409C-BE32-E72D297353CC}">
                  <c16:uniqueId val="{00000035-396C-4965-90F8-3EF8CBE78F5A}"/>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{D7629F2A-BE84-4E00-9532-27F18B45AA15}</c15:txfldGUID>
                      <c15:f>Diagramm!$J$54</c15:f>
                      <c15:dlblFieldTableCache>
                        <c:ptCount val="1"/>
                      </c15:dlblFieldTableCache>
                    </c15:dlblFTEntry>
                  </c15:dlblFieldTable>
                  <c15:showDataLabelsRange val="0"/>
                </c:ext>
                <c:ext xmlns:c16="http://schemas.microsoft.com/office/drawing/2014/chart" uri="{C3380CC4-5D6E-409C-BE32-E72D297353CC}">
                  <c16:uniqueId val="{00000036-396C-4965-90F8-3EF8CBE78F5A}"/>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{E567E6AF-51F2-4712-A6BC-E0F47FFCFB6D}</c15:txfldGUID>
                      <c15:f>Diagramm!$J$55</c15:f>
                      <c15:dlblFieldTableCache>
                        <c:ptCount val="1"/>
                      </c15:dlblFieldTableCache>
                    </c15:dlblFTEntry>
                  </c15:dlblFieldTable>
                  <c15:showDataLabelsRange val="0"/>
                </c:ext>
                <c:ext xmlns:c16="http://schemas.microsoft.com/office/drawing/2014/chart" uri="{C3380CC4-5D6E-409C-BE32-E72D297353CC}">
                  <c16:uniqueId val="{00000037-396C-4965-90F8-3EF8CBE78F5A}"/>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{8101C793-C620-4BE0-B167-5C418C2FC47A}</c15:txfldGUID>
                      <c15:f>Diagramm!$J$56</c15:f>
                      <c15:dlblFieldTableCache>
                        <c:ptCount val="1"/>
                      </c15:dlblFieldTableCache>
                    </c15:dlblFTEntry>
                  </c15:dlblFieldTable>
                  <c15:showDataLabelsRange val="0"/>
                </c:ext>
                <c:ext xmlns:c16="http://schemas.microsoft.com/office/drawing/2014/chart" uri="{C3380CC4-5D6E-409C-BE32-E72D297353CC}">
                  <c16:uniqueId val="{00000038-396C-4965-90F8-3EF8CBE78F5A}"/>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{CDFD845C-BDC9-46E2-94FB-CD9CF1345E0B}</c15:txfldGUID>
                      <c15:f>Diagramm!$J$57</c15:f>
                      <c15:dlblFieldTableCache>
                        <c:ptCount val="1"/>
                      </c15:dlblFieldTableCache>
                    </c15:dlblFTEntry>
                  </c15:dlblFieldTable>
                  <c15:showDataLabelsRange val="0"/>
                </c:ext>
                <c:ext xmlns:c16="http://schemas.microsoft.com/office/drawing/2014/chart" uri="{C3380CC4-5D6E-409C-BE32-E72D297353CC}">
                  <c16:uniqueId val="{00000039-396C-4965-90F8-3EF8CBE78F5A}"/>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{04C5422E-77C3-48F1-937C-92347F5A5393}</c15:txfldGUID>
                      <c15:f>Diagramm!$J$58</c15:f>
                      <c15:dlblFieldTableCache>
                        <c:ptCount val="1"/>
                      </c15:dlblFieldTableCache>
                    </c15:dlblFTEntry>
                  </c15:dlblFieldTable>
                  <c15:showDataLabelsRange val="0"/>
                </c:ext>
                <c:ext xmlns:c16="http://schemas.microsoft.com/office/drawing/2014/chart" uri="{C3380CC4-5D6E-409C-BE32-E72D297353CC}">
                  <c16:uniqueId val="{0000003A-396C-4965-90F8-3EF8CBE78F5A}"/>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{36877194-0F8E-4641-B71F-4E373C8F3F74}</c15:txfldGUID>
                      <c15:f>Diagramm!$J$59</c15:f>
                      <c15:dlblFieldTableCache>
                        <c:ptCount val="1"/>
                      </c15:dlblFieldTableCache>
                    </c15:dlblFTEntry>
                  </c15:dlblFieldTable>
                  <c15:showDataLabelsRange val="0"/>
                </c:ext>
                <c:ext xmlns:c16="http://schemas.microsoft.com/office/drawing/2014/chart" uri="{C3380CC4-5D6E-409C-BE32-E72D297353CC}">
                  <c16:uniqueId val="{0000003B-396C-4965-90F8-3EF8CBE78F5A}"/>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{31CB9431-485C-4B9E-A0FF-DB659BDC1160}</c15:txfldGUID>
                      <c15:f>Diagramm!$J$60</c15:f>
                      <c15:dlblFieldTableCache>
                        <c:ptCount val="1"/>
                      </c15:dlblFieldTableCache>
                    </c15:dlblFTEntry>
                  </c15:dlblFieldTable>
                  <c15:showDataLabelsRange val="0"/>
                </c:ext>
                <c:ext xmlns:c16="http://schemas.microsoft.com/office/drawing/2014/chart" uri="{C3380CC4-5D6E-409C-BE32-E72D297353CC}">
                  <c16:uniqueId val="{0000003C-396C-4965-90F8-3EF8CBE78F5A}"/>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{FD44FA80-D147-4A2D-87CA-B5AC37656480}</c15:txfldGUID>
                      <c15:f>Diagramm!$J$61</c15:f>
                      <c15:dlblFieldTableCache>
                        <c:ptCount val="1"/>
                      </c15:dlblFieldTableCache>
                    </c15:dlblFTEntry>
                  </c15:dlblFieldTable>
                  <c15:showDataLabelsRange val="0"/>
                </c:ext>
                <c:ext xmlns:c16="http://schemas.microsoft.com/office/drawing/2014/chart" uri="{C3380CC4-5D6E-409C-BE32-E72D297353CC}">
                  <c16:uniqueId val="{0000003D-396C-4965-90F8-3EF8CBE78F5A}"/>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{73E0C985-17DC-4EDB-B326-6F17D7689B08}</c15:txfldGUID>
                      <c15:f>Diagramm!$J$62</c15:f>
                      <c15:dlblFieldTableCache>
                        <c:ptCount val="1"/>
                      </c15:dlblFieldTableCache>
                    </c15:dlblFTEntry>
                  </c15:dlblFieldTable>
                  <c15:showDataLabelsRange val="0"/>
                </c:ext>
                <c:ext xmlns:c16="http://schemas.microsoft.com/office/drawing/2014/chart" uri="{C3380CC4-5D6E-409C-BE32-E72D297353CC}">
                  <c16:uniqueId val="{0000003E-396C-4965-90F8-3EF8CBE78F5A}"/>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{DB249DC0-F5F4-49CF-A0D2-13B0CADF2C93}</c15:txfldGUID>
                      <c15:f>Diagramm!$J$63</c15:f>
                      <c15:dlblFieldTableCache>
                        <c:ptCount val="1"/>
                      </c15:dlblFieldTableCache>
                    </c15:dlblFTEntry>
                  </c15:dlblFieldTable>
                  <c15:showDataLabelsRange val="0"/>
                </c:ext>
                <c:ext xmlns:c16="http://schemas.microsoft.com/office/drawing/2014/chart" uri="{C3380CC4-5D6E-409C-BE32-E72D297353CC}">
                  <c16:uniqueId val="{0000003F-396C-4965-90F8-3EF8CBE78F5A}"/>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{009F2A59-37C4-446B-BD19-D32AC5876092}</c15:txfldGUID>
                      <c15:f>Diagramm!$J$64</c15:f>
                      <c15:dlblFieldTableCache>
                        <c:ptCount val="1"/>
                      </c15:dlblFieldTableCache>
                    </c15:dlblFTEntry>
                  </c15:dlblFieldTable>
                  <c15:showDataLabelsRange val="0"/>
                </c:ext>
                <c:ext xmlns:c16="http://schemas.microsoft.com/office/drawing/2014/chart" uri="{C3380CC4-5D6E-409C-BE32-E72D297353CC}">
                  <c16:uniqueId val="{00000040-396C-4965-90F8-3EF8CBE78F5A}"/>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{52C27CCE-CEEA-4FEA-99E3-DF61783B3B52}</c15:txfldGUID>
                      <c15:f>Diagramm!$J$65</c15:f>
                      <c15:dlblFieldTableCache>
                        <c:ptCount val="1"/>
                      </c15:dlblFieldTableCache>
                    </c15:dlblFTEntry>
                  </c15:dlblFieldTable>
                  <c15:showDataLabelsRange val="0"/>
                </c:ext>
                <c:ext xmlns:c16="http://schemas.microsoft.com/office/drawing/2014/chart" uri="{C3380CC4-5D6E-409C-BE32-E72D297353CC}">
                  <c16:uniqueId val="{00000041-396C-4965-90F8-3EF8CBE78F5A}"/>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{0FDC89C4-2B2E-421A-8C19-643B4A50B09B}</c15:txfldGUID>
                      <c15:f>Diagramm!$J$66</c15:f>
                      <c15:dlblFieldTableCache>
                        <c:ptCount val="1"/>
                      </c15:dlblFieldTableCache>
                    </c15:dlblFTEntry>
                  </c15:dlblFieldTable>
                  <c15:showDataLabelsRange val="0"/>
                </c:ext>
                <c:ext xmlns:c16="http://schemas.microsoft.com/office/drawing/2014/chart" uri="{C3380CC4-5D6E-409C-BE32-E72D297353CC}">
                  <c16:uniqueId val="{00000042-396C-4965-90F8-3EF8CBE78F5A}"/>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{644429D6-D607-4FDC-ACB1-0C515F511414}</c15:txfldGUID>
                      <c15:f>Diagramm!$J$67</c15:f>
                      <c15:dlblFieldTableCache>
                        <c:ptCount val="1"/>
                      </c15:dlblFieldTableCache>
                    </c15:dlblFTEntry>
                  </c15:dlblFieldTable>
                  <c15:showDataLabelsRange val="0"/>
                </c:ext>
                <c:ext xmlns:c16="http://schemas.microsoft.com/office/drawing/2014/chart" uri="{C3380CC4-5D6E-409C-BE32-E72D297353CC}">
                  <c16:uniqueId val="{00000043-396C-4965-90F8-3EF8CBE78F5A}"/>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396C-4965-90F8-3EF8CBE78F5A}"/>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9AF6-4E5C-8A7B-20C7CD7DE32A}"/>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9AF6-4E5C-8A7B-20C7CD7DE32A}"/>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9AF6-4E5C-8A7B-20C7CD7DE32A}"/>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9AF6-4E5C-8A7B-20C7CD7DE32A}"/>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9AF6-4E5C-8A7B-20C7CD7DE32A}"/>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9AF6-4E5C-8A7B-20C7CD7DE32A}"/>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9AF6-4E5C-8A7B-20C7CD7DE32A}"/>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9AF6-4E5C-8A7B-20C7CD7DE32A}"/>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9AF6-4E5C-8A7B-20C7CD7DE32A}"/>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9AF6-4E5C-8A7B-20C7CD7DE32A}"/>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9AF6-4E5C-8A7B-20C7CD7DE32A}"/>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9AF6-4E5C-8A7B-20C7CD7DE32A}"/>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9AF6-4E5C-8A7B-20C7CD7DE32A}"/>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9AF6-4E5C-8A7B-20C7CD7DE32A}"/>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9AF6-4E5C-8A7B-20C7CD7DE32A}"/>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9AF6-4E5C-8A7B-20C7CD7DE32A}"/>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9AF6-4E5C-8A7B-20C7CD7DE32A}"/>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9AF6-4E5C-8A7B-20C7CD7DE32A}"/>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9AF6-4E5C-8A7B-20C7CD7DE32A}"/>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9AF6-4E5C-8A7B-20C7CD7DE32A}"/>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9AF6-4E5C-8A7B-20C7CD7DE32A}"/>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9AF6-4E5C-8A7B-20C7CD7DE32A}"/>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9AF6-4E5C-8A7B-20C7CD7DE32A}"/>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9AF6-4E5C-8A7B-20C7CD7DE32A}"/>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9AF6-4E5C-8A7B-20C7CD7DE32A}"/>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9AF6-4E5C-8A7B-20C7CD7DE32A}"/>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9AF6-4E5C-8A7B-20C7CD7DE32A}"/>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9AF6-4E5C-8A7B-20C7CD7DE32A}"/>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9AF6-4E5C-8A7B-20C7CD7DE32A}"/>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9AF6-4E5C-8A7B-20C7CD7DE32A}"/>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9AF6-4E5C-8A7B-20C7CD7DE32A}"/>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9AF6-4E5C-8A7B-20C7CD7DE32A}"/>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9AF6-4E5C-8A7B-20C7CD7DE32A}"/>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9AF6-4E5C-8A7B-20C7CD7DE32A}"/>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9AF6-4E5C-8A7B-20C7CD7DE32A}"/>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9AF6-4E5C-8A7B-20C7CD7DE32A}"/>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9AF6-4E5C-8A7B-20C7CD7DE32A}"/>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9AF6-4E5C-8A7B-20C7CD7DE32A}"/>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9AF6-4E5C-8A7B-20C7CD7DE32A}"/>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9AF6-4E5C-8A7B-20C7CD7DE32A}"/>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9AF6-4E5C-8A7B-20C7CD7DE32A}"/>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9AF6-4E5C-8A7B-20C7CD7DE32A}"/>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9AF6-4E5C-8A7B-20C7CD7DE32A}"/>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9AF6-4E5C-8A7B-20C7CD7DE32A}"/>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9AF6-4E5C-8A7B-20C7CD7DE32A}"/>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9AF6-4E5C-8A7B-20C7CD7DE32A}"/>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9AF6-4E5C-8A7B-20C7CD7DE32A}"/>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9AF6-4E5C-8A7B-20C7CD7DE32A}"/>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9AF6-4E5C-8A7B-20C7CD7DE32A}"/>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9AF6-4E5C-8A7B-20C7CD7DE32A}"/>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9AF6-4E5C-8A7B-20C7CD7DE32A}"/>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9AF6-4E5C-8A7B-20C7CD7DE32A}"/>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9AF6-4E5C-8A7B-20C7CD7DE32A}"/>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9AF6-4E5C-8A7B-20C7CD7DE32A}"/>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9AF6-4E5C-8A7B-20C7CD7DE32A}"/>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9AF6-4E5C-8A7B-20C7CD7DE32A}"/>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9AF6-4E5C-8A7B-20C7CD7DE32A}"/>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9AF6-4E5C-8A7B-20C7CD7DE32A}"/>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9AF6-4E5C-8A7B-20C7CD7DE32A}"/>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9AF6-4E5C-8A7B-20C7CD7DE32A}"/>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9AF6-4E5C-8A7B-20C7CD7DE32A}"/>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9AF6-4E5C-8A7B-20C7CD7DE32A}"/>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9AF6-4E5C-8A7B-20C7CD7DE32A}"/>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9AF6-4E5C-8A7B-20C7CD7DE32A}"/>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9AF6-4E5C-8A7B-20C7CD7DE32A}"/>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9AF6-4E5C-8A7B-20C7CD7DE32A}"/>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9AF6-4E5C-8A7B-20C7CD7DE32A}"/>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9AF6-4E5C-8A7B-20C7CD7DE32A}"/>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9AF6-4E5C-8A7B-20C7CD7DE32A}"/>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99.56016768606969</c:v>
                </c:pt>
                <c:pt idx="2">
                  <c:v>100.72847226994708</c:v>
                </c:pt>
                <c:pt idx="3">
                  <c:v>98.556800219916155</c:v>
                </c:pt>
                <c:pt idx="4">
                  <c:v>98.158202185416812</c:v>
                </c:pt>
                <c:pt idx="5">
                  <c:v>98.433097381623256</c:v>
                </c:pt>
                <c:pt idx="6">
                  <c:v>98.852312555838083</c:v>
                </c:pt>
                <c:pt idx="7">
                  <c:v>101.2920074221703</c:v>
                </c:pt>
                <c:pt idx="8">
                  <c:v>101.71122259638511</c:v>
                </c:pt>
                <c:pt idx="9">
                  <c:v>102.69397292282318</c:v>
                </c:pt>
                <c:pt idx="10">
                  <c:v>102.51529104528898</c:v>
                </c:pt>
                <c:pt idx="11">
                  <c:v>101.24390076283416</c:v>
                </c:pt>
                <c:pt idx="12">
                  <c:v>101.17517696378255</c:v>
                </c:pt>
                <c:pt idx="13">
                  <c:v>101.47756167960964</c:v>
                </c:pt>
                <c:pt idx="14">
                  <c:v>102.62524912377155</c:v>
                </c:pt>
                <c:pt idx="15">
                  <c:v>101.90364923372964</c:v>
                </c:pt>
                <c:pt idx="16">
                  <c:v>103.38121091333929</c:v>
                </c:pt>
                <c:pt idx="17">
                  <c:v>103.97223558518316</c:v>
                </c:pt>
                <c:pt idx="18">
                  <c:v>107.4496598171947</c:v>
                </c:pt>
                <c:pt idx="19">
                  <c:v>105.93773623805924</c:v>
                </c:pt>
                <c:pt idx="20">
                  <c:v>105.87588481891279</c:v>
                </c:pt>
                <c:pt idx="21">
                  <c:v>105.73843722080956</c:v>
                </c:pt>
                <c:pt idx="22">
                  <c:v>109.08528623462306</c:v>
                </c:pt>
                <c:pt idx="23">
                  <c:v>106.98921036354889</c:v>
                </c:pt>
                <c:pt idx="24">
                  <c:v>107.00982750326438</c:v>
                </c:pt>
              </c:numCache>
            </c:numRef>
          </c:val>
          <c:smooth val="0"/>
          <c:extLst>
            <c:ext xmlns:c16="http://schemas.microsoft.com/office/drawing/2014/chart" uri="{C3380CC4-5D6E-409C-BE32-E72D297353CC}">
              <c16:uniqueId val="{00000000-E403-4A32-A4E1-61B02E0F3217}"/>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104.13793103448276</c:v>
                </c:pt>
                <c:pt idx="2">
                  <c:v>108.07881773399015</c:v>
                </c:pt>
                <c:pt idx="3">
                  <c:v>105.12315270935962</c:v>
                </c:pt>
                <c:pt idx="4">
                  <c:v>99.704433497536954</c:v>
                </c:pt>
                <c:pt idx="5">
                  <c:v>103.64532019704433</c:v>
                </c:pt>
                <c:pt idx="6">
                  <c:v>107.6847290640394</c:v>
                </c:pt>
                <c:pt idx="7">
                  <c:v>104.33497536945812</c:v>
                </c:pt>
                <c:pt idx="8">
                  <c:v>99.50738916256158</c:v>
                </c:pt>
                <c:pt idx="9">
                  <c:v>100.98522167487684</c:v>
                </c:pt>
                <c:pt idx="10">
                  <c:v>107.19211822660097</c:v>
                </c:pt>
                <c:pt idx="11">
                  <c:v>106.40394088669952</c:v>
                </c:pt>
                <c:pt idx="12">
                  <c:v>104.43349753694582</c:v>
                </c:pt>
                <c:pt idx="13">
                  <c:v>106.40394088669952</c:v>
                </c:pt>
                <c:pt idx="14">
                  <c:v>109.85221674876848</c:v>
                </c:pt>
                <c:pt idx="15">
                  <c:v>113.49753694581281</c:v>
                </c:pt>
                <c:pt idx="16">
                  <c:v>114.67980295566502</c:v>
                </c:pt>
                <c:pt idx="17">
                  <c:v>111.72413793103448</c:v>
                </c:pt>
                <c:pt idx="18">
                  <c:v>120.19704433497537</c:v>
                </c:pt>
                <c:pt idx="19">
                  <c:v>116.55172413793105</c:v>
                </c:pt>
                <c:pt idx="20">
                  <c:v>117.53694581280789</c:v>
                </c:pt>
                <c:pt idx="21">
                  <c:v>117.93103448275861</c:v>
                </c:pt>
                <c:pt idx="22">
                  <c:v>117.63546798029556</c:v>
                </c:pt>
                <c:pt idx="23">
                  <c:v>118.42364532019704</c:v>
                </c:pt>
                <c:pt idx="24">
                  <c:v>110.64039408866995</c:v>
                </c:pt>
              </c:numCache>
            </c:numRef>
          </c:val>
          <c:smooth val="0"/>
          <c:extLst>
            <c:ext xmlns:c16="http://schemas.microsoft.com/office/drawing/2014/chart" uri="{C3380CC4-5D6E-409C-BE32-E72D297353CC}">
              <c16:uniqueId val="{00000001-E403-4A32-A4E1-61B02E0F3217}"/>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99.647473560517042</c:v>
                </c:pt>
                <c:pt idx="2">
                  <c:v>96.748922835879355</c:v>
                </c:pt>
                <c:pt idx="3">
                  <c:v>98.237367802585197</c:v>
                </c:pt>
                <c:pt idx="4">
                  <c:v>94.555424990207598</c:v>
                </c:pt>
                <c:pt idx="5">
                  <c:v>94.124559341950643</c:v>
                </c:pt>
                <c:pt idx="6">
                  <c:v>91.500195848021932</c:v>
                </c:pt>
                <c:pt idx="7">
                  <c:v>92.126909518213864</c:v>
                </c:pt>
                <c:pt idx="8">
                  <c:v>90.364277320799061</c:v>
                </c:pt>
                <c:pt idx="9">
                  <c:v>91.53936545240893</c:v>
                </c:pt>
                <c:pt idx="10">
                  <c:v>90.520955738347041</c:v>
                </c:pt>
                <c:pt idx="11">
                  <c:v>92.988640814727773</c:v>
                </c:pt>
                <c:pt idx="12">
                  <c:v>91.069330199764991</c:v>
                </c:pt>
                <c:pt idx="13">
                  <c:v>94.672933803368579</c:v>
                </c:pt>
                <c:pt idx="14">
                  <c:v>91.735213474343908</c:v>
                </c:pt>
                <c:pt idx="15">
                  <c:v>90.56012534273404</c:v>
                </c:pt>
                <c:pt idx="16">
                  <c:v>89.189189189189193</c:v>
                </c:pt>
                <c:pt idx="17">
                  <c:v>91.500195848021932</c:v>
                </c:pt>
                <c:pt idx="18">
                  <c:v>86.760673717195459</c:v>
                </c:pt>
                <c:pt idx="19">
                  <c:v>88.836662749706235</c:v>
                </c:pt>
                <c:pt idx="20">
                  <c:v>87.935761848805328</c:v>
                </c:pt>
                <c:pt idx="21">
                  <c:v>91.891891891891902</c:v>
                </c:pt>
                <c:pt idx="22">
                  <c:v>88.836662749706235</c:v>
                </c:pt>
                <c:pt idx="23">
                  <c:v>85.663924794359588</c:v>
                </c:pt>
                <c:pt idx="24">
                  <c:v>81.864473168820993</c:v>
                </c:pt>
              </c:numCache>
            </c:numRef>
          </c:val>
          <c:smooth val="0"/>
          <c:extLst>
            <c:ext xmlns:c16="http://schemas.microsoft.com/office/drawing/2014/chart" uri="{C3380CC4-5D6E-409C-BE32-E72D297353CC}">
              <c16:uniqueId val="{00000002-E403-4A32-A4E1-61B02E0F3217}"/>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E403-4A32-A4E1-61B02E0F3217}"/>
                </c:ext>
              </c:extLst>
            </c:dLbl>
            <c:dLbl>
              <c:idx val="1"/>
              <c:delete val="1"/>
              <c:extLst>
                <c:ext xmlns:c15="http://schemas.microsoft.com/office/drawing/2012/chart" uri="{CE6537A1-D6FC-4f65-9D91-7224C49458BB}"/>
                <c:ext xmlns:c16="http://schemas.microsoft.com/office/drawing/2014/chart" uri="{C3380CC4-5D6E-409C-BE32-E72D297353CC}">
                  <c16:uniqueId val="{00000004-E403-4A32-A4E1-61B02E0F3217}"/>
                </c:ext>
              </c:extLst>
            </c:dLbl>
            <c:dLbl>
              <c:idx val="2"/>
              <c:delete val="1"/>
              <c:extLst>
                <c:ext xmlns:c15="http://schemas.microsoft.com/office/drawing/2012/chart" uri="{CE6537A1-D6FC-4f65-9D91-7224C49458BB}"/>
                <c:ext xmlns:c16="http://schemas.microsoft.com/office/drawing/2014/chart" uri="{C3380CC4-5D6E-409C-BE32-E72D297353CC}">
                  <c16:uniqueId val="{00000005-E403-4A32-A4E1-61B02E0F3217}"/>
                </c:ext>
              </c:extLst>
            </c:dLbl>
            <c:dLbl>
              <c:idx val="3"/>
              <c:delete val="1"/>
              <c:extLst>
                <c:ext xmlns:c15="http://schemas.microsoft.com/office/drawing/2012/chart" uri="{CE6537A1-D6FC-4f65-9D91-7224C49458BB}"/>
                <c:ext xmlns:c16="http://schemas.microsoft.com/office/drawing/2014/chart" uri="{C3380CC4-5D6E-409C-BE32-E72D297353CC}">
                  <c16:uniqueId val="{00000006-E403-4A32-A4E1-61B02E0F3217}"/>
                </c:ext>
              </c:extLst>
            </c:dLbl>
            <c:dLbl>
              <c:idx val="4"/>
              <c:delete val="1"/>
              <c:extLst>
                <c:ext xmlns:c15="http://schemas.microsoft.com/office/drawing/2012/chart" uri="{CE6537A1-D6FC-4f65-9D91-7224C49458BB}"/>
                <c:ext xmlns:c16="http://schemas.microsoft.com/office/drawing/2014/chart" uri="{C3380CC4-5D6E-409C-BE32-E72D297353CC}">
                  <c16:uniqueId val="{00000007-E403-4A32-A4E1-61B02E0F3217}"/>
                </c:ext>
              </c:extLst>
            </c:dLbl>
            <c:dLbl>
              <c:idx val="5"/>
              <c:delete val="1"/>
              <c:extLst>
                <c:ext xmlns:c15="http://schemas.microsoft.com/office/drawing/2012/chart" uri="{CE6537A1-D6FC-4f65-9D91-7224C49458BB}"/>
                <c:ext xmlns:c16="http://schemas.microsoft.com/office/drawing/2014/chart" uri="{C3380CC4-5D6E-409C-BE32-E72D297353CC}">
                  <c16:uniqueId val="{00000008-E403-4A32-A4E1-61B02E0F3217}"/>
                </c:ext>
              </c:extLst>
            </c:dLbl>
            <c:dLbl>
              <c:idx val="6"/>
              <c:delete val="1"/>
              <c:extLst>
                <c:ext xmlns:c15="http://schemas.microsoft.com/office/drawing/2012/chart" uri="{CE6537A1-D6FC-4f65-9D91-7224C49458BB}"/>
                <c:ext xmlns:c16="http://schemas.microsoft.com/office/drawing/2014/chart" uri="{C3380CC4-5D6E-409C-BE32-E72D297353CC}">
                  <c16:uniqueId val="{00000009-E403-4A32-A4E1-61B02E0F3217}"/>
                </c:ext>
              </c:extLst>
            </c:dLbl>
            <c:dLbl>
              <c:idx val="7"/>
              <c:delete val="1"/>
              <c:extLst>
                <c:ext xmlns:c15="http://schemas.microsoft.com/office/drawing/2012/chart" uri="{CE6537A1-D6FC-4f65-9D91-7224C49458BB}"/>
                <c:ext xmlns:c16="http://schemas.microsoft.com/office/drawing/2014/chart" uri="{C3380CC4-5D6E-409C-BE32-E72D297353CC}">
                  <c16:uniqueId val="{0000000A-E403-4A32-A4E1-61B02E0F3217}"/>
                </c:ext>
              </c:extLst>
            </c:dLbl>
            <c:dLbl>
              <c:idx val="8"/>
              <c:delete val="1"/>
              <c:extLst>
                <c:ext xmlns:c15="http://schemas.microsoft.com/office/drawing/2012/chart" uri="{CE6537A1-D6FC-4f65-9D91-7224C49458BB}"/>
                <c:ext xmlns:c16="http://schemas.microsoft.com/office/drawing/2014/chart" uri="{C3380CC4-5D6E-409C-BE32-E72D297353CC}">
                  <c16:uniqueId val="{0000000B-E403-4A32-A4E1-61B02E0F3217}"/>
                </c:ext>
              </c:extLst>
            </c:dLbl>
            <c:dLbl>
              <c:idx val="9"/>
              <c:delete val="1"/>
              <c:extLst>
                <c:ext xmlns:c15="http://schemas.microsoft.com/office/drawing/2012/chart" uri="{CE6537A1-D6FC-4f65-9D91-7224C49458BB}"/>
                <c:ext xmlns:c16="http://schemas.microsoft.com/office/drawing/2014/chart" uri="{C3380CC4-5D6E-409C-BE32-E72D297353CC}">
                  <c16:uniqueId val="{0000000C-E403-4A32-A4E1-61B02E0F3217}"/>
                </c:ext>
              </c:extLst>
            </c:dLbl>
            <c:dLbl>
              <c:idx val="10"/>
              <c:delete val="1"/>
              <c:extLst>
                <c:ext xmlns:c15="http://schemas.microsoft.com/office/drawing/2012/chart" uri="{CE6537A1-D6FC-4f65-9D91-7224C49458BB}"/>
                <c:ext xmlns:c16="http://schemas.microsoft.com/office/drawing/2014/chart" uri="{C3380CC4-5D6E-409C-BE32-E72D297353CC}">
                  <c16:uniqueId val="{0000000D-E403-4A32-A4E1-61B02E0F3217}"/>
                </c:ext>
              </c:extLst>
            </c:dLbl>
            <c:dLbl>
              <c:idx val="11"/>
              <c:delete val="1"/>
              <c:extLst>
                <c:ext xmlns:c15="http://schemas.microsoft.com/office/drawing/2012/chart" uri="{CE6537A1-D6FC-4f65-9D91-7224C49458BB}"/>
                <c:ext xmlns:c16="http://schemas.microsoft.com/office/drawing/2014/chart" uri="{C3380CC4-5D6E-409C-BE32-E72D297353CC}">
                  <c16:uniqueId val="{0000000E-E403-4A32-A4E1-61B02E0F3217}"/>
                </c:ext>
              </c:extLst>
            </c:dLbl>
            <c:dLbl>
              <c:idx val="12"/>
              <c:delete val="1"/>
              <c:extLst>
                <c:ext xmlns:c15="http://schemas.microsoft.com/office/drawing/2012/chart" uri="{CE6537A1-D6FC-4f65-9D91-7224C49458BB}"/>
                <c:ext xmlns:c16="http://schemas.microsoft.com/office/drawing/2014/chart" uri="{C3380CC4-5D6E-409C-BE32-E72D297353CC}">
                  <c16:uniqueId val="{0000000F-E403-4A32-A4E1-61B02E0F3217}"/>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E403-4A32-A4E1-61B02E0F3217}"/>
                </c:ext>
              </c:extLst>
            </c:dLbl>
            <c:dLbl>
              <c:idx val="14"/>
              <c:delete val="1"/>
              <c:extLst>
                <c:ext xmlns:c15="http://schemas.microsoft.com/office/drawing/2012/chart" uri="{CE6537A1-D6FC-4f65-9D91-7224C49458BB}"/>
                <c:ext xmlns:c16="http://schemas.microsoft.com/office/drawing/2014/chart" uri="{C3380CC4-5D6E-409C-BE32-E72D297353CC}">
                  <c16:uniqueId val="{00000011-E403-4A32-A4E1-61B02E0F3217}"/>
                </c:ext>
              </c:extLst>
            </c:dLbl>
            <c:dLbl>
              <c:idx val="15"/>
              <c:delete val="1"/>
              <c:extLst>
                <c:ext xmlns:c15="http://schemas.microsoft.com/office/drawing/2012/chart" uri="{CE6537A1-D6FC-4f65-9D91-7224C49458BB}"/>
                <c:ext xmlns:c16="http://schemas.microsoft.com/office/drawing/2014/chart" uri="{C3380CC4-5D6E-409C-BE32-E72D297353CC}">
                  <c16:uniqueId val="{00000012-E403-4A32-A4E1-61B02E0F3217}"/>
                </c:ext>
              </c:extLst>
            </c:dLbl>
            <c:dLbl>
              <c:idx val="16"/>
              <c:delete val="1"/>
              <c:extLst>
                <c:ext xmlns:c15="http://schemas.microsoft.com/office/drawing/2012/chart" uri="{CE6537A1-D6FC-4f65-9D91-7224C49458BB}"/>
                <c:ext xmlns:c16="http://schemas.microsoft.com/office/drawing/2014/chart" uri="{C3380CC4-5D6E-409C-BE32-E72D297353CC}">
                  <c16:uniqueId val="{00000013-E403-4A32-A4E1-61B02E0F3217}"/>
                </c:ext>
              </c:extLst>
            </c:dLbl>
            <c:dLbl>
              <c:idx val="17"/>
              <c:delete val="1"/>
              <c:extLst>
                <c:ext xmlns:c15="http://schemas.microsoft.com/office/drawing/2012/chart" uri="{CE6537A1-D6FC-4f65-9D91-7224C49458BB}"/>
                <c:ext xmlns:c16="http://schemas.microsoft.com/office/drawing/2014/chart" uri="{C3380CC4-5D6E-409C-BE32-E72D297353CC}">
                  <c16:uniqueId val="{00000014-E403-4A32-A4E1-61B02E0F3217}"/>
                </c:ext>
              </c:extLst>
            </c:dLbl>
            <c:dLbl>
              <c:idx val="18"/>
              <c:delete val="1"/>
              <c:extLst>
                <c:ext xmlns:c15="http://schemas.microsoft.com/office/drawing/2012/chart" uri="{CE6537A1-D6FC-4f65-9D91-7224C49458BB}"/>
                <c:ext xmlns:c16="http://schemas.microsoft.com/office/drawing/2014/chart" uri="{C3380CC4-5D6E-409C-BE32-E72D297353CC}">
                  <c16:uniqueId val="{00000015-E403-4A32-A4E1-61B02E0F3217}"/>
                </c:ext>
              </c:extLst>
            </c:dLbl>
            <c:dLbl>
              <c:idx val="19"/>
              <c:delete val="1"/>
              <c:extLst>
                <c:ext xmlns:c15="http://schemas.microsoft.com/office/drawing/2012/chart" uri="{CE6537A1-D6FC-4f65-9D91-7224C49458BB}"/>
                <c:ext xmlns:c16="http://schemas.microsoft.com/office/drawing/2014/chart" uri="{C3380CC4-5D6E-409C-BE32-E72D297353CC}">
                  <c16:uniqueId val="{00000016-E403-4A32-A4E1-61B02E0F3217}"/>
                </c:ext>
              </c:extLst>
            </c:dLbl>
            <c:dLbl>
              <c:idx val="20"/>
              <c:delete val="1"/>
              <c:extLst>
                <c:ext xmlns:c15="http://schemas.microsoft.com/office/drawing/2012/chart" uri="{CE6537A1-D6FC-4f65-9D91-7224C49458BB}"/>
                <c:ext xmlns:c16="http://schemas.microsoft.com/office/drawing/2014/chart" uri="{C3380CC4-5D6E-409C-BE32-E72D297353CC}">
                  <c16:uniqueId val="{00000017-E403-4A32-A4E1-61B02E0F3217}"/>
                </c:ext>
              </c:extLst>
            </c:dLbl>
            <c:dLbl>
              <c:idx val="21"/>
              <c:delete val="1"/>
              <c:extLst>
                <c:ext xmlns:c15="http://schemas.microsoft.com/office/drawing/2012/chart" uri="{CE6537A1-D6FC-4f65-9D91-7224C49458BB}"/>
                <c:ext xmlns:c16="http://schemas.microsoft.com/office/drawing/2014/chart" uri="{C3380CC4-5D6E-409C-BE32-E72D297353CC}">
                  <c16:uniqueId val="{00000018-E403-4A32-A4E1-61B02E0F3217}"/>
                </c:ext>
              </c:extLst>
            </c:dLbl>
            <c:dLbl>
              <c:idx val="22"/>
              <c:delete val="1"/>
              <c:extLst>
                <c:ext xmlns:c15="http://schemas.microsoft.com/office/drawing/2012/chart" uri="{CE6537A1-D6FC-4f65-9D91-7224C49458BB}"/>
                <c:ext xmlns:c16="http://schemas.microsoft.com/office/drawing/2014/chart" uri="{C3380CC4-5D6E-409C-BE32-E72D297353CC}">
                  <c16:uniqueId val="{00000019-E403-4A32-A4E1-61B02E0F3217}"/>
                </c:ext>
              </c:extLst>
            </c:dLbl>
            <c:dLbl>
              <c:idx val="23"/>
              <c:delete val="1"/>
              <c:extLst>
                <c:ext xmlns:c15="http://schemas.microsoft.com/office/drawing/2012/chart" uri="{CE6537A1-D6FC-4f65-9D91-7224C49458BB}"/>
                <c:ext xmlns:c16="http://schemas.microsoft.com/office/drawing/2014/chart" uri="{C3380CC4-5D6E-409C-BE32-E72D297353CC}">
                  <c16:uniqueId val="{0000001A-E403-4A32-A4E1-61B02E0F3217}"/>
                </c:ext>
              </c:extLst>
            </c:dLbl>
            <c:dLbl>
              <c:idx val="24"/>
              <c:delete val="1"/>
              <c:extLst>
                <c:ext xmlns:c15="http://schemas.microsoft.com/office/drawing/2012/chart" uri="{CE6537A1-D6FC-4f65-9D91-7224C49458BB}"/>
                <c:ext xmlns:c16="http://schemas.microsoft.com/office/drawing/2014/chart" uri="{C3380CC4-5D6E-409C-BE32-E72D297353CC}">
                  <c16:uniqueId val="{0000001B-E403-4A32-A4E1-61B02E0F3217}"/>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E403-4A32-A4E1-61B02E0F3217}"/>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Zweibrücken, kreisfreie Stadt (07320)</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704850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66" t="s">
        <v>97</v>
      </c>
      <c r="F8" s="566" t="s">
        <v>98</v>
      </c>
      <c r="G8" s="566" t="s">
        <v>99</v>
      </c>
      <c r="H8" s="566" t="s">
        <v>100</v>
      </c>
      <c r="I8" s="566" t="s">
        <v>101</v>
      </c>
      <c r="J8" s="590"/>
      <c r="K8" s="591"/>
    </row>
    <row r="9" spans="1:255" ht="12" customHeight="1" x14ac:dyDescent="0.2">
      <c r="A9" s="578"/>
      <c r="B9" s="579"/>
      <c r="C9" s="579"/>
      <c r="D9" s="583"/>
      <c r="E9" s="567"/>
      <c r="F9" s="567"/>
      <c r="G9" s="567"/>
      <c r="H9" s="567"/>
      <c r="I9" s="567"/>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15571</v>
      </c>
      <c r="F11" s="238">
        <v>15568</v>
      </c>
      <c r="G11" s="238">
        <v>15873</v>
      </c>
      <c r="H11" s="238">
        <v>15386</v>
      </c>
      <c r="I11" s="265">
        <v>15406</v>
      </c>
      <c r="J11" s="263">
        <v>165</v>
      </c>
      <c r="K11" s="266">
        <v>1.0710112943009218</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20.589557510757178</v>
      </c>
      <c r="E13" s="115">
        <v>3206</v>
      </c>
      <c r="F13" s="114">
        <v>3177</v>
      </c>
      <c r="G13" s="114">
        <v>3299</v>
      </c>
      <c r="H13" s="114">
        <v>3180</v>
      </c>
      <c r="I13" s="140">
        <v>3127</v>
      </c>
      <c r="J13" s="115">
        <v>79</v>
      </c>
      <c r="K13" s="116">
        <v>2.5263831148065239</v>
      </c>
    </row>
    <row r="14" spans="1:255" ht="14.1" customHeight="1" x14ac:dyDescent="0.2">
      <c r="A14" s="306" t="s">
        <v>230</v>
      </c>
      <c r="B14" s="307"/>
      <c r="C14" s="308"/>
      <c r="D14" s="113">
        <v>61.389763021000576</v>
      </c>
      <c r="E14" s="115">
        <v>9559</v>
      </c>
      <c r="F14" s="114">
        <v>9602</v>
      </c>
      <c r="G14" s="114">
        <v>9779</v>
      </c>
      <c r="H14" s="114">
        <v>9468</v>
      </c>
      <c r="I14" s="140">
        <v>9547</v>
      </c>
      <c r="J14" s="115">
        <v>12</v>
      </c>
      <c r="K14" s="116">
        <v>0.12569393526762335</v>
      </c>
    </row>
    <row r="15" spans="1:255" ht="14.1" customHeight="1" x14ac:dyDescent="0.2">
      <c r="A15" s="306" t="s">
        <v>231</v>
      </c>
      <c r="B15" s="307"/>
      <c r="C15" s="308"/>
      <c r="D15" s="113">
        <v>8.265365101791792</v>
      </c>
      <c r="E15" s="115">
        <v>1287</v>
      </c>
      <c r="F15" s="114">
        <v>1284</v>
      </c>
      <c r="G15" s="114">
        <v>1290</v>
      </c>
      <c r="H15" s="114">
        <v>1251</v>
      </c>
      <c r="I15" s="140">
        <v>1247</v>
      </c>
      <c r="J15" s="115">
        <v>40</v>
      </c>
      <c r="K15" s="116">
        <v>3.2076984763432237</v>
      </c>
    </row>
    <row r="16" spans="1:255" ht="14.1" customHeight="1" x14ac:dyDescent="0.2">
      <c r="A16" s="306" t="s">
        <v>232</v>
      </c>
      <c r="B16" s="307"/>
      <c r="C16" s="308"/>
      <c r="D16" s="113">
        <v>9.7553143664504525</v>
      </c>
      <c r="E16" s="115">
        <v>1519</v>
      </c>
      <c r="F16" s="114">
        <v>1505</v>
      </c>
      <c r="G16" s="114">
        <v>1505</v>
      </c>
      <c r="H16" s="114">
        <v>1487</v>
      </c>
      <c r="I16" s="140">
        <v>1485</v>
      </c>
      <c r="J16" s="115">
        <v>34</v>
      </c>
      <c r="K16" s="116">
        <v>2.2895622895622894</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0.25688780425149316</v>
      </c>
      <c r="E18" s="115">
        <v>40</v>
      </c>
      <c r="F18" s="114">
        <v>38</v>
      </c>
      <c r="G18" s="114">
        <v>40</v>
      </c>
      <c r="H18" s="114">
        <v>38</v>
      </c>
      <c r="I18" s="140">
        <v>36</v>
      </c>
      <c r="J18" s="115">
        <v>4</v>
      </c>
      <c r="K18" s="116">
        <v>11.111111111111111</v>
      </c>
    </row>
    <row r="19" spans="1:255" ht="14.1" customHeight="1" x14ac:dyDescent="0.2">
      <c r="A19" s="306" t="s">
        <v>235</v>
      </c>
      <c r="B19" s="307" t="s">
        <v>236</v>
      </c>
      <c r="C19" s="308"/>
      <c r="D19" s="113">
        <v>0.14128829233832124</v>
      </c>
      <c r="E19" s="115">
        <v>22</v>
      </c>
      <c r="F19" s="114">
        <v>20</v>
      </c>
      <c r="G19" s="114">
        <v>21</v>
      </c>
      <c r="H19" s="114">
        <v>21</v>
      </c>
      <c r="I19" s="140">
        <v>20</v>
      </c>
      <c r="J19" s="115">
        <v>2</v>
      </c>
      <c r="K19" s="116">
        <v>10</v>
      </c>
    </row>
    <row r="20" spans="1:255" ht="14.1" customHeight="1" x14ac:dyDescent="0.2">
      <c r="A20" s="306">
        <v>12</v>
      </c>
      <c r="B20" s="307" t="s">
        <v>237</v>
      </c>
      <c r="C20" s="308"/>
      <c r="D20" s="113">
        <v>0.74497463232933014</v>
      </c>
      <c r="E20" s="115">
        <v>116</v>
      </c>
      <c r="F20" s="114">
        <v>116</v>
      </c>
      <c r="G20" s="114">
        <v>120</v>
      </c>
      <c r="H20" s="114">
        <v>118</v>
      </c>
      <c r="I20" s="140">
        <v>121</v>
      </c>
      <c r="J20" s="115">
        <v>-5</v>
      </c>
      <c r="K20" s="116">
        <v>-4.1322314049586772</v>
      </c>
    </row>
    <row r="21" spans="1:255" ht="14.1" customHeight="1" x14ac:dyDescent="0.2">
      <c r="A21" s="306">
        <v>21</v>
      </c>
      <c r="B21" s="307" t="s">
        <v>238</v>
      </c>
      <c r="C21" s="308"/>
      <c r="D21" s="113">
        <v>5.1377560850298633E-2</v>
      </c>
      <c r="E21" s="115">
        <v>8</v>
      </c>
      <c r="F21" s="114">
        <v>11</v>
      </c>
      <c r="G21" s="114">
        <v>10</v>
      </c>
      <c r="H21" s="114">
        <v>8</v>
      </c>
      <c r="I21" s="140">
        <v>6</v>
      </c>
      <c r="J21" s="115">
        <v>2</v>
      </c>
      <c r="K21" s="116">
        <v>33.333333333333336</v>
      </c>
    </row>
    <row r="22" spans="1:255" ht="14.1" customHeight="1" x14ac:dyDescent="0.2">
      <c r="A22" s="306">
        <v>22</v>
      </c>
      <c r="B22" s="307" t="s">
        <v>239</v>
      </c>
      <c r="C22" s="308"/>
      <c r="D22" s="113">
        <v>3.5900070644146167</v>
      </c>
      <c r="E22" s="115">
        <v>559</v>
      </c>
      <c r="F22" s="114">
        <v>482</v>
      </c>
      <c r="G22" s="114">
        <v>564</v>
      </c>
      <c r="H22" s="114">
        <v>498</v>
      </c>
      <c r="I22" s="140">
        <v>436</v>
      </c>
      <c r="J22" s="115">
        <v>123</v>
      </c>
      <c r="K22" s="116">
        <v>28.211009174311926</v>
      </c>
    </row>
    <row r="23" spans="1:255" ht="14.1" customHeight="1" x14ac:dyDescent="0.2">
      <c r="A23" s="306">
        <v>23</v>
      </c>
      <c r="B23" s="307" t="s">
        <v>240</v>
      </c>
      <c r="C23" s="308"/>
      <c r="D23" s="113">
        <v>0.13486609723203391</v>
      </c>
      <c r="E23" s="115">
        <v>21</v>
      </c>
      <c r="F23" s="114">
        <v>20</v>
      </c>
      <c r="G23" s="114">
        <v>21</v>
      </c>
      <c r="H23" s="114">
        <v>21</v>
      </c>
      <c r="I23" s="140">
        <v>22</v>
      </c>
      <c r="J23" s="115">
        <v>-1</v>
      </c>
      <c r="K23" s="116">
        <v>-4.5454545454545459</v>
      </c>
    </row>
    <row r="24" spans="1:255" ht="14.1" customHeight="1" x14ac:dyDescent="0.2">
      <c r="A24" s="306">
        <v>24</v>
      </c>
      <c r="B24" s="307" t="s">
        <v>241</v>
      </c>
      <c r="C24" s="308"/>
      <c r="D24" s="113">
        <v>9.1323614411405813</v>
      </c>
      <c r="E24" s="115">
        <v>1422</v>
      </c>
      <c r="F24" s="114">
        <v>1402</v>
      </c>
      <c r="G24" s="114">
        <v>1460</v>
      </c>
      <c r="H24" s="114">
        <v>1428</v>
      </c>
      <c r="I24" s="140">
        <v>1441</v>
      </c>
      <c r="J24" s="115">
        <v>-19</v>
      </c>
      <c r="K24" s="116">
        <v>-1.31852879944483</v>
      </c>
    </row>
    <row r="25" spans="1:255" ht="14.1" customHeight="1" x14ac:dyDescent="0.2">
      <c r="A25" s="306">
        <v>25</v>
      </c>
      <c r="B25" s="307" t="s">
        <v>242</v>
      </c>
      <c r="C25" s="308"/>
      <c r="D25" s="113">
        <v>12.394836555134544</v>
      </c>
      <c r="E25" s="115">
        <v>1930</v>
      </c>
      <c r="F25" s="114">
        <v>1945</v>
      </c>
      <c r="G25" s="114">
        <v>2012</v>
      </c>
      <c r="H25" s="114">
        <v>1987</v>
      </c>
      <c r="I25" s="140">
        <v>2025</v>
      </c>
      <c r="J25" s="115">
        <v>-95</v>
      </c>
      <c r="K25" s="116">
        <v>-4.6913580246913584</v>
      </c>
    </row>
    <row r="26" spans="1:255" ht="14.1" customHeight="1" x14ac:dyDescent="0.2">
      <c r="A26" s="306">
        <v>26</v>
      </c>
      <c r="B26" s="307" t="s">
        <v>243</v>
      </c>
      <c r="C26" s="308"/>
      <c r="D26" s="113">
        <v>1.9202363367799113</v>
      </c>
      <c r="E26" s="115">
        <v>299</v>
      </c>
      <c r="F26" s="114">
        <v>305</v>
      </c>
      <c r="G26" s="114">
        <v>305</v>
      </c>
      <c r="H26" s="114">
        <v>311</v>
      </c>
      <c r="I26" s="140">
        <v>322</v>
      </c>
      <c r="J26" s="115">
        <v>-23</v>
      </c>
      <c r="K26" s="116">
        <v>-7.1428571428571432</v>
      </c>
    </row>
    <row r="27" spans="1:255" ht="14.1" customHeight="1" x14ac:dyDescent="0.2">
      <c r="A27" s="306">
        <v>27</v>
      </c>
      <c r="B27" s="307" t="s">
        <v>244</v>
      </c>
      <c r="C27" s="308"/>
      <c r="D27" s="113">
        <v>2.4597007257080472</v>
      </c>
      <c r="E27" s="115">
        <v>383</v>
      </c>
      <c r="F27" s="114">
        <v>384</v>
      </c>
      <c r="G27" s="114">
        <v>383</v>
      </c>
      <c r="H27" s="114">
        <v>376</v>
      </c>
      <c r="I27" s="140">
        <v>379</v>
      </c>
      <c r="J27" s="115">
        <v>4</v>
      </c>
      <c r="K27" s="116">
        <v>1.0554089709762533</v>
      </c>
    </row>
    <row r="28" spans="1:255" ht="14.1" customHeight="1" x14ac:dyDescent="0.2">
      <c r="A28" s="306">
        <v>28</v>
      </c>
      <c r="B28" s="307" t="s">
        <v>245</v>
      </c>
      <c r="C28" s="308"/>
      <c r="D28" s="113">
        <v>0.1798214629760452</v>
      </c>
      <c r="E28" s="115">
        <v>28</v>
      </c>
      <c r="F28" s="114">
        <v>30</v>
      </c>
      <c r="G28" s="114">
        <v>30</v>
      </c>
      <c r="H28" s="114">
        <v>26</v>
      </c>
      <c r="I28" s="140">
        <v>24</v>
      </c>
      <c r="J28" s="115">
        <v>4</v>
      </c>
      <c r="K28" s="116">
        <v>16.666666666666668</v>
      </c>
    </row>
    <row r="29" spans="1:255" ht="14.1" customHeight="1" x14ac:dyDescent="0.2">
      <c r="A29" s="306">
        <v>29</v>
      </c>
      <c r="B29" s="307" t="s">
        <v>246</v>
      </c>
      <c r="C29" s="308"/>
      <c r="D29" s="113">
        <v>1.8881253612484747</v>
      </c>
      <c r="E29" s="115">
        <v>294</v>
      </c>
      <c r="F29" s="114">
        <v>316</v>
      </c>
      <c r="G29" s="114">
        <v>313</v>
      </c>
      <c r="H29" s="114">
        <v>316</v>
      </c>
      <c r="I29" s="140">
        <v>317</v>
      </c>
      <c r="J29" s="115">
        <v>-23</v>
      </c>
      <c r="K29" s="116">
        <v>-7.2555205047318614</v>
      </c>
    </row>
    <row r="30" spans="1:255" ht="14.1" customHeight="1" x14ac:dyDescent="0.2">
      <c r="A30" s="306" t="s">
        <v>247</v>
      </c>
      <c r="B30" s="307" t="s">
        <v>248</v>
      </c>
      <c r="C30" s="308"/>
      <c r="D30" s="113" t="s">
        <v>513</v>
      </c>
      <c r="E30" s="115" t="s">
        <v>513</v>
      </c>
      <c r="F30" s="114" t="s">
        <v>513</v>
      </c>
      <c r="G30" s="114">
        <v>53</v>
      </c>
      <c r="H30" s="114" t="s">
        <v>513</v>
      </c>
      <c r="I30" s="140">
        <v>56</v>
      </c>
      <c r="J30" s="115" t="s">
        <v>513</v>
      </c>
      <c r="K30" s="116" t="s">
        <v>513</v>
      </c>
    </row>
    <row r="31" spans="1:255" ht="14.1" customHeight="1" x14ac:dyDescent="0.2">
      <c r="A31" s="306" t="s">
        <v>249</v>
      </c>
      <c r="B31" s="307" t="s">
        <v>250</v>
      </c>
      <c r="C31" s="308"/>
      <c r="D31" s="113">
        <v>1.5670156059341083</v>
      </c>
      <c r="E31" s="115">
        <v>244</v>
      </c>
      <c r="F31" s="114">
        <v>264</v>
      </c>
      <c r="G31" s="114">
        <v>260</v>
      </c>
      <c r="H31" s="114">
        <v>264</v>
      </c>
      <c r="I31" s="140">
        <v>261</v>
      </c>
      <c r="J31" s="115">
        <v>-17</v>
      </c>
      <c r="K31" s="116">
        <v>-6.5134099616858236</v>
      </c>
    </row>
    <row r="32" spans="1:255" ht="14.1" customHeight="1" x14ac:dyDescent="0.2">
      <c r="A32" s="306">
        <v>31</v>
      </c>
      <c r="B32" s="307" t="s">
        <v>251</v>
      </c>
      <c r="C32" s="308"/>
      <c r="D32" s="113">
        <v>0.53304219382184825</v>
      </c>
      <c r="E32" s="115">
        <v>83</v>
      </c>
      <c r="F32" s="114">
        <v>82</v>
      </c>
      <c r="G32" s="114">
        <v>85</v>
      </c>
      <c r="H32" s="114">
        <v>83</v>
      </c>
      <c r="I32" s="140">
        <v>80</v>
      </c>
      <c r="J32" s="115">
        <v>3</v>
      </c>
      <c r="K32" s="116">
        <v>3.75</v>
      </c>
    </row>
    <row r="33" spans="1:11" ht="14.1" customHeight="1" x14ac:dyDescent="0.2">
      <c r="A33" s="306">
        <v>32</v>
      </c>
      <c r="B33" s="307" t="s">
        <v>252</v>
      </c>
      <c r="C33" s="308"/>
      <c r="D33" s="113">
        <v>1.8110590199730268</v>
      </c>
      <c r="E33" s="115">
        <v>282</v>
      </c>
      <c r="F33" s="114">
        <v>275</v>
      </c>
      <c r="G33" s="114">
        <v>298</v>
      </c>
      <c r="H33" s="114">
        <v>272</v>
      </c>
      <c r="I33" s="140">
        <v>270</v>
      </c>
      <c r="J33" s="115">
        <v>12</v>
      </c>
      <c r="K33" s="116">
        <v>4.4444444444444446</v>
      </c>
    </row>
    <row r="34" spans="1:11" ht="14.1" customHeight="1" x14ac:dyDescent="0.2">
      <c r="A34" s="306">
        <v>33</v>
      </c>
      <c r="B34" s="307" t="s">
        <v>253</v>
      </c>
      <c r="C34" s="308"/>
      <c r="D34" s="113">
        <v>1.053239997431122</v>
      </c>
      <c r="E34" s="115">
        <v>164</v>
      </c>
      <c r="F34" s="114">
        <v>174</v>
      </c>
      <c r="G34" s="114">
        <v>176</v>
      </c>
      <c r="H34" s="114">
        <v>166</v>
      </c>
      <c r="I34" s="140">
        <v>164</v>
      </c>
      <c r="J34" s="115">
        <v>0</v>
      </c>
      <c r="K34" s="116">
        <v>0</v>
      </c>
    </row>
    <row r="35" spans="1:11" ht="14.1" customHeight="1" x14ac:dyDescent="0.2">
      <c r="A35" s="306">
        <v>34</v>
      </c>
      <c r="B35" s="307" t="s">
        <v>254</v>
      </c>
      <c r="C35" s="308"/>
      <c r="D35" s="113">
        <v>2.0294136535867962</v>
      </c>
      <c r="E35" s="115">
        <v>316</v>
      </c>
      <c r="F35" s="114">
        <v>323</v>
      </c>
      <c r="G35" s="114">
        <v>338</v>
      </c>
      <c r="H35" s="114">
        <v>320</v>
      </c>
      <c r="I35" s="140">
        <v>313</v>
      </c>
      <c r="J35" s="115">
        <v>3</v>
      </c>
      <c r="K35" s="116">
        <v>0.95846645367412142</v>
      </c>
    </row>
    <row r="36" spans="1:11" ht="14.1" customHeight="1" x14ac:dyDescent="0.2">
      <c r="A36" s="306">
        <v>41</v>
      </c>
      <c r="B36" s="307" t="s">
        <v>255</v>
      </c>
      <c r="C36" s="308"/>
      <c r="D36" s="113">
        <v>6.4221951062873289E-2</v>
      </c>
      <c r="E36" s="115">
        <v>10</v>
      </c>
      <c r="F36" s="114">
        <v>11</v>
      </c>
      <c r="G36" s="114">
        <v>12</v>
      </c>
      <c r="H36" s="114">
        <v>12</v>
      </c>
      <c r="I36" s="140">
        <v>14</v>
      </c>
      <c r="J36" s="115">
        <v>-4</v>
      </c>
      <c r="K36" s="116">
        <v>-28.571428571428573</v>
      </c>
    </row>
    <row r="37" spans="1:11" ht="14.1" customHeight="1" x14ac:dyDescent="0.2">
      <c r="A37" s="306">
        <v>42</v>
      </c>
      <c r="B37" s="307" t="s">
        <v>256</v>
      </c>
      <c r="C37" s="308"/>
      <c r="D37" s="113">
        <v>4.4955365744011301E-2</v>
      </c>
      <c r="E37" s="115">
        <v>7</v>
      </c>
      <c r="F37" s="114">
        <v>7</v>
      </c>
      <c r="G37" s="114">
        <v>7</v>
      </c>
      <c r="H37" s="114">
        <v>7</v>
      </c>
      <c r="I37" s="140">
        <v>7</v>
      </c>
      <c r="J37" s="115">
        <v>0</v>
      </c>
      <c r="K37" s="116">
        <v>0</v>
      </c>
    </row>
    <row r="38" spans="1:11" ht="14.1" customHeight="1" x14ac:dyDescent="0.2">
      <c r="A38" s="306">
        <v>43</v>
      </c>
      <c r="B38" s="307" t="s">
        <v>257</v>
      </c>
      <c r="C38" s="308"/>
      <c r="D38" s="113">
        <v>1.8495921906107509</v>
      </c>
      <c r="E38" s="115">
        <v>288</v>
      </c>
      <c r="F38" s="114">
        <v>284</v>
      </c>
      <c r="G38" s="114">
        <v>277</v>
      </c>
      <c r="H38" s="114">
        <v>273</v>
      </c>
      <c r="I38" s="140">
        <v>275</v>
      </c>
      <c r="J38" s="115">
        <v>13</v>
      </c>
      <c r="K38" s="116">
        <v>4.7272727272727275</v>
      </c>
    </row>
    <row r="39" spans="1:11" ht="14.1" customHeight="1" x14ac:dyDescent="0.2">
      <c r="A39" s="306">
        <v>51</v>
      </c>
      <c r="B39" s="307" t="s">
        <v>258</v>
      </c>
      <c r="C39" s="308"/>
      <c r="D39" s="113">
        <v>4.6496692569520262</v>
      </c>
      <c r="E39" s="115">
        <v>724</v>
      </c>
      <c r="F39" s="114">
        <v>734</v>
      </c>
      <c r="G39" s="114">
        <v>761</v>
      </c>
      <c r="H39" s="114">
        <v>728</v>
      </c>
      <c r="I39" s="140">
        <v>738</v>
      </c>
      <c r="J39" s="115">
        <v>-14</v>
      </c>
      <c r="K39" s="116">
        <v>-1.897018970189702</v>
      </c>
    </row>
    <row r="40" spans="1:11" ht="14.1" customHeight="1" x14ac:dyDescent="0.2">
      <c r="A40" s="306" t="s">
        <v>259</v>
      </c>
      <c r="B40" s="307" t="s">
        <v>260</v>
      </c>
      <c r="C40" s="308"/>
      <c r="D40" s="113">
        <v>4.2964485261062233</v>
      </c>
      <c r="E40" s="115">
        <v>669</v>
      </c>
      <c r="F40" s="114">
        <v>680</v>
      </c>
      <c r="G40" s="114">
        <v>704</v>
      </c>
      <c r="H40" s="114">
        <v>672</v>
      </c>
      <c r="I40" s="140">
        <v>678</v>
      </c>
      <c r="J40" s="115">
        <v>-9</v>
      </c>
      <c r="K40" s="116">
        <v>-1.3274336283185841</v>
      </c>
    </row>
    <row r="41" spans="1:11" ht="14.1" customHeight="1" x14ac:dyDescent="0.2">
      <c r="A41" s="306"/>
      <c r="B41" s="307" t="s">
        <v>261</v>
      </c>
      <c r="C41" s="308"/>
      <c r="D41" s="113">
        <v>3.5578960888831803</v>
      </c>
      <c r="E41" s="115">
        <v>554</v>
      </c>
      <c r="F41" s="114">
        <v>568</v>
      </c>
      <c r="G41" s="114">
        <v>590</v>
      </c>
      <c r="H41" s="114">
        <v>559</v>
      </c>
      <c r="I41" s="140">
        <v>567</v>
      </c>
      <c r="J41" s="115">
        <v>-13</v>
      </c>
      <c r="K41" s="116">
        <v>-2.2927689594356262</v>
      </c>
    </row>
    <row r="42" spans="1:11" ht="14.1" customHeight="1" x14ac:dyDescent="0.2">
      <c r="A42" s="306">
        <v>52</v>
      </c>
      <c r="B42" s="307" t="s">
        <v>262</v>
      </c>
      <c r="C42" s="308"/>
      <c r="D42" s="113">
        <v>3.1982531629310897</v>
      </c>
      <c r="E42" s="115">
        <v>498</v>
      </c>
      <c r="F42" s="114">
        <v>488</v>
      </c>
      <c r="G42" s="114">
        <v>491</v>
      </c>
      <c r="H42" s="114">
        <v>468</v>
      </c>
      <c r="I42" s="140">
        <v>461</v>
      </c>
      <c r="J42" s="115">
        <v>37</v>
      </c>
      <c r="K42" s="116">
        <v>8.026030368763557</v>
      </c>
    </row>
    <row r="43" spans="1:11" ht="14.1" customHeight="1" x14ac:dyDescent="0.2">
      <c r="A43" s="306" t="s">
        <v>263</v>
      </c>
      <c r="B43" s="307" t="s">
        <v>264</v>
      </c>
      <c r="C43" s="308"/>
      <c r="D43" s="113">
        <v>2.4982338963457709</v>
      </c>
      <c r="E43" s="115">
        <v>389</v>
      </c>
      <c r="F43" s="114">
        <v>381</v>
      </c>
      <c r="G43" s="114">
        <v>384</v>
      </c>
      <c r="H43" s="114">
        <v>362</v>
      </c>
      <c r="I43" s="140">
        <v>360</v>
      </c>
      <c r="J43" s="115">
        <v>29</v>
      </c>
      <c r="K43" s="116">
        <v>8.0555555555555554</v>
      </c>
    </row>
    <row r="44" spans="1:11" ht="14.1" customHeight="1" x14ac:dyDescent="0.2">
      <c r="A44" s="306">
        <v>53</v>
      </c>
      <c r="B44" s="307" t="s">
        <v>265</v>
      </c>
      <c r="C44" s="308"/>
      <c r="D44" s="113">
        <v>0.57799755956585963</v>
      </c>
      <c r="E44" s="115">
        <v>90</v>
      </c>
      <c r="F44" s="114">
        <v>87</v>
      </c>
      <c r="G44" s="114">
        <v>91</v>
      </c>
      <c r="H44" s="114">
        <v>89</v>
      </c>
      <c r="I44" s="140">
        <v>86</v>
      </c>
      <c r="J44" s="115">
        <v>4</v>
      </c>
      <c r="K44" s="116">
        <v>4.6511627906976747</v>
      </c>
    </row>
    <row r="45" spans="1:11" ht="14.1" customHeight="1" x14ac:dyDescent="0.2">
      <c r="A45" s="306" t="s">
        <v>266</v>
      </c>
      <c r="B45" s="307" t="s">
        <v>267</v>
      </c>
      <c r="C45" s="308"/>
      <c r="D45" s="113">
        <v>0.47524243786526232</v>
      </c>
      <c r="E45" s="115">
        <v>74</v>
      </c>
      <c r="F45" s="114">
        <v>76</v>
      </c>
      <c r="G45" s="114">
        <v>81</v>
      </c>
      <c r="H45" s="114">
        <v>79</v>
      </c>
      <c r="I45" s="140">
        <v>74</v>
      </c>
      <c r="J45" s="115">
        <v>0</v>
      </c>
      <c r="K45" s="116">
        <v>0</v>
      </c>
    </row>
    <row r="46" spans="1:11" ht="14.1" customHeight="1" x14ac:dyDescent="0.2">
      <c r="A46" s="306">
        <v>54</v>
      </c>
      <c r="B46" s="307" t="s">
        <v>268</v>
      </c>
      <c r="C46" s="308"/>
      <c r="D46" s="113">
        <v>2.633099993577805</v>
      </c>
      <c r="E46" s="115">
        <v>410</v>
      </c>
      <c r="F46" s="114">
        <v>408</v>
      </c>
      <c r="G46" s="114">
        <v>411</v>
      </c>
      <c r="H46" s="114">
        <v>404</v>
      </c>
      <c r="I46" s="140">
        <v>391</v>
      </c>
      <c r="J46" s="115">
        <v>19</v>
      </c>
      <c r="K46" s="116">
        <v>4.859335038363171</v>
      </c>
    </row>
    <row r="47" spans="1:11" ht="14.1" customHeight="1" x14ac:dyDescent="0.2">
      <c r="A47" s="306">
        <v>61</v>
      </c>
      <c r="B47" s="307" t="s">
        <v>269</v>
      </c>
      <c r="C47" s="308"/>
      <c r="D47" s="113">
        <v>1.3807719478517757</v>
      </c>
      <c r="E47" s="115">
        <v>215</v>
      </c>
      <c r="F47" s="114">
        <v>211</v>
      </c>
      <c r="G47" s="114">
        <v>212</v>
      </c>
      <c r="H47" s="114">
        <v>188</v>
      </c>
      <c r="I47" s="140">
        <v>190</v>
      </c>
      <c r="J47" s="115">
        <v>25</v>
      </c>
      <c r="K47" s="116">
        <v>13.157894736842104</v>
      </c>
    </row>
    <row r="48" spans="1:11" ht="14.1" customHeight="1" x14ac:dyDescent="0.2">
      <c r="A48" s="306">
        <v>62</v>
      </c>
      <c r="B48" s="307" t="s">
        <v>270</v>
      </c>
      <c r="C48" s="308"/>
      <c r="D48" s="113">
        <v>9.9608246098516471</v>
      </c>
      <c r="E48" s="115">
        <v>1551</v>
      </c>
      <c r="F48" s="114">
        <v>1578</v>
      </c>
      <c r="G48" s="114">
        <v>1580</v>
      </c>
      <c r="H48" s="114">
        <v>1541</v>
      </c>
      <c r="I48" s="140">
        <v>1528</v>
      </c>
      <c r="J48" s="115">
        <v>23</v>
      </c>
      <c r="K48" s="116">
        <v>1.5052356020942408</v>
      </c>
    </row>
    <row r="49" spans="1:11" ht="14.1" customHeight="1" x14ac:dyDescent="0.2">
      <c r="A49" s="306">
        <v>63</v>
      </c>
      <c r="B49" s="307" t="s">
        <v>271</v>
      </c>
      <c r="C49" s="308"/>
      <c r="D49" s="113">
        <v>2.0872134095433821</v>
      </c>
      <c r="E49" s="115">
        <v>325</v>
      </c>
      <c r="F49" s="114">
        <v>350</v>
      </c>
      <c r="G49" s="114">
        <v>351</v>
      </c>
      <c r="H49" s="114">
        <v>357</v>
      </c>
      <c r="I49" s="140">
        <v>356</v>
      </c>
      <c r="J49" s="115">
        <v>-31</v>
      </c>
      <c r="K49" s="116">
        <v>-8.7078651685393265</v>
      </c>
    </row>
    <row r="50" spans="1:11" ht="14.1" customHeight="1" x14ac:dyDescent="0.2">
      <c r="A50" s="306" t="s">
        <v>272</v>
      </c>
      <c r="B50" s="307" t="s">
        <v>273</v>
      </c>
      <c r="C50" s="308"/>
      <c r="D50" s="113">
        <v>0.26330999935778049</v>
      </c>
      <c r="E50" s="115">
        <v>41</v>
      </c>
      <c r="F50" s="114">
        <v>50</v>
      </c>
      <c r="G50" s="114">
        <v>49</v>
      </c>
      <c r="H50" s="114">
        <v>46</v>
      </c>
      <c r="I50" s="140">
        <v>46</v>
      </c>
      <c r="J50" s="115">
        <v>-5</v>
      </c>
      <c r="K50" s="116">
        <v>-10.869565217391305</v>
      </c>
    </row>
    <row r="51" spans="1:11" ht="14.1" customHeight="1" x14ac:dyDescent="0.2">
      <c r="A51" s="306" t="s">
        <v>274</v>
      </c>
      <c r="B51" s="307" t="s">
        <v>275</v>
      </c>
      <c r="C51" s="308"/>
      <c r="D51" s="113">
        <v>1.5734378010403955</v>
      </c>
      <c r="E51" s="115">
        <v>245</v>
      </c>
      <c r="F51" s="114">
        <v>258</v>
      </c>
      <c r="G51" s="114">
        <v>239</v>
      </c>
      <c r="H51" s="114">
        <v>251</v>
      </c>
      <c r="I51" s="140">
        <v>252</v>
      </c>
      <c r="J51" s="115">
        <v>-7</v>
      </c>
      <c r="K51" s="116">
        <v>-2.7777777777777777</v>
      </c>
    </row>
    <row r="52" spans="1:11" ht="14.1" customHeight="1" x14ac:dyDescent="0.2">
      <c r="A52" s="306">
        <v>71</v>
      </c>
      <c r="B52" s="307" t="s">
        <v>276</v>
      </c>
      <c r="C52" s="308"/>
      <c r="D52" s="113">
        <v>13.216877528739323</v>
      </c>
      <c r="E52" s="115">
        <v>2058</v>
      </c>
      <c r="F52" s="114">
        <v>2060</v>
      </c>
      <c r="G52" s="114">
        <v>2082</v>
      </c>
      <c r="H52" s="114">
        <v>2039</v>
      </c>
      <c r="I52" s="140">
        <v>2051</v>
      </c>
      <c r="J52" s="115">
        <v>7</v>
      </c>
      <c r="K52" s="116">
        <v>0.34129692832764508</v>
      </c>
    </row>
    <row r="53" spans="1:11" ht="14.1" customHeight="1" x14ac:dyDescent="0.2">
      <c r="A53" s="306" t="s">
        <v>277</v>
      </c>
      <c r="B53" s="307" t="s">
        <v>278</v>
      </c>
      <c r="C53" s="308"/>
      <c r="D53" s="113">
        <v>5.9084194977843429</v>
      </c>
      <c r="E53" s="115">
        <v>920</v>
      </c>
      <c r="F53" s="114">
        <v>923</v>
      </c>
      <c r="G53" s="114">
        <v>938</v>
      </c>
      <c r="H53" s="114">
        <v>919</v>
      </c>
      <c r="I53" s="140">
        <v>910</v>
      </c>
      <c r="J53" s="115">
        <v>10</v>
      </c>
      <c r="K53" s="116">
        <v>1.098901098901099</v>
      </c>
    </row>
    <row r="54" spans="1:11" ht="14.1" customHeight="1" x14ac:dyDescent="0.2">
      <c r="A54" s="306" t="s">
        <v>279</v>
      </c>
      <c r="B54" s="307" t="s">
        <v>280</v>
      </c>
      <c r="C54" s="308"/>
      <c r="D54" s="113">
        <v>6.1331963265043994</v>
      </c>
      <c r="E54" s="115">
        <v>955</v>
      </c>
      <c r="F54" s="114">
        <v>958</v>
      </c>
      <c r="G54" s="114">
        <v>965</v>
      </c>
      <c r="H54" s="114">
        <v>946</v>
      </c>
      <c r="I54" s="140">
        <v>965</v>
      </c>
      <c r="J54" s="115">
        <v>-10</v>
      </c>
      <c r="K54" s="116">
        <v>-1.0362694300518134</v>
      </c>
    </row>
    <row r="55" spans="1:11" ht="14.1" customHeight="1" x14ac:dyDescent="0.2">
      <c r="A55" s="306">
        <v>72</v>
      </c>
      <c r="B55" s="307" t="s">
        <v>281</v>
      </c>
      <c r="C55" s="308"/>
      <c r="D55" s="113">
        <v>2.2028129214565539</v>
      </c>
      <c r="E55" s="115">
        <v>343</v>
      </c>
      <c r="F55" s="114">
        <v>348</v>
      </c>
      <c r="G55" s="114">
        <v>341</v>
      </c>
      <c r="H55" s="114">
        <v>316</v>
      </c>
      <c r="I55" s="140">
        <v>321</v>
      </c>
      <c r="J55" s="115">
        <v>22</v>
      </c>
      <c r="K55" s="116">
        <v>6.8535825545171338</v>
      </c>
    </row>
    <row r="56" spans="1:11" ht="14.1" customHeight="1" x14ac:dyDescent="0.2">
      <c r="A56" s="306" t="s">
        <v>282</v>
      </c>
      <c r="B56" s="307" t="s">
        <v>283</v>
      </c>
      <c r="C56" s="308"/>
      <c r="D56" s="113">
        <v>1.1945282897694431</v>
      </c>
      <c r="E56" s="115">
        <v>186</v>
      </c>
      <c r="F56" s="114">
        <v>189</v>
      </c>
      <c r="G56" s="114">
        <v>180</v>
      </c>
      <c r="H56" s="114">
        <v>159</v>
      </c>
      <c r="I56" s="140">
        <v>160</v>
      </c>
      <c r="J56" s="115">
        <v>26</v>
      </c>
      <c r="K56" s="116">
        <v>16.25</v>
      </c>
    </row>
    <row r="57" spans="1:11" ht="14.1" customHeight="1" x14ac:dyDescent="0.2">
      <c r="A57" s="306" t="s">
        <v>284</v>
      </c>
      <c r="B57" s="307" t="s">
        <v>285</v>
      </c>
      <c r="C57" s="308"/>
      <c r="D57" s="113">
        <v>0.59084194977843429</v>
      </c>
      <c r="E57" s="115">
        <v>92</v>
      </c>
      <c r="F57" s="114">
        <v>92</v>
      </c>
      <c r="G57" s="114">
        <v>91</v>
      </c>
      <c r="H57" s="114">
        <v>91</v>
      </c>
      <c r="I57" s="140">
        <v>91</v>
      </c>
      <c r="J57" s="115">
        <v>1</v>
      </c>
      <c r="K57" s="116">
        <v>1.098901098901099</v>
      </c>
    </row>
    <row r="58" spans="1:11" ht="14.1" customHeight="1" x14ac:dyDescent="0.2">
      <c r="A58" s="306">
        <v>73</v>
      </c>
      <c r="B58" s="307" t="s">
        <v>286</v>
      </c>
      <c r="C58" s="308"/>
      <c r="D58" s="113">
        <v>2.5046560914520581</v>
      </c>
      <c r="E58" s="115">
        <v>390</v>
      </c>
      <c r="F58" s="114">
        <v>378</v>
      </c>
      <c r="G58" s="114">
        <v>373</v>
      </c>
      <c r="H58" s="114">
        <v>361</v>
      </c>
      <c r="I58" s="140">
        <v>366</v>
      </c>
      <c r="J58" s="115">
        <v>24</v>
      </c>
      <c r="K58" s="116">
        <v>6.557377049180328</v>
      </c>
    </row>
    <row r="59" spans="1:11" ht="14.1" customHeight="1" x14ac:dyDescent="0.2">
      <c r="A59" s="306" t="s">
        <v>287</v>
      </c>
      <c r="B59" s="307" t="s">
        <v>288</v>
      </c>
      <c r="C59" s="308"/>
      <c r="D59" s="113">
        <v>1.8110590199730268</v>
      </c>
      <c r="E59" s="115">
        <v>282</v>
      </c>
      <c r="F59" s="114">
        <v>270</v>
      </c>
      <c r="G59" s="114">
        <v>265</v>
      </c>
      <c r="H59" s="114">
        <v>255</v>
      </c>
      <c r="I59" s="140">
        <v>259</v>
      </c>
      <c r="J59" s="115">
        <v>23</v>
      </c>
      <c r="K59" s="116">
        <v>8.8803088803088794</v>
      </c>
    </row>
    <row r="60" spans="1:11" ht="14.1" customHeight="1" x14ac:dyDescent="0.2">
      <c r="A60" s="306">
        <v>81</v>
      </c>
      <c r="B60" s="307" t="s">
        <v>289</v>
      </c>
      <c r="C60" s="308"/>
      <c r="D60" s="113">
        <v>6.8011046175582814</v>
      </c>
      <c r="E60" s="115">
        <v>1059</v>
      </c>
      <c r="F60" s="114">
        <v>1058</v>
      </c>
      <c r="G60" s="114">
        <v>1071</v>
      </c>
      <c r="H60" s="114">
        <v>1029</v>
      </c>
      <c r="I60" s="140">
        <v>1031</v>
      </c>
      <c r="J60" s="115">
        <v>28</v>
      </c>
      <c r="K60" s="116">
        <v>2.7158098933074686</v>
      </c>
    </row>
    <row r="61" spans="1:11" ht="14.1" customHeight="1" x14ac:dyDescent="0.2">
      <c r="A61" s="306" t="s">
        <v>290</v>
      </c>
      <c r="B61" s="307" t="s">
        <v>291</v>
      </c>
      <c r="C61" s="308"/>
      <c r="D61" s="113">
        <v>2.4532785306017595</v>
      </c>
      <c r="E61" s="115">
        <v>382</v>
      </c>
      <c r="F61" s="114">
        <v>380</v>
      </c>
      <c r="G61" s="114">
        <v>383</v>
      </c>
      <c r="H61" s="114">
        <v>363</v>
      </c>
      <c r="I61" s="140">
        <v>370</v>
      </c>
      <c r="J61" s="115">
        <v>12</v>
      </c>
      <c r="K61" s="116">
        <v>3.2432432432432434</v>
      </c>
    </row>
    <row r="62" spans="1:11" ht="14.1" customHeight="1" x14ac:dyDescent="0.2">
      <c r="A62" s="306" t="s">
        <v>292</v>
      </c>
      <c r="B62" s="307" t="s">
        <v>293</v>
      </c>
      <c r="C62" s="308"/>
      <c r="D62" s="113">
        <v>2.4918117012394836</v>
      </c>
      <c r="E62" s="115">
        <v>388</v>
      </c>
      <c r="F62" s="114">
        <v>401</v>
      </c>
      <c r="G62" s="114">
        <v>410</v>
      </c>
      <c r="H62" s="114">
        <v>393</v>
      </c>
      <c r="I62" s="140">
        <v>395</v>
      </c>
      <c r="J62" s="115">
        <v>-7</v>
      </c>
      <c r="K62" s="116">
        <v>-1.7721518987341771</v>
      </c>
    </row>
    <row r="63" spans="1:11" ht="14.1" customHeight="1" x14ac:dyDescent="0.2">
      <c r="A63" s="306"/>
      <c r="B63" s="307" t="s">
        <v>294</v>
      </c>
      <c r="C63" s="308"/>
      <c r="D63" s="113">
        <v>2.3055680431571512</v>
      </c>
      <c r="E63" s="115">
        <v>359</v>
      </c>
      <c r="F63" s="114">
        <v>373</v>
      </c>
      <c r="G63" s="114">
        <v>381</v>
      </c>
      <c r="H63" s="114">
        <v>366</v>
      </c>
      <c r="I63" s="140">
        <v>368</v>
      </c>
      <c r="J63" s="115">
        <v>-9</v>
      </c>
      <c r="K63" s="116">
        <v>-2.4456521739130435</v>
      </c>
    </row>
    <row r="64" spans="1:11" ht="14.1" customHeight="1" x14ac:dyDescent="0.2">
      <c r="A64" s="306" t="s">
        <v>295</v>
      </c>
      <c r="B64" s="307" t="s">
        <v>296</v>
      </c>
      <c r="C64" s="308"/>
      <c r="D64" s="113">
        <v>0.59084194977843429</v>
      </c>
      <c r="E64" s="115">
        <v>92</v>
      </c>
      <c r="F64" s="114">
        <v>87</v>
      </c>
      <c r="G64" s="114">
        <v>90</v>
      </c>
      <c r="H64" s="114">
        <v>91</v>
      </c>
      <c r="I64" s="140">
        <v>92</v>
      </c>
      <c r="J64" s="115">
        <v>0</v>
      </c>
      <c r="K64" s="116">
        <v>0</v>
      </c>
    </row>
    <row r="65" spans="1:11" ht="14.1" customHeight="1" x14ac:dyDescent="0.2">
      <c r="A65" s="306" t="s">
        <v>297</v>
      </c>
      <c r="B65" s="307" t="s">
        <v>298</v>
      </c>
      <c r="C65" s="308"/>
      <c r="D65" s="113">
        <v>0.57799755956585963</v>
      </c>
      <c r="E65" s="115">
        <v>90</v>
      </c>
      <c r="F65" s="114">
        <v>86</v>
      </c>
      <c r="G65" s="114">
        <v>87</v>
      </c>
      <c r="H65" s="114">
        <v>84</v>
      </c>
      <c r="I65" s="140">
        <v>80</v>
      </c>
      <c r="J65" s="115">
        <v>10</v>
      </c>
      <c r="K65" s="116">
        <v>12.5</v>
      </c>
    </row>
    <row r="66" spans="1:11" ht="14.1" customHeight="1" x14ac:dyDescent="0.2">
      <c r="A66" s="306">
        <v>82</v>
      </c>
      <c r="B66" s="307" t="s">
        <v>299</v>
      </c>
      <c r="C66" s="308"/>
      <c r="D66" s="113">
        <v>2.3184124333697258</v>
      </c>
      <c r="E66" s="115">
        <v>361</v>
      </c>
      <c r="F66" s="114">
        <v>371</v>
      </c>
      <c r="G66" s="114">
        <v>369</v>
      </c>
      <c r="H66" s="114">
        <v>341</v>
      </c>
      <c r="I66" s="140">
        <v>339</v>
      </c>
      <c r="J66" s="115">
        <v>22</v>
      </c>
      <c r="K66" s="116">
        <v>6.4896755162241888</v>
      </c>
    </row>
    <row r="67" spans="1:11" ht="14.1" customHeight="1" x14ac:dyDescent="0.2">
      <c r="A67" s="306" t="s">
        <v>300</v>
      </c>
      <c r="B67" s="307" t="s">
        <v>301</v>
      </c>
      <c r="C67" s="308"/>
      <c r="D67" s="113">
        <v>1.2073726799820179</v>
      </c>
      <c r="E67" s="115">
        <v>188</v>
      </c>
      <c r="F67" s="114">
        <v>191</v>
      </c>
      <c r="G67" s="114">
        <v>186</v>
      </c>
      <c r="H67" s="114">
        <v>161</v>
      </c>
      <c r="I67" s="140">
        <v>160</v>
      </c>
      <c r="J67" s="115">
        <v>28</v>
      </c>
      <c r="K67" s="116">
        <v>17.5</v>
      </c>
    </row>
    <row r="68" spans="1:11" ht="14.1" customHeight="1" x14ac:dyDescent="0.2">
      <c r="A68" s="306" t="s">
        <v>302</v>
      </c>
      <c r="B68" s="307" t="s">
        <v>303</v>
      </c>
      <c r="C68" s="308"/>
      <c r="D68" s="113">
        <v>0.6229529253098709</v>
      </c>
      <c r="E68" s="115">
        <v>97</v>
      </c>
      <c r="F68" s="114">
        <v>99</v>
      </c>
      <c r="G68" s="114">
        <v>103</v>
      </c>
      <c r="H68" s="114">
        <v>102</v>
      </c>
      <c r="I68" s="140">
        <v>102</v>
      </c>
      <c r="J68" s="115">
        <v>-5</v>
      </c>
      <c r="K68" s="116">
        <v>-4.9019607843137258</v>
      </c>
    </row>
    <row r="69" spans="1:11" ht="14.1" customHeight="1" x14ac:dyDescent="0.2">
      <c r="A69" s="306">
        <v>83</v>
      </c>
      <c r="B69" s="307" t="s">
        <v>304</v>
      </c>
      <c r="C69" s="308"/>
      <c r="D69" s="113">
        <v>4.7716909639714853</v>
      </c>
      <c r="E69" s="115">
        <v>743</v>
      </c>
      <c r="F69" s="114">
        <v>744</v>
      </c>
      <c r="G69" s="114">
        <v>736</v>
      </c>
      <c r="H69" s="114">
        <v>713</v>
      </c>
      <c r="I69" s="140">
        <v>727</v>
      </c>
      <c r="J69" s="115">
        <v>16</v>
      </c>
      <c r="K69" s="116">
        <v>2.200825309491059</v>
      </c>
    </row>
    <row r="70" spans="1:11" ht="14.1" customHeight="1" x14ac:dyDescent="0.2">
      <c r="A70" s="306" t="s">
        <v>305</v>
      </c>
      <c r="B70" s="307" t="s">
        <v>306</v>
      </c>
      <c r="C70" s="308"/>
      <c r="D70" s="113">
        <v>4.1423158435553269</v>
      </c>
      <c r="E70" s="115">
        <v>645</v>
      </c>
      <c r="F70" s="114">
        <v>649</v>
      </c>
      <c r="G70" s="114">
        <v>638</v>
      </c>
      <c r="H70" s="114">
        <v>626</v>
      </c>
      <c r="I70" s="140">
        <v>633</v>
      </c>
      <c r="J70" s="115">
        <v>12</v>
      </c>
      <c r="K70" s="116">
        <v>1.8957345971563981</v>
      </c>
    </row>
    <row r="71" spans="1:11" ht="14.1" customHeight="1" x14ac:dyDescent="0.2">
      <c r="A71" s="306"/>
      <c r="B71" s="307" t="s">
        <v>307</v>
      </c>
      <c r="C71" s="308"/>
      <c r="D71" s="113">
        <v>2.382634384432599</v>
      </c>
      <c r="E71" s="115">
        <v>371</v>
      </c>
      <c r="F71" s="114">
        <v>377</v>
      </c>
      <c r="G71" s="114">
        <v>368</v>
      </c>
      <c r="H71" s="114">
        <v>361</v>
      </c>
      <c r="I71" s="140">
        <v>361</v>
      </c>
      <c r="J71" s="115">
        <v>10</v>
      </c>
      <c r="K71" s="116">
        <v>2.770083102493075</v>
      </c>
    </row>
    <row r="72" spans="1:11" ht="14.1" customHeight="1" x14ac:dyDescent="0.2">
      <c r="A72" s="306">
        <v>84</v>
      </c>
      <c r="B72" s="307" t="s">
        <v>308</v>
      </c>
      <c r="C72" s="308"/>
      <c r="D72" s="113">
        <v>0.93764048551794998</v>
      </c>
      <c r="E72" s="115">
        <v>146</v>
      </c>
      <c r="F72" s="114">
        <v>134</v>
      </c>
      <c r="G72" s="114">
        <v>137</v>
      </c>
      <c r="H72" s="114">
        <v>142</v>
      </c>
      <c r="I72" s="140">
        <v>151</v>
      </c>
      <c r="J72" s="115">
        <v>-5</v>
      </c>
      <c r="K72" s="116">
        <v>-3.3112582781456954</v>
      </c>
    </row>
    <row r="73" spans="1:11" ht="14.1" customHeight="1" x14ac:dyDescent="0.2">
      <c r="A73" s="306" t="s">
        <v>309</v>
      </c>
      <c r="B73" s="307" t="s">
        <v>310</v>
      </c>
      <c r="C73" s="308"/>
      <c r="D73" s="113">
        <v>0.34679853573951575</v>
      </c>
      <c r="E73" s="115">
        <v>54</v>
      </c>
      <c r="F73" s="114">
        <v>47</v>
      </c>
      <c r="G73" s="114">
        <v>46</v>
      </c>
      <c r="H73" s="114">
        <v>50</v>
      </c>
      <c r="I73" s="140">
        <v>57</v>
      </c>
      <c r="J73" s="115">
        <v>-3</v>
      </c>
      <c r="K73" s="116">
        <v>-5.2631578947368425</v>
      </c>
    </row>
    <row r="74" spans="1:11" ht="14.1" customHeight="1" x14ac:dyDescent="0.2">
      <c r="A74" s="306" t="s">
        <v>311</v>
      </c>
      <c r="B74" s="307" t="s">
        <v>312</v>
      </c>
      <c r="C74" s="308"/>
      <c r="D74" s="113">
        <v>0.1990880482949072</v>
      </c>
      <c r="E74" s="115">
        <v>31</v>
      </c>
      <c r="F74" s="114">
        <v>30</v>
      </c>
      <c r="G74" s="114">
        <v>29</v>
      </c>
      <c r="H74" s="114">
        <v>30</v>
      </c>
      <c r="I74" s="140">
        <v>32</v>
      </c>
      <c r="J74" s="115">
        <v>-1</v>
      </c>
      <c r="K74" s="116">
        <v>-3.125</v>
      </c>
    </row>
    <row r="75" spans="1:11" ht="14.1" customHeight="1" x14ac:dyDescent="0.2">
      <c r="A75" s="306" t="s">
        <v>313</v>
      </c>
      <c r="B75" s="307" t="s">
        <v>314</v>
      </c>
      <c r="C75" s="308"/>
      <c r="D75" s="113">
        <v>7.0644146169160621E-2</v>
      </c>
      <c r="E75" s="115">
        <v>11</v>
      </c>
      <c r="F75" s="114">
        <v>9</v>
      </c>
      <c r="G75" s="114">
        <v>10</v>
      </c>
      <c r="H75" s="114">
        <v>8</v>
      </c>
      <c r="I75" s="140">
        <v>8</v>
      </c>
      <c r="J75" s="115">
        <v>3</v>
      </c>
      <c r="K75" s="116">
        <v>37.5</v>
      </c>
    </row>
    <row r="76" spans="1:11" ht="14.1" customHeight="1" x14ac:dyDescent="0.2">
      <c r="A76" s="306">
        <v>91</v>
      </c>
      <c r="B76" s="307" t="s">
        <v>315</v>
      </c>
      <c r="C76" s="308"/>
      <c r="D76" s="113">
        <v>0.12202170701945925</v>
      </c>
      <c r="E76" s="115">
        <v>19</v>
      </c>
      <c r="F76" s="114">
        <v>19</v>
      </c>
      <c r="G76" s="114">
        <v>19</v>
      </c>
      <c r="H76" s="114">
        <v>15</v>
      </c>
      <c r="I76" s="140">
        <v>14</v>
      </c>
      <c r="J76" s="115">
        <v>5</v>
      </c>
      <c r="K76" s="116">
        <v>35.714285714285715</v>
      </c>
    </row>
    <row r="77" spans="1:11" ht="14.1" customHeight="1" x14ac:dyDescent="0.2">
      <c r="A77" s="306">
        <v>92</v>
      </c>
      <c r="B77" s="307" t="s">
        <v>316</v>
      </c>
      <c r="C77" s="308"/>
      <c r="D77" s="113">
        <v>2.3697899942200245</v>
      </c>
      <c r="E77" s="115">
        <v>369</v>
      </c>
      <c r="F77" s="114">
        <v>374</v>
      </c>
      <c r="G77" s="114">
        <v>377</v>
      </c>
      <c r="H77" s="114">
        <v>376</v>
      </c>
      <c r="I77" s="140">
        <v>385</v>
      </c>
      <c r="J77" s="115">
        <v>-16</v>
      </c>
      <c r="K77" s="116">
        <v>-4.1558441558441555</v>
      </c>
    </row>
    <row r="78" spans="1:11" ht="14.1" customHeight="1" x14ac:dyDescent="0.2">
      <c r="A78" s="306">
        <v>93</v>
      </c>
      <c r="B78" s="307" t="s">
        <v>317</v>
      </c>
      <c r="C78" s="308"/>
      <c r="D78" s="113">
        <v>8.348853638173527E-2</v>
      </c>
      <c r="E78" s="115">
        <v>13</v>
      </c>
      <c r="F78" s="114">
        <v>14</v>
      </c>
      <c r="G78" s="114">
        <v>13</v>
      </c>
      <c r="H78" s="114">
        <v>12</v>
      </c>
      <c r="I78" s="140">
        <v>13</v>
      </c>
      <c r="J78" s="115">
        <v>0</v>
      </c>
      <c r="K78" s="116">
        <v>0</v>
      </c>
    </row>
    <row r="79" spans="1:11" ht="14.1" customHeight="1" x14ac:dyDescent="0.2">
      <c r="A79" s="306">
        <v>94</v>
      </c>
      <c r="B79" s="307" t="s">
        <v>318</v>
      </c>
      <c r="C79" s="308"/>
      <c r="D79" s="113">
        <v>4.4955365744011301E-2</v>
      </c>
      <c r="E79" s="115">
        <v>7</v>
      </c>
      <c r="F79" s="114">
        <v>7</v>
      </c>
      <c r="G79" s="114">
        <v>7</v>
      </c>
      <c r="H79" s="114">
        <v>7</v>
      </c>
      <c r="I79" s="140">
        <v>6</v>
      </c>
      <c r="J79" s="115">
        <v>1</v>
      </c>
      <c r="K79" s="116">
        <v>16.666666666666668</v>
      </c>
    </row>
    <row r="80" spans="1:11" ht="14.1" customHeight="1" x14ac:dyDescent="0.2">
      <c r="A80" s="306" t="s">
        <v>319</v>
      </c>
      <c r="B80" s="307" t="s">
        <v>320</v>
      </c>
      <c r="C80" s="308"/>
      <c r="D80" s="113">
        <v>0</v>
      </c>
      <c r="E80" s="115">
        <v>0</v>
      </c>
      <c r="F80" s="114">
        <v>0</v>
      </c>
      <c r="G80" s="114">
        <v>0</v>
      </c>
      <c r="H80" s="114">
        <v>0</v>
      </c>
      <c r="I80" s="140">
        <v>0</v>
      </c>
      <c r="J80" s="115">
        <v>0</v>
      </c>
      <c r="K80" s="116">
        <v>0</v>
      </c>
    </row>
    <row r="81" spans="1:11" ht="14.1" customHeight="1" x14ac:dyDescent="0.2">
      <c r="A81" s="310" t="s">
        <v>321</v>
      </c>
      <c r="B81" s="311" t="s">
        <v>224</v>
      </c>
      <c r="C81" s="312"/>
      <c r="D81" s="125">
        <v>0</v>
      </c>
      <c r="E81" s="143">
        <v>0</v>
      </c>
      <c r="F81" s="144">
        <v>0</v>
      </c>
      <c r="G81" s="144">
        <v>0</v>
      </c>
      <c r="H81" s="144">
        <v>0</v>
      </c>
      <c r="I81" s="145">
        <v>0</v>
      </c>
      <c r="J81" s="143">
        <v>0</v>
      </c>
      <c r="K81" s="146">
        <v>0</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18" t="s">
        <v>323</v>
      </c>
      <c r="B85" s="618"/>
      <c r="C85" s="618"/>
      <c r="D85" s="618"/>
      <c r="E85" s="618"/>
      <c r="F85" s="618"/>
      <c r="G85" s="618"/>
      <c r="H85" s="618"/>
      <c r="I85" s="618"/>
      <c r="J85" s="618"/>
      <c r="K85" s="618"/>
    </row>
    <row r="86" spans="1:11" ht="22.5" customHeight="1" x14ac:dyDescent="0.2">
      <c r="A86" s="618"/>
      <c r="B86" s="618"/>
      <c r="C86" s="618"/>
      <c r="D86" s="618"/>
      <c r="E86" s="618"/>
      <c r="F86" s="618"/>
      <c r="G86" s="618"/>
      <c r="H86" s="618"/>
      <c r="I86" s="618"/>
      <c r="J86" s="618"/>
      <c r="K86" s="618"/>
    </row>
    <row r="87" spans="1:11" ht="18" customHeight="1" x14ac:dyDescent="0.2">
      <c r="A87" s="619"/>
      <c r="B87" s="619"/>
      <c r="C87" s="619"/>
      <c r="D87" s="619"/>
      <c r="E87" s="619"/>
      <c r="F87" s="619"/>
      <c r="G87" s="619"/>
      <c r="H87" s="619"/>
      <c r="I87" s="619"/>
      <c r="J87" s="619"/>
      <c r="K87" s="619"/>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3:K3"/>
    <mergeCell ref="A4:K4"/>
    <mergeCell ref="A5:E5"/>
    <mergeCell ref="A7:C10"/>
    <mergeCell ref="D7:D10"/>
    <mergeCell ref="E7:I7"/>
    <mergeCell ref="J7:K8"/>
    <mergeCell ref="E8:E9"/>
    <mergeCell ref="F8:F9"/>
    <mergeCell ref="G8:G9"/>
    <mergeCell ref="H8:H9"/>
    <mergeCell ref="I8:I9"/>
    <mergeCell ref="A85:K85"/>
    <mergeCell ref="A86:K86"/>
    <mergeCell ref="A87:K87"/>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66" t="s">
        <v>97</v>
      </c>
      <c r="E8" s="566" t="s">
        <v>98</v>
      </c>
      <c r="F8" s="566" t="s">
        <v>99</v>
      </c>
      <c r="G8" s="566" t="s">
        <v>100</v>
      </c>
      <c r="H8" s="566" t="s">
        <v>101</v>
      </c>
      <c r="I8" s="590"/>
      <c r="J8" s="591"/>
      <c r="K8"/>
      <c r="L8"/>
      <c r="M8"/>
      <c r="N8"/>
      <c r="O8"/>
      <c r="P8"/>
    </row>
    <row r="9" spans="1:16" ht="12" customHeight="1" x14ac:dyDescent="0.2">
      <c r="A9" s="578"/>
      <c r="B9" s="579"/>
      <c r="C9" s="583"/>
      <c r="D9" s="567"/>
      <c r="E9" s="567"/>
      <c r="F9" s="567"/>
      <c r="G9" s="567"/>
      <c r="H9" s="567"/>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3213</v>
      </c>
      <c r="E12" s="114">
        <v>3389</v>
      </c>
      <c r="F12" s="114">
        <v>3462</v>
      </c>
      <c r="G12" s="114">
        <v>3543</v>
      </c>
      <c r="H12" s="140">
        <v>3438</v>
      </c>
      <c r="I12" s="115">
        <v>-225</v>
      </c>
      <c r="J12" s="116">
        <v>-6.5445026178010473</v>
      </c>
      <c r="K12"/>
      <c r="L12"/>
      <c r="M12"/>
      <c r="N12"/>
      <c r="O12"/>
      <c r="P12"/>
    </row>
    <row r="13" spans="1:16" s="110" customFormat="1" ht="14.45" customHeight="1" x14ac:dyDescent="0.2">
      <c r="A13" s="120" t="s">
        <v>105</v>
      </c>
      <c r="B13" s="119" t="s">
        <v>106</v>
      </c>
      <c r="C13" s="113">
        <v>37.908496732026144</v>
      </c>
      <c r="D13" s="115">
        <v>1218</v>
      </c>
      <c r="E13" s="114">
        <v>1279</v>
      </c>
      <c r="F13" s="114">
        <v>1303</v>
      </c>
      <c r="G13" s="114">
        <v>1331</v>
      </c>
      <c r="H13" s="140">
        <v>1283</v>
      </c>
      <c r="I13" s="115">
        <v>-65</v>
      </c>
      <c r="J13" s="116">
        <v>-5.0662509742790336</v>
      </c>
      <c r="K13"/>
      <c r="L13"/>
      <c r="M13"/>
      <c r="N13"/>
      <c r="O13"/>
      <c r="P13"/>
    </row>
    <row r="14" spans="1:16" s="110" customFormat="1" ht="14.45" customHeight="1" x14ac:dyDescent="0.2">
      <c r="A14" s="120"/>
      <c r="B14" s="119" t="s">
        <v>107</v>
      </c>
      <c r="C14" s="113">
        <v>62.091503267973856</v>
      </c>
      <c r="D14" s="115">
        <v>1995</v>
      </c>
      <c r="E14" s="114">
        <v>2110</v>
      </c>
      <c r="F14" s="114">
        <v>2159</v>
      </c>
      <c r="G14" s="114">
        <v>2212</v>
      </c>
      <c r="H14" s="140">
        <v>2155</v>
      </c>
      <c r="I14" s="115">
        <v>-160</v>
      </c>
      <c r="J14" s="116">
        <v>-7.4245939675174011</v>
      </c>
      <c r="K14"/>
      <c r="L14"/>
      <c r="M14"/>
      <c r="N14"/>
      <c r="O14"/>
      <c r="P14"/>
    </row>
    <row r="15" spans="1:16" s="110" customFormat="1" ht="14.45" customHeight="1" x14ac:dyDescent="0.2">
      <c r="A15" s="118" t="s">
        <v>105</v>
      </c>
      <c r="B15" s="121" t="s">
        <v>108</v>
      </c>
      <c r="C15" s="113">
        <v>20.759414877061936</v>
      </c>
      <c r="D15" s="115">
        <v>667</v>
      </c>
      <c r="E15" s="114">
        <v>738</v>
      </c>
      <c r="F15" s="114">
        <v>774</v>
      </c>
      <c r="G15" s="114">
        <v>815</v>
      </c>
      <c r="H15" s="140">
        <v>741</v>
      </c>
      <c r="I15" s="115">
        <v>-74</v>
      </c>
      <c r="J15" s="116">
        <v>-9.9865047233468278</v>
      </c>
      <c r="K15"/>
      <c r="L15"/>
      <c r="M15"/>
      <c r="N15"/>
      <c r="O15"/>
      <c r="P15"/>
    </row>
    <row r="16" spans="1:16" s="110" customFormat="1" ht="14.45" customHeight="1" x14ac:dyDescent="0.2">
      <c r="A16" s="118"/>
      <c r="B16" s="121" t="s">
        <v>109</v>
      </c>
      <c r="C16" s="113">
        <v>45.378151260504204</v>
      </c>
      <c r="D16" s="115">
        <v>1458</v>
      </c>
      <c r="E16" s="114">
        <v>1534</v>
      </c>
      <c r="F16" s="114">
        <v>1554</v>
      </c>
      <c r="G16" s="114">
        <v>1602</v>
      </c>
      <c r="H16" s="140">
        <v>1588</v>
      </c>
      <c r="I16" s="115">
        <v>-130</v>
      </c>
      <c r="J16" s="116">
        <v>-8.1863979848866499</v>
      </c>
      <c r="K16"/>
      <c r="L16"/>
      <c r="M16"/>
      <c r="N16"/>
      <c r="O16"/>
      <c r="P16"/>
    </row>
    <row r="17" spans="1:16" s="110" customFormat="1" ht="14.45" customHeight="1" x14ac:dyDescent="0.2">
      <c r="A17" s="118"/>
      <c r="B17" s="121" t="s">
        <v>110</v>
      </c>
      <c r="C17" s="113">
        <v>19.203236850295674</v>
      </c>
      <c r="D17" s="115">
        <v>617</v>
      </c>
      <c r="E17" s="114">
        <v>641</v>
      </c>
      <c r="F17" s="114">
        <v>651</v>
      </c>
      <c r="G17" s="114">
        <v>647</v>
      </c>
      <c r="H17" s="140">
        <v>646</v>
      </c>
      <c r="I17" s="115">
        <v>-29</v>
      </c>
      <c r="J17" s="116">
        <v>-4.4891640866873068</v>
      </c>
      <c r="K17"/>
      <c r="L17"/>
      <c r="M17"/>
      <c r="N17"/>
      <c r="O17"/>
      <c r="P17"/>
    </row>
    <row r="18" spans="1:16" s="110" customFormat="1" ht="14.45" customHeight="1" x14ac:dyDescent="0.2">
      <c r="A18" s="120"/>
      <c r="B18" s="121" t="s">
        <v>111</v>
      </c>
      <c r="C18" s="113">
        <v>14.659197012138188</v>
      </c>
      <c r="D18" s="115">
        <v>471</v>
      </c>
      <c r="E18" s="114">
        <v>476</v>
      </c>
      <c r="F18" s="114">
        <v>483</v>
      </c>
      <c r="G18" s="114">
        <v>479</v>
      </c>
      <c r="H18" s="140">
        <v>463</v>
      </c>
      <c r="I18" s="115">
        <v>8</v>
      </c>
      <c r="J18" s="116">
        <v>1.7278617710583153</v>
      </c>
      <c r="K18"/>
      <c r="L18"/>
      <c r="M18"/>
      <c r="N18"/>
      <c r="O18"/>
      <c r="P18"/>
    </row>
    <row r="19" spans="1:16" s="110" customFormat="1" ht="14.45" customHeight="1" x14ac:dyDescent="0.2">
      <c r="A19" s="120"/>
      <c r="B19" s="121" t="s">
        <v>112</v>
      </c>
      <c r="C19" s="113">
        <v>1.5873015873015872</v>
      </c>
      <c r="D19" s="115">
        <v>51</v>
      </c>
      <c r="E19" s="114">
        <v>49</v>
      </c>
      <c r="F19" s="114">
        <v>52</v>
      </c>
      <c r="G19" s="114">
        <v>48</v>
      </c>
      <c r="H19" s="140">
        <v>45</v>
      </c>
      <c r="I19" s="115">
        <v>6</v>
      </c>
      <c r="J19" s="116">
        <v>13.333333333333334</v>
      </c>
      <c r="K19"/>
      <c r="L19"/>
      <c r="M19"/>
      <c r="N19"/>
      <c r="O19"/>
      <c r="P19"/>
    </row>
    <row r="20" spans="1:16" s="110" customFormat="1" ht="14.45" customHeight="1" x14ac:dyDescent="0.2">
      <c r="A20" s="120" t="s">
        <v>113</v>
      </c>
      <c r="B20" s="119" t="s">
        <v>116</v>
      </c>
      <c r="C20" s="113">
        <v>91.845627139744792</v>
      </c>
      <c r="D20" s="115">
        <v>2951</v>
      </c>
      <c r="E20" s="114">
        <v>3122</v>
      </c>
      <c r="F20" s="114">
        <v>3186</v>
      </c>
      <c r="G20" s="114">
        <v>3250</v>
      </c>
      <c r="H20" s="140">
        <v>3157</v>
      </c>
      <c r="I20" s="115">
        <v>-206</v>
      </c>
      <c r="J20" s="116">
        <v>-6.5251821349382322</v>
      </c>
      <c r="K20"/>
      <c r="L20"/>
      <c r="M20"/>
      <c r="N20"/>
      <c r="O20"/>
      <c r="P20"/>
    </row>
    <row r="21" spans="1:16" s="110" customFormat="1" ht="14.45" customHeight="1" x14ac:dyDescent="0.2">
      <c r="A21" s="123"/>
      <c r="B21" s="124" t="s">
        <v>117</v>
      </c>
      <c r="C21" s="125">
        <v>7.9676314970432616</v>
      </c>
      <c r="D21" s="143">
        <v>256</v>
      </c>
      <c r="E21" s="144">
        <v>260</v>
      </c>
      <c r="F21" s="144">
        <v>270</v>
      </c>
      <c r="G21" s="144">
        <v>285</v>
      </c>
      <c r="H21" s="145">
        <v>274</v>
      </c>
      <c r="I21" s="143">
        <v>-18</v>
      </c>
      <c r="J21" s="146">
        <v>-6.5693430656934311</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380155</v>
      </c>
      <c r="E23" s="114">
        <v>395139</v>
      </c>
      <c r="F23" s="114">
        <v>399145</v>
      </c>
      <c r="G23" s="114">
        <v>399832</v>
      </c>
      <c r="H23" s="140">
        <v>393011</v>
      </c>
      <c r="I23" s="115">
        <v>-12856</v>
      </c>
      <c r="J23" s="116">
        <v>-3.2711552602853353</v>
      </c>
      <c r="K23"/>
      <c r="L23"/>
      <c r="M23"/>
      <c r="N23"/>
      <c r="O23"/>
      <c r="P23"/>
    </row>
    <row r="24" spans="1:16" s="110" customFormat="1" ht="14.45" customHeight="1" x14ac:dyDescent="0.2">
      <c r="A24" s="120" t="s">
        <v>105</v>
      </c>
      <c r="B24" s="119" t="s">
        <v>106</v>
      </c>
      <c r="C24" s="113">
        <v>40.319869526903503</v>
      </c>
      <c r="D24" s="115">
        <v>153278</v>
      </c>
      <c r="E24" s="114">
        <v>158105</v>
      </c>
      <c r="F24" s="114">
        <v>159703</v>
      </c>
      <c r="G24" s="114">
        <v>159216</v>
      </c>
      <c r="H24" s="140">
        <v>156372</v>
      </c>
      <c r="I24" s="115">
        <v>-3094</v>
      </c>
      <c r="J24" s="116">
        <v>-1.9786150973320031</v>
      </c>
      <c r="K24"/>
      <c r="L24"/>
      <c r="M24"/>
      <c r="N24"/>
      <c r="O24"/>
      <c r="P24"/>
    </row>
    <row r="25" spans="1:16" s="110" customFormat="1" ht="14.45" customHeight="1" x14ac:dyDescent="0.2">
      <c r="A25" s="120"/>
      <c r="B25" s="119" t="s">
        <v>107</v>
      </c>
      <c r="C25" s="113">
        <v>59.680130473096497</v>
      </c>
      <c r="D25" s="115">
        <v>226877</v>
      </c>
      <c r="E25" s="114">
        <v>237034</v>
      </c>
      <c r="F25" s="114">
        <v>239442</v>
      </c>
      <c r="G25" s="114">
        <v>240616</v>
      </c>
      <c r="H25" s="140">
        <v>236639</v>
      </c>
      <c r="I25" s="115">
        <v>-9762</v>
      </c>
      <c r="J25" s="116">
        <v>-4.1252709823824478</v>
      </c>
      <c r="K25"/>
      <c r="L25"/>
      <c r="M25"/>
      <c r="N25"/>
      <c r="O25"/>
      <c r="P25"/>
    </row>
    <row r="26" spans="1:16" s="110" customFormat="1" ht="14.45" customHeight="1" x14ac:dyDescent="0.2">
      <c r="A26" s="118" t="s">
        <v>105</v>
      </c>
      <c r="B26" s="121" t="s">
        <v>108</v>
      </c>
      <c r="C26" s="113">
        <v>17.372124528152991</v>
      </c>
      <c r="D26" s="115">
        <v>66041</v>
      </c>
      <c r="E26" s="114">
        <v>70375</v>
      </c>
      <c r="F26" s="114">
        <v>71566</v>
      </c>
      <c r="G26" s="114">
        <v>73610</v>
      </c>
      <c r="H26" s="140">
        <v>70778</v>
      </c>
      <c r="I26" s="115">
        <v>-4737</v>
      </c>
      <c r="J26" s="116">
        <v>-6.6927576365537318</v>
      </c>
      <c r="K26"/>
      <c r="L26"/>
      <c r="M26"/>
      <c r="N26"/>
      <c r="O26"/>
      <c r="P26"/>
    </row>
    <row r="27" spans="1:16" s="110" customFormat="1" ht="14.45" customHeight="1" x14ac:dyDescent="0.2">
      <c r="A27" s="118"/>
      <c r="B27" s="121" t="s">
        <v>109</v>
      </c>
      <c r="C27" s="113">
        <v>46.862200944351649</v>
      </c>
      <c r="D27" s="115">
        <v>178149</v>
      </c>
      <c r="E27" s="114">
        <v>186195</v>
      </c>
      <c r="F27" s="114">
        <v>188380</v>
      </c>
      <c r="G27" s="114">
        <v>188153</v>
      </c>
      <c r="H27" s="140">
        <v>186486</v>
      </c>
      <c r="I27" s="115">
        <v>-8337</v>
      </c>
      <c r="J27" s="116">
        <v>-4.4705768797657734</v>
      </c>
      <c r="K27"/>
      <c r="L27"/>
      <c r="M27"/>
      <c r="N27"/>
      <c r="O27"/>
      <c r="P27"/>
    </row>
    <row r="28" spans="1:16" s="110" customFormat="1" ht="14.45" customHeight="1" x14ac:dyDescent="0.2">
      <c r="A28" s="118"/>
      <c r="B28" s="121" t="s">
        <v>110</v>
      </c>
      <c r="C28" s="113">
        <v>19.586747510883718</v>
      </c>
      <c r="D28" s="115">
        <v>74460</v>
      </c>
      <c r="E28" s="114">
        <v>75716</v>
      </c>
      <c r="F28" s="114">
        <v>76406</v>
      </c>
      <c r="G28" s="114">
        <v>76039</v>
      </c>
      <c r="H28" s="140">
        <v>75063</v>
      </c>
      <c r="I28" s="115">
        <v>-603</v>
      </c>
      <c r="J28" s="116">
        <v>-0.80332520682626596</v>
      </c>
      <c r="K28"/>
      <c r="L28"/>
      <c r="M28"/>
      <c r="N28"/>
      <c r="O28"/>
      <c r="P28"/>
    </row>
    <row r="29" spans="1:16" s="110" customFormat="1" ht="14.45" customHeight="1" x14ac:dyDescent="0.2">
      <c r="A29" s="118"/>
      <c r="B29" s="121" t="s">
        <v>111</v>
      </c>
      <c r="C29" s="113">
        <v>16.178663966013861</v>
      </c>
      <c r="D29" s="115">
        <v>61504</v>
      </c>
      <c r="E29" s="114">
        <v>62852</v>
      </c>
      <c r="F29" s="114">
        <v>62793</v>
      </c>
      <c r="G29" s="114">
        <v>62030</v>
      </c>
      <c r="H29" s="140">
        <v>60684</v>
      </c>
      <c r="I29" s="115">
        <v>820</v>
      </c>
      <c r="J29" s="116">
        <v>1.3512622767121483</v>
      </c>
      <c r="K29"/>
      <c r="L29"/>
      <c r="M29"/>
      <c r="N29"/>
      <c r="O29"/>
      <c r="P29"/>
    </row>
    <row r="30" spans="1:16" s="110" customFormat="1" ht="14.45" customHeight="1" x14ac:dyDescent="0.2">
      <c r="A30" s="120"/>
      <c r="B30" s="121" t="s">
        <v>112</v>
      </c>
      <c r="C30" s="113">
        <v>1.5401612500164406</v>
      </c>
      <c r="D30" s="115">
        <v>5855</v>
      </c>
      <c r="E30" s="114">
        <v>5988</v>
      </c>
      <c r="F30" s="114">
        <v>6252</v>
      </c>
      <c r="G30" s="114">
        <v>5475</v>
      </c>
      <c r="H30" s="140">
        <v>5360</v>
      </c>
      <c r="I30" s="115">
        <v>495</v>
      </c>
      <c r="J30" s="116">
        <v>9.2350746268656714</v>
      </c>
      <c r="K30"/>
      <c r="L30"/>
      <c r="M30"/>
      <c r="N30"/>
      <c r="O30"/>
      <c r="P30"/>
    </row>
    <row r="31" spans="1:16" s="110" customFormat="1" ht="14.45" customHeight="1" x14ac:dyDescent="0.2">
      <c r="A31" s="120" t="s">
        <v>113</v>
      </c>
      <c r="B31" s="119" t="s">
        <v>116</v>
      </c>
      <c r="C31" s="113">
        <v>88.824821454406759</v>
      </c>
      <c r="D31" s="115">
        <v>337672</v>
      </c>
      <c r="E31" s="114">
        <v>351094</v>
      </c>
      <c r="F31" s="114">
        <v>355279</v>
      </c>
      <c r="G31" s="114">
        <v>356564</v>
      </c>
      <c r="H31" s="140">
        <v>351162</v>
      </c>
      <c r="I31" s="115">
        <v>-13490</v>
      </c>
      <c r="J31" s="116">
        <v>-3.8415318286147135</v>
      </c>
      <c r="K31"/>
      <c r="L31"/>
      <c r="M31"/>
      <c r="N31"/>
      <c r="O31"/>
      <c r="P31"/>
    </row>
    <row r="32" spans="1:16" s="110" customFormat="1" ht="14.45" customHeight="1" x14ac:dyDescent="0.2">
      <c r="A32" s="123"/>
      <c r="B32" s="124" t="s">
        <v>117</v>
      </c>
      <c r="C32" s="125">
        <v>10.977101445463035</v>
      </c>
      <c r="D32" s="143">
        <v>41730</v>
      </c>
      <c r="E32" s="144">
        <v>43264</v>
      </c>
      <c r="F32" s="144">
        <v>43077</v>
      </c>
      <c r="G32" s="144">
        <v>42486</v>
      </c>
      <c r="H32" s="145">
        <v>41087</v>
      </c>
      <c r="I32" s="143">
        <v>643</v>
      </c>
      <c r="J32" s="146">
        <v>1.5649718889186361</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6415440</v>
      </c>
      <c r="E34" s="114">
        <v>6666510</v>
      </c>
      <c r="F34" s="114">
        <v>6669878</v>
      </c>
      <c r="G34" s="114">
        <v>6713473</v>
      </c>
      <c r="H34" s="140">
        <v>6597783</v>
      </c>
      <c r="I34" s="115">
        <v>-182343</v>
      </c>
      <c r="J34" s="116">
        <v>-2.7637010795899166</v>
      </c>
      <c r="K34"/>
      <c r="L34"/>
      <c r="M34"/>
      <c r="N34"/>
      <c r="O34"/>
      <c r="P34"/>
    </row>
    <row r="35" spans="1:16" s="110" customFormat="1" ht="14.45" customHeight="1" x14ac:dyDescent="0.2">
      <c r="A35" s="120" t="s">
        <v>105</v>
      </c>
      <c r="B35" s="119" t="s">
        <v>106</v>
      </c>
      <c r="C35" s="113">
        <v>40.899221253725386</v>
      </c>
      <c r="D35" s="115">
        <v>2623865</v>
      </c>
      <c r="E35" s="114">
        <v>2714871</v>
      </c>
      <c r="F35" s="114">
        <v>2714736</v>
      </c>
      <c r="G35" s="114">
        <v>2719585</v>
      </c>
      <c r="H35" s="140">
        <v>2663168</v>
      </c>
      <c r="I35" s="115">
        <v>-39303</v>
      </c>
      <c r="J35" s="116">
        <v>-1.47579874795732</v>
      </c>
      <c r="K35"/>
      <c r="L35"/>
      <c r="M35"/>
      <c r="N35"/>
      <c r="O35"/>
      <c r="P35"/>
    </row>
    <row r="36" spans="1:16" s="110" customFormat="1" ht="14.45" customHeight="1" x14ac:dyDescent="0.2">
      <c r="A36" s="120"/>
      <c r="B36" s="119" t="s">
        <v>107</v>
      </c>
      <c r="C36" s="113">
        <v>59.100778746274614</v>
      </c>
      <c r="D36" s="115">
        <v>3791575</v>
      </c>
      <c r="E36" s="114">
        <v>3951639</v>
      </c>
      <c r="F36" s="114">
        <v>3955142</v>
      </c>
      <c r="G36" s="114">
        <v>3993888</v>
      </c>
      <c r="H36" s="140">
        <v>3934615</v>
      </c>
      <c r="I36" s="115">
        <v>-143040</v>
      </c>
      <c r="J36" s="116">
        <v>-3.6354255753104181</v>
      </c>
      <c r="K36"/>
      <c r="L36"/>
      <c r="M36"/>
      <c r="N36"/>
      <c r="O36"/>
      <c r="P36"/>
    </row>
    <row r="37" spans="1:16" s="110" customFormat="1" ht="14.45" customHeight="1" x14ac:dyDescent="0.2">
      <c r="A37" s="118" t="s">
        <v>105</v>
      </c>
      <c r="B37" s="121" t="s">
        <v>108</v>
      </c>
      <c r="C37" s="113">
        <v>17.695200952701608</v>
      </c>
      <c r="D37" s="115">
        <v>1135225</v>
      </c>
      <c r="E37" s="114">
        <v>1207051</v>
      </c>
      <c r="F37" s="114">
        <v>1198554</v>
      </c>
      <c r="G37" s="114">
        <v>1240398</v>
      </c>
      <c r="H37" s="140">
        <v>1176945</v>
      </c>
      <c r="I37" s="115">
        <v>-41720</v>
      </c>
      <c r="J37" s="116">
        <v>-3.5447705712671365</v>
      </c>
      <c r="K37"/>
      <c r="L37"/>
      <c r="M37"/>
      <c r="N37"/>
      <c r="O37"/>
      <c r="P37"/>
    </row>
    <row r="38" spans="1:16" s="110" customFormat="1" ht="14.45" customHeight="1" x14ac:dyDescent="0.2">
      <c r="A38" s="118"/>
      <c r="B38" s="121" t="s">
        <v>109</v>
      </c>
      <c r="C38" s="113">
        <v>49.277399523649194</v>
      </c>
      <c r="D38" s="115">
        <v>3161362</v>
      </c>
      <c r="E38" s="114">
        <v>3298402</v>
      </c>
      <c r="F38" s="114">
        <v>3311797</v>
      </c>
      <c r="G38" s="114">
        <v>3326634</v>
      </c>
      <c r="H38" s="140">
        <v>3306303</v>
      </c>
      <c r="I38" s="115">
        <v>-144941</v>
      </c>
      <c r="J38" s="116">
        <v>-4.3837784982199155</v>
      </c>
      <c r="K38"/>
      <c r="L38"/>
      <c r="M38"/>
      <c r="N38"/>
      <c r="O38"/>
      <c r="P38"/>
    </row>
    <row r="39" spans="1:16" s="110" customFormat="1" ht="14.45" customHeight="1" x14ac:dyDescent="0.2">
      <c r="A39" s="118"/>
      <c r="B39" s="121" t="s">
        <v>110</v>
      </c>
      <c r="C39" s="113">
        <v>18.170226827777984</v>
      </c>
      <c r="D39" s="115">
        <v>1165700</v>
      </c>
      <c r="E39" s="114">
        <v>1187654</v>
      </c>
      <c r="F39" s="114">
        <v>1190909</v>
      </c>
      <c r="G39" s="114">
        <v>1188159</v>
      </c>
      <c r="H39" s="140">
        <v>1175286</v>
      </c>
      <c r="I39" s="115">
        <v>-9586</v>
      </c>
      <c r="J39" s="116">
        <v>-0.81563125911480272</v>
      </c>
      <c r="K39"/>
      <c r="L39"/>
      <c r="M39"/>
      <c r="N39"/>
      <c r="O39"/>
      <c r="P39"/>
    </row>
    <row r="40" spans="1:16" s="110" customFormat="1" ht="14.45" customHeight="1" x14ac:dyDescent="0.2">
      <c r="A40" s="120"/>
      <c r="B40" s="121" t="s">
        <v>111</v>
      </c>
      <c r="C40" s="113">
        <v>14.856845360567631</v>
      </c>
      <c r="D40" s="115">
        <v>953132</v>
      </c>
      <c r="E40" s="114">
        <v>973394</v>
      </c>
      <c r="F40" s="114">
        <v>968611</v>
      </c>
      <c r="G40" s="114">
        <v>958275</v>
      </c>
      <c r="H40" s="140">
        <v>939239</v>
      </c>
      <c r="I40" s="115">
        <v>13893</v>
      </c>
      <c r="J40" s="116">
        <v>1.4791762267111992</v>
      </c>
      <c r="K40"/>
      <c r="L40"/>
      <c r="M40"/>
      <c r="N40"/>
      <c r="O40"/>
      <c r="P40"/>
    </row>
    <row r="41" spans="1:16" s="110" customFormat="1" ht="14.45" customHeight="1" x14ac:dyDescent="0.2">
      <c r="A41" s="120"/>
      <c r="B41" s="121" t="s">
        <v>112</v>
      </c>
      <c r="C41" s="113">
        <v>1.3942301697155612</v>
      </c>
      <c r="D41" s="115">
        <v>89446</v>
      </c>
      <c r="E41" s="114">
        <v>91249</v>
      </c>
      <c r="F41" s="114">
        <v>94752</v>
      </c>
      <c r="G41" s="114">
        <v>82773</v>
      </c>
      <c r="H41" s="140">
        <v>79668</v>
      </c>
      <c r="I41" s="115">
        <v>9778</v>
      </c>
      <c r="J41" s="116">
        <v>12.273434754230054</v>
      </c>
      <c r="K41"/>
      <c r="L41"/>
      <c r="M41"/>
      <c r="N41"/>
      <c r="O41"/>
      <c r="P41"/>
    </row>
    <row r="42" spans="1:16" s="110" customFormat="1" ht="14.45" customHeight="1" x14ac:dyDescent="0.2">
      <c r="A42" s="120" t="s">
        <v>113</v>
      </c>
      <c r="B42" s="119" t="s">
        <v>116</v>
      </c>
      <c r="C42" s="113">
        <v>85.712889529011264</v>
      </c>
      <c r="D42" s="115">
        <v>5498859</v>
      </c>
      <c r="E42" s="114">
        <v>5714606</v>
      </c>
      <c r="F42" s="114">
        <v>5727794</v>
      </c>
      <c r="G42" s="114">
        <v>5772203</v>
      </c>
      <c r="H42" s="140">
        <v>5679499</v>
      </c>
      <c r="I42" s="115">
        <v>-180640</v>
      </c>
      <c r="J42" s="116">
        <v>-3.1805622291684532</v>
      </c>
      <c r="K42"/>
      <c r="L42"/>
      <c r="M42"/>
      <c r="N42"/>
      <c r="O42"/>
      <c r="P42"/>
    </row>
    <row r="43" spans="1:16" s="110" customFormat="1" ht="14.45" customHeight="1" x14ac:dyDescent="0.2">
      <c r="A43" s="123"/>
      <c r="B43" s="124" t="s">
        <v>117</v>
      </c>
      <c r="C43" s="125">
        <v>14.053533350791216</v>
      </c>
      <c r="D43" s="143">
        <v>901596</v>
      </c>
      <c r="E43" s="144">
        <v>936137</v>
      </c>
      <c r="F43" s="144">
        <v>926638</v>
      </c>
      <c r="G43" s="144">
        <v>925284</v>
      </c>
      <c r="H43" s="145">
        <v>902857</v>
      </c>
      <c r="I43" s="143">
        <v>-1261</v>
      </c>
      <c r="J43" s="146">
        <v>-0.13966774361831386</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183</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3016</v>
      </c>
      <c r="E56" s="114">
        <v>3191</v>
      </c>
      <c r="F56" s="114">
        <v>3214</v>
      </c>
      <c r="G56" s="114">
        <v>3293</v>
      </c>
      <c r="H56" s="140">
        <v>3238</v>
      </c>
      <c r="I56" s="115">
        <v>-222</v>
      </c>
      <c r="J56" s="116">
        <v>-6.8560840024706611</v>
      </c>
      <c r="K56"/>
      <c r="L56"/>
      <c r="M56"/>
      <c r="N56"/>
      <c r="O56"/>
      <c r="P56"/>
    </row>
    <row r="57" spans="1:16" s="110" customFormat="1" ht="14.45" customHeight="1" x14ac:dyDescent="0.2">
      <c r="A57" s="120" t="s">
        <v>105</v>
      </c>
      <c r="B57" s="119" t="s">
        <v>106</v>
      </c>
      <c r="C57" s="113">
        <v>38.527851458885941</v>
      </c>
      <c r="D57" s="115">
        <v>1162</v>
      </c>
      <c r="E57" s="114">
        <v>1238</v>
      </c>
      <c r="F57" s="114">
        <v>1242</v>
      </c>
      <c r="G57" s="114">
        <v>1270</v>
      </c>
      <c r="H57" s="140">
        <v>1240</v>
      </c>
      <c r="I57" s="115">
        <v>-78</v>
      </c>
      <c r="J57" s="116">
        <v>-6.290322580645161</v>
      </c>
    </row>
    <row r="58" spans="1:16" s="110" customFormat="1" ht="14.45" customHeight="1" x14ac:dyDescent="0.2">
      <c r="A58" s="120"/>
      <c r="B58" s="119" t="s">
        <v>107</v>
      </c>
      <c r="C58" s="113">
        <v>61.472148541114059</v>
      </c>
      <c r="D58" s="115">
        <v>1854</v>
      </c>
      <c r="E58" s="114">
        <v>1953</v>
      </c>
      <c r="F58" s="114">
        <v>1972</v>
      </c>
      <c r="G58" s="114">
        <v>2023</v>
      </c>
      <c r="H58" s="140">
        <v>1998</v>
      </c>
      <c r="I58" s="115">
        <v>-144</v>
      </c>
      <c r="J58" s="116">
        <v>-7.2072072072072073</v>
      </c>
    </row>
    <row r="59" spans="1:16" s="110" customFormat="1" ht="14.45" customHeight="1" x14ac:dyDescent="0.2">
      <c r="A59" s="118" t="s">
        <v>105</v>
      </c>
      <c r="B59" s="121" t="s">
        <v>108</v>
      </c>
      <c r="C59" s="113">
        <v>17.606100795755967</v>
      </c>
      <c r="D59" s="115">
        <v>531</v>
      </c>
      <c r="E59" s="114">
        <v>596</v>
      </c>
      <c r="F59" s="114">
        <v>610</v>
      </c>
      <c r="G59" s="114">
        <v>657</v>
      </c>
      <c r="H59" s="140">
        <v>584</v>
      </c>
      <c r="I59" s="115">
        <v>-53</v>
      </c>
      <c r="J59" s="116">
        <v>-9.0753424657534243</v>
      </c>
    </row>
    <row r="60" spans="1:16" s="110" customFormat="1" ht="14.45" customHeight="1" x14ac:dyDescent="0.2">
      <c r="A60" s="118"/>
      <c r="B60" s="121" t="s">
        <v>109</v>
      </c>
      <c r="C60" s="113">
        <v>47.944297082228118</v>
      </c>
      <c r="D60" s="115">
        <v>1446</v>
      </c>
      <c r="E60" s="114">
        <v>1534</v>
      </c>
      <c r="F60" s="114">
        <v>1547</v>
      </c>
      <c r="G60" s="114">
        <v>1581</v>
      </c>
      <c r="H60" s="140">
        <v>1592</v>
      </c>
      <c r="I60" s="115">
        <v>-146</v>
      </c>
      <c r="J60" s="116">
        <v>-9.1708542713567844</v>
      </c>
    </row>
    <row r="61" spans="1:16" s="110" customFormat="1" ht="14.45" customHeight="1" x14ac:dyDescent="0.2">
      <c r="A61" s="118"/>
      <c r="B61" s="121" t="s">
        <v>110</v>
      </c>
      <c r="C61" s="113">
        <v>18.832891246684351</v>
      </c>
      <c r="D61" s="115">
        <v>568</v>
      </c>
      <c r="E61" s="114">
        <v>593</v>
      </c>
      <c r="F61" s="114">
        <v>589</v>
      </c>
      <c r="G61" s="114">
        <v>596</v>
      </c>
      <c r="H61" s="140">
        <v>604</v>
      </c>
      <c r="I61" s="115">
        <v>-36</v>
      </c>
      <c r="J61" s="116">
        <v>-5.9602649006622519</v>
      </c>
    </row>
    <row r="62" spans="1:16" s="110" customFormat="1" ht="14.45" customHeight="1" x14ac:dyDescent="0.2">
      <c r="A62" s="120"/>
      <c r="B62" s="121" t="s">
        <v>111</v>
      </c>
      <c r="C62" s="113">
        <v>15.616710875331565</v>
      </c>
      <c r="D62" s="115">
        <v>471</v>
      </c>
      <c r="E62" s="114">
        <v>468</v>
      </c>
      <c r="F62" s="114">
        <v>468</v>
      </c>
      <c r="G62" s="114">
        <v>459</v>
      </c>
      <c r="H62" s="140">
        <v>458</v>
      </c>
      <c r="I62" s="115">
        <v>13</v>
      </c>
      <c r="J62" s="116">
        <v>2.8384279475982535</v>
      </c>
    </row>
    <row r="63" spans="1:16" s="110" customFormat="1" ht="14.45" customHeight="1" x14ac:dyDescent="0.2">
      <c r="A63" s="120"/>
      <c r="B63" s="121" t="s">
        <v>112</v>
      </c>
      <c r="C63" s="113">
        <v>1.5915119363395225</v>
      </c>
      <c r="D63" s="115">
        <v>48</v>
      </c>
      <c r="E63" s="114">
        <v>52</v>
      </c>
      <c r="F63" s="114">
        <v>58</v>
      </c>
      <c r="G63" s="114">
        <v>54</v>
      </c>
      <c r="H63" s="140">
        <v>51</v>
      </c>
      <c r="I63" s="115">
        <v>-3</v>
      </c>
      <c r="J63" s="116">
        <v>-5.882352941176471</v>
      </c>
    </row>
    <row r="64" spans="1:16" s="110" customFormat="1" ht="14.45" customHeight="1" x14ac:dyDescent="0.2">
      <c r="A64" s="120" t="s">
        <v>113</v>
      </c>
      <c r="B64" s="119" t="s">
        <v>116</v>
      </c>
      <c r="C64" s="113">
        <v>89.688328912466844</v>
      </c>
      <c r="D64" s="115">
        <v>2705</v>
      </c>
      <c r="E64" s="114">
        <v>2864</v>
      </c>
      <c r="F64" s="114">
        <v>2891</v>
      </c>
      <c r="G64" s="114">
        <v>2974</v>
      </c>
      <c r="H64" s="140">
        <v>2918</v>
      </c>
      <c r="I64" s="115">
        <v>-213</v>
      </c>
      <c r="J64" s="116">
        <v>-7.2995202193283069</v>
      </c>
    </row>
    <row r="65" spans="1:10" s="110" customFormat="1" ht="14.45" customHeight="1" x14ac:dyDescent="0.2">
      <c r="A65" s="123"/>
      <c r="B65" s="124" t="s">
        <v>117</v>
      </c>
      <c r="C65" s="125">
        <v>10.145888594164456</v>
      </c>
      <c r="D65" s="143">
        <v>306</v>
      </c>
      <c r="E65" s="144">
        <v>321</v>
      </c>
      <c r="F65" s="144">
        <v>318</v>
      </c>
      <c r="G65" s="144">
        <v>312</v>
      </c>
      <c r="H65" s="145">
        <v>313</v>
      </c>
      <c r="I65" s="143">
        <v>-7</v>
      </c>
      <c r="J65" s="146">
        <v>-2.2364217252396168</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327</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3213</v>
      </c>
      <c r="G11" s="114">
        <v>3389</v>
      </c>
      <c r="H11" s="114">
        <v>3462</v>
      </c>
      <c r="I11" s="114">
        <v>3543</v>
      </c>
      <c r="J11" s="140">
        <v>3438</v>
      </c>
      <c r="K11" s="114">
        <v>-225</v>
      </c>
      <c r="L11" s="116">
        <v>-6.5445026178010473</v>
      </c>
    </row>
    <row r="12" spans="1:17" s="110" customFormat="1" ht="24" customHeight="1" x14ac:dyDescent="0.2">
      <c r="A12" s="604" t="s">
        <v>185</v>
      </c>
      <c r="B12" s="605"/>
      <c r="C12" s="605"/>
      <c r="D12" s="606"/>
      <c r="E12" s="113">
        <v>37.908496732026144</v>
      </c>
      <c r="F12" s="115">
        <v>1218</v>
      </c>
      <c r="G12" s="114">
        <v>1279</v>
      </c>
      <c r="H12" s="114">
        <v>1303</v>
      </c>
      <c r="I12" s="114">
        <v>1331</v>
      </c>
      <c r="J12" s="140">
        <v>1283</v>
      </c>
      <c r="K12" s="114">
        <v>-65</v>
      </c>
      <c r="L12" s="116">
        <v>-5.0662509742790336</v>
      </c>
    </row>
    <row r="13" spans="1:17" s="110" customFormat="1" ht="15" customHeight="1" x14ac:dyDescent="0.2">
      <c r="A13" s="120"/>
      <c r="B13" s="612" t="s">
        <v>107</v>
      </c>
      <c r="C13" s="612"/>
      <c r="E13" s="113">
        <v>62.091503267973856</v>
      </c>
      <c r="F13" s="115">
        <v>1995</v>
      </c>
      <c r="G13" s="114">
        <v>2110</v>
      </c>
      <c r="H13" s="114">
        <v>2159</v>
      </c>
      <c r="I13" s="114">
        <v>2212</v>
      </c>
      <c r="J13" s="140">
        <v>2155</v>
      </c>
      <c r="K13" s="114">
        <v>-160</v>
      </c>
      <c r="L13" s="116">
        <v>-7.4245939675174011</v>
      </c>
    </row>
    <row r="14" spans="1:17" s="110" customFormat="1" ht="22.5" customHeight="1" x14ac:dyDescent="0.2">
      <c r="A14" s="604" t="s">
        <v>186</v>
      </c>
      <c r="B14" s="605"/>
      <c r="C14" s="605"/>
      <c r="D14" s="606"/>
      <c r="E14" s="113">
        <v>20.759414877061936</v>
      </c>
      <c r="F14" s="115">
        <v>667</v>
      </c>
      <c r="G14" s="114">
        <v>738</v>
      </c>
      <c r="H14" s="114">
        <v>774</v>
      </c>
      <c r="I14" s="114">
        <v>815</v>
      </c>
      <c r="J14" s="140">
        <v>741</v>
      </c>
      <c r="K14" s="114">
        <v>-74</v>
      </c>
      <c r="L14" s="116">
        <v>-9.9865047233468278</v>
      </c>
    </row>
    <row r="15" spans="1:17" s="110" customFormat="1" ht="15" customHeight="1" x14ac:dyDescent="0.2">
      <c r="A15" s="120"/>
      <c r="B15" s="119"/>
      <c r="C15" s="258" t="s">
        <v>106</v>
      </c>
      <c r="E15" s="113">
        <v>45.127436281859069</v>
      </c>
      <c r="F15" s="115">
        <v>301</v>
      </c>
      <c r="G15" s="114">
        <v>323</v>
      </c>
      <c r="H15" s="114">
        <v>339</v>
      </c>
      <c r="I15" s="114">
        <v>364</v>
      </c>
      <c r="J15" s="140">
        <v>334</v>
      </c>
      <c r="K15" s="114">
        <v>-33</v>
      </c>
      <c r="L15" s="116">
        <v>-9.8802395209580833</v>
      </c>
    </row>
    <row r="16" spans="1:17" s="110" customFormat="1" ht="15" customHeight="1" x14ac:dyDescent="0.2">
      <c r="A16" s="120"/>
      <c r="B16" s="119"/>
      <c r="C16" s="258" t="s">
        <v>107</v>
      </c>
      <c r="E16" s="113">
        <v>54.872563718140931</v>
      </c>
      <c r="F16" s="115">
        <v>366</v>
      </c>
      <c r="G16" s="114">
        <v>415</v>
      </c>
      <c r="H16" s="114">
        <v>435</v>
      </c>
      <c r="I16" s="114">
        <v>451</v>
      </c>
      <c r="J16" s="140">
        <v>407</v>
      </c>
      <c r="K16" s="114">
        <v>-41</v>
      </c>
      <c r="L16" s="116">
        <v>-10.073710073710073</v>
      </c>
    </row>
    <row r="17" spans="1:12" s="110" customFormat="1" ht="15" customHeight="1" x14ac:dyDescent="0.2">
      <c r="A17" s="120"/>
      <c r="B17" s="121" t="s">
        <v>109</v>
      </c>
      <c r="C17" s="258"/>
      <c r="E17" s="113">
        <v>45.378151260504204</v>
      </c>
      <c r="F17" s="115">
        <v>1458</v>
      </c>
      <c r="G17" s="114">
        <v>1534</v>
      </c>
      <c r="H17" s="114">
        <v>1554</v>
      </c>
      <c r="I17" s="114">
        <v>1602</v>
      </c>
      <c r="J17" s="140">
        <v>1588</v>
      </c>
      <c r="K17" s="114">
        <v>-130</v>
      </c>
      <c r="L17" s="116">
        <v>-8.1863979848866499</v>
      </c>
    </row>
    <row r="18" spans="1:12" s="110" customFormat="1" ht="15" customHeight="1" x14ac:dyDescent="0.2">
      <c r="A18" s="120"/>
      <c r="B18" s="119"/>
      <c r="C18" s="258" t="s">
        <v>106</v>
      </c>
      <c r="E18" s="113">
        <v>32.853223593964337</v>
      </c>
      <c r="F18" s="115">
        <v>479</v>
      </c>
      <c r="G18" s="114">
        <v>516</v>
      </c>
      <c r="H18" s="114">
        <v>515</v>
      </c>
      <c r="I18" s="114">
        <v>527</v>
      </c>
      <c r="J18" s="140">
        <v>520</v>
      </c>
      <c r="K18" s="114">
        <v>-41</v>
      </c>
      <c r="L18" s="116">
        <v>-7.884615384615385</v>
      </c>
    </row>
    <row r="19" spans="1:12" s="110" customFormat="1" ht="15" customHeight="1" x14ac:dyDescent="0.2">
      <c r="A19" s="120"/>
      <c r="B19" s="119"/>
      <c r="C19" s="258" t="s">
        <v>107</v>
      </c>
      <c r="E19" s="113">
        <v>67.14677640603567</v>
      </c>
      <c r="F19" s="115">
        <v>979</v>
      </c>
      <c r="G19" s="114">
        <v>1018</v>
      </c>
      <c r="H19" s="114">
        <v>1039</v>
      </c>
      <c r="I19" s="114">
        <v>1075</v>
      </c>
      <c r="J19" s="140">
        <v>1068</v>
      </c>
      <c r="K19" s="114">
        <v>-89</v>
      </c>
      <c r="L19" s="116">
        <v>-8.3333333333333339</v>
      </c>
    </row>
    <row r="20" spans="1:12" s="110" customFormat="1" ht="15" customHeight="1" x14ac:dyDescent="0.2">
      <c r="A20" s="120"/>
      <c r="B20" s="121" t="s">
        <v>110</v>
      </c>
      <c r="C20" s="258"/>
      <c r="E20" s="113">
        <v>19.203236850295674</v>
      </c>
      <c r="F20" s="115">
        <v>617</v>
      </c>
      <c r="G20" s="114">
        <v>641</v>
      </c>
      <c r="H20" s="114">
        <v>651</v>
      </c>
      <c r="I20" s="114">
        <v>647</v>
      </c>
      <c r="J20" s="140">
        <v>646</v>
      </c>
      <c r="K20" s="114">
        <v>-29</v>
      </c>
      <c r="L20" s="116">
        <v>-4.4891640866873068</v>
      </c>
    </row>
    <row r="21" spans="1:12" s="110" customFormat="1" ht="15" customHeight="1" x14ac:dyDescent="0.2">
      <c r="A21" s="120"/>
      <c r="B21" s="119"/>
      <c r="C21" s="258" t="s">
        <v>106</v>
      </c>
      <c r="E21" s="113">
        <v>31.280388978930308</v>
      </c>
      <c r="F21" s="115">
        <v>193</v>
      </c>
      <c r="G21" s="114">
        <v>192</v>
      </c>
      <c r="H21" s="114">
        <v>193</v>
      </c>
      <c r="I21" s="114">
        <v>193</v>
      </c>
      <c r="J21" s="140">
        <v>192</v>
      </c>
      <c r="K21" s="114">
        <v>1</v>
      </c>
      <c r="L21" s="116">
        <v>0.52083333333333337</v>
      </c>
    </row>
    <row r="22" spans="1:12" s="110" customFormat="1" ht="15" customHeight="1" x14ac:dyDescent="0.2">
      <c r="A22" s="120"/>
      <c r="B22" s="119"/>
      <c r="C22" s="258" t="s">
        <v>107</v>
      </c>
      <c r="E22" s="113">
        <v>68.719611021069696</v>
      </c>
      <c r="F22" s="115">
        <v>424</v>
      </c>
      <c r="G22" s="114">
        <v>449</v>
      </c>
      <c r="H22" s="114">
        <v>458</v>
      </c>
      <c r="I22" s="114">
        <v>454</v>
      </c>
      <c r="J22" s="140">
        <v>454</v>
      </c>
      <c r="K22" s="114">
        <v>-30</v>
      </c>
      <c r="L22" s="116">
        <v>-6.607929515418502</v>
      </c>
    </row>
    <row r="23" spans="1:12" s="110" customFormat="1" ht="15" customHeight="1" x14ac:dyDescent="0.2">
      <c r="A23" s="120"/>
      <c r="B23" s="121" t="s">
        <v>111</v>
      </c>
      <c r="C23" s="258"/>
      <c r="E23" s="113">
        <v>14.659197012138188</v>
      </c>
      <c r="F23" s="115">
        <v>471</v>
      </c>
      <c r="G23" s="114">
        <v>476</v>
      </c>
      <c r="H23" s="114">
        <v>483</v>
      </c>
      <c r="I23" s="114">
        <v>479</v>
      </c>
      <c r="J23" s="140">
        <v>463</v>
      </c>
      <c r="K23" s="114">
        <v>8</v>
      </c>
      <c r="L23" s="116">
        <v>1.7278617710583153</v>
      </c>
    </row>
    <row r="24" spans="1:12" s="110" customFormat="1" ht="15" customHeight="1" x14ac:dyDescent="0.2">
      <c r="A24" s="120"/>
      <c r="B24" s="119"/>
      <c r="C24" s="258" t="s">
        <v>106</v>
      </c>
      <c r="E24" s="113">
        <v>52.016985138004245</v>
      </c>
      <c r="F24" s="115">
        <v>245</v>
      </c>
      <c r="G24" s="114">
        <v>248</v>
      </c>
      <c r="H24" s="114">
        <v>256</v>
      </c>
      <c r="I24" s="114">
        <v>247</v>
      </c>
      <c r="J24" s="140">
        <v>237</v>
      </c>
      <c r="K24" s="114">
        <v>8</v>
      </c>
      <c r="L24" s="116">
        <v>3.3755274261603376</v>
      </c>
    </row>
    <row r="25" spans="1:12" s="110" customFormat="1" ht="15" customHeight="1" x14ac:dyDescent="0.2">
      <c r="A25" s="120"/>
      <c r="B25" s="119"/>
      <c r="C25" s="258" t="s">
        <v>107</v>
      </c>
      <c r="E25" s="113">
        <v>47.983014861995755</v>
      </c>
      <c r="F25" s="115">
        <v>226</v>
      </c>
      <c r="G25" s="114">
        <v>228</v>
      </c>
      <c r="H25" s="114">
        <v>227</v>
      </c>
      <c r="I25" s="114">
        <v>232</v>
      </c>
      <c r="J25" s="140">
        <v>226</v>
      </c>
      <c r="K25" s="114">
        <v>0</v>
      </c>
      <c r="L25" s="116">
        <v>0</v>
      </c>
    </row>
    <row r="26" spans="1:12" s="110" customFormat="1" ht="15" customHeight="1" x14ac:dyDescent="0.2">
      <c r="A26" s="120"/>
      <c r="C26" s="121" t="s">
        <v>187</v>
      </c>
      <c r="D26" s="110" t="s">
        <v>188</v>
      </c>
      <c r="E26" s="113">
        <v>1.5873015873015872</v>
      </c>
      <c r="F26" s="115">
        <v>51</v>
      </c>
      <c r="G26" s="114">
        <v>49</v>
      </c>
      <c r="H26" s="114">
        <v>52</v>
      </c>
      <c r="I26" s="114">
        <v>48</v>
      </c>
      <c r="J26" s="140">
        <v>45</v>
      </c>
      <c r="K26" s="114">
        <v>6</v>
      </c>
      <c r="L26" s="116">
        <v>13.333333333333334</v>
      </c>
    </row>
    <row r="27" spans="1:12" s="110" customFormat="1" ht="15" customHeight="1" x14ac:dyDescent="0.2">
      <c r="A27" s="120"/>
      <c r="B27" s="119"/>
      <c r="D27" s="259" t="s">
        <v>106</v>
      </c>
      <c r="E27" s="113">
        <v>45.098039215686278</v>
      </c>
      <c r="F27" s="115">
        <v>23</v>
      </c>
      <c r="G27" s="114">
        <v>23</v>
      </c>
      <c r="H27" s="114">
        <v>29</v>
      </c>
      <c r="I27" s="114">
        <v>26</v>
      </c>
      <c r="J27" s="140">
        <v>21</v>
      </c>
      <c r="K27" s="114">
        <v>2</v>
      </c>
      <c r="L27" s="116">
        <v>9.5238095238095237</v>
      </c>
    </row>
    <row r="28" spans="1:12" s="110" customFormat="1" ht="15" customHeight="1" x14ac:dyDescent="0.2">
      <c r="A28" s="120"/>
      <c r="B28" s="119"/>
      <c r="D28" s="259" t="s">
        <v>107</v>
      </c>
      <c r="E28" s="113">
        <v>54.901960784313722</v>
      </c>
      <c r="F28" s="115">
        <v>28</v>
      </c>
      <c r="G28" s="114">
        <v>26</v>
      </c>
      <c r="H28" s="114">
        <v>23</v>
      </c>
      <c r="I28" s="114">
        <v>22</v>
      </c>
      <c r="J28" s="140">
        <v>24</v>
      </c>
      <c r="K28" s="114">
        <v>4</v>
      </c>
      <c r="L28" s="116">
        <v>16.666666666666668</v>
      </c>
    </row>
    <row r="29" spans="1:12" s="110" customFormat="1" ht="24" customHeight="1" x14ac:dyDescent="0.2">
      <c r="A29" s="604" t="s">
        <v>189</v>
      </c>
      <c r="B29" s="605"/>
      <c r="C29" s="605"/>
      <c r="D29" s="606"/>
      <c r="E29" s="113">
        <v>91.845627139744792</v>
      </c>
      <c r="F29" s="115">
        <v>2951</v>
      </c>
      <c r="G29" s="114">
        <v>3122</v>
      </c>
      <c r="H29" s="114">
        <v>3186</v>
      </c>
      <c r="I29" s="114">
        <v>3250</v>
      </c>
      <c r="J29" s="140">
        <v>3157</v>
      </c>
      <c r="K29" s="114">
        <v>-206</v>
      </c>
      <c r="L29" s="116">
        <v>-6.5251821349382322</v>
      </c>
    </row>
    <row r="30" spans="1:12" s="110" customFormat="1" ht="15" customHeight="1" x14ac:dyDescent="0.2">
      <c r="A30" s="120"/>
      <c r="B30" s="119"/>
      <c r="C30" s="258" t="s">
        <v>106</v>
      </c>
      <c r="E30" s="113">
        <v>36.834971196204677</v>
      </c>
      <c r="F30" s="115">
        <v>1087</v>
      </c>
      <c r="G30" s="114">
        <v>1143</v>
      </c>
      <c r="H30" s="114">
        <v>1169</v>
      </c>
      <c r="I30" s="114">
        <v>1181</v>
      </c>
      <c r="J30" s="140">
        <v>1149</v>
      </c>
      <c r="K30" s="114">
        <v>-62</v>
      </c>
      <c r="L30" s="116">
        <v>-5.3959965187119234</v>
      </c>
    </row>
    <row r="31" spans="1:12" s="110" customFormat="1" ht="15" customHeight="1" x14ac:dyDescent="0.2">
      <c r="A31" s="120"/>
      <c r="B31" s="119"/>
      <c r="C31" s="258" t="s">
        <v>107</v>
      </c>
      <c r="E31" s="113">
        <v>63.165028803795323</v>
      </c>
      <c r="F31" s="115">
        <v>1864</v>
      </c>
      <c r="G31" s="114">
        <v>1979</v>
      </c>
      <c r="H31" s="114">
        <v>2017</v>
      </c>
      <c r="I31" s="114">
        <v>2069</v>
      </c>
      <c r="J31" s="140">
        <v>2008</v>
      </c>
      <c r="K31" s="114">
        <v>-144</v>
      </c>
      <c r="L31" s="116">
        <v>-7.1713147410358564</v>
      </c>
    </row>
    <row r="32" spans="1:12" s="110" customFormat="1" ht="15" customHeight="1" x14ac:dyDescent="0.2">
      <c r="A32" s="120"/>
      <c r="B32" s="119" t="s">
        <v>117</v>
      </c>
      <c r="C32" s="258"/>
      <c r="E32" s="113">
        <v>7.9676314970432616</v>
      </c>
      <c r="F32" s="114">
        <v>256</v>
      </c>
      <c r="G32" s="114">
        <v>260</v>
      </c>
      <c r="H32" s="114">
        <v>270</v>
      </c>
      <c r="I32" s="114">
        <v>285</v>
      </c>
      <c r="J32" s="140">
        <v>274</v>
      </c>
      <c r="K32" s="114">
        <v>-18</v>
      </c>
      <c r="L32" s="116">
        <v>-6.5693430656934311</v>
      </c>
    </row>
    <row r="33" spans="1:12" s="110" customFormat="1" ht="15" customHeight="1" x14ac:dyDescent="0.2">
      <c r="A33" s="120"/>
      <c r="B33" s="119"/>
      <c r="C33" s="258" t="s">
        <v>106</v>
      </c>
      <c r="E33" s="113">
        <v>50</v>
      </c>
      <c r="F33" s="114">
        <v>128</v>
      </c>
      <c r="G33" s="114">
        <v>132</v>
      </c>
      <c r="H33" s="114">
        <v>130</v>
      </c>
      <c r="I33" s="114">
        <v>146</v>
      </c>
      <c r="J33" s="140">
        <v>131</v>
      </c>
      <c r="K33" s="114">
        <v>-3</v>
      </c>
      <c r="L33" s="116">
        <v>-2.2900763358778624</v>
      </c>
    </row>
    <row r="34" spans="1:12" s="110" customFormat="1" ht="15" customHeight="1" x14ac:dyDescent="0.2">
      <c r="A34" s="120"/>
      <c r="B34" s="119"/>
      <c r="C34" s="258" t="s">
        <v>107</v>
      </c>
      <c r="E34" s="113">
        <v>50</v>
      </c>
      <c r="F34" s="114">
        <v>128</v>
      </c>
      <c r="G34" s="114">
        <v>128</v>
      </c>
      <c r="H34" s="114">
        <v>140</v>
      </c>
      <c r="I34" s="114">
        <v>139</v>
      </c>
      <c r="J34" s="140">
        <v>143</v>
      </c>
      <c r="K34" s="114">
        <v>-15</v>
      </c>
      <c r="L34" s="116">
        <v>-10.48951048951049</v>
      </c>
    </row>
    <row r="35" spans="1:12" s="110" customFormat="1" ht="24" customHeight="1" x14ac:dyDescent="0.2">
      <c r="A35" s="604" t="s">
        <v>192</v>
      </c>
      <c r="B35" s="605"/>
      <c r="C35" s="605"/>
      <c r="D35" s="606"/>
      <c r="E35" s="113">
        <v>25.116713352007469</v>
      </c>
      <c r="F35" s="114">
        <v>807</v>
      </c>
      <c r="G35" s="114">
        <v>843</v>
      </c>
      <c r="H35" s="114">
        <v>890</v>
      </c>
      <c r="I35" s="114">
        <v>944</v>
      </c>
      <c r="J35" s="114">
        <v>874</v>
      </c>
      <c r="K35" s="318">
        <v>-67</v>
      </c>
      <c r="L35" s="319">
        <v>-7.665903890160183</v>
      </c>
    </row>
    <row r="36" spans="1:12" s="110" customFormat="1" ht="15" customHeight="1" x14ac:dyDescent="0.2">
      <c r="A36" s="120"/>
      <c r="B36" s="119"/>
      <c r="C36" s="258" t="s">
        <v>106</v>
      </c>
      <c r="E36" s="113">
        <v>38.413878562577445</v>
      </c>
      <c r="F36" s="114">
        <v>310</v>
      </c>
      <c r="G36" s="114">
        <v>328</v>
      </c>
      <c r="H36" s="114">
        <v>345</v>
      </c>
      <c r="I36" s="114">
        <v>376</v>
      </c>
      <c r="J36" s="114">
        <v>334</v>
      </c>
      <c r="K36" s="318">
        <v>-24</v>
      </c>
      <c r="L36" s="116">
        <v>-7.1856287425149699</v>
      </c>
    </row>
    <row r="37" spans="1:12" s="110" customFormat="1" ht="15" customHeight="1" x14ac:dyDescent="0.2">
      <c r="A37" s="120"/>
      <c r="B37" s="119"/>
      <c r="C37" s="258" t="s">
        <v>107</v>
      </c>
      <c r="E37" s="113">
        <v>61.586121437422555</v>
      </c>
      <c r="F37" s="114">
        <v>497</v>
      </c>
      <c r="G37" s="114">
        <v>515</v>
      </c>
      <c r="H37" s="114">
        <v>545</v>
      </c>
      <c r="I37" s="114">
        <v>568</v>
      </c>
      <c r="J37" s="140">
        <v>540</v>
      </c>
      <c r="K37" s="114">
        <v>-43</v>
      </c>
      <c r="L37" s="116">
        <v>-7.9629629629629628</v>
      </c>
    </row>
    <row r="38" spans="1:12" s="110" customFormat="1" ht="15" customHeight="1" x14ac:dyDescent="0.2">
      <c r="A38" s="120"/>
      <c r="B38" s="119" t="s">
        <v>328</v>
      </c>
      <c r="C38" s="258"/>
      <c r="E38" s="113">
        <v>51.976346093993151</v>
      </c>
      <c r="F38" s="114">
        <v>1670</v>
      </c>
      <c r="G38" s="114">
        <v>1756</v>
      </c>
      <c r="H38" s="114">
        <v>1754</v>
      </c>
      <c r="I38" s="114">
        <v>1764</v>
      </c>
      <c r="J38" s="140">
        <v>1760</v>
      </c>
      <c r="K38" s="114">
        <v>-90</v>
      </c>
      <c r="L38" s="116">
        <v>-5.1136363636363633</v>
      </c>
    </row>
    <row r="39" spans="1:12" s="110" customFormat="1" ht="15" customHeight="1" x14ac:dyDescent="0.2">
      <c r="A39" s="120"/>
      <c r="B39" s="119"/>
      <c r="C39" s="258" t="s">
        <v>106</v>
      </c>
      <c r="E39" s="113">
        <v>37.485029940119759</v>
      </c>
      <c r="F39" s="115">
        <v>626</v>
      </c>
      <c r="G39" s="114">
        <v>651</v>
      </c>
      <c r="H39" s="114">
        <v>647</v>
      </c>
      <c r="I39" s="114">
        <v>636</v>
      </c>
      <c r="J39" s="140">
        <v>643</v>
      </c>
      <c r="K39" s="114">
        <v>-17</v>
      </c>
      <c r="L39" s="116">
        <v>-2.6438569206842923</v>
      </c>
    </row>
    <row r="40" spans="1:12" s="110" customFormat="1" ht="15" customHeight="1" x14ac:dyDescent="0.2">
      <c r="A40" s="120"/>
      <c r="B40" s="119"/>
      <c r="C40" s="258" t="s">
        <v>107</v>
      </c>
      <c r="E40" s="113">
        <v>62.514970059880241</v>
      </c>
      <c r="F40" s="115">
        <v>1044</v>
      </c>
      <c r="G40" s="114">
        <v>1105</v>
      </c>
      <c r="H40" s="114">
        <v>1107</v>
      </c>
      <c r="I40" s="114">
        <v>1128</v>
      </c>
      <c r="J40" s="140">
        <v>1117</v>
      </c>
      <c r="K40" s="114">
        <v>-73</v>
      </c>
      <c r="L40" s="116">
        <v>-6.5353625783348255</v>
      </c>
    </row>
    <row r="41" spans="1:12" s="110" customFormat="1" ht="15" customHeight="1" x14ac:dyDescent="0.2">
      <c r="A41" s="120"/>
      <c r="B41" s="320" t="s">
        <v>515</v>
      </c>
      <c r="C41" s="258"/>
      <c r="E41" s="113">
        <v>5.4466230936819171</v>
      </c>
      <c r="F41" s="115">
        <v>175</v>
      </c>
      <c r="G41" s="114">
        <v>190</v>
      </c>
      <c r="H41" s="114">
        <v>187</v>
      </c>
      <c r="I41" s="114">
        <v>191</v>
      </c>
      <c r="J41" s="140">
        <v>169</v>
      </c>
      <c r="K41" s="114">
        <v>6</v>
      </c>
      <c r="L41" s="116">
        <v>3.5502958579881656</v>
      </c>
    </row>
    <row r="42" spans="1:12" s="110" customFormat="1" ht="15" customHeight="1" x14ac:dyDescent="0.2">
      <c r="A42" s="120"/>
      <c r="B42" s="119"/>
      <c r="C42" s="268" t="s">
        <v>106</v>
      </c>
      <c r="D42" s="182"/>
      <c r="E42" s="113">
        <v>44</v>
      </c>
      <c r="F42" s="115">
        <v>77</v>
      </c>
      <c r="G42" s="114">
        <v>81</v>
      </c>
      <c r="H42" s="114">
        <v>79</v>
      </c>
      <c r="I42" s="114">
        <v>81</v>
      </c>
      <c r="J42" s="140">
        <v>73</v>
      </c>
      <c r="K42" s="114">
        <v>4</v>
      </c>
      <c r="L42" s="116">
        <v>5.4794520547945202</v>
      </c>
    </row>
    <row r="43" spans="1:12" s="110" customFormat="1" ht="15" customHeight="1" x14ac:dyDescent="0.2">
      <c r="A43" s="120"/>
      <c r="B43" s="119"/>
      <c r="C43" s="268" t="s">
        <v>107</v>
      </c>
      <c r="D43" s="182"/>
      <c r="E43" s="113">
        <v>56</v>
      </c>
      <c r="F43" s="115">
        <v>98</v>
      </c>
      <c r="G43" s="114">
        <v>109</v>
      </c>
      <c r="H43" s="114">
        <v>108</v>
      </c>
      <c r="I43" s="114">
        <v>110</v>
      </c>
      <c r="J43" s="140">
        <v>96</v>
      </c>
      <c r="K43" s="114">
        <v>2</v>
      </c>
      <c r="L43" s="116">
        <v>2.0833333333333335</v>
      </c>
    </row>
    <row r="44" spans="1:12" s="110" customFormat="1" ht="15" customHeight="1" x14ac:dyDescent="0.2">
      <c r="A44" s="120"/>
      <c r="B44" s="119" t="s">
        <v>205</v>
      </c>
      <c r="C44" s="268"/>
      <c r="D44" s="182"/>
      <c r="E44" s="113">
        <v>17.460317460317459</v>
      </c>
      <c r="F44" s="115">
        <v>561</v>
      </c>
      <c r="G44" s="114">
        <v>600</v>
      </c>
      <c r="H44" s="114">
        <v>631</v>
      </c>
      <c r="I44" s="114">
        <v>644</v>
      </c>
      <c r="J44" s="140">
        <v>635</v>
      </c>
      <c r="K44" s="114">
        <v>-74</v>
      </c>
      <c r="L44" s="116">
        <v>-11.653543307086615</v>
      </c>
    </row>
    <row r="45" spans="1:12" s="110" customFormat="1" ht="15" customHeight="1" x14ac:dyDescent="0.2">
      <c r="A45" s="120"/>
      <c r="B45" s="119"/>
      <c r="C45" s="268" t="s">
        <v>106</v>
      </c>
      <c r="D45" s="182"/>
      <c r="E45" s="113">
        <v>36.541889483065951</v>
      </c>
      <c r="F45" s="115">
        <v>205</v>
      </c>
      <c r="G45" s="114">
        <v>219</v>
      </c>
      <c r="H45" s="114">
        <v>232</v>
      </c>
      <c r="I45" s="114">
        <v>238</v>
      </c>
      <c r="J45" s="140">
        <v>233</v>
      </c>
      <c r="K45" s="114">
        <v>-28</v>
      </c>
      <c r="L45" s="116">
        <v>-12.017167381974248</v>
      </c>
    </row>
    <row r="46" spans="1:12" s="110" customFormat="1" ht="15" customHeight="1" x14ac:dyDescent="0.2">
      <c r="A46" s="123"/>
      <c r="B46" s="124"/>
      <c r="C46" s="260" t="s">
        <v>107</v>
      </c>
      <c r="D46" s="261"/>
      <c r="E46" s="125">
        <v>63.458110516934049</v>
      </c>
      <c r="F46" s="143">
        <v>356</v>
      </c>
      <c r="G46" s="144">
        <v>381</v>
      </c>
      <c r="H46" s="144">
        <v>399</v>
      </c>
      <c r="I46" s="144">
        <v>406</v>
      </c>
      <c r="J46" s="145">
        <v>402</v>
      </c>
      <c r="K46" s="144">
        <v>-46</v>
      </c>
      <c r="L46" s="146">
        <v>-11.442786069651742</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329</v>
      </c>
      <c r="B49" s="192"/>
      <c r="C49" s="192"/>
      <c r="D49" s="192"/>
      <c r="E49" s="273"/>
      <c r="F49" s="274"/>
      <c r="G49" s="274"/>
      <c r="H49" s="274"/>
      <c r="I49" s="274"/>
      <c r="J49" s="274"/>
      <c r="K49" s="274"/>
      <c r="L49" s="276"/>
    </row>
    <row r="50" spans="1:12" ht="14.25" customHeight="1" x14ac:dyDescent="0.2">
      <c r="A50" s="535" t="s">
        <v>516</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19"/>
      <c r="B53" s="619"/>
      <c r="C53" s="619"/>
      <c r="D53" s="619"/>
      <c r="E53" s="619"/>
      <c r="F53" s="619"/>
      <c r="G53" s="619"/>
      <c r="H53" s="619"/>
      <c r="I53" s="619"/>
      <c r="J53" s="619"/>
      <c r="K53" s="619"/>
      <c r="L53" s="619"/>
    </row>
    <row r="54" spans="1:12" ht="21" customHeight="1" x14ac:dyDescent="0.2">
      <c r="A54" s="602"/>
      <c r="B54" s="602"/>
      <c r="C54" s="602"/>
      <c r="D54" s="602"/>
      <c r="E54" s="602"/>
      <c r="F54" s="602"/>
      <c r="G54" s="602"/>
      <c r="H54" s="602"/>
      <c r="I54" s="602"/>
      <c r="J54" s="602"/>
      <c r="K54" s="602"/>
      <c r="L54" s="602"/>
    </row>
    <row r="55" spans="1:12" ht="12.75" customHeight="1" x14ac:dyDescent="0.2"/>
  </sheetData>
  <mergeCells count="21">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35:D35"/>
    <mergeCell ref="A51:L51"/>
    <mergeCell ref="A52:L52"/>
    <mergeCell ref="A53:L53"/>
    <mergeCell ref="A54:L5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330</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3213</v>
      </c>
      <c r="E11" s="114">
        <v>3389</v>
      </c>
      <c r="F11" s="114">
        <v>3462</v>
      </c>
      <c r="G11" s="114">
        <v>3543</v>
      </c>
      <c r="H11" s="140">
        <v>3438</v>
      </c>
      <c r="I11" s="115">
        <v>-225</v>
      </c>
      <c r="J11" s="116">
        <v>-6.5445026178010473</v>
      </c>
    </row>
    <row r="12" spans="1:15" s="110" customFormat="1" ht="24.95" customHeight="1" x14ac:dyDescent="0.2">
      <c r="A12" s="193" t="s">
        <v>132</v>
      </c>
      <c r="B12" s="194" t="s">
        <v>133</v>
      </c>
      <c r="C12" s="113">
        <v>1.4005602240896358</v>
      </c>
      <c r="D12" s="115">
        <v>45</v>
      </c>
      <c r="E12" s="114">
        <v>45</v>
      </c>
      <c r="F12" s="114">
        <v>54</v>
      </c>
      <c r="G12" s="114">
        <v>59</v>
      </c>
      <c r="H12" s="140" t="s">
        <v>513</v>
      </c>
      <c r="I12" s="115" t="s">
        <v>513</v>
      </c>
      <c r="J12" s="116" t="s">
        <v>513</v>
      </c>
    </row>
    <row r="13" spans="1:15" s="110" customFormat="1" ht="24.95" customHeight="1" x14ac:dyDescent="0.2">
      <c r="A13" s="193" t="s">
        <v>134</v>
      </c>
      <c r="B13" s="199" t="s">
        <v>214</v>
      </c>
      <c r="C13" s="113" t="s">
        <v>513</v>
      </c>
      <c r="D13" s="115" t="s">
        <v>513</v>
      </c>
      <c r="E13" s="114" t="s">
        <v>513</v>
      </c>
      <c r="F13" s="114" t="s">
        <v>513</v>
      </c>
      <c r="G13" s="114" t="s">
        <v>513</v>
      </c>
      <c r="H13" s="140" t="s">
        <v>513</v>
      </c>
      <c r="I13" s="115" t="s">
        <v>513</v>
      </c>
      <c r="J13" s="116" t="s">
        <v>513</v>
      </c>
    </row>
    <row r="14" spans="1:15" s="287" customFormat="1" ht="24.95" customHeight="1" x14ac:dyDescent="0.2">
      <c r="A14" s="193" t="s">
        <v>215</v>
      </c>
      <c r="B14" s="199" t="s">
        <v>137</v>
      </c>
      <c r="C14" s="113">
        <v>6.4425770308123251</v>
      </c>
      <c r="D14" s="115">
        <v>207</v>
      </c>
      <c r="E14" s="114">
        <v>212</v>
      </c>
      <c r="F14" s="114">
        <v>216</v>
      </c>
      <c r="G14" s="114">
        <v>242</v>
      </c>
      <c r="H14" s="140">
        <v>243</v>
      </c>
      <c r="I14" s="115">
        <v>-36</v>
      </c>
      <c r="J14" s="116">
        <v>-14.814814814814815</v>
      </c>
      <c r="K14" s="110"/>
      <c r="L14" s="110"/>
      <c r="M14" s="110"/>
      <c r="N14" s="110"/>
      <c r="O14" s="110"/>
    </row>
    <row r="15" spans="1:15" s="110" customFormat="1" ht="24.95" customHeight="1" x14ac:dyDescent="0.2">
      <c r="A15" s="193" t="s">
        <v>216</v>
      </c>
      <c r="B15" s="199" t="s">
        <v>217</v>
      </c>
      <c r="C15" s="113">
        <v>1.9607843137254901</v>
      </c>
      <c r="D15" s="115">
        <v>63</v>
      </c>
      <c r="E15" s="114">
        <v>67</v>
      </c>
      <c r="F15" s="114">
        <v>64</v>
      </c>
      <c r="G15" s="114">
        <v>61</v>
      </c>
      <c r="H15" s="140">
        <v>63</v>
      </c>
      <c r="I15" s="115">
        <v>0</v>
      </c>
      <c r="J15" s="116">
        <v>0</v>
      </c>
    </row>
    <row r="16" spans="1:15" s="287" customFormat="1" ht="24.95" customHeight="1" x14ac:dyDescent="0.2">
      <c r="A16" s="193" t="s">
        <v>218</v>
      </c>
      <c r="B16" s="199" t="s">
        <v>141</v>
      </c>
      <c r="C16" s="113">
        <v>3.7659508247743543</v>
      </c>
      <c r="D16" s="115">
        <v>121</v>
      </c>
      <c r="E16" s="114">
        <v>122</v>
      </c>
      <c r="F16" s="114">
        <v>126</v>
      </c>
      <c r="G16" s="114">
        <v>151</v>
      </c>
      <c r="H16" s="140">
        <v>150</v>
      </c>
      <c r="I16" s="115">
        <v>-29</v>
      </c>
      <c r="J16" s="116">
        <v>-19.333333333333332</v>
      </c>
      <c r="K16" s="110"/>
      <c r="L16" s="110"/>
      <c r="M16" s="110"/>
      <c r="N16" s="110"/>
      <c r="O16" s="110"/>
    </row>
    <row r="17" spans="1:15" s="110" customFormat="1" ht="24.95" customHeight="1" x14ac:dyDescent="0.2">
      <c r="A17" s="193" t="s">
        <v>142</v>
      </c>
      <c r="B17" s="199" t="s">
        <v>220</v>
      </c>
      <c r="C17" s="113">
        <v>0.71584189231248052</v>
      </c>
      <c r="D17" s="115">
        <v>23</v>
      </c>
      <c r="E17" s="114">
        <v>23</v>
      </c>
      <c r="F17" s="114">
        <v>26</v>
      </c>
      <c r="G17" s="114">
        <v>30</v>
      </c>
      <c r="H17" s="140">
        <v>30</v>
      </c>
      <c r="I17" s="115">
        <v>-7</v>
      </c>
      <c r="J17" s="116">
        <v>-23.333333333333332</v>
      </c>
    </row>
    <row r="18" spans="1:15" s="287" customFormat="1" ht="24.95" customHeight="1" x14ac:dyDescent="0.2">
      <c r="A18" s="201" t="s">
        <v>144</v>
      </c>
      <c r="B18" s="202" t="s">
        <v>145</v>
      </c>
      <c r="C18" s="113" t="s">
        <v>513</v>
      </c>
      <c r="D18" s="115" t="s">
        <v>513</v>
      </c>
      <c r="E18" s="114" t="s">
        <v>513</v>
      </c>
      <c r="F18" s="114" t="s">
        <v>513</v>
      </c>
      <c r="G18" s="114" t="s">
        <v>513</v>
      </c>
      <c r="H18" s="140" t="s">
        <v>513</v>
      </c>
      <c r="I18" s="115" t="s">
        <v>513</v>
      </c>
      <c r="J18" s="116" t="s">
        <v>513</v>
      </c>
      <c r="K18" s="110"/>
      <c r="L18" s="110"/>
      <c r="M18" s="110"/>
      <c r="N18" s="110"/>
      <c r="O18" s="110"/>
    </row>
    <row r="19" spans="1:15" s="110" customFormat="1" ht="24.95" customHeight="1" x14ac:dyDescent="0.2">
      <c r="A19" s="193" t="s">
        <v>146</v>
      </c>
      <c r="B19" s="199" t="s">
        <v>147</v>
      </c>
      <c r="C19" s="113">
        <v>20.417055711173358</v>
      </c>
      <c r="D19" s="115">
        <v>656</v>
      </c>
      <c r="E19" s="114">
        <v>676</v>
      </c>
      <c r="F19" s="114">
        <v>671</v>
      </c>
      <c r="G19" s="114">
        <v>677</v>
      </c>
      <c r="H19" s="140">
        <v>649</v>
      </c>
      <c r="I19" s="115">
        <v>7</v>
      </c>
      <c r="J19" s="116">
        <v>1.078582434514638</v>
      </c>
    </row>
    <row r="20" spans="1:15" s="287" customFormat="1" ht="24.95" customHeight="1" x14ac:dyDescent="0.2">
      <c r="A20" s="193" t="s">
        <v>148</v>
      </c>
      <c r="B20" s="199" t="s">
        <v>149</v>
      </c>
      <c r="C20" s="113">
        <v>9.772798008092126</v>
      </c>
      <c r="D20" s="115">
        <v>314</v>
      </c>
      <c r="E20" s="114">
        <v>305</v>
      </c>
      <c r="F20" s="114">
        <v>304</v>
      </c>
      <c r="G20" s="114">
        <v>301</v>
      </c>
      <c r="H20" s="140">
        <v>300</v>
      </c>
      <c r="I20" s="115">
        <v>14</v>
      </c>
      <c r="J20" s="116">
        <v>4.666666666666667</v>
      </c>
      <c r="K20" s="110"/>
      <c r="L20" s="110"/>
      <c r="M20" s="110"/>
      <c r="N20" s="110"/>
      <c r="O20" s="110"/>
    </row>
    <row r="21" spans="1:15" s="110" customFormat="1" ht="24.95" customHeight="1" x14ac:dyDescent="0.2">
      <c r="A21" s="201" t="s">
        <v>150</v>
      </c>
      <c r="B21" s="202" t="s">
        <v>151</v>
      </c>
      <c r="C21" s="113">
        <v>14.005602240896359</v>
      </c>
      <c r="D21" s="115">
        <v>450</v>
      </c>
      <c r="E21" s="114">
        <v>537</v>
      </c>
      <c r="F21" s="114">
        <v>599</v>
      </c>
      <c r="G21" s="114">
        <v>628</v>
      </c>
      <c r="H21" s="140">
        <v>569</v>
      </c>
      <c r="I21" s="115">
        <v>-119</v>
      </c>
      <c r="J21" s="116">
        <v>-20.913884007029878</v>
      </c>
    </row>
    <row r="22" spans="1:15" s="110" customFormat="1" ht="24.95" customHeight="1" x14ac:dyDescent="0.2">
      <c r="A22" s="201" t="s">
        <v>152</v>
      </c>
      <c r="B22" s="199" t="s">
        <v>153</v>
      </c>
      <c r="C22" s="113">
        <v>2.6143790849673203</v>
      </c>
      <c r="D22" s="115">
        <v>84</v>
      </c>
      <c r="E22" s="114">
        <v>89</v>
      </c>
      <c r="F22" s="114">
        <v>91</v>
      </c>
      <c r="G22" s="114">
        <v>89</v>
      </c>
      <c r="H22" s="140">
        <v>88</v>
      </c>
      <c r="I22" s="115">
        <v>-4</v>
      </c>
      <c r="J22" s="116">
        <v>-4.5454545454545459</v>
      </c>
    </row>
    <row r="23" spans="1:15" s="110" customFormat="1" ht="24.95" customHeight="1" x14ac:dyDescent="0.2">
      <c r="A23" s="193" t="s">
        <v>154</v>
      </c>
      <c r="B23" s="199" t="s">
        <v>155</v>
      </c>
      <c r="C23" s="113" t="s">
        <v>513</v>
      </c>
      <c r="D23" s="115" t="s">
        <v>513</v>
      </c>
      <c r="E23" s="114" t="s">
        <v>513</v>
      </c>
      <c r="F23" s="114" t="s">
        <v>513</v>
      </c>
      <c r="G23" s="114" t="s">
        <v>513</v>
      </c>
      <c r="H23" s="140">
        <v>42</v>
      </c>
      <c r="I23" s="115" t="s">
        <v>513</v>
      </c>
      <c r="J23" s="116" t="s">
        <v>513</v>
      </c>
    </row>
    <row r="24" spans="1:15" s="110" customFormat="1" ht="24.95" customHeight="1" x14ac:dyDescent="0.2">
      <c r="A24" s="193" t="s">
        <v>156</v>
      </c>
      <c r="B24" s="199" t="s">
        <v>221</v>
      </c>
      <c r="C24" s="113">
        <v>8.5901027077497663</v>
      </c>
      <c r="D24" s="115">
        <v>276</v>
      </c>
      <c r="E24" s="114">
        <v>279</v>
      </c>
      <c r="F24" s="114">
        <v>285</v>
      </c>
      <c r="G24" s="114">
        <v>295</v>
      </c>
      <c r="H24" s="140">
        <v>291</v>
      </c>
      <c r="I24" s="115">
        <v>-15</v>
      </c>
      <c r="J24" s="116">
        <v>-5.1546391752577323</v>
      </c>
    </row>
    <row r="25" spans="1:15" s="110" customFormat="1" ht="24.95" customHeight="1" x14ac:dyDescent="0.2">
      <c r="A25" s="193" t="s">
        <v>222</v>
      </c>
      <c r="B25" s="204" t="s">
        <v>159</v>
      </c>
      <c r="C25" s="113">
        <v>3.081232492997199</v>
      </c>
      <c r="D25" s="115">
        <v>99</v>
      </c>
      <c r="E25" s="114">
        <v>106</v>
      </c>
      <c r="F25" s="114">
        <v>115</v>
      </c>
      <c r="G25" s="114">
        <v>120</v>
      </c>
      <c r="H25" s="140">
        <v>121</v>
      </c>
      <c r="I25" s="115">
        <v>-22</v>
      </c>
      <c r="J25" s="116">
        <v>-18.181818181818183</v>
      </c>
    </row>
    <row r="26" spans="1:15" s="110" customFormat="1" ht="24.95" customHeight="1" x14ac:dyDescent="0.2">
      <c r="A26" s="201">
        <v>782.78300000000002</v>
      </c>
      <c r="B26" s="203" t="s">
        <v>160</v>
      </c>
      <c r="C26" s="113" t="s">
        <v>513</v>
      </c>
      <c r="D26" s="115" t="s">
        <v>513</v>
      </c>
      <c r="E26" s="114" t="s">
        <v>513</v>
      </c>
      <c r="F26" s="114" t="s">
        <v>513</v>
      </c>
      <c r="G26" s="114" t="s">
        <v>513</v>
      </c>
      <c r="H26" s="140">
        <v>16</v>
      </c>
      <c r="I26" s="115" t="s">
        <v>513</v>
      </c>
      <c r="J26" s="116" t="s">
        <v>513</v>
      </c>
    </row>
    <row r="27" spans="1:15" s="110" customFormat="1" ht="24.95" customHeight="1" x14ac:dyDescent="0.2">
      <c r="A27" s="193" t="s">
        <v>161</v>
      </c>
      <c r="B27" s="199" t="s">
        <v>162</v>
      </c>
      <c r="C27" s="113">
        <v>1.9607843137254901</v>
      </c>
      <c r="D27" s="115">
        <v>63</v>
      </c>
      <c r="E27" s="114">
        <v>62</v>
      </c>
      <c r="F27" s="114">
        <v>66</v>
      </c>
      <c r="G27" s="114">
        <v>67</v>
      </c>
      <c r="H27" s="140">
        <v>61</v>
      </c>
      <c r="I27" s="115">
        <v>2</v>
      </c>
      <c r="J27" s="116">
        <v>3.278688524590164</v>
      </c>
    </row>
    <row r="28" spans="1:15" s="110" customFormat="1" ht="24.95" customHeight="1" x14ac:dyDescent="0.2">
      <c r="A28" s="193" t="s">
        <v>163</v>
      </c>
      <c r="B28" s="199" t="s">
        <v>164</v>
      </c>
      <c r="C28" s="113">
        <v>3.081232492997199</v>
      </c>
      <c r="D28" s="115">
        <v>99</v>
      </c>
      <c r="E28" s="114">
        <v>112</v>
      </c>
      <c r="F28" s="114">
        <v>111</v>
      </c>
      <c r="G28" s="114">
        <v>116</v>
      </c>
      <c r="H28" s="140">
        <v>121</v>
      </c>
      <c r="I28" s="115">
        <v>-22</v>
      </c>
      <c r="J28" s="116">
        <v>-18.181818181818183</v>
      </c>
    </row>
    <row r="29" spans="1:15" s="110" customFormat="1" ht="24.95" customHeight="1" x14ac:dyDescent="0.2">
      <c r="A29" s="193">
        <v>86</v>
      </c>
      <c r="B29" s="199" t="s">
        <v>165</v>
      </c>
      <c r="C29" s="113">
        <v>6.753812636165577</v>
      </c>
      <c r="D29" s="115">
        <v>217</v>
      </c>
      <c r="E29" s="114">
        <v>211</v>
      </c>
      <c r="F29" s="114">
        <v>208</v>
      </c>
      <c r="G29" s="114">
        <v>215</v>
      </c>
      <c r="H29" s="140">
        <v>214</v>
      </c>
      <c r="I29" s="115">
        <v>3</v>
      </c>
      <c r="J29" s="116">
        <v>1.4018691588785046</v>
      </c>
    </row>
    <row r="30" spans="1:15" s="110" customFormat="1" ht="24.95" customHeight="1" x14ac:dyDescent="0.2">
      <c r="A30" s="193">
        <v>87.88</v>
      </c>
      <c r="B30" s="204" t="s">
        <v>166</v>
      </c>
      <c r="C30" s="113">
        <v>2.583255524431995</v>
      </c>
      <c r="D30" s="115">
        <v>83</v>
      </c>
      <c r="E30" s="114">
        <v>99</v>
      </c>
      <c r="F30" s="114">
        <v>95</v>
      </c>
      <c r="G30" s="114">
        <v>103</v>
      </c>
      <c r="H30" s="140">
        <v>99</v>
      </c>
      <c r="I30" s="115">
        <v>-16</v>
      </c>
      <c r="J30" s="116">
        <v>-16.161616161616163</v>
      </c>
    </row>
    <row r="31" spans="1:15" s="110" customFormat="1" ht="24.95" customHeight="1" x14ac:dyDescent="0.2">
      <c r="A31" s="193" t="s">
        <v>167</v>
      </c>
      <c r="B31" s="199" t="s">
        <v>168</v>
      </c>
      <c r="C31" s="113">
        <v>13.352007469654529</v>
      </c>
      <c r="D31" s="115">
        <v>429</v>
      </c>
      <c r="E31" s="114">
        <v>484</v>
      </c>
      <c r="F31" s="114">
        <v>475</v>
      </c>
      <c r="G31" s="114">
        <v>456</v>
      </c>
      <c r="H31" s="140">
        <v>465</v>
      </c>
      <c r="I31" s="115">
        <v>-36</v>
      </c>
      <c r="J31" s="116">
        <v>-7.741935483870968</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1.4005602240896358</v>
      </c>
      <c r="D34" s="115">
        <v>45</v>
      </c>
      <c r="E34" s="114">
        <v>45</v>
      </c>
      <c r="F34" s="114">
        <v>54</v>
      </c>
      <c r="G34" s="114">
        <v>59</v>
      </c>
      <c r="H34" s="140" t="s">
        <v>513</v>
      </c>
      <c r="I34" s="115" t="s">
        <v>513</v>
      </c>
      <c r="J34" s="116" t="s">
        <v>513</v>
      </c>
    </row>
    <row r="35" spans="1:10" s="110" customFormat="1" ht="24.95" customHeight="1" x14ac:dyDescent="0.2">
      <c r="A35" s="292" t="s">
        <v>171</v>
      </c>
      <c r="B35" s="293" t="s">
        <v>172</v>
      </c>
      <c r="C35" s="113">
        <v>10.426392779333955</v>
      </c>
      <c r="D35" s="115">
        <v>335</v>
      </c>
      <c r="E35" s="114">
        <v>325</v>
      </c>
      <c r="F35" s="114">
        <v>332</v>
      </c>
      <c r="G35" s="114">
        <v>350</v>
      </c>
      <c r="H35" s="140" t="s">
        <v>513</v>
      </c>
      <c r="I35" s="115" t="s">
        <v>513</v>
      </c>
      <c r="J35" s="116" t="s">
        <v>513</v>
      </c>
    </row>
    <row r="36" spans="1:10" s="110" customFormat="1" ht="24.95" customHeight="1" x14ac:dyDescent="0.2">
      <c r="A36" s="294" t="s">
        <v>173</v>
      </c>
      <c r="B36" s="295" t="s">
        <v>174</v>
      </c>
      <c r="C36" s="125">
        <v>88.173046996576403</v>
      </c>
      <c r="D36" s="143">
        <v>2833</v>
      </c>
      <c r="E36" s="144">
        <v>3019</v>
      </c>
      <c r="F36" s="144">
        <v>3076</v>
      </c>
      <c r="G36" s="144">
        <v>3134</v>
      </c>
      <c r="H36" s="145">
        <v>3036</v>
      </c>
      <c r="I36" s="143">
        <v>-203</v>
      </c>
      <c r="J36" s="146">
        <v>-6.6864295125164688</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331</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332</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66" t="s">
        <v>97</v>
      </c>
      <c r="F8" s="566" t="s">
        <v>98</v>
      </c>
      <c r="G8" s="566" t="s">
        <v>99</v>
      </c>
      <c r="H8" s="566" t="s">
        <v>100</v>
      </c>
      <c r="I8" s="566" t="s">
        <v>101</v>
      </c>
      <c r="J8" s="590"/>
      <c r="K8" s="591"/>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3213</v>
      </c>
      <c r="F11" s="264">
        <v>3389</v>
      </c>
      <c r="G11" s="264">
        <v>3462</v>
      </c>
      <c r="H11" s="264">
        <v>3543</v>
      </c>
      <c r="I11" s="265">
        <v>3438</v>
      </c>
      <c r="J11" s="263">
        <v>-225</v>
      </c>
      <c r="K11" s="266">
        <v>-6.5445026178010473</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47.370059134765015</v>
      </c>
      <c r="E13" s="115">
        <v>1522</v>
      </c>
      <c r="F13" s="114">
        <v>1579</v>
      </c>
      <c r="G13" s="114">
        <v>1673</v>
      </c>
      <c r="H13" s="114">
        <v>1720</v>
      </c>
      <c r="I13" s="140">
        <v>1633</v>
      </c>
      <c r="J13" s="115">
        <v>-111</v>
      </c>
      <c r="K13" s="116">
        <v>-6.79730557256583</v>
      </c>
    </row>
    <row r="14" spans="1:15" ht="15.95" customHeight="1" x14ac:dyDescent="0.2">
      <c r="A14" s="306" t="s">
        <v>230</v>
      </c>
      <c r="B14" s="307"/>
      <c r="C14" s="308"/>
      <c r="D14" s="113">
        <v>41.985683162153748</v>
      </c>
      <c r="E14" s="115">
        <v>1349</v>
      </c>
      <c r="F14" s="114">
        <v>1423</v>
      </c>
      <c r="G14" s="114">
        <v>1426</v>
      </c>
      <c r="H14" s="114">
        <v>1469</v>
      </c>
      <c r="I14" s="140">
        <v>1455</v>
      </c>
      <c r="J14" s="115">
        <v>-106</v>
      </c>
      <c r="K14" s="116">
        <v>-7.2852233676975944</v>
      </c>
    </row>
    <row r="15" spans="1:15" ht="15.95" customHeight="1" x14ac:dyDescent="0.2">
      <c r="A15" s="306" t="s">
        <v>231</v>
      </c>
      <c r="B15" s="307"/>
      <c r="C15" s="308"/>
      <c r="D15" s="113">
        <v>4.6685340802987865</v>
      </c>
      <c r="E15" s="115">
        <v>150</v>
      </c>
      <c r="F15" s="114">
        <v>186</v>
      </c>
      <c r="G15" s="114">
        <v>174</v>
      </c>
      <c r="H15" s="114">
        <v>155</v>
      </c>
      <c r="I15" s="140">
        <v>157</v>
      </c>
      <c r="J15" s="115">
        <v>-7</v>
      </c>
      <c r="K15" s="116">
        <v>-4.4585987261146496</v>
      </c>
    </row>
    <row r="16" spans="1:15" ht="15.95" customHeight="1" x14ac:dyDescent="0.2">
      <c r="A16" s="306" t="s">
        <v>232</v>
      </c>
      <c r="B16" s="307"/>
      <c r="C16" s="308"/>
      <c r="D16" s="113">
        <v>2.1786492374727668</v>
      </c>
      <c r="E16" s="115">
        <v>70</v>
      </c>
      <c r="F16" s="114">
        <v>72</v>
      </c>
      <c r="G16" s="114">
        <v>70</v>
      </c>
      <c r="H16" s="114">
        <v>72</v>
      </c>
      <c r="I16" s="140">
        <v>71</v>
      </c>
      <c r="J16" s="115">
        <v>-1</v>
      </c>
      <c r="K16" s="116">
        <v>-1.408450704225352</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0.7469654528478058</v>
      </c>
      <c r="E18" s="115">
        <v>24</v>
      </c>
      <c r="F18" s="114">
        <v>30</v>
      </c>
      <c r="G18" s="114">
        <v>33</v>
      </c>
      <c r="H18" s="114">
        <v>35</v>
      </c>
      <c r="I18" s="140">
        <v>28</v>
      </c>
      <c r="J18" s="115">
        <v>-4</v>
      </c>
      <c r="K18" s="116">
        <v>-14.285714285714286</v>
      </c>
    </row>
    <row r="19" spans="1:11" ht="14.1" customHeight="1" x14ac:dyDescent="0.2">
      <c r="A19" s="306" t="s">
        <v>235</v>
      </c>
      <c r="B19" s="307" t="s">
        <v>236</v>
      </c>
      <c r="C19" s="308"/>
      <c r="D19" s="113">
        <v>0.4357298474945534</v>
      </c>
      <c r="E19" s="115">
        <v>14</v>
      </c>
      <c r="F19" s="114">
        <v>18</v>
      </c>
      <c r="G19" s="114">
        <v>22</v>
      </c>
      <c r="H19" s="114">
        <v>24</v>
      </c>
      <c r="I19" s="140">
        <v>19</v>
      </c>
      <c r="J19" s="115">
        <v>-5</v>
      </c>
      <c r="K19" s="116">
        <v>-26.315789473684209</v>
      </c>
    </row>
    <row r="20" spans="1:11" ht="14.1" customHeight="1" x14ac:dyDescent="0.2">
      <c r="A20" s="306">
        <v>12</v>
      </c>
      <c r="B20" s="307" t="s">
        <v>237</v>
      </c>
      <c r="C20" s="308"/>
      <c r="D20" s="113">
        <v>1.2760659819483349</v>
      </c>
      <c r="E20" s="115">
        <v>41</v>
      </c>
      <c r="F20" s="114">
        <v>42</v>
      </c>
      <c r="G20" s="114">
        <v>49</v>
      </c>
      <c r="H20" s="114">
        <v>52</v>
      </c>
      <c r="I20" s="140">
        <v>48</v>
      </c>
      <c r="J20" s="115">
        <v>-7</v>
      </c>
      <c r="K20" s="116">
        <v>-14.583333333333334</v>
      </c>
    </row>
    <row r="21" spans="1:11" ht="14.1" customHeight="1" x14ac:dyDescent="0.2">
      <c r="A21" s="306">
        <v>21</v>
      </c>
      <c r="B21" s="307" t="s">
        <v>238</v>
      </c>
      <c r="C21" s="308"/>
      <c r="D21" s="113" t="s">
        <v>513</v>
      </c>
      <c r="E21" s="115" t="s">
        <v>513</v>
      </c>
      <c r="F21" s="114" t="s">
        <v>513</v>
      </c>
      <c r="G21" s="114" t="s">
        <v>513</v>
      </c>
      <c r="H21" s="114" t="s">
        <v>513</v>
      </c>
      <c r="I21" s="140" t="s">
        <v>513</v>
      </c>
      <c r="J21" s="115" t="s">
        <v>513</v>
      </c>
      <c r="K21" s="116" t="s">
        <v>513</v>
      </c>
    </row>
    <row r="22" spans="1:11" ht="14.1" customHeight="1" x14ac:dyDescent="0.2">
      <c r="A22" s="306">
        <v>22</v>
      </c>
      <c r="B22" s="307" t="s">
        <v>239</v>
      </c>
      <c r="C22" s="308"/>
      <c r="D22" s="113">
        <v>0.52910052910052907</v>
      </c>
      <c r="E22" s="115">
        <v>17</v>
      </c>
      <c r="F22" s="114">
        <v>14</v>
      </c>
      <c r="G22" s="114">
        <v>12</v>
      </c>
      <c r="H22" s="114">
        <v>22</v>
      </c>
      <c r="I22" s="140">
        <v>12</v>
      </c>
      <c r="J22" s="115">
        <v>5</v>
      </c>
      <c r="K22" s="116">
        <v>41.666666666666664</v>
      </c>
    </row>
    <row r="23" spans="1:11" ht="14.1" customHeight="1" x14ac:dyDescent="0.2">
      <c r="A23" s="306">
        <v>23</v>
      </c>
      <c r="B23" s="307" t="s">
        <v>240</v>
      </c>
      <c r="C23" s="308"/>
      <c r="D23" s="113">
        <v>0.1556178026766262</v>
      </c>
      <c r="E23" s="115">
        <v>5</v>
      </c>
      <c r="F23" s="114">
        <v>6</v>
      </c>
      <c r="G23" s="114">
        <v>6</v>
      </c>
      <c r="H23" s="114">
        <v>4</v>
      </c>
      <c r="I23" s="140">
        <v>6</v>
      </c>
      <c r="J23" s="115">
        <v>-1</v>
      </c>
      <c r="K23" s="116">
        <v>-16.666666666666668</v>
      </c>
    </row>
    <row r="24" spans="1:11" ht="14.1" customHeight="1" x14ac:dyDescent="0.2">
      <c r="A24" s="306">
        <v>24</v>
      </c>
      <c r="B24" s="307" t="s">
        <v>241</v>
      </c>
      <c r="C24" s="308"/>
      <c r="D24" s="113">
        <v>2.4898848428260192</v>
      </c>
      <c r="E24" s="115">
        <v>80</v>
      </c>
      <c r="F24" s="114">
        <v>72</v>
      </c>
      <c r="G24" s="114">
        <v>83</v>
      </c>
      <c r="H24" s="114">
        <v>98</v>
      </c>
      <c r="I24" s="140">
        <v>99</v>
      </c>
      <c r="J24" s="115">
        <v>-19</v>
      </c>
      <c r="K24" s="116">
        <v>-19.19191919191919</v>
      </c>
    </row>
    <row r="25" spans="1:11" ht="14.1" customHeight="1" x14ac:dyDescent="0.2">
      <c r="A25" s="306">
        <v>25</v>
      </c>
      <c r="B25" s="307" t="s">
        <v>242</v>
      </c>
      <c r="C25" s="308"/>
      <c r="D25" s="113">
        <v>1.0893246187363834</v>
      </c>
      <c r="E25" s="115">
        <v>35</v>
      </c>
      <c r="F25" s="114">
        <v>35</v>
      </c>
      <c r="G25" s="114">
        <v>33</v>
      </c>
      <c r="H25" s="114">
        <v>39</v>
      </c>
      <c r="I25" s="140">
        <v>31</v>
      </c>
      <c r="J25" s="115">
        <v>4</v>
      </c>
      <c r="K25" s="116">
        <v>12.903225806451612</v>
      </c>
    </row>
    <row r="26" spans="1:11" ht="14.1" customHeight="1" x14ac:dyDescent="0.2">
      <c r="A26" s="306">
        <v>26</v>
      </c>
      <c r="B26" s="307" t="s">
        <v>243</v>
      </c>
      <c r="C26" s="308"/>
      <c r="D26" s="113">
        <v>1.0582010582010581</v>
      </c>
      <c r="E26" s="115">
        <v>34</v>
      </c>
      <c r="F26" s="114">
        <v>35</v>
      </c>
      <c r="G26" s="114">
        <v>33</v>
      </c>
      <c r="H26" s="114">
        <v>36</v>
      </c>
      <c r="I26" s="140">
        <v>35</v>
      </c>
      <c r="J26" s="115">
        <v>-1</v>
      </c>
      <c r="K26" s="116">
        <v>-2.8571428571428572</v>
      </c>
    </row>
    <row r="27" spans="1:11" ht="14.1" customHeight="1" x14ac:dyDescent="0.2">
      <c r="A27" s="306">
        <v>27</v>
      </c>
      <c r="B27" s="307" t="s">
        <v>244</v>
      </c>
      <c r="C27" s="308"/>
      <c r="D27" s="113">
        <v>0.34235916588857768</v>
      </c>
      <c r="E27" s="115">
        <v>11</v>
      </c>
      <c r="F27" s="114">
        <v>11</v>
      </c>
      <c r="G27" s="114">
        <v>11</v>
      </c>
      <c r="H27" s="114">
        <v>11</v>
      </c>
      <c r="I27" s="140">
        <v>12</v>
      </c>
      <c r="J27" s="115">
        <v>-1</v>
      </c>
      <c r="K27" s="116">
        <v>-8.3333333333333339</v>
      </c>
    </row>
    <row r="28" spans="1:11" ht="14.1" customHeight="1" x14ac:dyDescent="0.2">
      <c r="A28" s="306">
        <v>28</v>
      </c>
      <c r="B28" s="307" t="s">
        <v>245</v>
      </c>
      <c r="C28" s="308"/>
      <c r="D28" s="113">
        <v>0.2178649237472767</v>
      </c>
      <c r="E28" s="115">
        <v>7</v>
      </c>
      <c r="F28" s="114">
        <v>7</v>
      </c>
      <c r="G28" s="114">
        <v>7</v>
      </c>
      <c r="H28" s="114">
        <v>7</v>
      </c>
      <c r="I28" s="140">
        <v>8</v>
      </c>
      <c r="J28" s="115">
        <v>-1</v>
      </c>
      <c r="K28" s="116">
        <v>-12.5</v>
      </c>
    </row>
    <row r="29" spans="1:11" ht="14.1" customHeight="1" x14ac:dyDescent="0.2">
      <c r="A29" s="306">
        <v>29</v>
      </c>
      <c r="B29" s="307" t="s">
        <v>246</v>
      </c>
      <c r="C29" s="308"/>
      <c r="D29" s="113">
        <v>2.5521319638966697</v>
      </c>
      <c r="E29" s="115">
        <v>82</v>
      </c>
      <c r="F29" s="114">
        <v>96</v>
      </c>
      <c r="G29" s="114">
        <v>98</v>
      </c>
      <c r="H29" s="114">
        <v>100</v>
      </c>
      <c r="I29" s="140">
        <v>110</v>
      </c>
      <c r="J29" s="115">
        <v>-28</v>
      </c>
      <c r="K29" s="116">
        <v>-25.454545454545453</v>
      </c>
    </row>
    <row r="30" spans="1:11" ht="14.1" customHeight="1" x14ac:dyDescent="0.2">
      <c r="A30" s="306" t="s">
        <v>247</v>
      </c>
      <c r="B30" s="307" t="s">
        <v>248</v>
      </c>
      <c r="C30" s="308"/>
      <c r="D30" s="113">
        <v>0.18674136321195145</v>
      </c>
      <c r="E30" s="115">
        <v>6</v>
      </c>
      <c r="F30" s="114">
        <v>8</v>
      </c>
      <c r="G30" s="114">
        <v>7</v>
      </c>
      <c r="H30" s="114">
        <v>7</v>
      </c>
      <c r="I30" s="140">
        <v>9</v>
      </c>
      <c r="J30" s="115">
        <v>-3</v>
      </c>
      <c r="K30" s="116">
        <v>-33.333333333333336</v>
      </c>
    </row>
    <row r="31" spans="1:11" ht="14.1" customHeight="1" x14ac:dyDescent="0.2">
      <c r="A31" s="306" t="s">
        <v>249</v>
      </c>
      <c r="B31" s="307" t="s">
        <v>250</v>
      </c>
      <c r="C31" s="308"/>
      <c r="D31" s="113">
        <v>2.3653906006847185</v>
      </c>
      <c r="E31" s="115">
        <v>76</v>
      </c>
      <c r="F31" s="114">
        <v>88</v>
      </c>
      <c r="G31" s="114">
        <v>91</v>
      </c>
      <c r="H31" s="114">
        <v>93</v>
      </c>
      <c r="I31" s="140">
        <v>101</v>
      </c>
      <c r="J31" s="115">
        <v>-25</v>
      </c>
      <c r="K31" s="116">
        <v>-24.752475247524753</v>
      </c>
    </row>
    <row r="32" spans="1:11" ht="14.1" customHeight="1" x14ac:dyDescent="0.2">
      <c r="A32" s="306">
        <v>31</v>
      </c>
      <c r="B32" s="307" t="s">
        <v>251</v>
      </c>
      <c r="C32" s="308"/>
      <c r="D32" s="113">
        <v>0.18674136321195145</v>
      </c>
      <c r="E32" s="115">
        <v>6</v>
      </c>
      <c r="F32" s="114">
        <v>4</v>
      </c>
      <c r="G32" s="114" t="s">
        <v>513</v>
      </c>
      <c r="H32" s="114">
        <v>5</v>
      </c>
      <c r="I32" s="140">
        <v>3</v>
      </c>
      <c r="J32" s="115">
        <v>3</v>
      </c>
      <c r="K32" s="116">
        <v>100</v>
      </c>
    </row>
    <row r="33" spans="1:11" ht="14.1" customHeight="1" x14ac:dyDescent="0.2">
      <c r="A33" s="306">
        <v>32</v>
      </c>
      <c r="B33" s="307" t="s">
        <v>252</v>
      </c>
      <c r="C33" s="308"/>
      <c r="D33" s="113">
        <v>0.68471833177715535</v>
      </c>
      <c r="E33" s="115">
        <v>22</v>
      </c>
      <c r="F33" s="114">
        <v>22</v>
      </c>
      <c r="G33" s="114">
        <v>20</v>
      </c>
      <c r="H33" s="114">
        <v>17</v>
      </c>
      <c r="I33" s="140">
        <v>14</v>
      </c>
      <c r="J33" s="115">
        <v>8</v>
      </c>
      <c r="K33" s="116">
        <v>57.142857142857146</v>
      </c>
    </row>
    <row r="34" spans="1:11" ht="14.1" customHeight="1" x14ac:dyDescent="0.2">
      <c r="A34" s="306">
        <v>33</v>
      </c>
      <c r="B34" s="307" t="s">
        <v>253</v>
      </c>
      <c r="C34" s="308"/>
      <c r="D34" s="113">
        <v>0.1556178026766262</v>
      </c>
      <c r="E34" s="115">
        <v>5</v>
      </c>
      <c r="F34" s="114">
        <v>5</v>
      </c>
      <c r="G34" s="114">
        <v>5</v>
      </c>
      <c r="H34" s="114">
        <v>6</v>
      </c>
      <c r="I34" s="140">
        <v>6</v>
      </c>
      <c r="J34" s="115">
        <v>-1</v>
      </c>
      <c r="K34" s="116">
        <v>-16.666666666666668</v>
      </c>
    </row>
    <row r="35" spans="1:11" ht="14.1" customHeight="1" x14ac:dyDescent="0.2">
      <c r="A35" s="306">
        <v>34</v>
      </c>
      <c r="B35" s="307" t="s">
        <v>254</v>
      </c>
      <c r="C35" s="308"/>
      <c r="D35" s="113">
        <v>4.0460628695922818</v>
      </c>
      <c r="E35" s="115">
        <v>130</v>
      </c>
      <c r="F35" s="114">
        <v>125</v>
      </c>
      <c r="G35" s="114">
        <v>116</v>
      </c>
      <c r="H35" s="114">
        <v>114</v>
      </c>
      <c r="I35" s="140">
        <v>118</v>
      </c>
      <c r="J35" s="115">
        <v>12</v>
      </c>
      <c r="K35" s="116">
        <v>10.169491525423728</v>
      </c>
    </row>
    <row r="36" spans="1:11" ht="14.1" customHeight="1" x14ac:dyDescent="0.2">
      <c r="A36" s="306">
        <v>41</v>
      </c>
      <c r="B36" s="307" t="s">
        <v>255</v>
      </c>
      <c r="C36" s="308"/>
      <c r="D36" s="113">
        <v>0</v>
      </c>
      <c r="E36" s="115">
        <v>0</v>
      </c>
      <c r="F36" s="114" t="s">
        <v>513</v>
      </c>
      <c r="G36" s="114" t="s">
        <v>513</v>
      </c>
      <c r="H36" s="114" t="s">
        <v>513</v>
      </c>
      <c r="I36" s="140" t="s">
        <v>513</v>
      </c>
      <c r="J36" s="115" t="s">
        <v>513</v>
      </c>
      <c r="K36" s="116" t="s">
        <v>513</v>
      </c>
    </row>
    <row r="37" spans="1:11" ht="14.1" customHeight="1" x14ac:dyDescent="0.2">
      <c r="A37" s="306">
        <v>42</v>
      </c>
      <c r="B37" s="307" t="s">
        <v>256</v>
      </c>
      <c r="C37" s="308"/>
      <c r="D37" s="113">
        <v>0</v>
      </c>
      <c r="E37" s="115">
        <v>0</v>
      </c>
      <c r="F37" s="114">
        <v>0</v>
      </c>
      <c r="G37" s="114">
        <v>0</v>
      </c>
      <c r="H37" s="114">
        <v>0</v>
      </c>
      <c r="I37" s="140">
        <v>0</v>
      </c>
      <c r="J37" s="115">
        <v>0</v>
      </c>
      <c r="K37" s="116">
        <v>0</v>
      </c>
    </row>
    <row r="38" spans="1:11" ht="14.1" customHeight="1" x14ac:dyDescent="0.2">
      <c r="A38" s="306">
        <v>43</v>
      </c>
      <c r="B38" s="307" t="s">
        <v>257</v>
      </c>
      <c r="C38" s="308"/>
      <c r="D38" s="113">
        <v>0.28011204481792717</v>
      </c>
      <c r="E38" s="115">
        <v>9</v>
      </c>
      <c r="F38" s="114">
        <v>8</v>
      </c>
      <c r="G38" s="114">
        <v>7</v>
      </c>
      <c r="H38" s="114">
        <v>6</v>
      </c>
      <c r="I38" s="140">
        <v>7</v>
      </c>
      <c r="J38" s="115">
        <v>2</v>
      </c>
      <c r="K38" s="116">
        <v>28.571428571428573</v>
      </c>
    </row>
    <row r="39" spans="1:11" ht="14.1" customHeight="1" x14ac:dyDescent="0.2">
      <c r="A39" s="306">
        <v>51</v>
      </c>
      <c r="B39" s="307" t="s">
        <v>258</v>
      </c>
      <c r="C39" s="308"/>
      <c r="D39" s="113">
        <v>8.9013383131030182</v>
      </c>
      <c r="E39" s="115">
        <v>286</v>
      </c>
      <c r="F39" s="114">
        <v>288</v>
      </c>
      <c r="G39" s="114">
        <v>298</v>
      </c>
      <c r="H39" s="114">
        <v>291</v>
      </c>
      <c r="I39" s="140">
        <v>287</v>
      </c>
      <c r="J39" s="115">
        <v>-1</v>
      </c>
      <c r="K39" s="116">
        <v>-0.34843205574912894</v>
      </c>
    </row>
    <row r="40" spans="1:11" ht="14.1" customHeight="1" x14ac:dyDescent="0.2">
      <c r="A40" s="306" t="s">
        <v>259</v>
      </c>
      <c r="B40" s="307" t="s">
        <v>260</v>
      </c>
      <c r="C40" s="308"/>
      <c r="D40" s="113">
        <v>8.7457205104263931</v>
      </c>
      <c r="E40" s="115">
        <v>281</v>
      </c>
      <c r="F40" s="114">
        <v>283</v>
      </c>
      <c r="G40" s="114">
        <v>292</v>
      </c>
      <c r="H40" s="114">
        <v>284</v>
      </c>
      <c r="I40" s="140">
        <v>278</v>
      </c>
      <c r="J40" s="115">
        <v>3</v>
      </c>
      <c r="K40" s="116">
        <v>1.079136690647482</v>
      </c>
    </row>
    <row r="41" spans="1:11" ht="14.1" customHeight="1" x14ac:dyDescent="0.2">
      <c r="A41" s="306"/>
      <c r="B41" s="307" t="s">
        <v>261</v>
      </c>
      <c r="C41" s="308"/>
      <c r="D41" s="113">
        <v>3.6414565826330532</v>
      </c>
      <c r="E41" s="115">
        <v>117</v>
      </c>
      <c r="F41" s="114">
        <v>112</v>
      </c>
      <c r="G41" s="114">
        <v>116</v>
      </c>
      <c r="H41" s="114">
        <v>117</v>
      </c>
      <c r="I41" s="140">
        <v>112</v>
      </c>
      <c r="J41" s="115">
        <v>5</v>
      </c>
      <c r="K41" s="116">
        <v>4.4642857142857144</v>
      </c>
    </row>
    <row r="42" spans="1:11" ht="14.1" customHeight="1" x14ac:dyDescent="0.2">
      <c r="A42" s="306">
        <v>52</v>
      </c>
      <c r="B42" s="307" t="s">
        <v>262</v>
      </c>
      <c r="C42" s="308"/>
      <c r="D42" s="113">
        <v>4.5129162776221596</v>
      </c>
      <c r="E42" s="115">
        <v>145</v>
      </c>
      <c r="F42" s="114">
        <v>135</v>
      </c>
      <c r="G42" s="114">
        <v>138</v>
      </c>
      <c r="H42" s="114">
        <v>140</v>
      </c>
      <c r="I42" s="140">
        <v>138</v>
      </c>
      <c r="J42" s="115">
        <v>7</v>
      </c>
      <c r="K42" s="116">
        <v>5.0724637681159424</v>
      </c>
    </row>
    <row r="43" spans="1:11" ht="14.1" customHeight="1" x14ac:dyDescent="0.2">
      <c r="A43" s="306" t="s">
        <v>263</v>
      </c>
      <c r="B43" s="307" t="s">
        <v>264</v>
      </c>
      <c r="C43" s="308"/>
      <c r="D43" s="113">
        <v>4.3261749144102088</v>
      </c>
      <c r="E43" s="115">
        <v>139</v>
      </c>
      <c r="F43" s="114">
        <v>130</v>
      </c>
      <c r="G43" s="114">
        <v>133</v>
      </c>
      <c r="H43" s="114">
        <v>137</v>
      </c>
      <c r="I43" s="140">
        <v>133</v>
      </c>
      <c r="J43" s="115">
        <v>6</v>
      </c>
      <c r="K43" s="116">
        <v>4.511278195488722</v>
      </c>
    </row>
    <row r="44" spans="1:11" ht="14.1" customHeight="1" x14ac:dyDescent="0.2">
      <c r="A44" s="306">
        <v>53</v>
      </c>
      <c r="B44" s="307" t="s">
        <v>265</v>
      </c>
      <c r="C44" s="308"/>
      <c r="D44" s="113">
        <v>0.71584189231248052</v>
      </c>
      <c r="E44" s="115">
        <v>23</v>
      </c>
      <c r="F44" s="114">
        <v>26</v>
      </c>
      <c r="G44" s="114">
        <v>28</v>
      </c>
      <c r="H44" s="114">
        <v>29</v>
      </c>
      <c r="I44" s="140">
        <v>27</v>
      </c>
      <c r="J44" s="115">
        <v>-4</v>
      </c>
      <c r="K44" s="116">
        <v>-14.814814814814815</v>
      </c>
    </row>
    <row r="45" spans="1:11" ht="14.1" customHeight="1" x14ac:dyDescent="0.2">
      <c r="A45" s="306" t="s">
        <v>266</v>
      </c>
      <c r="B45" s="307" t="s">
        <v>267</v>
      </c>
      <c r="C45" s="308"/>
      <c r="D45" s="113">
        <v>0.71584189231248052</v>
      </c>
      <c r="E45" s="115">
        <v>23</v>
      </c>
      <c r="F45" s="114">
        <v>26</v>
      </c>
      <c r="G45" s="114">
        <v>28</v>
      </c>
      <c r="H45" s="114">
        <v>29</v>
      </c>
      <c r="I45" s="140">
        <v>27</v>
      </c>
      <c r="J45" s="115">
        <v>-4</v>
      </c>
      <c r="K45" s="116">
        <v>-14.814814814814815</v>
      </c>
    </row>
    <row r="46" spans="1:11" ht="14.1" customHeight="1" x14ac:dyDescent="0.2">
      <c r="A46" s="306">
        <v>54</v>
      </c>
      <c r="B46" s="307" t="s">
        <v>268</v>
      </c>
      <c r="C46" s="308"/>
      <c r="D46" s="113">
        <v>11.609088079676315</v>
      </c>
      <c r="E46" s="115">
        <v>373</v>
      </c>
      <c r="F46" s="114">
        <v>367</v>
      </c>
      <c r="G46" s="114">
        <v>395</v>
      </c>
      <c r="H46" s="114">
        <v>390</v>
      </c>
      <c r="I46" s="140">
        <v>396</v>
      </c>
      <c r="J46" s="115">
        <v>-23</v>
      </c>
      <c r="K46" s="116">
        <v>-5.808080808080808</v>
      </c>
    </row>
    <row r="47" spans="1:11" ht="14.1" customHeight="1" x14ac:dyDescent="0.2">
      <c r="A47" s="306">
        <v>61</v>
      </c>
      <c r="B47" s="307" t="s">
        <v>269</v>
      </c>
      <c r="C47" s="308"/>
      <c r="D47" s="113">
        <v>0.90258325552443197</v>
      </c>
      <c r="E47" s="115">
        <v>29</v>
      </c>
      <c r="F47" s="114">
        <v>36</v>
      </c>
      <c r="G47" s="114">
        <v>22</v>
      </c>
      <c r="H47" s="114">
        <v>17</v>
      </c>
      <c r="I47" s="140">
        <v>13</v>
      </c>
      <c r="J47" s="115">
        <v>16</v>
      </c>
      <c r="K47" s="116">
        <v>123.07692307692308</v>
      </c>
    </row>
    <row r="48" spans="1:11" ht="14.1" customHeight="1" x14ac:dyDescent="0.2">
      <c r="A48" s="306">
        <v>62</v>
      </c>
      <c r="B48" s="307" t="s">
        <v>270</v>
      </c>
      <c r="C48" s="308"/>
      <c r="D48" s="113">
        <v>14.285714285714286</v>
      </c>
      <c r="E48" s="115">
        <v>459</v>
      </c>
      <c r="F48" s="114">
        <v>502</v>
      </c>
      <c r="G48" s="114">
        <v>515</v>
      </c>
      <c r="H48" s="114">
        <v>530</v>
      </c>
      <c r="I48" s="140">
        <v>469</v>
      </c>
      <c r="J48" s="115">
        <v>-10</v>
      </c>
      <c r="K48" s="116">
        <v>-2.1321961620469083</v>
      </c>
    </row>
    <row r="49" spans="1:11" ht="14.1" customHeight="1" x14ac:dyDescent="0.2">
      <c r="A49" s="306">
        <v>63</v>
      </c>
      <c r="B49" s="307" t="s">
        <v>271</v>
      </c>
      <c r="C49" s="308"/>
      <c r="D49" s="113">
        <v>15.126050420168067</v>
      </c>
      <c r="E49" s="115">
        <v>486</v>
      </c>
      <c r="F49" s="114">
        <v>561</v>
      </c>
      <c r="G49" s="114">
        <v>601</v>
      </c>
      <c r="H49" s="114">
        <v>611</v>
      </c>
      <c r="I49" s="140">
        <v>598</v>
      </c>
      <c r="J49" s="115">
        <v>-112</v>
      </c>
      <c r="K49" s="116">
        <v>-18.729096989966557</v>
      </c>
    </row>
    <row r="50" spans="1:11" ht="14.1" customHeight="1" x14ac:dyDescent="0.2">
      <c r="A50" s="306" t="s">
        <v>272</v>
      </c>
      <c r="B50" s="307" t="s">
        <v>273</v>
      </c>
      <c r="C50" s="308"/>
      <c r="D50" s="113">
        <v>0.59134765017117963</v>
      </c>
      <c r="E50" s="115">
        <v>19</v>
      </c>
      <c r="F50" s="114">
        <v>20</v>
      </c>
      <c r="G50" s="114">
        <v>17</v>
      </c>
      <c r="H50" s="114">
        <v>16</v>
      </c>
      <c r="I50" s="140">
        <v>18</v>
      </c>
      <c r="J50" s="115">
        <v>1</v>
      </c>
      <c r="K50" s="116">
        <v>5.5555555555555554</v>
      </c>
    </row>
    <row r="51" spans="1:11" ht="14.1" customHeight="1" x14ac:dyDescent="0.2">
      <c r="A51" s="306" t="s">
        <v>274</v>
      </c>
      <c r="B51" s="307" t="s">
        <v>275</v>
      </c>
      <c r="C51" s="308"/>
      <c r="D51" s="113">
        <v>12.916277622159974</v>
      </c>
      <c r="E51" s="115">
        <v>415</v>
      </c>
      <c r="F51" s="114">
        <v>490</v>
      </c>
      <c r="G51" s="114">
        <v>530</v>
      </c>
      <c r="H51" s="114">
        <v>545</v>
      </c>
      <c r="I51" s="140">
        <v>528</v>
      </c>
      <c r="J51" s="115">
        <v>-113</v>
      </c>
      <c r="K51" s="116">
        <v>-21.401515151515152</v>
      </c>
    </row>
    <row r="52" spans="1:11" ht="14.1" customHeight="1" x14ac:dyDescent="0.2">
      <c r="A52" s="306">
        <v>71</v>
      </c>
      <c r="B52" s="307" t="s">
        <v>276</v>
      </c>
      <c r="C52" s="308"/>
      <c r="D52" s="113">
        <v>11.173358232181762</v>
      </c>
      <c r="E52" s="115">
        <v>359</v>
      </c>
      <c r="F52" s="114">
        <v>363</v>
      </c>
      <c r="G52" s="114">
        <v>355</v>
      </c>
      <c r="H52" s="114">
        <v>361</v>
      </c>
      <c r="I52" s="140">
        <v>353</v>
      </c>
      <c r="J52" s="115">
        <v>6</v>
      </c>
      <c r="K52" s="116">
        <v>1.6997167138810199</v>
      </c>
    </row>
    <row r="53" spans="1:11" ht="14.1" customHeight="1" x14ac:dyDescent="0.2">
      <c r="A53" s="306" t="s">
        <v>277</v>
      </c>
      <c r="B53" s="307" t="s">
        <v>278</v>
      </c>
      <c r="C53" s="308"/>
      <c r="D53" s="113">
        <v>0.8714596949891068</v>
      </c>
      <c r="E53" s="115">
        <v>28</v>
      </c>
      <c r="F53" s="114">
        <v>31</v>
      </c>
      <c r="G53" s="114">
        <v>27</v>
      </c>
      <c r="H53" s="114">
        <v>24</v>
      </c>
      <c r="I53" s="140">
        <v>26</v>
      </c>
      <c r="J53" s="115">
        <v>2</v>
      </c>
      <c r="K53" s="116">
        <v>7.6923076923076925</v>
      </c>
    </row>
    <row r="54" spans="1:11" ht="14.1" customHeight="1" x14ac:dyDescent="0.2">
      <c r="A54" s="306" t="s">
        <v>279</v>
      </c>
      <c r="B54" s="307" t="s">
        <v>280</v>
      </c>
      <c r="C54" s="308"/>
      <c r="D54" s="113">
        <v>9.9906629318394025</v>
      </c>
      <c r="E54" s="115">
        <v>321</v>
      </c>
      <c r="F54" s="114">
        <v>323</v>
      </c>
      <c r="G54" s="114">
        <v>319</v>
      </c>
      <c r="H54" s="114">
        <v>327</v>
      </c>
      <c r="I54" s="140">
        <v>318</v>
      </c>
      <c r="J54" s="115">
        <v>3</v>
      </c>
      <c r="K54" s="116">
        <v>0.94339622641509435</v>
      </c>
    </row>
    <row r="55" spans="1:11" ht="14.1" customHeight="1" x14ac:dyDescent="0.2">
      <c r="A55" s="306">
        <v>72</v>
      </c>
      <c r="B55" s="307" t="s">
        <v>281</v>
      </c>
      <c r="C55" s="308"/>
      <c r="D55" s="113">
        <v>0.9959539371304077</v>
      </c>
      <c r="E55" s="115">
        <v>32</v>
      </c>
      <c r="F55" s="114">
        <v>34</v>
      </c>
      <c r="G55" s="114">
        <v>33</v>
      </c>
      <c r="H55" s="114">
        <v>32</v>
      </c>
      <c r="I55" s="140">
        <v>33</v>
      </c>
      <c r="J55" s="115">
        <v>-1</v>
      </c>
      <c r="K55" s="116">
        <v>-3.0303030303030303</v>
      </c>
    </row>
    <row r="56" spans="1:11" ht="14.1" customHeight="1" x14ac:dyDescent="0.2">
      <c r="A56" s="306" t="s">
        <v>282</v>
      </c>
      <c r="B56" s="307" t="s">
        <v>283</v>
      </c>
      <c r="C56" s="308"/>
      <c r="D56" s="113">
        <v>0.1556178026766262</v>
      </c>
      <c r="E56" s="115">
        <v>5</v>
      </c>
      <c r="F56" s="114">
        <v>5</v>
      </c>
      <c r="G56" s="114">
        <v>4</v>
      </c>
      <c r="H56" s="114">
        <v>5</v>
      </c>
      <c r="I56" s="140">
        <v>6</v>
      </c>
      <c r="J56" s="115">
        <v>-1</v>
      </c>
      <c r="K56" s="116">
        <v>-16.666666666666668</v>
      </c>
    </row>
    <row r="57" spans="1:11" ht="14.1" customHeight="1" x14ac:dyDescent="0.2">
      <c r="A57" s="306" t="s">
        <v>284</v>
      </c>
      <c r="B57" s="307" t="s">
        <v>285</v>
      </c>
      <c r="C57" s="308"/>
      <c r="D57" s="113">
        <v>0.59134765017117963</v>
      </c>
      <c r="E57" s="115">
        <v>19</v>
      </c>
      <c r="F57" s="114">
        <v>22</v>
      </c>
      <c r="G57" s="114">
        <v>21</v>
      </c>
      <c r="H57" s="114">
        <v>19</v>
      </c>
      <c r="I57" s="140">
        <v>19</v>
      </c>
      <c r="J57" s="115">
        <v>0</v>
      </c>
      <c r="K57" s="116">
        <v>0</v>
      </c>
    </row>
    <row r="58" spans="1:11" ht="14.1" customHeight="1" x14ac:dyDescent="0.2">
      <c r="A58" s="306">
        <v>73</v>
      </c>
      <c r="B58" s="307" t="s">
        <v>286</v>
      </c>
      <c r="C58" s="308"/>
      <c r="D58" s="113">
        <v>0.68471833177715535</v>
      </c>
      <c r="E58" s="115">
        <v>22</v>
      </c>
      <c r="F58" s="114">
        <v>24</v>
      </c>
      <c r="G58" s="114">
        <v>24</v>
      </c>
      <c r="H58" s="114">
        <v>27</v>
      </c>
      <c r="I58" s="140">
        <v>28</v>
      </c>
      <c r="J58" s="115">
        <v>-6</v>
      </c>
      <c r="K58" s="116">
        <v>-21.428571428571427</v>
      </c>
    </row>
    <row r="59" spans="1:11" ht="14.1" customHeight="1" x14ac:dyDescent="0.2">
      <c r="A59" s="306" t="s">
        <v>287</v>
      </c>
      <c r="B59" s="307" t="s">
        <v>288</v>
      </c>
      <c r="C59" s="308"/>
      <c r="D59" s="113">
        <v>0.4357298474945534</v>
      </c>
      <c r="E59" s="115">
        <v>14</v>
      </c>
      <c r="F59" s="114">
        <v>16</v>
      </c>
      <c r="G59" s="114">
        <v>16</v>
      </c>
      <c r="H59" s="114">
        <v>17</v>
      </c>
      <c r="I59" s="140">
        <v>18</v>
      </c>
      <c r="J59" s="115">
        <v>-4</v>
      </c>
      <c r="K59" s="116">
        <v>-22.222222222222221</v>
      </c>
    </row>
    <row r="60" spans="1:11" ht="14.1" customHeight="1" x14ac:dyDescent="0.2">
      <c r="A60" s="306">
        <v>81</v>
      </c>
      <c r="B60" s="307" t="s">
        <v>289</v>
      </c>
      <c r="C60" s="308"/>
      <c r="D60" s="113">
        <v>3.5480859010270773</v>
      </c>
      <c r="E60" s="115">
        <v>114</v>
      </c>
      <c r="F60" s="114">
        <v>117</v>
      </c>
      <c r="G60" s="114">
        <v>111</v>
      </c>
      <c r="H60" s="114">
        <v>123</v>
      </c>
      <c r="I60" s="140">
        <v>123</v>
      </c>
      <c r="J60" s="115">
        <v>-9</v>
      </c>
      <c r="K60" s="116">
        <v>-7.3170731707317076</v>
      </c>
    </row>
    <row r="61" spans="1:11" ht="14.1" customHeight="1" x14ac:dyDescent="0.2">
      <c r="A61" s="306" t="s">
        <v>290</v>
      </c>
      <c r="B61" s="307" t="s">
        <v>291</v>
      </c>
      <c r="C61" s="308"/>
      <c r="D61" s="113">
        <v>1.4939309056956116</v>
      </c>
      <c r="E61" s="115">
        <v>48</v>
      </c>
      <c r="F61" s="114">
        <v>44</v>
      </c>
      <c r="G61" s="114">
        <v>41</v>
      </c>
      <c r="H61" s="114">
        <v>47</v>
      </c>
      <c r="I61" s="140">
        <v>42</v>
      </c>
      <c r="J61" s="115">
        <v>6</v>
      </c>
      <c r="K61" s="116">
        <v>14.285714285714286</v>
      </c>
    </row>
    <row r="62" spans="1:11" ht="14.1" customHeight="1" x14ac:dyDescent="0.2">
      <c r="A62" s="306" t="s">
        <v>292</v>
      </c>
      <c r="B62" s="307" t="s">
        <v>293</v>
      </c>
      <c r="C62" s="308"/>
      <c r="D62" s="113">
        <v>1.0893246187363834</v>
      </c>
      <c r="E62" s="115">
        <v>35</v>
      </c>
      <c r="F62" s="114">
        <v>39</v>
      </c>
      <c r="G62" s="114">
        <v>36</v>
      </c>
      <c r="H62" s="114">
        <v>42</v>
      </c>
      <c r="I62" s="140">
        <v>43</v>
      </c>
      <c r="J62" s="115">
        <v>-8</v>
      </c>
      <c r="K62" s="116">
        <v>-18.604651162790699</v>
      </c>
    </row>
    <row r="63" spans="1:11" ht="14.1" customHeight="1" x14ac:dyDescent="0.2">
      <c r="A63" s="306"/>
      <c r="B63" s="307" t="s">
        <v>294</v>
      </c>
      <c r="C63" s="308"/>
      <c r="D63" s="113">
        <v>1.0582010582010581</v>
      </c>
      <c r="E63" s="115">
        <v>34</v>
      </c>
      <c r="F63" s="114">
        <v>39</v>
      </c>
      <c r="G63" s="114">
        <v>35</v>
      </c>
      <c r="H63" s="114">
        <v>39</v>
      </c>
      <c r="I63" s="140">
        <v>40</v>
      </c>
      <c r="J63" s="115">
        <v>-6</v>
      </c>
      <c r="K63" s="116">
        <v>-15</v>
      </c>
    </row>
    <row r="64" spans="1:11" ht="14.1" customHeight="1" x14ac:dyDescent="0.2">
      <c r="A64" s="306" t="s">
        <v>295</v>
      </c>
      <c r="B64" s="307" t="s">
        <v>296</v>
      </c>
      <c r="C64" s="308"/>
      <c r="D64" s="113" t="s">
        <v>513</v>
      </c>
      <c r="E64" s="115" t="s">
        <v>513</v>
      </c>
      <c r="F64" s="114">
        <v>4</v>
      </c>
      <c r="G64" s="114">
        <v>4</v>
      </c>
      <c r="H64" s="114">
        <v>4</v>
      </c>
      <c r="I64" s="140">
        <v>5</v>
      </c>
      <c r="J64" s="115" t="s">
        <v>513</v>
      </c>
      <c r="K64" s="116" t="s">
        <v>513</v>
      </c>
    </row>
    <row r="65" spans="1:11" ht="14.1" customHeight="1" x14ac:dyDescent="0.2">
      <c r="A65" s="306" t="s">
        <v>297</v>
      </c>
      <c r="B65" s="307" t="s">
        <v>298</v>
      </c>
      <c r="C65" s="308"/>
      <c r="D65" s="113">
        <v>0.49797696856520385</v>
      </c>
      <c r="E65" s="115">
        <v>16</v>
      </c>
      <c r="F65" s="114">
        <v>17</v>
      </c>
      <c r="G65" s="114">
        <v>18</v>
      </c>
      <c r="H65" s="114">
        <v>20</v>
      </c>
      <c r="I65" s="140">
        <v>21</v>
      </c>
      <c r="J65" s="115">
        <v>-5</v>
      </c>
      <c r="K65" s="116">
        <v>-23.80952380952381</v>
      </c>
    </row>
    <row r="66" spans="1:11" ht="14.1" customHeight="1" x14ac:dyDescent="0.2">
      <c r="A66" s="306">
        <v>82</v>
      </c>
      <c r="B66" s="307" t="s">
        <v>299</v>
      </c>
      <c r="C66" s="308"/>
      <c r="D66" s="113">
        <v>1.2138188608776843</v>
      </c>
      <c r="E66" s="115">
        <v>39</v>
      </c>
      <c r="F66" s="114">
        <v>43</v>
      </c>
      <c r="G66" s="114">
        <v>48</v>
      </c>
      <c r="H66" s="114">
        <v>47</v>
      </c>
      <c r="I66" s="140">
        <v>44</v>
      </c>
      <c r="J66" s="115">
        <v>-5</v>
      </c>
      <c r="K66" s="116">
        <v>-11.363636363636363</v>
      </c>
    </row>
    <row r="67" spans="1:11" ht="14.1" customHeight="1" x14ac:dyDescent="0.2">
      <c r="A67" s="306" t="s">
        <v>300</v>
      </c>
      <c r="B67" s="307" t="s">
        <v>301</v>
      </c>
      <c r="C67" s="308"/>
      <c r="D67" s="113" t="s">
        <v>513</v>
      </c>
      <c r="E67" s="115" t="s">
        <v>513</v>
      </c>
      <c r="F67" s="114">
        <v>4</v>
      </c>
      <c r="G67" s="114">
        <v>3</v>
      </c>
      <c r="H67" s="114">
        <v>3</v>
      </c>
      <c r="I67" s="140">
        <v>4</v>
      </c>
      <c r="J67" s="115" t="s">
        <v>513</v>
      </c>
      <c r="K67" s="116" t="s">
        <v>513</v>
      </c>
    </row>
    <row r="68" spans="1:11" ht="14.1" customHeight="1" x14ac:dyDescent="0.2">
      <c r="A68" s="306" t="s">
        <v>302</v>
      </c>
      <c r="B68" s="307" t="s">
        <v>303</v>
      </c>
      <c r="C68" s="308"/>
      <c r="D68" s="113">
        <v>0.8714596949891068</v>
      </c>
      <c r="E68" s="115">
        <v>28</v>
      </c>
      <c r="F68" s="114">
        <v>30</v>
      </c>
      <c r="G68" s="114">
        <v>33</v>
      </c>
      <c r="H68" s="114">
        <v>34</v>
      </c>
      <c r="I68" s="140">
        <v>32</v>
      </c>
      <c r="J68" s="115">
        <v>-4</v>
      </c>
      <c r="K68" s="116">
        <v>-12.5</v>
      </c>
    </row>
    <row r="69" spans="1:11" ht="14.1" customHeight="1" x14ac:dyDescent="0.2">
      <c r="A69" s="306">
        <v>83</v>
      </c>
      <c r="B69" s="307" t="s">
        <v>304</v>
      </c>
      <c r="C69" s="308"/>
      <c r="D69" s="113">
        <v>3.4547152194211019</v>
      </c>
      <c r="E69" s="115">
        <v>111</v>
      </c>
      <c r="F69" s="114">
        <v>114</v>
      </c>
      <c r="G69" s="114">
        <v>118</v>
      </c>
      <c r="H69" s="114">
        <v>132</v>
      </c>
      <c r="I69" s="140">
        <v>134</v>
      </c>
      <c r="J69" s="115">
        <v>-23</v>
      </c>
      <c r="K69" s="116">
        <v>-17.164179104477611</v>
      </c>
    </row>
    <row r="70" spans="1:11" ht="14.1" customHeight="1" x14ac:dyDescent="0.2">
      <c r="A70" s="306" t="s">
        <v>305</v>
      </c>
      <c r="B70" s="307" t="s">
        <v>306</v>
      </c>
      <c r="C70" s="308"/>
      <c r="D70" s="113">
        <v>2.9878618113912232</v>
      </c>
      <c r="E70" s="115">
        <v>96</v>
      </c>
      <c r="F70" s="114">
        <v>98</v>
      </c>
      <c r="G70" s="114">
        <v>103</v>
      </c>
      <c r="H70" s="114">
        <v>114</v>
      </c>
      <c r="I70" s="140">
        <v>116</v>
      </c>
      <c r="J70" s="115">
        <v>-20</v>
      </c>
      <c r="K70" s="116">
        <v>-17.241379310344829</v>
      </c>
    </row>
    <row r="71" spans="1:11" ht="14.1" customHeight="1" x14ac:dyDescent="0.2">
      <c r="A71" s="306"/>
      <c r="B71" s="307" t="s">
        <v>307</v>
      </c>
      <c r="C71" s="308"/>
      <c r="D71" s="113">
        <v>2.7077497665732961</v>
      </c>
      <c r="E71" s="115">
        <v>87</v>
      </c>
      <c r="F71" s="114">
        <v>89</v>
      </c>
      <c r="G71" s="114">
        <v>93</v>
      </c>
      <c r="H71" s="114">
        <v>105</v>
      </c>
      <c r="I71" s="140">
        <v>107</v>
      </c>
      <c r="J71" s="115">
        <v>-20</v>
      </c>
      <c r="K71" s="116">
        <v>-18.691588785046729</v>
      </c>
    </row>
    <row r="72" spans="1:11" ht="14.1" customHeight="1" x14ac:dyDescent="0.2">
      <c r="A72" s="306">
        <v>84</v>
      </c>
      <c r="B72" s="307" t="s">
        <v>308</v>
      </c>
      <c r="C72" s="308"/>
      <c r="D72" s="113">
        <v>1.680672268907563</v>
      </c>
      <c r="E72" s="115">
        <v>54</v>
      </c>
      <c r="F72" s="114">
        <v>72</v>
      </c>
      <c r="G72" s="114">
        <v>72</v>
      </c>
      <c r="H72" s="114">
        <v>69</v>
      </c>
      <c r="I72" s="140">
        <v>64</v>
      </c>
      <c r="J72" s="115">
        <v>-10</v>
      </c>
      <c r="K72" s="116">
        <v>-15.625</v>
      </c>
    </row>
    <row r="73" spans="1:11" ht="14.1" customHeight="1" x14ac:dyDescent="0.2">
      <c r="A73" s="306" t="s">
        <v>309</v>
      </c>
      <c r="B73" s="307" t="s">
        <v>310</v>
      </c>
      <c r="C73" s="308"/>
      <c r="D73" s="113">
        <v>9.3370681605975725E-2</v>
      </c>
      <c r="E73" s="115">
        <v>3</v>
      </c>
      <c r="F73" s="114">
        <v>3</v>
      </c>
      <c r="G73" s="114" t="s">
        <v>513</v>
      </c>
      <c r="H73" s="114">
        <v>4</v>
      </c>
      <c r="I73" s="140">
        <v>3</v>
      </c>
      <c r="J73" s="115">
        <v>0</v>
      </c>
      <c r="K73" s="116">
        <v>0</v>
      </c>
    </row>
    <row r="74" spans="1:11" ht="14.1" customHeight="1" x14ac:dyDescent="0.2">
      <c r="A74" s="306" t="s">
        <v>311</v>
      </c>
      <c r="B74" s="307" t="s">
        <v>312</v>
      </c>
      <c r="C74" s="308"/>
      <c r="D74" s="113" t="s">
        <v>513</v>
      </c>
      <c r="E74" s="115" t="s">
        <v>513</v>
      </c>
      <c r="F74" s="114" t="s">
        <v>513</v>
      </c>
      <c r="G74" s="114" t="s">
        <v>513</v>
      </c>
      <c r="H74" s="114" t="s">
        <v>513</v>
      </c>
      <c r="I74" s="140">
        <v>0</v>
      </c>
      <c r="J74" s="115" t="s">
        <v>513</v>
      </c>
      <c r="K74" s="116" t="s">
        <v>513</v>
      </c>
    </row>
    <row r="75" spans="1:11" ht="14.1" customHeight="1" x14ac:dyDescent="0.2">
      <c r="A75" s="306" t="s">
        <v>313</v>
      </c>
      <c r="B75" s="307" t="s">
        <v>314</v>
      </c>
      <c r="C75" s="308"/>
      <c r="D75" s="113">
        <v>9.3370681605975725E-2</v>
      </c>
      <c r="E75" s="115">
        <v>3</v>
      </c>
      <c r="F75" s="114">
        <v>4</v>
      </c>
      <c r="G75" s="114">
        <v>4</v>
      </c>
      <c r="H75" s="114">
        <v>4</v>
      </c>
      <c r="I75" s="140">
        <v>5</v>
      </c>
      <c r="J75" s="115">
        <v>-2</v>
      </c>
      <c r="K75" s="116">
        <v>-40</v>
      </c>
    </row>
    <row r="76" spans="1:11" ht="14.1" customHeight="1" x14ac:dyDescent="0.2">
      <c r="A76" s="306">
        <v>91</v>
      </c>
      <c r="B76" s="307" t="s">
        <v>315</v>
      </c>
      <c r="C76" s="308"/>
      <c r="D76" s="113" t="s">
        <v>513</v>
      </c>
      <c r="E76" s="115" t="s">
        <v>513</v>
      </c>
      <c r="F76" s="114">
        <v>0</v>
      </c>
      <c r="G76" s="114">
        <v>0</v>
      </c>
      <c r="H76" s="114">
        <v>0</v>
      </c>
      <c r="I76" s="140">
        <v>0</v>
      </c>
      <c r="J76" s="115" t="s">
        <v>513</v>
      </c>
      <c r="K76" s="116" t="s">
        <v>513</v>
      </c>
    </row>
    <row r="77" spans="1:11" ht="14.1" customHeight="1" x14ac:dyDescent="0.2">
      <c r="A77" s="306">
        <v>92</v>
      </c>
      <c r="B77" s="307" t="s">
        <v>316</v>
      </c>
      <c r="C77" s="308"/>
      <c r="D77" s="113">
        <v>0.93370681605975725</v>
      </c>
      <c r="E77" s="115">
        <v>30</v>
      </c>
      <c r="F77" s="114">
        <v>38</v>
      </c>
      <c r="G77" s="114">
        <v>41</v>
      </c>
      <c r="H77" s="114">
        <v>51</v>
      </c>
      <c r="I77" s="140">
        <v>53</v>
      </c>
      <c r="J77" s="115">
        <v>-23</v>
      </c>
      <c r="K77" s="116">
        <v>-43.39622641509434</v>
      </c>
    </row>
    <row r="78" spans="1:11" ht="14.1" customHeight="1" x14ac:dyDescent="0.2">
      <c r="A78" s="306">
        <v>93</v>
      </c>
      <c r="B78" s="307" t="s">
        <v>317</v>
      </c>
      <c r="C78" s="308"/>
      <c r="D78" s="113" t="s">
        <v>513</v>
      </c>
      <c r="E78" s="115" t="s">
        <v>513</v>
      </c>
      <c r="F78" s="114" t="s">
        <v>513</v>
      </c>
      <c r="G78" s="114" t="s">
        <v>513</v>
      </c>
      <c r="H78" s="114" t="s">
        <v>513</v>
      </c>
      <c r="I78" s="140" t="s">
        <v>513</v>
      </c>
      <c r="J78" s="115" t="s">
        <v>513</v>
      </c>
      <c r="K78" s="116" t="s">
        <v>513</v>
      </c>
    </row>
    <row r="79" spans="1:11" ht="14.1" customHeight="1" x14ac:dyDescent="0.2">
      <c r="A79" s="306">
        <v>94</v>
      </c>
      <c r="B79" s="307" t="s">
        <v>318</v>
      </c>
      <c r="C79" s="308"/>
      <c r="D79" s="113">
        <v>0.49797696856520385</v>
      </c>
      <c r="E79" s="115">
        <v>16</v>
      </c>
      <c r="F79" s="114">
        <v>24</v>
      </c>
      <c r="G79" s="114">
        <v>24</v>
      </c>
      <c r="H79" s="114">
        <v>10</v>
      </c>
      <c r="I79" s="140">
        <v>15</v>
      </c>
      <c r="J79" s="115">
        <v>1</v>
      </c>
      <c r="K79" s="116">
        <v>6.666666666666667</v>
      </c>
    </row>
    <row r="80" spans="1:11" ht="14.1" customHeight="1" x14ac:dyDescent="0.2">
      <c r="A80" s="306" t="s">
        <v>319</v>
      </c>
      <c r="B80" s="307" t="s">
        <v>320</v>
      </c>
      <c r="C80" s="308"/>
      <c r="D80" s="113">
        <v>0</v>
      </c>
      <c r="E80" s="115">
        <v>0</v>
      </c>
      <c r="F80" s="114">
        <v>0</v>
      </c>
      <c r="G80" s="114">
        <v>0</v>
      </c>
      <c r="H80" s="114">
        <v>0</v>
      </c>
      <c r="I80" s="140">
        <v>0</v>
      </c>
      <c r="J80" s="115">
        <v>0</v>
      </c>
      <c r="K80" s="116">
        <v>0</v>
      </c>
    </row>
    <row r="81" spans="1:11" ht="14.1" customHeight="1" x14ac:dyDescent="0.2">
      <c r="A81" s="310" t="s">
        <v>321</v>
      </c>
      <c r="B81" s="311" t="s">
        <v>333</v>
      </c>
      <c r="C81" s="312"/>
      <c r="D81" s="125">
        <v>3.7970743853096796</v>
      </c>
      <c r="E81" s="143">
        <v>122</v>
      </c>
      <c r="F81" s="144">
        <v>129</v>
      </c>
      <c r="G81" s="144">
        <v>119</v>
      </c>
      <c r="H81" s="144">
        <v>127</v>
      </c>
      <c r="I81" s="145">
        <v>122</v>
      </c>
      <c r="J81" s="143">
        <v>0</v>
      </c>
      <c r="K81" s="146">
        <v>0</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18" t="s">
        <v>323</v>
      </c>
      <c r="B85" s="618"/>
      <c r="C85" s="618"/>
      <c r="D85" s="618"/>
      <c r="E85" s="618"/>
      <c r="F85" s="618"/>
      <c r="G85" s="618"/>
      <c r="H85" s="618"/>
      <c r="I85" s="618"/>
      <c r="J85" s="618"/>
      <c r="K85" s="618"/>
    </row>
    <row r="86" spans="1:11" ht="18" customHeight="1" x14ac:dyDescent="0.2">
      <c r="A86" s="618"/>
      <c r="B86" s="618"/>
      <c r="C86" s="618"/>
      <c r="D86" s="618"/>
      <c r="E86" s="618"/>
      <c r="F86" s="618"/>
      <c r="G86" s="618"/>
      <c r="H86" s="618"/>
      <c r="I86" s="618"/>
      <c r="J86" s="618"/>
      <c r="K86" s="618"/>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heetViews>
  <sheetFormatPr baseColWidth="10" defaultColWidth="7.75" defaultRowHeight="15.95" customHeight="1" x14ac:dyDescent="0.2"/>
  <cols>
    <col min="1" max="1" width="3.625" style="402" customWidth="1"/>
    <col min="2" max="2" width="3.125" style="403" customWidth="1"/>
    <col min="3" max="3" width="3.25" style="402" customWidth="1"/>
    <col min="4" max="4" width="5.625" style="403" customWidth="1"/>
    <col min="5" max="5" width="15.5" style="403" customWidth="1"/>
    <col min="6" max="11" width="8.5" style="404" customWidth="1"/>
    <col min="12" max="12" width="7.625" style="405"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32" t="s">
        <v>334</v>
      </c>
      <c r="B3" s="632"/>
      <c r="C3" s="632"/>
      <c r="D3" s="632"/>
      <c r="E3" s="632"/>
      <c r="F3" s="632"/>
      <c r="G3" s="632"/>
      <c r="H3" s="632"/>
      <c r="I3" s="632"/>
      <c r="J3" s="632"/>
      <c r="K3" s="632"/>
      <c r="L3" s="63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33" t="s">
        <v>335</v>
      </c>
      <c r="B5" s="633"/>
      <c r="C5" s="633"/>
      <c r="D5" s="633"/>
      <c r="E5" s="336"/>
      <c r="F5" s="336"/>
      <c r="G5" s="336"/>
      <c r="H5" s="336"/>
      <c r="I5" s="337"/>
      <c r="J5" s="337"/>
      <c r="K5" s="336"/>
      <c r="L5" s="336"/>
    </row>
    <row r="6" spans="1:17" s="94" customFormat="1" ht="11.25" customHeight="1" x14ac:dyDescent="0.2">
      <c r="A6" s="338"/>
      <c r="B6" s="338"/>
      <c r="C6" s="338"/>
      <c r="D6" s="338"/>
      <c r="E6" s="336"/>
      <c r="F6" s="336"/>
      <c r="G6" s="336"/>
      <c r="H6" s="336"/>
      <c r="I6" s="337"/>
      <c r="J6" s="337"/>
      <c r="K6" s="336"/>
      <c r="L6" s="336"/>
    </row>
    <row r="7" spans="1:17" s="91" customFormat="1" ht="12" customHeight="1" x14ac:dyDescent="0.2">
      <c r="A7" s="634" t="s">
        <v>336</v>
      </c>
      <c r="B7" s="634"/>
      <c r="C7" s="634"/>
      <c r="D7" s="634"/>
      <c r="E7" s="634"/>
      <c r="F7" s="637" t="s">
        <v>104</v>
      </c>
      <c r="G7" s="638"/>
      <c r="H7" s="638"/>
      <c r="I7" s="638"/>
      <c r="J7" s="638"/>
      <c r="K7" s="638"/>
      <c r="L7" s="639"/>
      <c r="M7" s="96"/>
      <c r="N7" s="96"/>
      <c r="O7" s="96"/>
      <c r="P7" s="96"/>
      <c r="Q7" s="96"/>
    </row>
    <row r="8" spans="1:17" ht="21.75" customHeight="1" x14ac:dyDescent="0.2">
      <c r="A8" s="634"/>
      <c r="B8" s="634"/>
      <c r="C8" s="634"/>
      <c r="D8" s="634"/>
      <c r="E8" s="634"/>
      <c r="F8" s="640" t="s">
        <v>335</v>
      </c>
      <c r="G8" s="640" t="s">
        <v>337</v>
      </c>
      <c r="H8" s="640" t="s">
        <v>338</v>
      </c>
      <c r="I8" s="640" t="s">
        <v>339</v>
      </c>
      <c r="J8" s="640" t="s">
        <v>340</v>
      </c>
      <c r="K8" s="642" t="s">
        <v>341</v>
      </c>
      <c r="L8" s="643"/>
    </row>
    <row r="9" spans="1:17" ht="12" customHeight="1" x14ac:dyDescent="0.2">
      <c r="A9" s="634"/>
      <c r="B9" s="634"/>
      <c r="C9" s="634"/>
      <c r="D9" s="634"/>
      <c r="E9" s="634"/>
      <c r="F9" s="641"/>
      <c r="G9" s="641"/>
      <c r="H9" s="641"/>
      <c r="I9" s="641"/>
      <c r="J9" s="641"/>
      <c r="K9" s="339" t="s">
        <v>102</v>
      </c>
      <c r="L9" s="340" t="s">
        <v>342</v>
      </c>
    </row>
    <row r="10" spans="1:17" ht="12" customHeight="1" x14ac:dyDescent="0.2">
      <c r="A10" s="635"/>
      <c r="B10" s="635"/>
      <c r="C10" s="635"/>
      <c r="D10" s="635"/>
      <c r="E10" s="636"/>
      <c r="F10" s="341">
        <v>1</v>
      </c>
      <c r="G10" s="342">
        <v>2</v>
      </c>
      <c r="H10" s="342">
        <v>3</v>
      </c>
      <c r="I10" s="342">
        <v>4</v>
      </c>
      <c r="J10" s="342">
        <v>5</v>
      </c>
      <c r="K10" s="342">
        <v>6</v>
      </c>
      <c r="L10" s="342">
        <v>7</v>
      </c>
      <c r="M10" s="101"/>
    </row>
    <row r="11" spans="1:17" s="110" customFormat="1" ht="27.75" customHeight="1" x14ac:dyDescent="0.2">
      <c r="A11" s="620" t="s">
        <v>343</v>
      </c>
      <c r="B11" s="621"/>
      <c r="C11" s="621"/>
      <c r="D11" s="621"/>
      <c r="E11" s="622"/>
      <c r="F11" s="343"/>
      <c r="G11" s="343"/>
      <c r="H11" s="343"/>
      <c r="I11" s="343"/>
      <c r="J11" s="344"/>
      <c r="K11" s="343"/>
      <c r="L11" s="344"/>
    </row>
    <row r="12" spans="1:17" s="110" customFormat="1" ht="15.75" customHeight="1" x14ac:dyDescent="0.2">
      <c r="A12" s="345" t="s">
        <v>104</v>
      </c>
      <c r="B12" s="346"/>
      <c r="C12" s="347"/>
      <c r="D12" s="347"/>
      <c r="E12" s="348"/>
      <c r="F12" s="536">
        <v>1260</v>
      </c>
      <c r="G12" s="536">
        <v>932</v>
      </c>
      <c r="H12" s="536">
        <v>1718</v>
      </c>
      <c r="I12" s="536">
        <v>1268</v>
      </c>
      <c r="J12" s="537">
        <v>1392</v>
      </c>
      <c r="K12" s="538">
        <v>-132</v>
      </c>
      <c r="L12" s="349">
        <v>-9.4827586206896548</v>
      </c>
    </row>
    <row r="13" spans="1:17" s="110" customFormat="1" ht="15" customHeight="1" x14ac:dyDescent="0.2">
      <c r="A13" s="350" t="s">
        <v>344</v>
      </c>
      <c r="B13" s="351" t="s">
        <v>345</v>
      </c>
      <c r="C13" s="347"/>
      <c r="D13" s="347"/>
      <c r="E13" s="348"/>
      <c r="F13" s="536">
        <v>799</v>
      </c>
      <c r="G13" s="536">
        <v>577</v>
      </c>
      <c r="H13" s="536">
        <v>1082</v>
      </c>
      <c r="I13" s="536">
        <v>843</v>
      </c>
      <c r="J13" s="537">
        <v>911</v>
      </c>
      <c r="K13" s="538">
        <v>-112</v>
      </c>
      <c r="L13" s="349">
        <v>-12.294182217343579</v>
      </c>
    </row>
    <row r="14" spans="1:17" s="110" customFormat="1" ht="22.5" customHeight="1" x14ac:dyDescent="0.2">
      <c r="A14" s="350"/>
      <c r="B14" s="351" t="s">
        <v>346</v>
      </c>
      <c r="C14" s="347"/>
      <c r="D14" s="347"/>
      <c r="E14" s="348"/>
      <c r="F14" s="536">
        <v>461</v>
      </c>
      <c r="G14" s="536">
        <v>355</v>
      </c>
      <c r="H14" s="536">
        <v>636</v>
      </c>
      <c r="I14" s="536">
        <v>425</v>
      </c>
      <c r="J14" s="537">
        <v>481</v>
      </c>
      <c r="K14" s="538">
        <v>-20</v>
      </c>
      <c r="L14" s="349">
        <v>-4.1580041580041582</v>
      </c>
    </row>
    <row r="15" spans="1:17" s="110" customFormat="1" ht="15" customHeight="1" x14ac:dyDescent="0.2">
      <c r="A15" s="350" t="s">
        <v>347</v>
      </c>
      <c r="B15" s="351" t="s">
        <v>108</v>
      </c>
      <c r="C15" s="347"/>
      <c r="D15" s="347"/>
      <c r="E15" s="348"/>
      <c r="F15" s="536">
        <v>262</v>
      </c>
      <c r="G15" s="536">
        <v>194</v>
      </c>
      <c r="H15" s="536">
        <v>601</v>
      </c>
      <c r="I15" s="536">
        <v>276</v>
      </c>
      <c r="J15" s="537">
        <v>288</v>
      </c>
      <c r="K15" s="538">
        <v>-26</v>
      </c>
      <c r="L15" s="349">
        <v>-9.0277777777777786</v>
      </c>
    </row>
    <row r="16" spans="1:17" s="110" customFormat="1" ht="15" customHeight="1" x14ac:dyDescent="0.2">
      <c r="A16" s="350"/>
      <c r="B16" s="351" t="s">
        <v>109</v>
      </c>
      <c r="C16" s="347"/>
      <c r="D16" s="347"/>
      <c r="E16" s="348"/>
      <c r="F16" s="536">
        <v>868</v>
      </c>
      <c r="G16" s="536">
        <v>660</v>
      </c>
      <c r="H16" s="536">
        <v>998</v>
      </c>
      <c r="I16" s="536">
        <v>862</v>
      </c>
      <c r="J16" s="537">
        <v>973</v>
      </c>
      <c r="K16" s="538">
        <v>-105</v>
      </c>
      <c r="L16" s="349">
        <v>-10.791366906474821</v>
      </c>
    </row>
    <row r="17" spans="1:12" s="110" customFormat="1" ht="15" customHeight="1" x14ac:dyDescent="0.2">
      <c r="A17" s="350"/>
      <c r="B17" s="351" t="s">
        <v>110</v>
      </c>
      <c r="C17" s="347"/>
      <c r="D17" s="347"/>
      <c r="E17" s="348"/>
      <c r="F17" s="536">
        <v>119</v>
      </c>
      <c r="G17" s="536">
        <v>67</v>
      </c>
      <c r="H17" s="536">
        <v>104</v>
      </c>
      <c r="I17" s="536">
        <v>111</v>
      </c>
      <c r="J17" s="537">
        <v>108</v>
      </c>
      <c r="K17" s="538">
        <v>11</v>
      </c>
      <c r="L17" s="349">
        <v>10.185185185185185</v>
      </c>
    </row>
    <row r="18" spans="1:12" s="110" customFormat="1" ht="15" customHeight="1" x14ac:dyDescent="0.2">
      <c r="A18" s="350"/>
      <c r="B18" s="351" t="s">
        <v>111</v>
      </c>
      <c r="C18" s="347"/>
      <c r="D18" s="347"/>
      <c r="E18" s="348"/>
      <c r="F18" s="536">
        <v>11</v>
      </c>
      <c r="G18" s="536">
        <v>11</v>
      </c>
      <c r="H18" s="536">
        <v>15</v>
      </c>
      <c r="I18" s="536">
        <v>19</v>
      </c>
      <c r="J18" s="537">
        <v>23</v>
      </c>
      <c r="K18" s="538">
        <v>-12</v>
      </c>
      <c r="L18" s="349">
        <v>-52.173913043478258</v>
      </c>
    </row>
    <row r="19" spans="1:12" s="110" customFormat="1" ht="15" customHeight="1" x14ac:dyDescent="0.2">
      <c r="A19" s="118" t="s">
        <v>113</v>
      </c>
      <c r="B19" s="119" t="s">
        <v>181</v>
      </c>
      <c r="C19" s="347"/>
      <c r="D19" s="347"/>
      <c r="E19" s="348"/>
      <c r="F19" s="536">
        <v>910</v>
      </c>
      <c r="G19" s="536">
        <v>625</v>
      </c>
      <c r="H19" s="536">
        <v>1295</v>
      </c>
      <c r="I19" s="536">
        <v>945</v>
      </c>
      <c r="J19" s="537">
        <v>1036</v>
      </c>
      <c r="K19" s="538">
        <v>-126</v>
      </c>
      <c r="L19" s="349">
        <v>-12.162162162162161</v>
      </c>
    </row>
    <row r="20" spans="1:12" s="110" customFormat="1" ht="15" customHeight="1" x14ac:dyDescent="0.2">
      <c r="A20" s="118"/>
      <c r="B20" s="119" t="s">
        <v>182</v>
      </c>
      <c r="C20" s="347"/>
      <c r="D20" s="347"/>
      <c r="E20" s="348"/>
      <c r="F20" s="536">
        <v>350</v>
      </c>
      <c r="G20" s="536">
        <v>307</v>
      </c>
      <c r="H20" s="536">
        <v>423</v>
      </c>
      <c r="I20" s="536">
        <v>323</v>
      </c>
      <c r="J20" s="537">
        <v>356</v>
      </c>
      <c r="K20" s="538">
        <v>-6</v>
      </c>
      <c r="L20" s="349">
        <v>-1.6853932584269662</v>
      </c>
    </row>
    <row r="21" spans="1:12" s="110" customFormat="1" ht="15" customHeight="1" x14ac:dyDescent="0.2">
      <c r="A21" s="118" t="s">
        <v>113</v>
      </c>
      <c r="B21" s="119" t="s">
        <v>116</v>
      </c>
      <c r="C21" s="347"/>
      <c r="D21" s="347"/>
      <c r="E21" s="348"/>
      <c r="F21" s="536">
        <v>796</v>
      </c>
      <c r="G21" s="536">
        <v>514</v>
      </c>
      <c r="H21" s="536">
        <v>1079</v>
      </c>
      <c r="I21" s="536">
        <v>686</v>
      </c>
      <c r="J21" s="537">
        <v>865</v>
      </c>
      <c r="K21" s="538">
        <v>-69</v>
      </c>
      <c r="L21" s="349">
        <v>-7.9768786127167628</v>
      </c>
    </row>
    <row r="22" spans="1:12" s="110" customFormat="1" ht="15" customHeight="1" x14ac:dyDescent="0.2">
      <c r="A22" s="118"/>
      <c r="B22" s="119" t="s">
        <v>117</v>
      </c>
      <c r="C22" s="347"/>
      <c r="D22" s="347"/>
      <c r="E22" s="348"/>
      <c r="F22" s="536">
        <v>463</v>
      </c>
      <c r="G22" s="536">
        <v>418</v>
      </c>
      <c r="H22" s="536">
        <v>636</v>
      </c>
      <c r="I22" s="536">
        <v>580</v>
      </c>
      <c r="J22" s="537">
        <v>524</v>
      </c>
      <c r="K22" s="538">
        <v>-61</v>
      </c>
      <c r="L22" s="349">
        <v>-11.641221374045802</v>
      </c>
    </row>
    <row r="23" spans="1:12" s="110" customFormat="1" ht="15" customHeight="1" x14ac:dyDescent="0.2">
      <c r="A23" s="352" t="s">
        <v>347</v>
      </c>
      <c r="B23" s="353" t="s">
        <v>193</v>
      </c>
      <c r="C23" s="354"/>
      <c r="D23" s="354"/>
      <c r="E23" s="355"/>
      <c r="F23" s="539">
        <v>24</v>
      </c>
      <c r="G23" s="539">
        <v>24</v>
      </c>
      <c r="H23" s="539">
        <v>335</v>
      </c>
      <c r="I23" s="539">
        <v>15</v>
      </c>
      <c r="J23" s="540">
        <v>25</v>
      </c>
      <c r="K23" s="541">
        <v>-1</v>
      </c>
      <c r="L23" s="356">
        <v>-4</v>
      </c>
    </row>
    <row r="24" spans="1:12" s="110" customFormat="1" ht="15" customHeight="1" x14ac:dyDescent="0.2">
      <c r="A24" s="623" t="s">
        <v>348</v>
      </c>
      <c r="B24" s="624"/>
      <c r="C24" s="624"/>
      <c r="D24" s="624"/>
      <c r="E24" s="625"/>
      <c r="F24" s="357"/>
      <c r="G24" s="357"/>
      <c r="H24" s="357"/>
      <c r="I24" s="357"/>
      <c r="J24" s="357"/>
      <c r="K24" s="358"/>
      <c r="L24" s="359"/>
    </row>
    <row r="25" spans="1:12" s="110" customFormat="1" ht="15" customHeight="1" x14ac:dyDescent="0.2">
      <c r="A25" s="360" t="s">
        <v>104</v>
      </c>
      <c r="B25" s="361"/>
      <c r="C25" s="362"/>
      <c r="D25" s="362"/>
      <c r="E25" s="363"/>
      <c r="F25" s="542">
        <v>35.1</v>
      </c>
      <c r="G25" s="542">
        <v>44.8</v>
      </c>
      <c r="H25" s="542">
        <v>44.7</v>
      </c>
      <c r="I25" s="542">
        <v>43.5</v>
      </c>
      <c r="J25" s="542">
        <v>37.299999999999997</v>
      </c>
      <c r="K25" s="543" t="s">
        <v>349</v>
      </c>
      <c r="L25" s="364">
        <v>-2.1999999999999957</v>
      </c>
    </row>
    <row r="26" spans="1:12" s="110" customFormat="1" ht="15" customHeight="1" x14ac:dyDescent="0.2">
      <c r="A26" s="365" t="s">
        <v>105</v>
      </c>
      <c r="B26" s="366" t="s">
        <v>345</v>
      </c>
      <c r="C26" s="362"/>
      <c r="D26" s="362"/>
      <c r="E26" s="363"/>
      <c r="F26" s="542">
        <v>32.700000000000003</v>
      </c>
      <c r="G26" s="542">
        <v>43.7</v>
      </c>
      <c r="H26" s="542">
        <v>42.6</v>
      </c>
      <c r="I26" s="542">
        <v>43</v>
      </c>
      <c r="J26" s="544">
        <v>37.200000000000003</v>
      </c>
      <c r="K26" s="543" t="s">
        <v>349</v>
      </c>
      <c r="L26" s="364">
        <v>-4.5</v>
      </c>
    </row>
    <row r="27" spans="1:12" s="110" customFormat="1" ht="15" customHeight="1" x14ac:dyDescent="0.2">
      <c r="A27" s="365"/>
      <c r="B27" s="366" t="s">
        <v>346</v>
      </c>
      <c r="C27" s="362"/>
      <c r="D27" s="362"/>
      <c r="E27" s="363"/>
      <c r="F27" s="542">
        <v>39.5</v>
      </c>
      <c r="G27" s="542">
        <v>46.7</v>
      </c>
      <c r="H27" s="542">
        <v>48.5</v>
      </c>
      <c r="I27" s="542">
        <v>44.6</v>
      </c>
      <c r="J27" s="542">
        <v>37.4</v>
      </c>
      <c r="K27" s="543" t="s">
        <v>349</v>
      </c>
      <c r="L27" s="364">
        <v>2.1000000000000014</v>
      </c>
    </row>
    <row r="28" spans="1:12" s="110" customFormat="1" ht="15" customHeight="1" x14ac:dyDescent="0.2">
      <c r="A28" s="365" t="s">
        <v>113</v>
      </c>
      <c r="B28" s="366" t="s">
        <v>108</v>
      </c>
      <c r="C28" s="362"/>
      <c r="D28" s="362"/>
      <c r="E28" s="363"/>
      <c r="F28" s="542">
        <v>54.4</v>
      </c>
      <c r="G28" s="542">
        <v>57.5</v>
      </c>
      <c r="H28" s="542">
        <v>52.1</v>
      </c>
      <c r="I28" s="542">
        <v>51.1</v>
      </c>
      <c r="J28" s="542">
        <v>54.2</v>
      </c>
      <c r="K28" s="543" t="s">
        <v>349</v>
      </c>
      <c r="L28" s="364">
        <v>0.19999999999999574</v>
      </c>
    </row>
    <row r="29" spans="1:12" s="110" customFormat="1" ht="11.25" x14ac:dyDescent="0.2">
      <c r="A29" s="365"/>
      <c r="B29" s="366" t="s">
        <v>109</v>
      </c>
      <c r="C29" s="362"/>
      <c r="D29" s="362"/>
      <c r="E29" s="363"/>
      <c r="F29" s="542">
        <v>31.2</v>
      </c>
      <c r="G29" s="542">
        <v>42.6</v>
      </c>
      <c r="H29" s="542">
        <v>42.7</v>
      </c>
      <c r="I29" s="542">
        <v>42.2</v>
      </c>
      <c r="J29" s="544">
        <v>34.6</v>
      </c>
      <c r="K29" s="543" t="s">
        <v>349</v>
      </c>
      <c r="L29" s="364">
        <v>-3.4000000000000021</v>
      </c>
    </row>
    <row r="30" spans="1:12" s="110" customFormat="1" ht="15" customHeight="1" x14ac:dyDescent="0.2">
      <c r="A30" s="365"/>
      <c r="B30" s="366" t="s">
        <v>110</v>
      </c>
      <c r="C30" s="362"/>
      <c r="D30" s="362"/>
      <c r="E30" s="363"/>
      <c r="F30" s="542">
        <v>23.5</v>
      </c>
      <c r="G30" s="542">
        <v>37.299999999999997</v>
      </c>
      <c r="H30" s="542">
        <v>41.7</v>
      </c>
      <c r="I30" s="542">
        <v>38.700000000000003</v>
      </c>
      <c r="J30" s="542">
        <v>22.2</v>
      </c>
      <c r="K30" s="543" t="s">
        <v>349</v>
      </c>
      <c r="L30" s="364">
        <v>1.3000000000000007</v>
      </c>
    </row>
    <row r="31" spans="1:12" s="110" customFormat="1" ht="15" customHeight="1" x14ac:dyDescent="0.2">
      <c r="A31" s="365"/>
      <c r="B31" s="366" t="s">
        <v>111</v>
      </c>
      <c r="C31" s="362"/>
      <c r="D31" s="362"/>
      <c r="E31" s="363"/>
      <c r="F31" s="542">
        <v>45.5</v>
      </c>
      <c r="G31" s="542">
        <v>27.3</v>
      </c>
      <c r="H31" s="542">
        <v>40</v>
      </c>
      <c r="I31" s="542">
        <v>26.3</v>
      </c>
      <c r="J31" s="542">
        <v>30.4</v>
      </c>
      <c r="K31" s="543" t="s">
        <v>349</v>
      </c>
      <c r="L31" s="364">
        <v>15.100000000000001</v>
      </c>
    </row>
    <row r="32" spans="1:12" s="110" customFormat="1" ht="15" customHeight="1" x14ac:dyDescent="0.2">
      <c r="A32" s="367" t="s">
        <v>113</v>
      </c>
      <c r="B32" s="368" t="s">
        <v>181</v>
      </c>
      <c r="C32" s="362"/>
      <c r="D32" s="362"/>
      <c r="E32" s="363"/>
      <c r="F32" s="542">
        <v>34.200000000000003</v>
      </c>
      <c r="G32" s="542">
        <v>42.3</v>
      </c>
      <c r="H32" s="542">
        <v>41.5</v>
      </c>
      <c r="I32" s="542">
        <v>41.6</v>
      </c>
      <c r="J32" s="544">
        <v>36.5</v>
      </c>
      <c r="K32" s="543" t="s">
        <v>349</v>
      </c>
      <c r="L32" s="364">
        <v>-2.2999999999999972</v>
      </c>
    </row>
    <row r="33" spans="1:12" s="110" customFormat="1" ht="15" customHeight="1" x14ac:dyDescent="0.2">
      <c r="A33" s="367"/>
      <c r="B33" s="368" t="s">
        <v>182</v>
      </c>
      <c r="C33" s="362"/>
      <c r="D33" s="362"/>
      <c r="E33" s="363"/>
      <c r="F33" s="542">
        <v>37.5</v>
      </c>
      <c r="G33" s="542">
        <v>49.7</v>
      </c>
      <c r="H33" s="542">
        <v>51.9</v>
      </c>
      <c r="I33" s="542">
        <v>49.1</v>
      </c>
      <c r="J33" s="542">
        <v>39.5</v>
      </c>
      <c r="K33" s="543" t="s">
        <v>349</v>
      </c>
      <c r="L33" s="364">
        <v>-2</v>
      </c>
    </row>
    <row r="34" spans="1:12" s="369" customFormat="1" ht="15" customHeight="1" x14ac:dyDescent="0.2">
      <c r="A34" s="367" t="s">
        <v>113</v>
      </c>
      <c r="B34" s="368" t="s">
        <v>116</v>
      </c>
      <c r="C34" s="362"/>
      <c r="D34" s="362"/>
      <c r="E34" s="363"/>
      <c r="F34" s="542">
        <v>34.6</v>
      </c>
      <c r="G34" s="542">
        <v>43.2</v>
      </c>
      <c r="H34" s="542">
        <v>43.9</v>
      </c>
      <c r="I34" s="542">
        <v>38.700000000000003</v>
      </c>
      <c r="J34" s="542">
        <v>31.6</v>
      </c>
      <c r="K34" s="543" t="s">
        <v>349</v>
      </c>
      <c r="L34" s="364">
        <v>3</v>
      </c>
    </row>
    <row r="35" spans="1:12" s="369" customFormat="1" ht="11.25" x14ac:dyDescent="0.2">
      <c r="A35" s="370"/>
      <c r="B35" s="371" t="s">
        <v>117</v>
      </c>
      <c r="C35" s="372"/>
      <c r="D35" s="372"/>
      <c r="E35" s="373"/>
      <c r="F35" s="545">
        <v>36</v>
      </c>
      <c r="G35" s="545">
        <v>46.7</v>
      </c>
      <c r="H35" s="545">
        <v>45.5</v>
      </c>
      <c r="I35" s="545">
        <v>49.1</v>
      </c>
      <c r="J35" s="546">
        <v>46.4</v>
      </c>
      <c r="K35" s="547" t="s">
        <v>349</v>
      </c>
      <c r="L35" s="374">
        <v>-10.399999999999999</v>
      </c>
    </row>
    <row r="36" spans="1:12" s="369" customFormat="1" ht="15.95" customHeight="1" x14ac:dyDescent="0.2">
      <c r="A36" s="375" t="s">
        <v>350</v>
      </c>
      <c r="B36" s="376"/>
      <c r="C36" s="377"/>
      <c r="D36" s="376"/>
      <c r="E36" s="378"/>
      <c r="F36" s="548">
        <v>1227</v>
      </c>
      <c r="G36" s="548">
        <v>897</v>
      </c>
      <c r="H36" s="548">
        <v>1337</v>
      </c>
      <c r="I36" s="548">
        <v>1247</v>
      </c>
      <c r="J36" s="548">
        <v>1354</v>
      </c>
      <c r="K36" s="549">
        <v>-127</v>
      </c>
      <c r="L36" s="380">
        <v>-9.3796159527326441</v>
      </c>
    </row>
    <row r="37" spans="1:12" s="369" customFormat="1" ht="15.95" customHeight="1" x14ac:dyDescent="0.2">
      <c r="A37" s="381"/>
      <c r="B37" s="382" t="s">
        <v>113</v>
      </c>
      <c r="C37" s="382" t="s">
        <v>351</v>
      </c>
      <c r="D37" s="382"/>
      <c r="E37" s="383"/>
      <c r="F37" s="548">
        <v>431</v>
      </c>
      <c r="G37" s="548">
        <v>402</v>
      </c>
      <c r="H37" s="548">
        <v>597</v>
      </c>
      <c r="I37" s="548">
        <v>543</v>
      </c>
      <c r="J37" s="548">
        <v>505</v>
      </c>
      <c r="K37" s="549">
        <v>-74</v>
      </c>
      <c r="L37" s="380">
        <v>-14.653465346534654</v>
      </c>
    </row>
    <row r="38" spans="1:12" s="369" customFormat="1" ht="15.95" customHeight="1" x14ac:dyDescent="0.2">
      <c r="A38" s="381"/>
      <c r="B38" s="384" t="s">
        <v>105</v>
      </c>
      <c r="C38" s="384" t="s">
        <v>106</v>
      </c>
      <c r="D38" s="385"/>
      <c r="E38" s="383"/>
      <c r="F38" s="548">
        <v>786</v>
      </c>
      <c r="G38" s="548">
        <v>561</v>
      </c>
      <c r="H38" s="548">
        <v>869</v>
      </c>
      <c r="I38" s="548">
        <v>837</v>
      </c>
      <c r="J38" s="550">
        <v>886</v>
      </c>
      <c r="K38" s="549">
        <v>-100</v>
      </c>
      <c r="L38" s="380">
        <v>-11.286681715575622</v>
      </c>
    </row>
    <row r="39" spans="1:12" s="369" customFormat="1" ht="15.95" customHeight="1" x14ac:dyDescent="0.2">
      <c r="A39" s="381"/>
      <c r="B39" s="385"/>
      <c r="C39" s="382" t="s">
        <v>352</v>
      </c>
      <c r="D39" s="385"/>
      <c r="E39" s="383"/>
      <c r="F39" s="548">
        <v>257</v>
      </c>
      <c r="G39" s="548">
        <v>245</v>
      </c>
      <c r="H39" s="548">
        <v>370</v>
      </c>
      <c r="I39" s="548">
        <v>360</v>
      </c>
      <c r="J39" s="548">
        <v>330</v>
      </c>
      <c r="K39" s="549">
        <v>-73</v>
      </c>
      <c r="L39" s="380">
        <v>-22.121212121212121</v>
      </c>
    </row>
    <row r="40" spans="1:12" s="369" customFormat="1" ht="15.95" customHeight="1" x14ac:dyDescent="0.2">
      <c r="A40" s="381"/>
      <c r="B40" s="384"/>
      <c r="C40" s="384" t="s">
        <v>107</v>
      </c>
      <c r="D40" s="385"/>
      <c r="E40" s="383"/>
      <c r="F40" s="548">
        <v>441</v>
      </c>
      <c r="G40" s="548">
        <v>336</v>
      </c>
      <c r="H40" s="548">
        <v>468</v>
      </c>
      <c r="I40" s="548">
        <v>410</v>
      </c>
      <c r="J40" s="548">
        <v>468</v>
      </c>
      <c r="K40" s="549">
        <v>-27</v>
      </c>
      <c r="L40" s="380">
        <v>-5.7692307692307692</v>
      </c>
    </row>
    <row r="41" spans="1:12" s="369" customFormat="1" ht="24" customHeight="1" x14ac:dyDescent="0.2">
      <c r="A41" s="381"/>
      <c r="B41" s="385"/>
      <c r="C41" s="382" t="s">
        <v>352</v>
      </c>
      <c r="D41" s="385"/>
      <c r="E41" s="383"/>
      <c r="F41" s="548">
        <v>174</v>
      </c>
      <c r="G41" s="548">
        <v>157</v>
      </c>
      <c r="H41" s="548">
        <v>227</v>
      </c>
      <c r="I41" s="548">
        <v>183</v>
      </c>
      <c r="J41" s="550">
        <v>175</v>
      </c>
      <c r="K41" s="549">
        <v>-1</v>
      </c>
      <c r="L41" s="380">
        <v>-0.5714285714285714</v>
      </c>
    </row>
    <row r="42" spans="1:12" s="110" customFormat="1" ht="15" customHeight="1" x14ac:dyDescent="0.2">
      <c r="A42" s="381"/>
      <c r="B42" s="384" t="s">
        <v>113</v>
      </c>
      <c r="C42" s="384" t="s">
        <v>353</v>
      </c>
      <c r="D42" s="385"/>
      <c r="E42" s="383"/>
      <c r="F42" s="548">
        <v>239</v>
      </c>
      <c r="G42" s="548">
        <v>167</v>
      </c>
      <c r="H42" s="548">
        <v>288</v>
      </c>
      <c r="I42" s="548">
        <v>262</v>
      </c>
      <c r="J42" s="548">
        <v>260</v>
      </c>
      <c r="K42" s="549">
        <v>-21</v>
      </c>
      <c r="L42" s="380">
        <v>-8.0769230769230766</v>
      </c>
    </row>
    <row r="43" spans="1:12" s="110" customFormat="1" ht="15" customHeight="1" x14ac:dyDescent="0.2">
      <c r="A43" s="381"/>
      <c r="B43" s="385"/>
      <c r="C43" s="382" t="s">
        <v>352</v>
      </c>
      <c r="D43" s="385"/>
      <c r="E43" s="383"/>
      <c r="F43" s="548">
        <v>130</v>
      </c>
      <c r="G43" s="548">
        <v>96</v>
      </c>
      <c r="H43" s="548">
        <v>150</v>
      </c>
      <c r="I43" s="548">
        <v>134</v>
      </c>
      <c r="J43" s="548">
        <v>141</v>
      </c>
      <c r="K43" s="549">
        <v>-11</v>
      </c>
      <c r="L43" s="380">
        <v>-7.8014184397163122</v>
      </c>
    </row>
    <row r="44" spans="1:12" s="110" customFormat="1" ht="15" customHeight="1" x14ac:dyDescent="0.2">
      <c r="A44" s="381"/>
      <c r="B44" s="384"/>
      <c r="C44" s="366" t="s">
        <v>109</v>
      </c>
      <c r="D44" s="385"/>
      <c r="E44" s="383"/>
      <c r="F44" s="548">
        <v>858</v>
      </c>
      <c r="G44" s="548">
        <v>652</v>
      </c>
      <c r="H44" s="548">
        <v>931</v>
      </c>
      <c r="I44" s="548">
        <v>855</v>
      </c>
      <c r="J44" s="550">
        <v>963</v>
      </c>
      <c r="K44" s="549">
        <v>-105</v>
      </c>
      <c r="L44" s="380">
        <v>-10.903426791277258</v>
      </c>
    </row>
    <row r="45" spans="1:12" s="110" customFormat="1" ht="15" customHeight="1" x14ac:dyDescent="0.2">
      <c r="A45" s="381"/>
      <c r="B45" s="385"/>
      <c r="C45" s="382" t="s">
        <v>352</v>
      </c>
      <c r="D45" s="385"/>
      <c r="E45" s="383"/>
      <c r="F45" s="548">
        <v>268</v>
      </c>
      <c r="G45" s="548">
        <v>278</v>
      </c>
      <c r="H45" s="548">
        <v>398</v>
      </c>
      <c r="I45" s="548">
        <v>361</v>
      </c>
      <c r="J45" s="548">
        <v>333</v>
      </c>
      <c r="K45" s="549">
        <v>-65</v>
      </c>
      <c r="L45" s="380">
        <v>-19.51951951951952</v>
      </c>
    </row>
    <row r="46" spans="1:12" s="110" customFormat="1" ht="15" customHeight="1" x14ac:dyDescent="0.2">
      <c r="A46" s="381"/>
      <c r="B46" s="384"/>
      <c r="C46" s="366" t="s">
        <v>110</v>
      </c>
      <c r="D46" s="385"/>
      <c r="E46" s="383"/>
      <c r="F46" s="548">
        <v>119</v>
      </c>
      <c r="G46" s="548">
        <v>67</v>
      </c>
      <c r="H46" s="548">
        <v>103</v>
      </c>
      <c r="I46" s="548">
        <v>111</v>
      </c>
      <c r="J46" s="548">
        <v>108</v>
      </c>
      <c r="K46" s="549">
        <v>11</v>
      </c>
      <c r="L46" s="380">
        <v>10.185185185185185</v>
      </c>
    </row>
    <row r="47" spans="1:12" s="110" customFormat="1" ht="15" customHeight="1" x14ac:dyDescent="0.2">
      <c r="A47" s="381"/>
      <c r="B47" s="385"/>
      <c r="C47" s="382" t="s">
        <v>352</v>
      </c>
      <c r="D47" s="385"/>
      <c r="E47" s="383"/>
      <c r="F47" s="548">
        <v>28</v>
      </c>
      <c r="G47" s="548">
        <v>25</v>
      </c>
      <c r="H47" s="548">
        <v>43</v>
      </c>
      <c r="I47" s="548">
        <v>43</v>
      </c>
      <c r="J47" s="550">
        <v>24</v>
      </c>
      <c r="K47" s="549">
        <v>4</v>
      </c>
      <c r="L47" s="380">
        <v>16.666666666666668</v>
      </c>
    </row>
    <row r="48" spans="1:12" s="110" customFormat="1" ht="15" customHeight="1" x14ac:dyDescent="0.2">
      <c r="A48" s="381"/>
      <c r="B48" s="385"/>
      <c r="C48" s="366" t="s">
        <v>111</v>
      </c>
      <c r="D48" s="386"/>
      <c r="E48" s="387"/>
      <c r="F48" s="548">
        <v>11</v>
      </c>
      <c r="G48" s="548">
        <v>11</v>
      </c>
      <c r="H48" s="548">
        <v>15</v>
      </c>
      <c r="I48" s="548">
        <v>19</v>
      </c>
      <c r="J48" s="548">
        <v>23</v>
      </c>
      <c r="K48" s="549">
        <v>-12</v>
      </c>
      <c r="L48" s="380">
        <v>-52.173913043478258</v>
      </c>
    </row>
    <row r="49" spans="1:12" s="110" customFormat="1" ht="15" customHeight="1" x14ac:dyDescent="0.2">
      <c r="A49" s="381"/>
      <c r="B49" s="385"/>
      <c r="C49" s="382" t="s">
        <v>352</v>
      </c>
      <c r="D49" s="385"/>
      <c r="E49" s="383"/>
      <c r="F49" s="548">
        <v>5</v>
      </c>
      <c r="G49" s="548">
        <v>3</v>
      </c>
      <c r="H49" s="548">
        <v>6</v>
      </c>
      <c r="I49" s="548">
        <v>5</v>
      </c>
      <c r="J49" s="548">
        <v>7</v>
      </c>
      <c r="K49" s="549">
        <v>-2</v>
      </c>
      <c r="L49" s="380">
        <v>-28.571428571428573</v>
      </c>
    </row>
    <row r="50" spans="1:12" s="110" customFormat="1" ht="15" customHeight="1" x14ac:dyDescent="0.2">
      <c r="A50" s="381"/>
      <c r="B50" s="384" t="s">
        <v>113</v>
      </c>
      <c r="C50" s="382" t="s">
        <v>181</v>
      </c>
      <c r="D50" s="385"/>
      <c r="E50" s="383"/>
      <c r="F50" s="548">
        <v>878</v>
      </c>
      <c r="G50" s="548">
        <v>591</v>
      </c>
      <c r="H50" s="548">
        <v>934</v>
      </c>
      <c r="I50" s="548">
        <v>927</v>
      </c>
      <c r="J50" s="550">
        <v>1000</v>
      </c>
      <c r="K50" s="549">
        <v>-122</v>
      </c>
      <c r="L50" s="380">
        <v>-12.2</v>
      </c>
    </row>
    <row r="51" spans="1:12" s="110" customFormat="1" ht="15" customHeight="1" x14ac:dyDescent="0.2">
      <c r="A51" s="381"/>
      <c r="B51" s="385"/>
      <c r="C51" s="382" t="s">
        <v>352</v>
      </c>
      <c r="D51" s="385"/>
      <c r="E51" s="383"/>
      <c r="F51" s="548">
        <v>300</v>
      </c>
      <c r="G51" s="548">
        <v>250</v>
      </c>
      <c r="H51" s="548">
        <v>388</v>
      </c>
      <c r="I51" s="548">
        <v>386</v>
      </c>
      <c r="J51" s="548">
        <v>365</v>
      </c>
      <c r="K51" s="549">
        <v>-65</v>
      </c>
      <c r="L51" s="380">
        <v>-17.80821917808219</v>
      </c>
    </row>
    <row r="52" spans="1:12" s="110" customFormat="1" ht="15" customHeight="1" x14ac:dyDescent="0.2">
      <c r="A52" s="381"/>
      <c r="B52" s="384"/>
      <c r="C52" s="382" t="s">
        <v>182</v>
      </c>
      <c r="D52" s="385"/>
      <c r="E52" s="383"/>
      <c r="F52" s="548">
        <v>349</v>
      </c>
      <c r="G52" s="548">
        <v>306</v>
      </c>
      <c r="H52" s="548">
        <v>403</v>
      </c>
      <c r="I52" s="548">
        <v>320</v>
      </c>
      <c r="J52" s="548">
        <v>354</v>
      </c>
      <c r="K52" s="549">
        <v>-5</v>
      </c>
      <c r="L52" s="380">
        <v>-1.4124293785310735</v>
      </c>
    </row>
    <row r="53" spans="1:12" s="269" customFormat="1" ht="11.25" customHeight="1" x14ac:dyDescent="0.2">
      <c r="A53" s="381"/>
      <c r="B53" s="385"/>
      <c r="C53" s="382" t="s">
        <v>352</v>
      </c>
      <c r="D53" s="385"/>
      <c r="E53" s="383"/>
      <c r="F53" s="548">
        <v>131</v>
      </c>
      <c r="G53" s="548">
        <v>152</v>
      </c>
      <c r="H53" s="548">
        <v>209</v>
      </c>
      <c r="I53" s="548">
        <v>157</v>
      </c>
      <c r="J53" s="550">
        <v>140</v>
      </c>
      <c r="K53" s="549">
        <v>-9</v>
      </c>
      <c r="L53" s="380">
        <v>-6.4285714285714288</v>
      </c>
    </row>
    <row r="54" spans="1:12" s="151" customFormat="1" ht="12.75" customHeight="1" x14ac:dyDescent="0.2">
      <c r="A54" s="381"/>
      <c r="B54" s="384" t="s">
        <v>113</v>
      </c>
      <c r="C54" s="384" t="s">
        <v>116</v>
      </c>
      <c r="D54" s="385"/>
      <c r="E54" s="383"/>
      <c r="F54" s="548">
        <v>768</v>
      </c>
      <c r="G54" s="548">
        <v>484</v>
      </c>
      <c r="H54" s="548">
        <v>729</v>
      </c>
      <c r="I54" s="548">
        <v>669</v>
      </c>
      <c r="J54" s="548">
        <v>831</v>
      </c>
      <c r="K54" s="549">
        <v>-63</v>
      </c>
      <c r="L54" s="380">
        <v>-7.581227436823105</v>
      </c>
    </row>
    <row r="55" spans="1:12" ht="11.25" x14ac:dyDescent="0.2">
      <c r="A55" s="381"/>
      <c r="B55" s="385"/>
      <c r="C55" s="382" t="s">
        <v>352</v>
      </c>
      <c r="D55" s="385"/>
      <c r="E55" s="383"/>
      <c r="F55" s="548">
        <v>266</v>
      </c>
      <c r="G55" s="548">
        <v>209</v>
      </c>
      <c r="H55" s="548">
        <v>320</v>
      </c>
      <c r="I55" s="548">
        <v>259</v>
      </c>
      <c r="J55" s="548">
        <v>263</v>
      </c>
      <c r="K55" s="549">
        <v>3</v>
      </c>
      <c r="L55" s="380">
        <v>1.1406844106463878</v>
      </c>
    </row>
    <row r="56" spans="1:12" ht="14.25" customHeight="1" x14ac:dyDescent="0.2">
      <c r="A56" s="381"/>
      <c r="B56" s="385"/>
      <c r="C56" s="384" t="s">
        <v>117</v>
      </c>
      <c r="D56" s="385"/>
      <c r="E56" s="383"/>
      <c r="F56" s="548">
        <v>458</v>
      </c>
      <c r="G56" s="548">
        <v>413</v>
      </c>
      <c r="H56" s="548">
        <v>606</v>
      </c>
      <c r="I56" s="548">
        <v>576</v>
      </c>
      <c r="J56" s="548">
        <v>521</v>
      </c>
      <c r="K56" s="549">
        <v>-63</v>
      </c>
      <c r="L56" s="380">
        <v>-12.092130518234166</v>
      </c>
    </row>
    <row r="57" spans="1:12" ht="18.75" customHeight="1" x14ac:dyDescent="0.2">
      <c r="A57" s="388"/>
      <c r="B57" s="389"/>
      <c r="C57" s="390" t="s">
        <v>352</v>
      </c>
      <c r="D57" s="389"/>
      <c r="E57" s="391"/>
      <c r="F57" s="551">
        <v>165</v>
      </c>
      <c r="G57" s="552">
        <v>193</v>
      </c>
      <c r="H57" s="552">
        <v>276</v>
      </c>
      <c r="I57" s="552">
        <v>283</v>
      </c>
      <c r="J57" s="552">
        <v>242</v>
      </c>
      <c r="K57" s="553">
        <f t="shared" ref="K57" si="0">IF(OR(F57=".",J57=".")=TRUE,".",IF(OR(F57="*",J57="*")=TRUE,"*",IF(AND(F57="-",J57="-")=TRUE,"-",IF(AND(ISNUMBER(J57),ISNUMBER(F57))=TRUE,IF(F57-J57=0,0,F57-J57),IF(ISNUMBER(F57)=TRUE,F57,-J57)))))</f>
        <v>-77</v>
      </c>
      <c r="L57" s="392">
        <f t="shared" ref="L57" si="1">IF(K57 =".",".",IF(K57 ="*","*",IF(K57="-","-",IF(K57=0,0,IF(OR(J57="-",J57=".",F57="-",F57=".")=TRUE,"X",IF(J57=0,"0,0",IF(ABS(K57*100/J57)&gt;250,".X",(K57*100/J57))))))))</f>
        <v>-31.818181818181817</v>
      </c>
    </row>
    <row r="58" spans="1:12" ht="11.25" x14ac:dyDescent="0.2">
      <c r="A58" s="393"/>
      <c r="B58" s="385"/>
      <c r="C58" s="382"/>
      <c r="D58" s="385"/>
      <c r="E58" s="385"/>
      <c r="F58" s="394"/>
      <c r="G58" s="394"/>
      <c r="H58" s="394"/>
      <c r="I58" s="379"/>
      <c r="J58" s="394"/>
      <c r="K58" s="395"/>
      <c r="L58" s="269" t="s">
        <v>45</v>
      </c>
    </row>
    <row r="59" spans="1:12" ht="20.25" customHeight="1" x14ac:dyDescent="0.2">
      <c r="A59" s="626" t="s">
        <v>354</v>
      </c>
      <c r="B59" s="627"/>
      <c r="C59" s="627"/>
      <c r="D59" s="626"/>
      <c r="E59" s="627"/>
      <c r="F59" s="627"/>
      <c r="G59" s="627"/>
      <c r="H59" s="627"/>
      <c r="I59" s="627"/>
      <c r="J59" s="627"/>
      <c r="K59" s="627"/>
      <c r="L59" s="627"/>
    </row>
    <row r="60" spans="1:12" ht="11.25" customHeight="1" x14ac:dyDescent="0.2">
      <c r="A60" s="628" t="s">
        <v>355</v>
      </c>
      <c r="B60" s="629"/>
      <c r="C60" s="629"/>
      <c r="D60" s="629"/>
      <c r="E60" s="629"/>
      <c r="F60" s="629"/>
      <c r="G60" s="629"/>
      <c r="H60" s="629"/>
      <c r="I60" s="629"/>
      <c r="J60" s="629"/>
      <c r="K60" s="629"/>
      <c r="L60" s="629"/>
    </row>
    <row r="61" spans="1:12" ht="12.75" customHeight="1" x14ac:dyDescent="0.2">
      <c r="A61" s="630" t="s">
        <v>356</v>
      </c>
      <c r="B61" s="631"/>
      <c r="C61" s="631"/>
      <c r="D61" s="631"/>
      <c r="E61" s="631"/>
      <c r="F61" s="631"/>
      <c r="G61" s="631"/>
      <c r="H61" s="631"/>
      <c r="I61" s="631"/>
      <c r="J61" s="631"/>
      <c r="K61" s="631"/>
      <c r="L61" s="631"/>
    </row>
    <row r="62" spans="1:12" ht="15.95" customHeight="1" x14ac:dyDescent="0.2">
      <c r="A62" s="396"/>
      <c r="B62" s="396"/>
      <c r="C62" s="396"/>
      <c r="D62" s="396"/>
      <c r="E62" s="396"/>
      <c r="F62" s="396"/>
      <c r="G62" s="396"/>
      <c r="H62" s="396"/>
      <c r="I62" s="396"/>
      <c r="J62" s="397"/>
      <c r="K62" s="397"/>
      <c r="L62" s="398"/>
    </row>
    <row r="63" spans="1:12" ht="15.95" customHeight="1" x14ac:dyDescent="0.2">
      <c r="A63" s="398"/>
      <c r="B63" s="399"/>
      <c r="C63" s="398"/>
      <c r="D63" s="399"/>
      <c r="E63" s="399"/>
      <c r="F63" s="397"/>
      <c r="G63" s="397"/>
      <c r="H63" s="397"/>
      <c r="I63" s="397"/>
      <c r="J63" s="397"/>
      <c r="K63" s="397"/>
      <c r="L63" s="400"/>
    </row>
    <row r="64" spans="1:12" ht="15.95" customHeight="1" x14ac:dyDescent="0.2">
      <c r="A64" s="398"/>
      <c r="B64" s="399"/>
      <c r="C64" s="398"/>
      <c r="D64" s="399"/>
      <c r="E64" s="399"/>
      <c r="F64" s="397"/>
      <c r="G64" s="397"/>
      <c r="H64" s="397"/>
      <c r="I64" s="397"/>
      <c r="J64" s="397"/>
      <c r="K64" s="397"/>
      <c r="L64" s="400"/>
    </row>
    <row r="65" spans="12:12" ht="15.95" customHeight="1" x14ac:dyDescent="0.2">
      <c r="L65" s="401"/>
    </row>
  </sheetData>
  <mergeCells count="15">
    <mergeCell ref="A3:L3"/>
    <mergeCell ref="A5:D5"/>
    <mergeCell ref="A7:E10"/>
    <mergeCell ref="F7:L7"/>
    <mergeCell ref="F8:F9"/>
    <mergeCell ref="G8:G9"/>
    <mergeCell ref="H8:H9"/>
    <mergeCell ref="I8:I9"/>
    <mergeCell ref="J8:J9"/>
    <mergeCell ref="K8:L8"/>
    <mergeCell ref="A11:E11"/>
    <mergeCell ref="A24:E24"/>
    <mergeCell ref="A59:L59"/>
    <mergeCell ref="A60:L60"/>
    <mergeCell ref="A61:L61"/>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47" t="s">
        <v>358</v>
      </c>
      <c r="E7" s="648"/>
      <c r="F7" s="648"/>
      <c r="G7" s="648"/>
      <c r="H7" s="649"/>
      <c r="I7" s="650" t="s">
        <v>359</v>
      </c>
      <c r="J7" s="651"/>
      <c r="K7" s="96"/>
      <c r="L7" s="96"/>
      <c r="M7" s="96"/>
      <c r="N7" s="96"/>
      <c r="O7" s="96"/>
    </row>
    <row r="8" spans="1:15" ht="21.75" customHeight="1" x14ac:dyDescent="0.2">
      <c r="A8" s="616"/>
      <c r="B8" s="617"/>
      <c r="C8" s="583"/>
      <c r="D8" s="566" t="s">
        <v>335</v>
      </c>
      <c r="E8" s="566" t="s">
        <v>337</v>
      </c>
      <c r="F8" s="566" t="s">
        <v>338</v>
      </c>
      <c r="G8" s="566" t="s">
        <v>339</v>
      </c>
      <c r="H8" s="566" t="s">
        <v>340</v>
      </c>
      <c r="I8" s="652"/>
      <c r="J8" s="653"/>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1260</v>
      </c>
      <c r="E11" s="114">
        <v>932</v>
      </c>
      <c r="F11" s="114">
        <v>1718</v>
      </c>
      <c r="G11" s="114">
        <v>1268</v>
      </c>
      <c r="H11" s="140">
        <v>1392</v>
      </c>
      <c r="I11" s="115">
        <v>-132</v>
      </c>
      <c r="J11" s="116">
        <v>-9.4827586206896548</v>
      </c>
    </row>
    <row r="12" spans="1:15" s="110" customFormat="1" ht="24.95" customHeight="1" x14ac:dyDescent="0.2">
      <c r="A12" s="193" t="s">
        <v>132</v>
      </c>
      <c r="B12" s="194" t="s">
        <v>133</v>
      </c>
      <c r="C12" s="113">
        <v>1.0317460317460319</v>
      </c>
      <c r="D12" s="115">
        <v>13</v>
      </c>
      <c r="E12" s="114" t="s">
        <v>513</v>
      </c>
      <c r="F12" s="114">
        <v>9</v>
      </c>
      <c r="G12" s="114">
        <v>9</v>
      </c>
      <c r="H12" s="140" t="s">
        <v>513</v>
      </c>
      <c r="I12" s="115" t="s">
        <v>513</v>
      </c>
      <c r="J12" s="116" t="s">
        <v>513</v>
      </c>
    </row>
    <row r="13" spans="1:15" s="110" customFormat="1" ht="24.95" customHeight="1" x14ac:dyDescent="0.2">
      <c r="A13" s="193" t="s">
        <v>134</v>
      </c>
      <c r="B13" s="199" t="s">
        <v>214</v>
      </c>
      <c r="C13" s="113" t="s">
        <v>513</v>
      </c>
      <c r="D13" s="115" t="s">
        <v>513</v>
      </c>
      <c r="E13" s="114" t="s">
        <v>513</v>
      </c>
      <c r="F13" s="114" t="s">
        <v>513</v>
      </c>
      <c r="G13" s="114" t="s">
        <v>513</v>
      </c>
      <c r="H13" s="140" t="s">
        <v>513</v>
      </c>
      <c r="I13" s="115" t="s">
        <v>513</v>
      </c>
      <c r="J13" s="116" t="s">
        <v>513</v>
      </c>
    </row>
    <row r="14" spans="1:15" s="287" customFormat="1" ht="24.95" customHeight="1" x14ac:dyDescent="0.2">
      <c r="A14" s="193" t="s">
        <v>215</v>
      </c>
      <c r="B14" s="199" t="s">
        <v>137</v>
      </c>
      <c r="C14" s="113">
        <v>10.634920634920634</v>
      </c>
      <c r="D14" s="115">
        <v>134</v>
      </c>
      <c r="E14" s="114">
        <v>75</v>
      </c>
      <c r="F14" s="114">
        <v>182</v>
      </c>
      <c r="G14" s="114">
        <v>117</v>
      </c>
      <c r="H14" s="140">
        <v>155</v>
      </c>
      <c r="I14" s="115">
        <v>-21</v>
      </c>
      <c r="J14" s="116">
        <v>-13.548387096774194</v>
      </c>
      <c r="K14" s="110"/>
      <c r="L14" s="110"/>
      <c r="M14" s="110"/>
      <c r="N14" s="110"/>
      <c r="O14" s="110"/>
    </row>
    <row r="15" spans="1:15" s="110" customFormat="1" ht="24.95" customHeight="1" x14ac:dyDescent="0.2">
      <c r="A15" s="193" t="s">
        <v>216</v>
      </c>
      <c r="B15" s="199" t="s">
        <v>217</v>
      </c>
      <c r="C15" s="113">
        <v>0.55555555555555558</v>
      </c>
      <c r="D15" s="115">
        <v>7</v>
      </c>
      <c r="E15" s="114">
        <v>7</v>
      </c>
      <c r="F15" s="114">
        <v>12</v>
      </c>
      <c r="G15" s="114">
        <v>12</v>
      </c>
      <c r="H15" s="140">
        <v>15</v>
      </c>
      <c r="I15" s="115">
        <v>-8</v>
      </c>
      <c r="J15" s="116">
        <v>-53.333333333333336</v>
      </c>
    </row>
    <row r="16" spans="1:15" s="287" customFormat="1" ht="24.95" customHeight="1" x14ac:dyDescent="0.2">
      <c r="A16" s="193" t="s">
        <v>218</v>
      </c>
      <c r="B16" s="199" t="s">
        <v>141</v>
      </c>
      <c r="C16" s="113">
        <v>8.412698412698413</v>
      </c>
      <c r="D16" s="115">
        <v>106</v>
      </c>
      <c r="E16" s="114">
        <v>53</v>
      </c>
      <c r="F16" s="114">
        <v>138</v>
      </c>
      <c r="G16" s="114">
        <v>93</v>
      </c>
      <c r="H16" s="140">
        <v>113</v>
      </c>
      <c r="I16" s="115">
        <v>-7</v>
      </c>
      <c r="J16" s="116">
        <v>-6.1946902654867255</v>
      </c>
      <c r="K16" s="110"/>
      <c r="L16" s="110"/>
      <c r="M16" s="110"/>
      <c r="N16" s="110"/>
      <c r="O16" s="110"/>
    </row>
    <row r="17" spans="1:15" s="110" customFormat="1" ht="24.95" customHeight="1" x14ac:dyDescent="0.2">
      <c r="A17" s="193" t="s">
        <v>142</v>
      </c>
      <c r="B17" s="199" t="s">
        <v>220</v>
      </c>
      <c r="C17" s="113">
        <v>1.6666666666666667</v>
      </c>
      <c r="D17" s="115">
        <v>21</v>
      </c>
      <c r="E17" s="114">
        <v>15</v>
      </c>
      <c r="F17" s="114">
        <v>32</v>
      </c>
      <c r="G17" s="114">
        <v>12</v>
      </c>
      <c r="H17" s="140">
        <v>27</v>
      </c>
      <c r="I17" s="115">
        <v>-6</v>
      </c>
      <c r="J17" s="116">
        <v>-22.222222222222221</v>
      </c>
    </row>
    <row r="18" spans="1:15" s="287" customFormat="1" ht="24.95" customHeight="1" x14ac:dyDescent="0.2">
      <c r="A18" s="201" t="s">
        <v>144</v>
      </c>
      <c r="B18" s="202" t="s">
        <v>145</v>
      </c>
      <c r="C18" s="113" t="s">
        <v>513</v>
      </c>
      <c r="D18" s="115" t="s">
        <v>513</v>
      </c>
      <c r="E18" s="114" t="s">
        <v>513</v>
      </c>
      <c r="F18" s="114" t="s">
        <v>513</v>
      </c>
      <c r="G18" s="114" t="s">
        <v>513</v>
      </c>
      <c r="H18" s="140" t="s">
        <v>513</v>
      </c>
      <c r="I18" s="115" t="s">
        <v>513</v>
      </c>
      <c r="J18" s="116" t="s">
        <v>513</v>
      </c>
      <c r="K18" s="110"/>
      <c r="L18" s="110"/>
      <c r="M18" s="110"/>
      <c r="N18" s="110"/>
      <c r="O18" s="110"/>
    </row>
    <row r="19" spans="1:15" s="110" customFormat="1" ht="24.95" customHeight="1" x14ac:dyDescent="0.2">
      <c r="A19" s="193" t="s">
        <v>146</v>
      </c>
      <c r="B19" s="199" t="s">
        <v>147</v>
      </c>
      <c r="C19" s="113">
        <v>12.53968253968254</v>
      </c>
      <c r="D19" s="115">
        <v>158</v>
      </c>
      <c r="E19" s="114">
        <v>159</v>
      </c>
      <c r="F19" s="114">
        <v>248</v>
      </c>
      <c r="G19" s="114">
        <v>161</v>
      </c>
      <c r="H19" s="140">
        <v>192</v>
      </c>
      <c r="I19" s="115">
        <v>-34</v>
      </c>
      <c r="J19" s="116">
        <v>-17.708333333333332</v>
      </c>
    </row>
    <row r="20" spans="1:15" s="287" customFormat="1" ht="24.95" customHeight="1" x14ac:dyDescent="0.2">
      <c r="A20" s="193" t="s">
        <v>148</v>
      </c>
      <c r="B20" s="199" t="s">
        <v>149</v>
      </c>
      <c r="C20" s="113">
        <v>5.9523809523809526</v>
      </c>
      <c r="D20" s="115">
        <v>75</v>
      </c>
      <c r="E20" s="114">
        <v>41</v>
      </c>
      <c r="F20" s="114">
        <v>78</v>
      </c>
      <c r="G20" s="114">
        <v>82</v>
      </c>
      <c r="H20" s="140">
        <v>80</v>
      </c>
      <c r="I20" s="115">
        <v>-5</v>
      </c>
      <c r="J20" s="116">
        <v>-6.25</v>
      </c>
      <c r="K20" s="110"/>
      <c r="L20" s="110"/>
      <c r="M20" s="110"/>
      <c r="N20" s="110"/>
      <c r="O20" s="110"/>
    </row>
    <row r="21" spans="1:15" s="110" customFormat="1" ht="24.95" customHeight="1" x14ac:dyDescent="0.2">
      <c r="A21" s="201" t="s">
        <v>150</v>
      </c>
      <c r="B21" s="202" t="s">
        <v>151</v>
      </c>
      <c r="C21" s="113">
        <v>5.3968253968253972</v>
      </c>
      <c r="D21" s="115">
        <v>68</v>
      </c>
      <c r="E21" s="114">
        <v>65</v>
      </c>
      <c r="F21" s="114">
        <v>95</v>
      </c>
      <c r="G21" s="114">
        <v>75</v>
      </c>
      <c r="H21" s="140">
        <v>107</v>
      </c>
      <c r="I21" s="115">
        <v>-39</v>
      </c>
      <c r="J21" s="116">
        <v>-36.44859813084112</v>
      </c>
    </row>
    <row r="22" spans="1:15" s="110" customFormat="1" ht="24.95" customHeight="1" x14ac:dyDescent="0.2">
      <c r="A22" s="201" t="s">
        <v>152</v>
      </c>
      <c r="B22" s="199" t="s">
        <v>153</v>
      </c>
      <c r="C22" s="113">
        <v>1.746031746031746</v>
      </c>
      <c r="D22" s="115">
        <v>22</v>
      </c>
      <c r="E22" s="114">
        <v>10</v>
      </c>
      <c r="F22" s="114">
        <v>31</v>
      </c>
      <c r="G22" s="114" t="s">
        <v>513</v>
      </c>
      <c r="H22" s="140">
        <v>19</v>
      </c>
      <c r="I22" s="115">
        <v>3</v>
      </c>
      <c r="J22" s="116">
        <v>15.789473684210526</v>
      </c>
    </row>
    <row r="23" spans="1:15" s="110" customFormat="1" ht="24.95" customHeight="1" x14ac:dyDescent="0.2">
      <c r="A23" s="193" t="s">
        <v>154</v>
      </c>
      <c r="B23" s="199" t="s">
        <v>155</v>
      </c>
      <c r="C23" s="113" t="s">
        <v>513</v>
      </c>
      <c r="D23" s="115" t="s">
        <v>513</v>
      </c>
      <c r="E23" s="114" t="s">
        <v>513</v>
      </c>
      <c r="F23" s="114" t="s">
        <v>513</v>
      </c>
      <c r="G23" s="114" t="s">
        <v>513</v>
      </c>
      <c r="H23" s="140">
        <v>8</v>
      </c>
      <c r="I23" s="115" t="s">
        <v>513</v>
      </c>
      <c r="J23" s="116" t="s">
        <v>513</v>
      </c>
    </row>
    <row r="24" spans="1:15" s="110" customFormat="1" ht="24.95" customHeight="1" x14ac:dyDescent="0.2">
      <c r="A24" s="193" t="s">
        <v>156</v>
      </c>
      <c r="B24" s="199" t="s">
        <v>221</v>
      </c>
      <c r="C24" s="113">
        <v>4.6031746031746028</v>
      </c>
      <c r="D24" s="115">
        <v>58</v>
      </c>
      <c r="E24" s="114">
        <v>47</v>
      </c>
      <c r="F24" s="114">
        <v>80</v>
      </c>
      <c r="G24" s="114">
        <v>31</v>
      </c>
      <c r="H24" s="140">
        <v>114</v>
      </c>
      <c r="I24" s="115">
        <v>-56</v>
      </c>
      <c r="J24" s="116">
        <v>-49.122807017543863</v>
      </c>
    </row>
    <row r="25" spans="1:15" s="110" customFormat="1" ht="24.95" customHeight="1" x14ac:dyDescent="0.2">
      <c r="A25" s="193" t="s">
        <v>222</v>
      </c>
      <c r="B25" s="204" t="s">
        <v>159</v>
      </c>
      <c r="C25" s="113">
        <v>3.4126984126984126</v>
      </c>
      <c r="D25" s="115">
        <v>43</v>
      </c>
      <c r="E25" s="114">
        <v>37</v>
      </c>
      <c r="F25" s="114">
        <v>41</v>
      </c>
      <c r="G25" s="114">
        <v>79</v>
      </c>
      <c r="H25" s="140">
        <v>31</v>
      </c>
      <c r="I25" s="115">
        <v>12</v>
      </c>
      <c r="J25" s="116">
        <v>38.70967741935484</v>
      </c>
    </row>
    <row r="26" spans="1:15" s="110" customFormat="1" ht="24.95" customHeight="1" x14ac:dyDescent="0.2">
      <c r="A26" s="201">
        <v>782.78300000000002</v>
      </c>
      <c r="B26" s="203" t="s">
        <v>160</v>
      </c>
      <c r="C26" s="113" t="s">
        <v>513</v>
      </c>
      <c r="D26" s="115" t="s">
        <v>513</v>
      </c>
      <c r="E26" s="114" t="s">
        <v>513</v>
      </c>
      <c r="F26" s="114" t="s">
        <v>513</v>
      </c>
      <c r="G26" s="114" t="s">
        <v>513</v>
      </c>
      <c r="H26" s="140">
        <v>382</v>
      </c>
      <c r="I26" s="115" t="s">
        <v>513</v>
      </c>
      <c r="J26" s="116" t="s">
        <v>513</v>
      </c>
    </row>
    <row r="27" spans="1:15" s="110" customFormat="1" ht="24.95" customHeight="1" x14ac:dyDescent="0.2">
      <c r="A27" s="193" t="s">
        <v>161</v>
      </c>
      <c r="B27" s="199" t="s">
        <v>162</v>
      </c>
      <c r="C27" s="113">
        <v>2.2222222222222223</v>
      </c>
      <c r="D27" s="115">
        <v>28</v>
      </c>
      <c r="E27" s="114">
        <v>30</v>
      </c>
      <c r="F27" s="114">
        <v>34</v>
      </c>
      <c r="G27" s="114">
        <v>40</v>
      </c>
      <c r="H27" s="140">
        <v>22</v>
      </c>
      <c r="I27" s="115">
        <v>6</v>
      </c>
      <c r="J27" s="116">
        <v>27.272727272727273</v>
      </c>
    </row>
    <row r="28" spans="1:15" s="110" customFormat="1" ht="24.95" customHeight="1" x14ac:dyDescent="0.2">
      <c r="A28" s="193" t="s">
        <v>163</v>
      </c>
      <c r="B28" s="199" t="s">
        <v>164</v>
      </c>
      <c r="C28" s="113">
        <v>4.5238095238095237</v>
      </c>
      <c r="D28" s="115">
        <v>57</v>
      </c>
      <c r="E28" s="114">
        <v>21</v>
      </c>
      <c r="F28" s="114">
        <v>86</v>
      </c>
      <c r="G28" s="114">
        <v>13</v>
      </c>
      <c r="H28" s="140">
        <v>32</v>
      </c>
      <c r="I28" s="115">
        <v>25</v>
      </c>
      <c r="J28" s="116">
        <v>78.125</v>
      </c>
    </row>
    <row r="29" spans="1:15" s="110" customFormat="1" ht="24.95" customHeight="1" x14ac:dyDescent="0.2">
      <c r="A29" s="193">
        <v>86</v>
      </c>
      <c r="B29" s="199" t="s">
        <v>165</v>
      </c>
      <c r="C29" s="113">
        <v>4.2857142857142856</v>
      </c>
      <c r="D29" s="115">
        <v>54</v>
      </c>
      <c r="E29" s="114">
        <v>36</v>
      </c>
      <c r="F29" s="114">
        <v>87</v>
      </c>
      <c r="G29" s="114">
        <v>39</v>
      </c>
      <c r="H29" s="140">
        <v>75</v>
      </c>
      <c r="I29" s="115">
        <v>-21</v>
      </c>
      <c r="J29" s="116">
        <v>-28</v>
      </c>
    </row>
    <row r="30" spans="1:15" s="110" customFormat="1" ht="24.95" customHeight="1" x14ac:dyDescent="0.2">
      <c r="A30" s="193">
        <v>87.88</v>
      </c>
      <c r="B30" s="204" t="s">
        <v>166</v>
      </c>
      <c r="C30" s="113">
        <v>2.6984126984126986</v>
      </c>
      <c r="D30" s="115">
        <v>34</v>
      </c>
      <c r="E30" s="114">
        <v>35</v>
      </c>
      <c r="F30" s="114">
        <v>91</v>
      </c>
      <c r="G30" s="114">
        <v>28</v>
      </c>
      <c r="H30" s="140">
        <v>36</v>
      </c>
      <c r="I30" s="115">
        <v>-2</v>
      </c>
      <c r="J30" s="116">
        <v>-5.5555555555555554</v>
      </c>
    </row>
    <row r="31" spans="1:15" s="110" customFormat="1" ht="24.95" customHeight="1" x14ac:dyDescent="0.2">
      <c r="A31" s="193" t="s">
        <v>167</v>
      </c>
      <c r="B31" s="199" t="s">
        <v>168</v>
      </c>
      <c r="C31" s="113">
        <v>4.0476190476190474</v>
      </c>
      <c r="D31" s="115">
        <v>51</v>
      </c>
      <c r="E31" s="114">
        <v>29</v>
      </c>
      <c r="F31" s="114">
        <v>77</v>
      </c>
      <c r="G31" s="114">
        <v>64</v>
      </c>
      <c r="H31" s="140">
        <v>54</v>
      </c>
      <c r="I31" s="115">
        <v>-3</v>
      </c>
      <c r="J31" s="116">
        <v>-5.5555555555555554</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1.0317460317460319</v>
      </c>
      <c r="D34" s="115">
        <v>13</v>
      </c>
      <c r="E34" s="114" t="s">
        <v>513</v>
      </c>
      <c r="F34" s="114">
        <v>9</v>
      </c>
      <c r="G34" s="114">
        <v>9</v>
      </c>
      <c r="H34" s="140" t="s">
        <v>513</v>
      </c>
      <c r="I34" s="115" t="s">
        <v>513</v>
      </c>
      <c r="J34" s="116" t="s">
        <v>513</v>
      </c>
    </row>
    <row r="35" spans="1:10" s="110" customFormat="1" ht="24.95" customHeight="1" x14ac:dyDescent="0.2">
      <c r="A35" s="292" t="s">
        <v>171</v>
      </c>
      <c r="B35" s="293" t="s">
        <v>172</v>
      </c>
      <c r="C35" s="113">
        <v>17.38095238095238</v>
      </c>
      <c r="D35" s="115">
        <v>219</v>
      </c>
      <c r="E35" s="114" t="s">
        <v>513</v>
      </c>
      <c r="F35" s="114">
        <v>298</v>
      </c>
      <c r="G35" s="114">
        <v>177</v>
      </c>
      <c r="H35" s="140" t="s">
        <v>513</v>
      </c>
      <c r="I35" s="115" t="s">
        <v>513</v>
      </c>
      <c r="J35" s="116" t="s">
        <v>513</v>
      </c>
    </row>
    <row r="36" spans="1:10" s="110" customFormat="1" ht="24.95" customHeight="1" x14ac:dyDescent="0.2">
      <c r="A36" s="294" t="s">
        <v>173</v>
      </c>
      <c r="B36" s="295" t="s">
        <v>174</v>
      </c>
      <c r="C36" s="125">
        <v>81.587301587301582</v>
      </c>
      <c r="D36" s="143">
        <v>1028</v>
      </c>
      <c r="E36" s="144">
        <v>815</v>
      </c>
      <c r="F36" s="144">
        <v>1411</v>
      </c>
      <c r="G36" s="144">
        <v>1082</v>
      </c>
      <c r="H36" s="145">
        <v>1152</v>
      </c>
      <c r="I36" s="143">
        <v>-124</v>
      </c>
      <c r="J36" s="146">
        <v>-10.763888888888889</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44" t="s">
        <v>360</v>
      </c>
      <c r="B39" s="645"/>
      <c r="C39" s="645"/>
      <c r="D39" s="645"/>
      <c r="E39" s="645"/>
      <c r="F39" s="645"/>
      <c r="G39" s="645"/>
      <c r="H39" s="645"/>
      <c r="I39" s="645"/>
      <c r="J39" s="645"/>
    </row>
    <row r="40" spans="1:10" ht="31.5" customHeight="1" x14ac:dyDescent="0.2">
      <c r="A40" s="646" t="s">
        <v>361</v>
      </c>
      <c r="B40" s="646"/>
      <c r="C40" s="646"/>
      <c r="D40" s="646"/>
      <c r="E40" s="646"/>
      <c r="F40" s="646"/>
      <c r="G40" s="646"/>
      <c r="H40" s="646"/>
      <c r="I40" s="646"/>
      <c r="J40" s="646"/>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335</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332</v>
      </c>
      <c r="B7" s="577"/>
      <c r="C7" s="577"/>
      <c r="D7" s="582" t="s">
        <v>94</v>
      </c>
      <c r="E7" s="656" t="s">
        <v>363</v>
      </c>
      <c r="F7" s="586"/>
      <c r="G7" s="586"/>
      <c r="H7" s="586"/>
      <c r="I7" s="587"/>
      <c r="J7" s="650" t="s">
        <v>359</v>
      </c>
      <c r="K7" s="651"/>
      <c r="L7" s="96"/>
      <c r="M7" s="96"/>
      <c r="N7" s="96"/>
      <c r="O7" s="96"/>
    </row>
    <row r="8" spans="1:15" ht="21.75" customHeight="1" x14ac:dyDescent="0.2">
      <c r="A8" s="578"/>
      <c r="B8" s="579"/>
      <c r="C8" s="579"/>
      <c r="D8" s="583"/>
      <c r="E8" s="566" t="s">
        <v>335</v>
      </c>
      <c r="F8" s="566" t="s">
        <v>337</v>
      </c>
      <c r="G8" s="566" t="s">
        <v>338</v>
      </c>
      <c r="H8" s="566" t="s">
        <v>339</v>
      </c>
      <c r="I8" s="566" t="s">
        <v>340</v>
      </c>
      <c r="J8" s="652"/>
      <c r="K8" s="653"/>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1260</v>
      </c>
      <c r="F11" s="264">
        <v>932</v>
      </c>
      <c r="G11" s="264">
        <v>1718</v>
      </c>
      <c r="H11" s="264">
        <v>1268</v>
      </c>
      <c r="I11" s="265">
        <v>1392</v>
      </c>
      <c r="J11" s="263">
        <v>-132</v>
      </c>
      <c r="K11" s="266">
        <v>-9.4827586206896548</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42.777777777777779</v>
      </c>
      <c r="E13" s="115">
        <v>539</v>
      </c>
      <c r="F13" s="114">
        <v>467</v>
      </c>
      <c r="G13" s="114">
        <v>719</v>
      </c>
      <c r="H13" s="114">
        <v>617</v>
      </c>
      <c r="I13" s="140">
        <v>603</v>
      </c>
      <c r="J13" s="115">
        <v>-64</v>
      </c>
      <c r="K13" s="116">
        <v>-10.613598673300165</v>
      </c>
    </row>
    <row r="14" spans="1:15" ht="15.95" customHeight="1" x14ac:dyDescent="0.2">
      <c r="A14" s="306" t="s">
        <v>230</v>
      </c>
      <c r="B14" s="307"/>
      <c r="C14" s="308"/>
      <c r="D14" s="113">
        <v>46.428571428571431</v>
      </c>
      <c r="E14" s="115">
        <v>585</v>
      </c>
      <c r="F14" s="114">
        <v>362</v>
      </c>
      <c r="G14" s="114">
        <v>822</v>
      </c>
      <c r="H14" s="114">
        <v>539</v>
      </c>
      <c r="I14" s="140">
        <v>617</v>
      </c>
      <c r="J14" s="115">
        <v>-32</v>
      </c>
      <c r="K14" s="116">
        <v>-5.1863857374392222</v>
      </c>
    </row>
    <row r="15" spans="1:15" ht="15.95" customHeight="1" x14ac:dyDescent="0.2">
      <c r="A15" s="306" t="s">
        <v>231</v>
      </c>
      <c r="B15" s="307"/>
      <c r="C15" s="308"/>
      <c r="D15" s="113">
        <v>4.3650793650793647</v>
      </c>
      <c r="E15" s="115">
        <v>55</v>
      </c>
      <c r="F15" s="114">
        <v>41</v>
      </c>
      <c r="G15" s="114">
        <v>77</v>
      </c>
      <c r="H15" s="114">
        <v>49</v>
      </c>
      <c r="I15" s="140">
        <v>68</v>
      </c>
      <c r="J15" s="115">
        <v>-13</v>
      </c>
      <c r="K15" s="116">
        <v>-19.117647058823529</v>
      </c>
    </row>
    <row r="16" spans="1:15" ht="15.95" customHeight="1" x14ac:dyDescent="0.2">
      <c r="A16" s="306" t="s">
        <v>232</v>
      </c>
      <c r="B16" s="307"/>
      <c r="C16" s="308"/>
      <c r="D16" s="113">
        <v>6.4285714285714288</v>
      </c>
      <c r="E16" s="115">
        <v>81</v>
      </c>
      <c r="F16" s="114">
        <v>62</v>
      </c>
      <c r="G16" s="114">
        <v>100</v>
      </c>
      <c r="H16" s="114">
        <v>63</v>
      </c>
      <c r="I16" s="140">
        <v>104</v>
      </c>
      <c r="J16" s="115">
        <v>-23</v>
      </c>
      <c r="K16" s="116">
        <v>-22.115384615384617</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0.55555555555555558</v>
      </c>
      <c r="E18" s="115">
        <v>7</v>
      </c>
      <c r="F18" s="114" t="s">
        <v>513</v>
      </c>
      <c r="G18" s="114">
        <v>10</v>
      </c>
      <c r="H18" s="114">
        <v>6</v>
      </c>
      <c r="I18" s="140">
        <v>8</v>
      </c>
      <c r="J18" s="115">
        <v>-1</v>
      </c>
      <c r="K18" s="116">
        <v>-12.5</v>
      </c>
    </row>
    <row r="19" spans="1:11" ht="14.1" customHeight="1" x14ac:dyDescent="0.2">
      <c r="A19" s="306" t="s">
        <v>235</v>
      </c>
      <c r="B19" s="307" t="s">
        <v>236</v>
      </c>
      <c r="C19" s="308"/>
      <c r="D19" s="113">
        <v>0.3968253968253968</v>
      </c>
      <c r="E19" s="115">
        <v>5</v>
      </c>
      <c r="F19" s="114">
        <v>0</v>
      </c>
      <c r="G19" s="114">
        <v>5</v>
      </c>
      <c r="H19" s="114">
        <v>4</v>
      </c>
      <c r="I19" s="140">
        <v>5</v>
      </c>
      <c r="J19" s="115">
        <v>0</v>
      </c>
      <c r="K19" s="116">
        <v>0</v>
      </c>
    </row>
    <row r="20" spans="1:11" ht="14.1" customHeight="1" x14ac:dyDescent="0.2">
      <c r="A20" s="306">
        <v>12</v>
      </c>
      <c r="B20" s="307" t="s">
        <v>237</v>
      </c>
      <c r="C20" s="308"/>
      <c r="D20" s="113">
        <v>1.2698412698412698</v>
      </c>
      <c r="E20" s="115">
        <v>16</v>
      </c>
      <c r="F20" s="114">
        <v>4</v>
      </c>
      <c r="G20" s="114">
        <v>7</v>
      </c>
      <c r="H20" s="114">
        <v>8</v>
      </c>
      <c r="I20" s="140">
        <v>23</v>
      </c>
      <c r="J20" s="115">
        <v>-7</v>
      </c>
      <c r="K20" s="116">
        <v>-30.434782608695652</v>
      </c>
    </row>
    <row r="21" spans="1:11" ht="14.1" customHeight="1" x14ac:dyDescent="0.2">
      <c r="A21" s="306">
        <v>21</v>
      </c>
      <c r="B21" s="307" t="s">
        <v>238</v>
      </c>
      <c r="C21" s="308"/>
      <c r="D21" s="113">
        <v>0</v>
      </c>
      <c r="E21" s="115">
        <v>0</v>
      </c>
      <c r="F21" s="114" t="s">
        <v>513</v>
      </c>
      <c r="G21" s="114">
        <v>4</v>
      </c>
      <c r="H21" s="114" t="s">
        <v>513</v>
      </c>
      <c r="I21" s="140" t="s">
        <v>513</v>
      </c>
      <c r="J21" s="115" t="s">
        <v>513</v>
      </c>
      <c r="K21" s="116" t="s">
        <v>513</v>
      </c>
    </row>
    <row r="22" spans="1:11" ht="14.1" customHeight="1" x14ac:dyDescent="0.2">
      <c r="A22" s="306">
        <v>22</v>
      </c>
      <c r="B22" s="307" t="s">
        <v>239</v>
      </c>
      <c r="C22" s="308"/>
      <c r="D22" s="113">
        <v>22.222222222222221</v>
      </c>
      <c r="E22" s="115">
        <v>280</v>
      </c>
      <c r="F22" s="114">
        <v>269</v>
      </c>
      <c r="G22" s="114">
        <v>376</v>
      </c>
      <c r="H22" s="114">
        <v>363</v>
      </c>
      <c r="I22" s="140">
        <v>282</v>
      </c>
      <c r="J22" s="115">
        <v>-2</v>
      </c>
      <c r="K22" s="116">
        <v>-0.70921985815602839</v>
      </c>
    </row>
    <row r="23" spans="1:11" ht="14.1" customHeight="1" x14ac:dyDescent="0.2">
      <c r="A23" s="306">
        <v>23</v>
      </c>
      <c r="B23" s="307" t="s">
        <v>240</v>
      </c>
      <c r="C23" s="308"/>
      <c r="D23" s="113">
        <v>0</v>
      </c>
      <c r="E23" s="115">
        <v>0</v>
      </c>
      <c r="F23" s="114" t="s">
        <v>513</v>
      </c>
      <c r="G23" s="114" t="s">
        <v>513</v>
      </c>
      <c r="H23" s="114" t="s">
        <v>513</v>
      </c>
      <c r="I23" s="140">
        <v>3</v>
      </c>
      <c r="J23" s="115">
        <v>-3</v>
      </c>
      <c r="K23" s="116">
        <v>-100</v>
      </c>
    </row>
    <row r="24" spans="1:11" ht="14.1" customHeight="1" x14ac:dyDescent="0.2">
      <c r="A24" s="306">
        <v>24</v>
      </c>
      <c r="B24" s="307" t="s">
        <v>241</v>
      </c>
      <c r="C24" s="308"/>
      <c r="D24" s="113">
        <v>8.8888888888888893</v>
      </c>
      <c r="E24" s="115">
        <v>112</v>
      </c>
      <c r="F24" s="114">
        <v>22</v>
      </c>
      <c r="G24" s="114">
        <v>69</v>
      </c>
      <c r="H24" s="114">
        <v>69</v>
      </c>
      <c r="I24" s="140">
        <v>93</v>
      </c>
      <c r="J24" s="115">
        <v>19</v>
      </c>
      <c r="K24" s="116">
        <v>20.43010752688172</v>
      </c>
    </row>
    <row r="25" spans="1:11" ht="14.1" customHeight="1" x14ac:dyDescent="0.2">
      <c r="A25" s="306">
        <v>25</v>
      </c>
      <c r="B25" s="307" t="s">
        <v>242</v>
      </c>
      <c r="C25" s="308"/>
      <c r="D25" s="113">
        <v>5.3174603174603172</v>
      </c>
      <c r="E25" s="115">
        <v>67</v>
      </c>
      <c r="F25" s="114">
        <v>32</v>
      </c>
      <c r="G25" s="114">
        <v>94</v>
      </c>
      <c r="H25" s="114">
        <v>48</v>
      </c>
      <c r="I25" s="140">
        <v>55</v>
      </c>
      <c r="J25" s="115">
        <v>12</v>
      </c>
      <c r="K25" s="116">
        <v>21.818181818181817</v>
      </c>
    </row>
    <row r="26" spans="1:11" ht="14.1" customHeight="1" x14ac:dyDescent="0.2">
      <c r="A26" s="306">
        <v>26</v>
      </c>
      <c r="B26" s="307" t="s">
        <v>243</v>
      </c>
      <c r="C26" s="308"/>
      <c r="D26" s="113">
        <v>1.1904761904761905</v>
      </c>
      <c r="E26" s="115">
        <v>15</v>
      </c>
      <c r="F26" s="114">
        <v>8</v>
      </c>
      <c r="G26" s="114">
        <v>23</v>
      </c>
      <c r="H26" s="114">
        <v>17</v>
      </c>
      <c r="I26" s="140">
        <v>19</v>
      </c>
      <c r="J26" s="115">
        <v>-4</v>
      </c>
      <c r="K26" s="116">
        <v>-21.05263157894737</v>
      </c>
    </row>
    <row r="27" spans="1:11" ht="14.1" customHeight="1" x14ac:dyDescent="0.2">
      <c r="A27" s="306">
        <v>27</v>
      </c>
      <c r="B27" s="307" t="s">
        <v>244</v>
      </c>
      <c r="C27" s="308"/>
      <c r="D27" s="113">
        <v>1.0317460317460319</v>
      </c>
      <c r="E27" s="115">
        <v>13</v>
      </c>
      <c r="F27" s="114">
        <v>7</v>
      </c>
      <c r="G27" s="114">
        <v>12</v>
      </c>
      <c r="H27" s="114">
        <v>4</v>
      </c>
      <c r="I27" s="140">
        <v>18</v>
      </c>
      <c r="J27" s="115">
        <v>-5</v>
      </c>
      <c r="K27" s="116">
        <v>-27.777777777777779</v>
      </c>
    </row>
    <row r="28" spans="1:11" ht="14.1" customHeight="1" x14ac:dyDescent="0.2">
      <c r="A28" s="306">
        <v>28</v>
      </c>
      <c r="B28" s="307" t="s">
        <v>245</v>
      </c>
      <c r="C28" s="308"/>
      <c r="D28" s="113" t="s">
        <v>513</v>
      </c>
      <c r="E28" s="115" t="s">
        <v>513</v>
      </c>
      <c r="F28" s="114">
        <v>3</v>
      </c>
      <c r="G28" s="114">
        <v>11</v>
      </c>
      <c r="H28" s="114">
        <v>8</v>
      </c>
      <c r="I28" s="140" t="s">
        <v>513</v>
      </c>
      <c r="J28" s="115" t="s">
        <v>513</v>
      </c>
      <c r="K28" s="116" t="s">
        <v>513</v>
      </c>
    </row>
    <row r="29" spans="1:11" ht="14.1" customHeight="1" x14ac:dyDescent="0.2">
      <c r="A29" s="306">
        <v>29</v>
      </c>
      <c r="B29" s="307" t="s">
        <v>246</v>
      </c>
      <c r="C29" s="308"/>
      <c r="D29" s="113">
        <v>2.6190476190476191</v>
      </c>
      <c r="E29" s="115">
        <v>33</v>
      </c>
      <c r="F29" s="114">
        <v>29</v>
      </c>
      <c r="G29" s="114">
        <v>45</v>
      </c>
      <c r="H29" s="114">
        <v>45</v>
      </c>
      <c r="I29" s="140">
        <v>44</v>
      </c>
      <c r="J29" s="115">
        <v>-11</v>
      </c>
      <c r="K29" s="116">
        <v>-25</v>
      </c>
    </row>
    <row r="30" spans="1:11" ht="14.1" customHeight="1" x14ac:dyDescent="0.2">
      <c r="A30" s="306" t="s">
        <v>247</v>
      </c>
      <c r="B30" s="307" t="s">
        <v>248</v>
      </c>
      <c r="C30" s="308"/>
      <c r="D30" s="113">
        <v>0.3968253968253968</v>
      </c>
      <c r="E30" s="115">
        <v>5</v>
      </c>
      <c r="F30" s="114" t="s">
        <v>513</v>
      </c>
      <c r="G30" s="114">
        <v>6</v>
      </c>
      <c r="H30" s="114" t="s">
        <v>513</v>
      </c>
      <c r="I30" s="140">
        <v>5</v>
      </c>
      <c r="J30" s="115">
        <v>0</v>
      </c>
      <c r="K30" s="116">
        <v>0</v>
      </c>
    </row>
    <row r="31" spans="1:11" ht="14.1" customHeight="1" x14ac:dyDescent="0.2">
      <c r="A31" s="306" t="s">
        <v>249</v>
      </c>
      <c r="B31" s="307" t="s">
        <v>250</v>
      </c>
      <c r="C31" s="308"/>
      <c r="D31" s="113">
        <v>1.9841269841269842</v>
      </c>
      <c r="E31" s="115">
        <v>25</v>
      </c>
      <c r="F31" s="114">
        <v>25</v>
      </c>
      <c r="G31" s="114">
        <v>39</v>
      </c>
      <c r="H31" s="114">
        <v>37</v>
      </c>
      <c r="I31" s="140">
        <v>39</v>
      </c>
      <c r="J31" s="115">
        <v>-14</v>
      </c>
      <c r="K31" s="116">
        <v>-35.897435897435898</v>
      </c>
    </row>
    <row r="32" spans="1:11" ht="14.1" customHeight="1" x14ac:dyDescent="0.2">
      <c r="A32" s="306">
        <v>31</v>
      </c>
      <c r="B32" s="307" t="s">
        <v>251</v>
      </c>
      <c r="C32" s="308"/>
      <c r="D32" s="113">
        <v>0.55555555555555558</v>
      </c>
      <c r="E32" s="115">
        <v>7</v>
      </c>
      <c r="F32" s="114" t="s">
        <v>513</v>
      </c>
      <c r="G32" s="114">
        <v>8</v>
      </c>
      <c r="H32" s="114" t="s">
        <v>513</v>
      </c>
      <c r="I32" s="140">
        <v>8</v>
      </c>
      <c r="J32" s="115">
        <v>-1</v>
      </c>
      <c r="K32" s="116">
        <v>-12.5</v>
      </c>
    </row>
    <row r="33" spans="1:11" ht="14.1" customHeight="1" x14ac:dyDescent="0.2">
      <c r="A33" s="306">
        <v>32</v>
      </c>
      <c r="B33" s="307" t="s">
        <v>252</v>
      </c>
      <c r="C33" s="308"/>
      <c r="D33" s="113">
        <v>1.9841269841269842</v>
      </c>
      <c r="E33" s="115">
        <v>25</v>
      </c>
      <c r="F33" s="114">
        <v>13</v>
      </c>
      <c r="G33" s="114">
        <v>56</v>
      </c>
      <c r="H33" s="114">
        <v>32</v>
      </c>
      <c r="I33" s="140">
        <v>33</v>
      </c>
      <c r="J33" s="115">
        <v>-8</v>
      </c>
      <c r="K33" s="116">
        <v>-24.242424242424242</v>
      </c>
    </row>
    <row r="34" spans="1:11" ht="14.1" customHeight="1" x14ac:dyDescent="0.2">
      <c r="A34" s="306">
        <v>33</v>
      </c>
      <c r="B34" s="307" t="s">
        <v>253</v>
      </c>
      <c r="C34" s="308"/>
      <c r="D34" s="113">
        <v>0.55555555555555558</v>
      </c>
      <c r="E34" s="115">
        <v>7</v>
      </c>
      <c r="F34" s="114">
        <v>4</v>
      </c>
      <c r="G34" s="114">
        <v>22</v>
      </c>
      <c r="H34" s="114">
        <v>11</v>
      </c>
      <c r="I34" s="140">
        <v>10</v>
      </c>
      <c r="J34" s="115">
        <v>-3</v>
      </c>
      <c r="K34" s="116">
        <v>-30</v>
      </c>
    </row>
    <row r="35" spans="1:11" ht="14.1" customHeight="1" x14ac:dyDescent="0.2">
      <c r="A35" s="306">
        <v>34</v>
      </c>
      <c r="B35" s="307" t="s">
        <v>254</v>
      </c>
      <c r="C35" s="308"/>
      <c r="D35" s="113">
        <v>2.3015873015873014</v>
      </c>
      <c r="E35" s="115">
        <v>29</v>
      </c>
      <c r="F35" s="114">
        <v>9</v>
      </c>
      <c r="G35" s="114">
        <v>28</v>
      </c>
      <c r="H35" s="114">
        <v>16</v>
      </c>
      <c r="I35" s="140">
        <v>24</v>
      </c>
      <c r="J35" s="115">
        <v>5</v>
      </c>
      <c r="K35" s="116">
        <v>20.833333333333332</v>
      </c>
    </row>
    <row r="36" spans="1:11" ht="14.1" customHeight="1" x14ac:dyDescent="0.2">
      <c r="A36" s="306">
        <v>41</v>
      </c>
      <c r="B36" s="307" t="s">
        <v>255</v>
      </c>
      <c r="C36" s="308"/>
      <c r="D36" s="113">
        <v>0</v>
      </c>
      <c r="E36" s="115">
        <v>0</v>
      </c>
      <c r="F36" s="114">
        <v>0</v>
      </c>
      <c r="G36" s="114" t="s">
        <v>513</v>
      </c>
      <c r="H36" s="114">
        <v>0</v>
      </c>
      <c r="I36" s="140" t="s">
        <v>513</v>
      </c>
      <c r="J36" s="115" t="s">
        <v>513</v>
      </c>
      <c r="K36" s="116" t="s">
        <v>513</v>
      </c>
    </row>
    <row r="37" spans="1:11" ht="14.1" customHeight="1" x14ac:dyDescent="0.2">
      <c r="A37" s="306">
        <v>42</v>
      </c>
      <c r="B37" s="307" t="s">
        <v>256</v>
      </c>
      <c r="C37" s="308"/>
      <c r="D37" s="113">
        <v>0</v>
      </c>
      <c r="E37" s="115">
        <v>0</v>
      </c>
      <c r="F37" s="114">
        <v>0</v>
      </c>
      <c r="G37" s="114">
        <v>0</v>
      </c>
      <c r="H37" s="114">
        <v>0</v>
      </c>
      <c r="I37" s="140">
        <v>0</v>
      </c>
      <c r="J37" s="115">
        <v>0</v>
      </c>
      <c r="K37" s="116">
        <v>0</v>
      </c>
    </row>
    <row r="38" spans="1:11" ht="14.1" customHeight="1" x14ac:dyDescent="0.2">
      <c r="A38" s="306">
        <v>43</v>
      </c>
      <c r="B38" s="307" t="s">
        <v>257</v>
      </c>
      <c r="C38" s="308"/>
      <c r="D38" s="113">
        <v>0.95238095238095233</v>
      </c>
      <c r="E38" s="115">
        <v>12</v>
      </c>
      <c r="F38" s="114">
        <v>10</v>
      </c>
      <c r="G38" s="114">
        <v>16</v>
      </c>
      <c r="H38" s="114">
        <v>12</v>
      </c>
      <c r="I38" s="140">
        <v>25</v>
      </c>
      <c r="J38" s="115">
        <v>-13</v>
      </c>
      <c r="K38" s="116">
        <v>-52</v>
      </c>
    </row>
    <row r="39" spans="1:11" ht="14.1" customHeight="1" x14ac:dyDescent="0.2">
      <c r="A39" s="306">
        <v>51</v>
      </c>
      <c r="B39" s="307" t="s">
        <v>258</v>
      </c>
      <c r="C39" s="308"/>
      <c r="D39" s="113">
        <v>3.4920634920634921</v>
      </c>
      <c r="E39" s="115">
        <v>44</v>
      </c>
      <c r="F39" s="114">
        <v>26</v>
      </c>
      <c r="G39" s="114">
        <v>89</v>
      </c>
      <c r="H39" s="114">
        <v>69</v>
      </c>
      <c r="I39" s="140">
        <v>84</v>
      </c>
      <c r="J39" s="115">
        <v>-40</v>
      </c>
      <c r="K39" s="116">
        <v>-47.61904761904762</v>
      </c>
    </row>
    <row r="40" spans="1:11" ht="14.1" customHeight="1" x14ac:dyDescent="0.2">
      <c r="A40" s="306" t="s">
        <v>259</v>
      </c>
      <c r="B40" s="307" t="s">
        <v>260</v>
      </c>
      <c r="C40" s="308"/>
      <c r="D40" s="113">
        <v>3.3333333333333335</v>
      </c>
      <c r="E40" s="115">
        <v>42</v>
      </c>
      <c r="F40" s="114">
        <v>26</v>
      </c>
      <c r="G40" s="114">
        <v>84</v>
      </c>
      <c r="H40" s="114">
        <v>66</v>
      </c>
      <c r="I40" s="140">
        <v>77</v>
      </c>
      <c r="J40" s="115">
        <v>-35</v>
      </c>
      <c r="K40" s="116">
        <v>-45.454545454545453</v>
      </c>
    </row>
    <row r="41" spans="1:11" ht="14.1" customHeight="1" x14ac:dyDescent="0.2">
      <c r="A41" s="306"/>
      <c r="B41" s="307" t="s">
        <v>261</v>
      </c>
      <c r="C41" s="308"/>
      <c r="D41" s="113">
        <v>2.6190476190476191</v>
      </c>
      <c r="E41" s="115">
        <v>33</v>
      </c>
      <c r="F41" s="114">
        <v>21</v>
      </c>
      <c r="G41" s="114">
        <v>75</v>
      </c>
      <c r="H41" s="114">
        <v>54</v>
      </c>
      <c r="I41" s="140">
        <v>59</v>
      </c>
      <c r="J41" s="115">
        <v>-26</v>
      </c>
      <c r="K41" s="116">
        <v>-44.067796610169495</v>
      </c>
    </row>
    <row r="42" spans="1:11" ht="14.1" customHeight="1" x14ac:dyDescent="0.2">
      <c r="A42" s="306">
        <v>52</v>
      </c>
      <c r="B42" s="307" t="s">
        <v>262</v>
      </c>
      <c r="C42" s="308"/>
      <c r="D42" s="113">
        <v>4.6825396825396828</v>
      </c>
      <c r="E42" s="115">
        <v>59</v>
      </c>
      <c r="F42" s="114">
        <v>52</v>
      </c>
      <c r="G42" s="114">
        <v>70</v>
      </c>
      <c r="H42" s="114">
        <v>57</v>
      </c>
      <c r="I42" s="140">
        <v>63</v>
      </c>
      <c r="J42" s="115">
        <v>-4</v>
      </c>
      <c r="K42" s="116">
        <v>-6.3492063492063489</v>
      </c>
    </row>
    <row r="43" spans="1:11" ht="14.1" customHeight="1" x14ac:dyDescent="0.2">
      <c r="A43" s="306" t="s">
        <v>263</v>
      </c>
      <c r="B43" s="307" t="s">
        <v>264</v>
      </c>
      <c r="C43" s="308"/>
      <c r="D43" s="113">
        <v>3.5714285714285716</v>
      </c>
      <c r="E43" s="115">
        <v>45</v>
      </c>
      <c r="F43" s="114">
        <v>39</v>
      </c>
      <c r="G43" s="114">
        <v>60</v>
      </c>
      <c r="H43" s="114">
        <v>47</v>
      </c>
      <c r="I43" s="140">
        <v>51</v>
      </c>
      <c r="J43" s="115">
        <v>-6</v>
      </c>
      <c r="K43" s="116">
        <v>-11.764705882352942</v>
      </c>
    </row>
    <row r="44" spans="1:11" ht="14.1" customHeight="1" x14ac:dyDescent="0.2">
      <c r="A44" s="306">
        <v>53</v>
      </c>
      <c r="B44" s="307" t="s">
        <v>265</v>
      </c>
      <c r="C44" s="308"/>
      <c r="D44" s="113">
        <v>0.7142857142857143</v>
      </c>
      <c r="E44" s="115">
        <v>9</v>
      </c>
      <c r="F44" s="114">
        <v>3</v>
      </c>
      <c r="G44" s="114">
        <v>7</v>
      </c>
      <c r="H44" s="114">
        <v>9</v>
      </c>
      <c r="I44" s="140">
        <v>8</v>
      </c>
      <c r="J44" s="115">
        <v>1</v>
      </c>
      <c r="K44" s="116">
        <v>12.5</v>
      </c>
    </row>
    <row r="45" spans="1:11" ht="14.1" customHeight="1" x14ac:dyDescent="0.2">
      <c r="A45" s="306" t="s">
        <v>266</v>
      </c>
      <c r="B45" s="307" t="s">
        <v>267</v>
      </c>
      <c r="C45" s="308"/>
      <c r="D45" s="113">
        <v>0.31746031746031744</v>
      </c>
      <c r="E45" s="115">
        <v>4</v>
      </c>
      <c r="F45" s="114" t="s">
        <v>513</v>
      </c>
      <c r="G45" s="114">
        <v>6</v>
      </c>
      <c r="H45" s="114">
        <v>7</v>
      </c>
      <c r="I45" s="140">
        <v>7</v>
      </c>
      <c r="J45" s="115">
        <v>-3</v>
      </c>
      <c r="K45" s="116">
        <v>-42.857142857142854</v>
      </c>
    </row>
    <row r="46" spans="1:11" ht="14.1" customHeight="1" x14ac:dyDescent="0.2">
      <c r="A46" s="306">
        <v>54</v>
      </c>
      <c r="B46" s="307" t="s">
        <v>268</v>
      </c>
      <c r="C46" s="308"/>
      <c r="D46" s="113">
        <v>3.8095238095238093</v>
      </c>
      <c r="E46" s="115">
        <v>48</v>
      </c>
      <c r="F46" s="114">
        <v>27</v>
      </c>
      <c r="G46" s="114">
        <v>33</v>
      </c>
      <c r="H46" s="114">
        <v>36</v>
      </c>
      <c r="I46" s="140">
        <v>41</v>
      </c>
      <c r="J46" s="115">
        <v>7</v>
      </c>
      <c r="K46" s="116">
        <v>17.073170731707318</v>
      </c>
    </row>
    <row r="47" spans="1:11" ht="14.1" customHeight="1" x14ac:dyDescent="0.2">
      <c r="A47" s="306">
        <v>61</v>
      </c>
      <c r="B47" s="307" t="s">
        <v>269</v>
      </c>
      <c r="C47" s="308"/>
      <c r="D47" s="113">
        <v>0.87301587301587302</v>
      </c>
      <c r="E47" s="115">
        <v>11</v>
      </c>
      <c r="F47" s="114">
        <v>9</v>
      </c>
      <c r="G47" s="114">
        <v>16</v>
      </c>
      <c r="H47" s="114">
        <v>7</v>
      </c>
      <c r="I47" s="140">
        <v>17</v>
      </c>
      <c r="J47" s="115">
        <v>-6</v>
      </c>
      <c r="K47" s="116">
        <v>-35.294117647058826</v>
      </c>
    </row>
    <row r="48" spans="1:11" ht="14.1" customHeight="1" x14ac:dyDescent="0.2">
      <c r="A48" s="306">
        <v>62</v>
      </c>
      <c r="B48" s="307" t="s">
        <v>270</v>
      </c>
      <c r="C48" s="308"/>
      <c r="D48" s="113">
        <v>9.4444444444444446</v>
      </c>
      <c r="E48" s="115">
        <v>119</v>
      </c>
      <c r="F48" s="114">
        <v>129</v>
      </c>
      <c r="G48" s="114">
        <v>169</v>
      </c>
      <c r="H48" s="114">
        <v>131</v>
      </c>
      <c r="I48" s="140">
        <v>134</v>
      </c>
      <c r="J48" s="115">
        <v>-15</v>
      </c>
      <c r="K48" s="116">
        <v>-11.194029850746269</v>
      </c>
    </row>
    <row r="49" spans="1:11" ht="14.1" customHeight="1" x14ac:dyDescent="0.2">
      <c r="A49" s="306">
        <v>63</v>
      </c>
      <c r="B49" s="307" t="s">
        <v>271</v>
      </c>
      <c r="C49" s="308"/>
      <c r="D49" s="113">
        <v>3.8095238095238093</v>
      </c>
      <c r="E49" s="115">
        <v>48</v>
      </c>
      <c r="F49" s="114">
        <v>46</v>
      </c>
      <c r="G49" s="114">
        <v>71</v>
      </c>
      <c r="H49" s="114">
        <v>43</v>
      </c>
      <c r="I49" s="140">
        <v>57</v>
      </c>
      <c r="J49" s="115">
        <v>-9</v>
      </c>
      <c r="K49" s="116">
        <v>-15.789473684210526</v>
      </c>
    </row>
    <row r="50" spans="1:11" ht="14.1" customHeight="1" x14ac:dyDescent="0.2">
      <c r="A50" s="306" t="s">
        <v>272</v>
      </c>
      <c r="B50" s="307" t="s">
        <v>273</v>
      </c>
      <c r="C50" s="308"/>
      <c r="D50" s="113">
        <v>0.23809523809523808</v>
      </c>
      <c r="E50" s="115">
        <v>3</v>
      </c>
      <c r="F50" s="114" t="s">
        <v>513</v>
      </c>
      <c r="G50" s="114">
        <v>10</v>
      </c>
      <c r="H50" s="114">
        <v>7</v>
      </c>
      <c r="I50" s="140">
        <v>6</v>
      </c>
      <c r="J50" s="115">
        <v>-3</v>
      </c>
      <c r="K50" s="116">
        <v>-50</v>
      </c>
    </row>
    <row r="51" spans="1:11" ht="14.1" customHeight="1" x14ac:dyDescent="0.2">
      <c r="A51" s="306" t="s">
        <v>274</v>
      </c>
      <c r="B51" s="307" t="s">
        <v>275</v>
      </c>
      <c r="C51" s="308"/>
      <c r="D51" s="113">
        <v>3.253968253968254</v>
      </c>
      <c r="E51" s="115">
        <v>41</v>
      </c>
      <c r="F51" s="114">
        <v>43</v>
      </c>
      <c r="G51" s="114">
        <v>54</v>
      </c>
      <c r="H51" s="114">
        <v>31</v>
      </c>
      <c r="I51" s="140">
        <v>44</v>
      </c>
      <c r="J51" s="115">
        <v>-3</v>
      </c>
      <c r="K51" s="116">
        <v>-6.8181818181818183</v>
      </c>
    </row>
    <row r="52" spans="1:11" ht="14.1" customHeight="1" x14ac:dyDescent="0.2">
      <c r="A52" s="306">
        <v>71</v>
      </c>
      <c r="B52" s="307" t="s">
        <v>276</v>
      </c>
      <c r="C52" s="308"/>
      <c r="D52" s="113">
        <v>8.0158730158730158</v>
      </c>
      <c r="E52" s="115">
        <v>101</v>
      </c>
      <c r="F52" s="114">
        <v>78</v>
      </c>
      <c r="G52" s="114">
        <v>133</v>
      </c>
      <c r="H52" s="114">
        <v>114</v>
      </c>
      <c r="I52" s="140">
        <v>120</v>
      </c>
      <c r="J52" s="115">
        <v>-19</v>
      </c>
      <c r="K52" s="116">
        <v>-15.833333333333334</v>
      </c>
    </row>
    <row r="53" spans="1:11" ht="14.1" customHeight="1" x14ac:dyDescent="0.2">
      <c r="A53" s="306" t="s">
        <v>277</v>
      </c>
      <c r="B53" s="307" t="s">
        <v>278</v>
      </c>
      <c r="C53" s="308"/>
      <c r="D53" s="113">
        <v>2.3809523809523809</v>
      </c>
      <c r="E53" s="115">
        <v>30</v>
      </c>
      <c r="F53" s="114">
        <v>18</v>
      </c>
      <c r="G53" s="114">
        <v>49</v>
      </c>
      <c r="H53" s="114">
        <v>74</v>
      </c>
      <c r="I53" s="140">
        <v>50</v>
      </c>
      <c r="J53" s="115">
        <v>-20</v>
      </c>
      <c r="K53" s="116">
        <v>-40</v>
      </c>
    </row>
    <row r="54" spans="1:11" ht="14.1" customHeight="1" x14ac:dyDescent="0.2">
      <c r="A54" s="306" t="s">
        <v>279</v>
      </c>
      <c r="B54" s="307" t="s">
        <v>280</v>
      </c>
      <c r="C54" s="308"/>
      <c r="D54" s="113">
        <v>4.7619047619047619</v>
      </c>
      <c r="E54" s="115">
        <v>60</v>
      </c>
      <c r="F54" s="114">
        <v>57</v>
      </c>
      <c r="G54" s="114">
        <v>78</v>
      </c>
      <c r="H54" s="114">
        <v>37</v>
      </c>
      <c r="I54" s="140">
        <v>58</v>
      </c>
      <c r="J54" s="115">
        <v>2</v>
      </c>
      <c r="K54" s="116">
        <v>3.4482758620689653</v>
      </c>
    </row>
    <row r="55" spans="1:11" ht="14.1" customHeight="1" x14ac:dyDescent="0.2">
      <c r="A55" s="306">
        <v>72</v>
      </c>
      <c r="B55" s="307" t="s">
        <v>281</v>
      </c>
      <c r="C55" s="308"/>
      <c r="D55" s="113">
        <v>0.95238095238095233</v>
      </c>
      <c r="E55" s="115">
        <v>12</v>
      </c>
      <c r="F55" s="114">
        <v>10</v>
      </c>
      <c r="G55" s="114">
        <v>24</v>
      </c>
      <c r="H55" s="114">
        <v>9</v>
      </c>
      <c r="I55" s="140">
        <v>19</v>
      </c>
      <c r="J55" s="115">
        <v>-7</v>
      </c>
      <c r="K55" s="116">
        <v>-36.842105263157897</v>
      </c>
    </row>
    <row r="56" spans="1:11" ht="14.1" customHeight="1" x14ac:dyDescent="0.2">
      <c r="A56" s="306" t="s">
        <v>282</v>
      </c>
      <c r="B56" s="307" t="s">
        <v>283</v>
      </c>
      <c r="C56" s="308"/>
      <c r="D56" s="113">
        <v>0.23809523809523808</v>
      </c>
      <c r="E56" s="115">
        <v>3</v>
      </c>
      <c r="F56" s="114">
        <v>6</v>
      </c>
      <c r="G56" s="114">
        <v>11</v>
      </c>
      <c r="H56" s="114" t="s">
        <v>513</v>
      </c>
      <c r="I56" s="140">
        <v>10</v>
      </c>
      <c r="J56" s="115">
        <v>-7</v>
      </c>
      <c r="K56" s="116">
        <v>-70</v>
      </c>
    </row>
    <row r="57" spans="1:11" ht="14.1" customHeight="1" x14ac:dyDescent="0.2">
      <c r="A57" s="306" t="s">
        <v>284</v>
      </c>
      <c r="B57" s="307" t="s">
        <v>285</v>
      </c>
      <c r="C57" s="308"/>
      <c r="D57" s="113">
        <v>0.3968253968253968</v>
      </c>
      <c r="E57" s="115">
        <v>5</v>
      </c>
      <c r="F57" s="114">
        <v>4</v>
      </c>
      <c r="G57" s="114">
        <v>4</v>
      </c>
      <c r="H57" s="114">
        <v>5</v>
      </c>
      <c r="I57" s="140" t="s">
        <v>513</v>
      </c>
      <c r="J57" s="115" t="s">
        <v>513</v>
      </c>
      <c r="K57" s="116" t="s">
        <v>513</v>
      </c>
    </row>
    <row r="58" spans="1:11" ht="14.1" customHeight="1" x14ac:dyDescent="0.2">
      <c r="A58" s="306">
        <v>73</v>
      </c>
      <c r="B58" s="307" t="s">
        <v>286</v>
      </c>
      <c r="C58" s="308"/>
      <c r="D58" s="113">
        <v>1.4285714285714286</v>
      </c>
      <c r="E58" s="115">
        <v>18</v>
      </c>
      <c r="F58" s="114">
        <v>17</v>
      </c>
      <c r="G58" s="114">
        <v>25</v>
      </c>
      <c r="H58" s="114">
        <v>21</v>
      </c>
      <c r="I58" s="140">
        <v>12</v>
      </c>
      <c r="J58" s="115">
        <v>6</v>
      </c>
      <c r="K58" s="116">
        <v>50</v>
      </c>
    </row>
    <row r="59" spans="1:11" ht="14.1" customHeight="1" x14ac:dyDescent="0.2">
      <c r="A59" s="306" t="s">
        <v>287</v>
      </c>
      <c r="B59" s="307" t="s">
        <v>288</v>
      </c>
      <c r="C59" s="308"/>
      <c r="D59" s="113">
        <v>1.1904761904761905</v>
      </c>
      <c r="E59" s="115">
        <v>15</v>
      </c>
      <c r="F59" s="114">
        <v>7</v>
      </c>
      <c r="G59" s="114">
        <v>22</v>
      </c>
      <c r="H59" s="114">
        <v>11</v>
      </c>
      <c r="I59" s="140">
        <v>9</v>
      </c>
      <c r="J59" s="115">
        <v>6</v>
      </c>
      <c r="K59" s="116">
        <v>66.666666666666671</v>
      </c>
    </row>
    <row r="60" spans="1:11" ht="14.1" customHeight="1" x14ac:dyDescent="0.2">
      <c r="A60" s="306">
        <v>81</v>
      </c>
      <c r="B60" s="307" t="s">
        <v>289</v>
      </c>
      <c r="C60" s="308"/>
      <c r="D60" s="113">
        <v>4.4444444444444446</v>
      </c>
      <c r="E60" s="115">
        <v>56</v>
      </c>
      <c r="F60" s="114">
        <v>40</v>
      </c>
      <c r="G60" s="114">
        <v>110</v>
      </c>
      <c r="H60" s="114">
        <v>54</v>
      </c>
      <c r="I60" s="140">
        <v>91</v>
      </c>
      <c r="J60" s="115">
        <v>-35</v>
      </c>
      <c r="K60" s="116">
        <v>-38.46153846153846</v>
      </c>
    </row>
    <row r="61" spans="1:11" ht="14.1" customHeight="1" x14ac:dyDescent="0.2">
      <c r="A61" s="306" t="s">
        <v>290</v>
      </c>
      <c r="B61" s="307" t="s">
        <v>291</v>
      </c>
      <c r="C61" s="308"/>
      <c r="D61" s="113">
        <v>2.0634920634920637</v>
      </c>
      <c r="E61" s="115">
        <v>26</v>
      </c>
      <c r="F61" s="114">
        <v>22</v>
      </c>
      <c r="G61" s="114">
        <v>37</v>
      </c>
      <c r="H61" s="114">
        <v>23</v>
      </c>
      <c r="I61" s="140">
        <v>28</v>
      </c>
      <c r="J61" s="115">
        <v>-2</v>
      </c>
      <c r="K61" s="116">
        <v>-7.1428571428571432</v>
      </c>
    </row>
    <row r="62" spans="1:11" ht="14.1" customHeight="1" x14ac:dyDescent="0.2">
      <c r="A62" s="306" t="s">
        <v>292</v>
      </c>
      <c r="B62" s="307" t="s">
        <v>293</v>
      </c>
      <c r="C62" s="308"/>
      <c r="D62" s="113">
        <v>0.79365079365079361</v>
      </c>
      <c r="E62" s="115">
        <v>10</v>
      </c>
      <c r="F62" s="114">
        <v>9</v>
      </c>
      <c r="G62" s="114">
        <v>48</v>
      </c>
      <c r="H62" s="114">
        <v>9</v>
      </c>
      <c r="I62" s="140">
        <v>32</v>
      </c>
      <c r="J62" s="115">
        <v>-22</v>
      </c>
      <c r="K62" s="116">
        <v>-68.75</v>
      </c>
    </row>
    <row r="63" spans="1:11" ht="14.1" customHeight="1" x14ac:dyDescent="0.2">
      <c r="A63" s="306"/>
      <c r="B63" s="307" t="s">
        <v>294</v>
      </c>
      <c r="C63" s="308"/>
      <c r="D63" s="113">
        <v>0.7142857142857143</v>
      </c>
      <c r="E63" s="115">
        <v>9</v>
      </c>
      <c r="F63" s="114">
        <v>6</v>
      </c>
      <c r="G63" s="114">
        <v>43</v>
      </c>
      <c r="H63" s="114">
        <v>7</v>
      </c>
      <c r="I63" s="140">
        <v>29</v>
      </c>
      <c r="J63" s="115">
        <v>-20</v>
      </c>
      <c r="K63" s="116">
        <v>-68.965517241379317</v>
      </c>
    </row>
    <row r="64" spans="1:11" ht="14.1" customHeight="1" x14ac:dyDescent="0.2">
      <c r="A64" s="306" t="s">
        <v>295</v>
      </c>
      <c r="B64" s="307" t="s">
        <v>296</v>
      </c>
      <c r="C64" s="308"/>
      <c r="D64" s="113">
        <v>0.63492063492063489</v>
      </c>
      <c r="E64" s="115">
        <v>8</v>
      </c>
      <c r="F64" s="114" t="s">
        <v>513</v>
      </c>
      <c r="G64" s="114">
        <v>9</v>
      </c>
      <c r="H64" s="114">
        <v>11</v>
      </c>
      <c r="I64" s="140">
        <v>19</v>
      </c>
      <c r="J64" s="115">
        <v>-11</v>
      </c>
      <c r="K64" s="116">
        <v>-57.89473684210526</v>
      </c>
    </row>
    <row r="65" spans="1:11" ht="14.1" customHeight="1" x14ac:dyDescent="0.2">
      <c r="A65" s="306" t="s">
        <v>297</v>
      </c>
      <c r="B65" s="307" t="s">
        <v>298</v>
      </c>
      <c r="C65" s="308"/>
      <c r="D65" s="113">
        <v>0.3968253968253968</v>
      </c>
      <c r="E65" s="115">
        <v>5</v>
      </c>
      <c r="F65" s="114" t="s">
        <v>513</v>
      </c>
      <c r="G65" s="114">
        <v>7</v>
      </c>
      <c r="H65" s="114">
        <v>6</v>
      </c>
      <c r="I65" s="140">
        <v>4</v>
      </c>
      <c r="J65" s="115">
        <v>1</v>
      </c>
      <c r="K65" s="116">
        <v>25</v>
      </c>
    </row>
    <row r="66" spans="1:11" ht="14.1" customHeight="1" x14ac:dyDescent="0.2">
      <c r="A66" s="306">
        <v>82</v>
      </c>
      <c r="B66" s="307" t="s">
        <v>299</v>
      </c>
      <c r="C66" s="308"/>
      <c r="D66" s="113">
        <v>2.0634920634920637</v>
      </c>
      <c r="E66" s="115">
        <v>26</v>
      </c>
      <c r="F66" s="114">
        <v>31</v>
      </c>
      <c r="G66" s="114">
        <v>67</v>
      </c>
      <c r="H66" s="114">
        <v>24</v>
      </c>
      <c r="I66" s="140">
        <v>20</v>
      </c>
      <c r="J66" s="115">
        <v>6</v>
      </c>
      <c r="K66" s="116">
        <v>30</v>
      </c>
    </row>
    <row r="67" spans="1:11" ht="14.1" customHeight="1" x14ac:dyDescent="0.2">
      <c r="A67" s="306" t="s">
        <v>300</v>
      </c>
      <c r="B67" s="307" t="s">
        <v>301</v>
      </c>
      <c r="C67" s="308"/>
      <c r="D67" s="113">
        <v>1.1111111111111112</v>
      </c>
      <c r="E67" s="115">
        <v>14</v>
      </c>
      <c r="F67" s="114">
        <v>19</v>
      </c>
      <c r="G67" s="114">
        <v>45</v>
      </c>
      <c r="H67" s="114">
        <v>10</v>
      </c>
      <c r="I67" s="140">
        <v>8</v>
      </c>
      <c r="J67" s="115">
        <v>6</v>
      </c>
      <c r="K67" s="116">
        <v>75</v>
      </c>
    </row>
    <row r="68" spans="1:11" ht="14.1" customHeight="1" x14ac:dyDescent="0.2">
      <c r="A68" s="306" t="s">
        <v>302</v>
      </c>
      <c r="B68" s="307" t="s">
        <v>303</v>
      </c>
      <c r="C68" s="308"/>
      <c r="D68" s="113">
        <v>0.79365079365079361</v>
      </c>
      <c r="E68" s="115">
        <v>10</v>
      </c>
      <c r="F68" s="114">
        <v>10</v>
      </c>
      <c r="G68" s="114">
        <v>15</v>
      </c>
      <c r="H68" s="114">
        <v>11</v>
      </c>
      <c r="I68" s="140">
        <v>8</v>
      </c>
      <c r="J68" s="115">
        <v>2</v>
      </c>
      <c r="K68" s="116">
        <v>25</v>
      </c>
    </row>
    <row r="69" spans="1:11" ht="14.1" customHeight="1" x14ac:dyDescent="0.2">
      <c r="A69" s="306">
        <v>83</v>
      </c>
      <c r="B69" s="307" t="s">
        <v>304</v>
      </c>
      <c r="C69" s="308"/>
      <c r="D69" s="113">
        <v>2.6984126984126986</v>
      </c>
      <c r="E69" s="115">
        <v>34</v>
      </c>
      <c r="F69" s="114">
        <v>28</v>
      </c>
      <c r="G69" s="114">
        <v>78</v>
      </c>
      <c r="H69" s="114">
        <v>23</v>
      </c>
      <c r="I69" s="140">
        <v>31</v>
      </c>
      <c r="J69" s="115">
        <v>3</v>
      </c>
      <c r="K69" s="116">
        <v>9.67741935483871</v>
      </c>
    </row>
    <row r="70" spans="1:11" ht="14.1" customHeight="1" x14ac:dyDescent="0.2">
      <c r="A70" s="306" t="s">
        <v>305</v>
      </c>
      <c r="B70" s="307" t="s">
        <v>306</v>
      </c>
      <c r="C70" s="308"/>
      <c r="D70" s="113">
        <v>2.3015873015873014</v>
      </c>
      <c r="E70" s="115">
        <v>29</v>
      </c>
      <c r="F70" s="114">
        <v>27</v>
      </c>
      <c r="G70" s="114">
        <v>63</v>
      </c>
      <c r="H70" s="114">
        <v>16</v>
      </c>
      <c r="I70" s="140">
        <v>26</v>
      </c>
      <c r="J70" s="115">
        <v>3</v>
      </c>
      <c r="K70" s="116">
        <v>11.538461538461538</v>
      </c>
    </row>
    <row r="71" spans="1:11" ht="14.1" customHeight="1" x14ac:dyDescent="0.2">
      <c r="A71" s="306"/>
      <c r="B71" s="307" t="s">
        <v>307</v>
      </c>
      <c r="C71" s="308"/>
      <c r="D71" s="113">
        <v>1.6666666666666667</v>
      </c>
      <c r="E71" s="115">
        <v>21</v>
      </c>
      <c r="F71" s="114">
        <v>15</v>
      </c>
      <c r="G71" s="114">
        <v>33</v>
      </c>
      <c r="H71" s="114">
        <v>10</v>
      </c>
      <c r="I71" s="140">
        <v>14</v>
      </c>
      <c r="J71" s="115">
        <v>7</v>
      </c>
      <c r="K71" s="116">
        <v>50</v>
      </c>
    </row>
    <row r="72" spans="1:11" ht="14.1" customHeight="1" x14ac:dyDescent="0.2">
      <c r="A72" s="306">
        <v>84</v>
      </c>
      <c r="B72" s="307" t="s">
        <v>308</v>
      </c>
      <c r="C72" s="308"/>
      <c r="D72" s="113">
        <v>2.2222222222222223</v>
      </c>
      <c r="E72" s="115">
        <v>28</v>
      </c>
      <c r="F72" s="114">
        <v>7</v>
      </c>
      <c r="G72" s="114">
        <v>17</v>
      </c>
      <c r="H72" s="114">
        <v>4</v>
      </c>
      <c r="I72" s="140">
        <v>12</v>
      </c>
      <c r="J72" s="115">
        <v>16</v>
      </c>
      <c r="K72" s="116">
        <v>133.33333333333334</v>
      </c>
    </row>
    <row r="73" spans="1:11" ht="14.1" customHeight="1" x14ac:dyDescent="0.2">
      <c r="A73" s="306" t="s">
        <v>309</v>
      </c>
      <c r="B73" s="307" t="s">
        <v>310</v>
      </c>
      <c r="C73" s="308"/>
      <c r="D73" s="113">
        <v>1.1111111111111112</v>
      </c>
      <c r="E73" s="115">
        <v>14</v>
      </c>
      <c r="F73" s="114">
        <v>5</v>
      </c>
      <c r="G73" s="114">
        <v>10</v>
      </c>
      <c r="H73" s="114">
        <v>0</v>
      </c>
      <c r="I73" s="140">
        <v>5</v>
      </c>
      <c r="J73" s="115">
        <v>9</v>
      </c>
      <c r="K73" s="116">
        <v>180</v>
      </c>
    </row>
    <row r="74" spans="1:11" ht="14.1" customHeight="1" x14ac:dyDescent="0.2">
      <c r="A74" s="306" t="s">
        <v>311</v>
      </c>
      <c r="B74" s="307" t="s">
        <v>312</v>
      </c>
      <c r="C74" s="308"/>
      <c r="D74" s="113" t="s">
        <v>513</v>
      </c>
      <c r="E74" s="115" t="s">
        <v>513</v>
      </c>
      <c r="F74" s="114" t="s">
        <v>513</v>
      </c>
      <c r="G74" s="114" t="s">
        <v>513</v>
      </c>
      <c r="H74" s="114">
        <v>0</v>
      </c>
      <c r="I74" s="140" t="s">
        <v>513</v>
      </c>
      <c r="J74" s="115" t="s">
        <v>513</v>
      </c>
      <c r="K74" s="116" t="s">
        <v>513</v>
      </c>
    </row>
    <row r="75" spans="1:11" ht="14.1" customHeight="1" x14ac:dyDescent="0.2">
      <c r="A75" s="306" t="s">
        <v>313</v>
      </c>
      <c r="B75" s="307" t="s">
        <v>314</v>
      </c>
      <c r="C75" s="308"/>
      <c r="D75" s="113">
        <v>0.3968253968253968</v>
      </c>
      <c r="E75" s="115">
        <v>5</v>
      </c>
      <c r="F75" s="114" t="s">
        <v>513</v>
      </c>
      <c r="G75" s="114">
        <v>3</v>
      </c>
      <c r="H75" s="114">
        <v>0</v>
      </c>
      <c r="I75" s="140" t="s">
        <v>513</v>
      </c>
      <c r="J75" s="115" t="s">
        <v>513</v>
      </c>
      <c r="K75" s="116" t="s">
        <v>513</v>
      </c>
    </row>
    <row r="76" spans="1:11" ht="14.1" customHeight="1" x14ac:dyDescent="0.2">
      <c r="A76" s="306">
        <v>91</v>
      </c>
      <c r="B76" s="307" t="s">
        <v>315</v>
      </c>
      <c r="C76" s="308"/>
      <c r="D76" s="113" t="s">
        <v>513</v>
      </c>
      <c r="E76" s="115" t="s">
        <v>513</v>
      </c>
      <c r="F76" s="114">
        <v>0</v>
      </c>
      <c r="G76" s="114">
        <v>3</v>
      </c>
      <c r="H76" s="114" t="s">
        <v>513</v>
      </c>
      <c r="I76" s="140" t="s">
        <v>513</v>
      </c>
      <c r="J76" s="115" t="s">
        <v>513</v>
      </c>
      <c r="K76" s="116" t="s">
        <v>513</v>
      </c>
    </row>
    <row r="77" spans="1:11" ht="14.1" customHeight="1" x14ac:dyDescent="0.2">
      <c r="A77" s="306">
        <v>92</v>
      </c>
      <c r="B77" s="307" t="s">
        <v>316</v>
      </c>
      <c r="C77" s="308"/>
      <c r="D77" s="113">
        <v>1.5873015873015872</v>
      </c>
      <c r="E77" s="115">
        <v>20</v>
      </c>
      <c r="F77" s="114">
        <v>12</v>
      </c>
      <c r="G77" s="114">
        <v>19</v>
      </c>
      <c r="H77" s="114">
        <v>21</v>
      </c>
      <c r="I77" s="140">
        <v>32</v>
      </c>
      <c r="J77" s="115">
        <v>-12</v>
      </c>
      <c r="K77" s="116">
        <v>-37.5</v>
      </c>
    </row>
    <row r="78" spans="1:11" ht="14.1" customHeight="1" x14ac:dyDescent="0.2">
      <c r="A78" s="306">
        <v>93</v>
      </c>
      <c r="B78" s="307" t="s">
        <v>317</v>
      </c>
      <c r="C78" s="308"/>
      <c r="D78" s="113">
        <v>0</v>
      </c>
      <c r="E78" s="115">
        <v>0</v>
      </c>
      <c r="F78" s="114" t="s">
        <v>513</v>
      </c>
      <c r="G78" s="114" t="s">
        <v>513</v>
      </c>
      <c r="H78" s="114">
        <v>0</v>
      </c>
      <c r="I78" s="140">
        <v>0</v>
      </c>
      <c r="J78" s="115">
        <v>0</v>
      </c>
      <c r="K78" s="116">
        <v>0</v>
      </c>
    </row>
    <row r="79" spans="1:11" ht="14.1" customHeight="1" x14ac:dyDescent="0.2">
      <c r="A79" s="306">
        <v>94</v>
      </c>
      <c r="B79" s="307" t="s">
        <v>318</v>
      </c>
      <c r="C79" s="308"/>
      <c r="D79" s="113" t="s">
        <v>513</v>
      </c>
      <c r="E79" s="115" t="s">
        <v>513</v>
      </c>
      <c r="F79" s="114" t="s">
        <v>513</v>
      </c>
      <c r="G79" s="114" t="s">
        <v>513</v>
      </c>
      <c r="H79" s="114" t="s">
        <v>513</v>
      </c>
      <c r="I79" s="140" t="s">
        <v>513</v>
      </c>
      <c r="J79" s="115" t="s">
        <v>513</v>
      </c>
      <c r="K79" s="116" t="s">
        <v>513</v>
      </c>
    </row>
    <row r="80" spans="1:11" ht="14.1" customHeight="1" x14ac:dyDescent="0.2">
      <c r="A80" s="306" t="s">
        <v>319</v>
      </c>
      <c r="B80" s="307" t="s">
        <v>320</v>
      </c>
      <c r="C80" s="308"/>
      <c r="D80" s="113">
        <v>0</v>
      </c>
      <c r="E80" s="115">
        <v>0</v>
      </c>
      <c r="F80" s="114">
        <v>0</v>
      </c>
      <c r="G80" s="114">
        <v>0</v>
      </c>
      <c r="H80" s="114">
        <v>0</v>
      </c>
      <c r="I80" s="140">
        <v>0</v>
      </c>
      <c r="J80" s="115">
        <v>0</v>
      </c>
      <c r="K80" s="116">
        <v>0</v>
      </c>
    </row>
    <row r="81" spans="1:11" ht="14.1" customHeight="1" x14ac:dyDescent="0.2">
      <c r="A81" s="310" t="s">
        <v>321</v>
      </c>
      <c r="B81" s="311" t="s">
        <v>333</v>
      </c>
      <c r="C81" s="312"/>
      <c r="D81" s="125">
        <v>0</v>
      </c>
      <c r="E81" s="143">
        <v>0</v>
      </c>
      <c r="F81" s="144">
        <v>0</v>
      </c>
      <c r="G81" s="144">
        <v>0</v>
      </c>
      <c r="H81" s="144">
        <v>0</v>
      </c>
      <c r="I81" s="145">
        <v>0</v>
      </c>
      <c r="J81" s="143">
        <v>0</v>
      </c>
      <c r="K81" s="146">
        <v>0</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4" t="s">
        <v>364</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151" t="s">
        <v>365</v>
      </c>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5">
    <mergeCell ref="A3:K3"/>
    <mergeCell ref="A4:K4"/>
    <mergeCell ref="A5:E5"/>
    <mergeCell ref="A7:C10"/>
    <mergeCell ref="D7:D10"/>
    <mergeCell ref="E7:I7"/>
    <mergeCell ref="J7:K8"/>
    <mergeCell ref="E8:E9"/>
    <mergeCell ref="F8:F9"/>
    <mergeCell ref="G8:G9"/>
    <mergeCell ref="H8:H9"/>
    <mergeCell ref="I8:I9"/>
    <mergeCell ref="A84:K84"/>
    <mergeCell ref="A85:K85"/>
    <mergeCell ref="A87:K87"/>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366</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56" t="s">
        <v>367</v>
      </c>
      <c r="E7" s="657"/>
      <c r="F7" s="657"/>
      <c r="G7" s="657"/>
      <c r="H7" s="658"/>
      <c r="I7" s="588" t="s">
        <v>359</v>
      </c>
      <c r="J7" s="589"/>
      <c r="K7" s="96"/>
      <c r="L7" s="96"/>
      <c r="M7" s="96"/>
      <c r="N7" s="96"/>
      <c r="O7" s="96"/>
    </row>
    <row r="8" spans="1:15" ht="21.75" customHeight="1" x14ac:dyDescent="0.2">
      <c r="A8" s="616"/>
      <c r="B8" s="617"/>
      <c r="C8" s="583"/>
      <c r="D8" s="566" t="s">
        <v>335</v>
      </c>
      <c r="E8" s="566" t="s">
        <v>337</v>
      </c>
      <c r="F8" s="566" t="s">
        <v>338</v>
      </c>
      <c r="G8" s="566" t="s">
        <v>339</v>
      </c>
      <c r="H8" s="566" t="s">
        <v>340</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1281</v>
      </c>
      <c r="E11" s="114">
        <v>1198</v>
      </c>
      <c r="F11" s="114">
        <v>1326</v>
      </c>
      <c r="G11" s="114">
        <v>1302</v>
      </c>
      <c r="H11" s="140">
        <v>1351</v>
      </c>
      <c r="I11" s="115">
        <v>-70</v>
      </c>
      <c r="J11" s="116">
        <v>-5.1813471502590671</v>
      </c>
    </row>
    <row r="12" spans="1:15" s="110" customFormat="1" ht="24.95" customHeight="1" x14ac:dyDescent="0.2">
      <c r="A12" s="193" t="s">
        <v>132</v>
      </c>
      <c r="B12" s="194" t="s">
        <v>133</v>
      </c>
      <c r="C12" s="113">
        <v>0.54644808743169404</v>
      </c>
      <c r="D12" s="115">
        <v>7</v>
      </c>
      <c r="E12" s="114" t="s">
        <v>513</v>
      </c>
      <c r="F12" s="114">
        <v>8</v>
      </c>
      <c r="G12" s="114">
        <v>9</v>
      </c>
      <c r="H12" s="140" t="s">
        <v>513</v>
      </c>
      <c r="I12" s="115" t="s">
        <v>513</v>
      </c>
      <c r="J12" s="116" t="s">
        <v>513</v>
      </c>
    </row>
    <row r="13" spans="1:15" s="110" customFormat="1" ht="24.95" customHeight="1" x14ac:dyDescent="0.2">
      <c r="A13" s="193" t="s">
        <v>134</v>
      </c>
      <c r="B13" s="199" t="s">
        <v>214</v>
      </c>
      <c r="C13" s="113" t="s">
        <v>513</v>
      </c>
      <c r="D13" s="115" t="s">
        <v>513</v>
      </c>
      <c r="E13" s="114" t="s">
        <v>513</v>
      </c>
      <c r="F13" s="114" t="s">
        <v>513</v>
      </c>
      <c r="G13" s="114" t="s">
        <v>513</v>
      </c>
      <c r="H13" s="140" t="s">
        <v>513</v>
      </c>
      <c r="I13" s="115" t="s">
        <v>513</v>
      </c>
      <c r="J13" s="116" t="s">
        <v>513</v>
      </c>
    </row>
    <row r="14" spans="1:15" s="287" customFormat="1" ht="24.95" customHeight="1" x14ac:dyDescent="0.2">
      <c r="A14" s="193" t="s">
        <v>215</v>
      </c>
      <c r="B14" s="199" t="s">
        <v>137</v>
      </c>
      <c r="C14" s="113">
        <v>15.456674473067915</v>
      </c>
      <c r="D14" s="115">
        <v>198</v>
      </c>
      <c r="E14" s="114">
        <v>125</v>
      </c>
      <c r="F14" s="114">
        <v>125</v>
      </c>
      <c r="G14" s="114">
        <v>135</v>
      </c>
      <c r="H14" s="140">
        <v>181</v>
      </c>
      <c r="I14" s="115">
        <v>17</v>
      </c>
      <c r="J14" s="116">
        <v>9.3922651933701662</v>
      </c>
      <c r="K14" s="110"/>
      <c r="L14" s="110"/>
      <c r="M14" s="110"/>
      <c r="N14" s="110"/>
      <c r="O14" s="110"/>
    </row>
    <row r="15" spans="1:15" s="110" customFormat="1" ht="24.95" customHeight="1" x14ac:dyDescent="0.2">
      <c r="A15" s="193" t="s">
        <v>216</v>
      </c>
      <c r="B15" s="199" t="s">
        <v>217</v>
      </c>
      <c r="C15" s="113">
        <v>0.54644808743169404</v>
      </c>
      <c r="D15" s="115">
        <v>7</v>
      </c>
      <c r="E15" s="114">
        <v>8</v>
      </c>
      <c r="F15" s="114">
        <v>14</v>
      </c>
      <c r="G15" s="114">
        <v>11</v>
      </c>
      <c r="H15" s="140">
        <v>7</v>
      </c>
      <c r="I15" s="115">
        <v>0</v>
      </c>
      <c r="J15" s="116">
        <v>0</v>
      </c>
    </row>
    <row r="16" spans="1:15" s="287" customFormat="1" ht="24.95" customHeight="1" x14ac:dyDescent="0.2">
      <c r="A16" s="193" t="s">
        <v>218</v>
      </c>
      <c r="B16" s="199" t="s">
        <v>141</v>
      </c>
      <c r="C16" s="113">
        <v>12.334113973458235</v>
      </c>
      <c r="D16" s="115">
        <v>158</v>
      </c>
      <c r="E16" s="114">
        <v>101</v>
      </c>
      <c r="F16" s="114">
        <v>90</v>
      </c>
      <c r="G16" s="114">
        <v>108</v>
      </c>
      <c r="H16" s="140">
        <v>151</v>
      </c>
      <c r="I16" s="115">
        <v>7</v>
      </c>
      <c r="J16" s="116">
        <v>4.6357615894039732</v>
      </c>
      <c r="K16" s="110"/>
      <c r="L16" s="110"/>
      <c r="M16" s="110"/>
      <c r="N16" s="110"/>
      <c r="O16" s="110"/>
    </row>
    <row r="17" spans="1:15" s="110" customFormat="1" ht="24.95" customHeight="1" x14ac:dyDescent="0.2">
      <c r="A17" s="193" t="s">
        <v>142</v>
      </c>
      <c r="B17" s="199" t="s">
        <v>220</v>
      </c>
      <c r="C17" s="113">
        <v>2.5761124121779861</v>
      </c>
      <c r="D17" s="115">
        <v>33</v>
      </c>
      <c r="E17" s="114">
        <v>16</v>
      </c>
      <c r="F17" s="114">
        <v>21</v>
      </c>
      <c r="G17" s="114">
        <v>16</v>
      </c>
      <c r="H17" s="140">
        <v>23</v>
      </c>
      <c r="I17" s="115">
        <v>10</v>
      </c>
      <c r="J17" s="116">
        <v>43.478260869565219</v>
      </c>
    </row>
    <row r="18" spans="1:15" s="287" customFormat="1" ht="24.95" customHeight="1" x14ac:dyDescent="0.2">
      <c r="A18" s="201" t="s">
        <v>144</v>
      </c>
      <c r="B18" s="202" t="s">
        <v>145</v>
      </c>
      <c r="C18" s="113" t="s">
        <v>513</v>
      </c>
      <c r="D18" s="115" t="s">
        <v>513</v>
      </c>
      <c r="E18" s="114" t="s">
        <v>513</v>
      </c>
      <c r="F18" s="114" t="s">
        <v>513</v>
      </c>
      <c r="G18" s="114" t="s">
        <v>513</v>
      </c>
      <c r="H18" s="140" t="s">
        <v>513</v>
      </c>
      <c r="I18" s="115" t="s">
        <v>513</v>
      </c>
      <c r="J18" s="116" t="s">
        <v>513</v>
      </c>
      <c r="K18" s="110"/>
      <c r="L18" s="110"/>
      <c r="M18" s="110"/>
      <c r="N18" s="110"/>
      <c r="O18" s="110"/>
    </row>
    <row r="19" spans="1:15" s="110" customFormat="1" ht="24.95" customHeight="1" x14ac:dyDescent="0.2">
      <c r="A19" s="193" t="s">
        <v>146</v>
      </c>
      <c r="B19" s="199" t="s">
        <v>147</v>
      </c>
      <c r="C19" s="113">
        <v>15.534738485558158</v>
      </c>
      <c r="D19" s="115">
        <v>199</v>
      </c>
      <c r="E19" s="114">
        <v>180</v>
      </c>
      <c r="F19" s="114">
        <v>198</v>
      </c>
      <c r="G19" s="114">
        <v>162</v>
      </c>
      <c r="H19" s="140">
        <v>238</v>
      </c>
      <c r="I19" s="115">
        <v>-39</v>
      </c>
      <c r="J19" s="116">
        <v>-16.386554621848738</v>
      </c>
    </row>
    <row r="20" spans="1:15" s="287" customFormat="1" ht="24.95" customHeight="1" x14ac:dyDescent="0.2">
      <c r="A20" s="193" t="s">
        <v>148</v>
      </c>
      <c r="B20" s="199" t="s">
        <v>149</v>
      </c>
      <c r="C20" s="113">
        <v>4.7619047619047619</v>
      </c>
      <c r="D20" s="115">
        <v>61</v>
      </c>
      <c r="E20" s="114">
        <v>58</v>
      </c>
      <c r="F20" s="114">
        <v>57</v>
      </c>
      <c r="G20" s="114">
        <v>81</v>
      </c>
      <c r="H20" s="140">
        <v>62</v>
      </c>
      <c r="I20" s="115">
        <v>-1</v>
      </c>
      <c r="J20" s="116">
        <v>-1.6129032258064515</v>
      </c>
      <c r="K20" s="110"/>
      <c r="L20" s="110"/>
      <c r="M20" s="110"/>
      <c r="N20" s="110"/>
      <c r="O20" s="110"/>
    </row>
    <row r="21" spans="1:15" s="110" customFormat="1" ht="24.95" customHeight="1" x14ac:dyDescent="0.2">
      <c r="A21" s="201" t="s">
        <v>150</v>
      </c>
      <c r="B21" s="202" t="s">
        <v>151</v>
      </c>
      <c r="C21" s="113">
        <v>9.1334894613583142</v>
      </c>
      <c r="D21" s="115">
        <v>117</v>
      </c>
      <c r="E21" s="114">
        <v>53</v>
      </c>
      <c r="F21" s="114">
        <v>102</v>
      </c>
      <c r="G21" s="114">
        <v>70</v>
      </c>
      <c r="H21" s="140">
        <v>118</v>
      </c>
      <c r="I21" s="115">
        <v>-1</v>
      </c>
      <c r="J21" s="116">
        <v>-0.84745762711864403</v>
      </c>
    </row>
    <row r="22" spans="1:15" s="110" customFormat="1" ht="24.95" customHeight="1" x14ac:dyDescent="0.2">
      <c r="A22" s="201" t="s">
        <v>152</v>
      </c>
      <c r="B22" s="199" t="s">
        <v>153</v>
      </c>
      <c r="C22" s="113">
        <v>1.405152224824356</v>
      </c>
      <c r="D22" s="115">
        <v>18</v>
      </c>
      <c r="E22" s="114" t="s">
        <v>513</v>
      </c>
      <c r="F22" s="114">
        <v>23</v>
      </c>
      <c r="G22" s="114">
        <v>21</v>
      </c>
      <c r="H22" s="140">
        <v>33</v>
      </c>
      <c r="I22" s="115">
        <v>-15</v>
      </c>
      <c r="J22" s="116">
        <v>-45.454545454545453</v>
      </c>
    </row>
    <row r="23" spans="1:15" s="110" customFormat="1" ht="24.95" customHeight="1" x14ac:dyDescent="0.2">
      <c r="A23" s="193" t="s">
        <v>154</v>
      </c>
      <c r="B23" s="199" t="s">
        <v>155</v>
      </c>
      <c r="C23" s="113" t="s">
        <v>513</v>
      </c>
      <c r="D23" s="115" t="s">
        <v>513</v>
      </c>
      <c r="E23" s="114" t="s">
        <v>513</v>
      </c>
      <c r="F23" s="114" t="s">
        <v>513</v>
      </c>
      <c r="G23" s="114" t="s">
        <v>513</v>
      </c>
      <c r="H23" s="140">
        <v>10</v>
      </c>
      <c r="I23" s="115" t="s">
        <v>513</v>
      </c>
      <c r="J23" s="116" t="s">
        <v>513</v>
      </c>
    </row>
    <row r="24" spans="1:15" s="110" customFormat="1" ht="24.95" customHeight="1" x14ac:dyDescent="0.2">
      <c r="A24" s="193" t="s">
        <v>156</v>
      </c>
      <c r="B24" s="199" t="s">
        <v>221</v>
      </c>
      <c r="C24" s="113">
        <v>5.3083528493364556</v>
      </c>
      <c r="D24" s="115">
        <v>68</v>
      </c>
      <c r="E24" s="114">
        <v>41</v>
      </c>
      <c r="F24" s="114">
        <v>56</v>
      </c>
      <c r="G24" s="114">
        <v>52</v>
      </c>
      <c r="H24" s="140">
        <v>68</v>
      </c>
      <c r="I24" s="115">
        <v>0</v>
      </c>
      <c r="J24" s="116">
        <v>0</v>
      </c>
    </row>
    <row r="25" spans="1:15" s="110" customFormat="1" ht="24.95" customHeight="1" x14ac:dyDescent="0.2">
      <c r="A25" s="193" t="s">
        <v>222</v>
      </c>
      <c r="B25" s="204" t="s">
        <v>159</v>
      </c>
      <c r="C25" s="113">
        <v>3.8251366120218577</v>
      </c>
      <c r="D25" s="115">
        <v>49</v>
      </c>
      <c r="E25" s="114">
        <v>33</v>
      </c>
      <c r="F25" s="114">
        <v>39</v>
      </c>
      <c r="G25" s="114">
        <v>80</v>
      </c>
      <c r="H25" s="140">
        <v>71</v>
      </c>
      <c r="I25" s="115">
        <v>-22</v>
      </c>
      <c r="J25" s="116">
        <v>-30.985915492957748</v>
      </c>
    </row>
    <row r="26" spans="1:15" s="110" customFormat="1" ht="24.95" customHeight="1" x14ac:dyDescent="0.2">
      <c r="A26" s="201">
        <v>782.78300000000002</v>
      </c>
      <c r="B26" s="203" t="s">
        <v>160</v>
      </c>
      <c r="C26" s="113" t="s">
        <v>513</v>
      </c>
      <c r="D26" s="115" t="s">
        <v>513</v>
      </c>
      <c r="E26" s="114" t="s">
        <v>513</v>
      </c>
      <c r="F26" s="114" t="s">
        <v>513</v>
      </c>
      <c r="G26" s="114" t="s">
        <v>513</v>
      </c>
      <c r="H26" s="140">
        <v>238</v>
      </c>
      <c r="I26" s="115" t="s">
        <v>513</v>
      </c>
      <c r="J26" s="116" t="s">
        <v>513</v>
      </c>
    </row>
    <row r="27" spans="1:15" s="110" customFormat="1" ht="24.95" customHeight="1" x14ac:dyDescent="0.2">
      <c r="A27" s="193" t="s">
        <v>161</v>
      </c>
      <c r="B27" s="199" t="s">
        <v>162</v>
      </c>
      <c r="C27" s="113">
        <v>2.1857923497267762</v>
      </c>
      <c r="D27" s="115">
        <v>28</v>
      </c>
      <c r="E27" s="114">
        <v>42</v>
      </c>
      <c r="F27" s="114">
        <v>23</v>
      </c>
      <c r="G27" s="114">
        <v>47</v>
      </c>
      <c r="H27" s="140">
        <v>42</v>
      </c>
      <c r="I27" s="115">
        <v>-14</v>
      </c>
      <c r="J27" s="116">
        <v>-33.333333333333336</v>
      </c>
    </row>
    <row r="28" spans="1:15" s="110" customFormat="1" ht="24.95" customHeight="1" x14ac:dyDescent="0.2">
      <c r="A28" s="193" t="s">
        <v>163</v>
      </c>
      <c r="B28" s="199" t="s">
        <v>164</v>
      </c>
      <c r="C28" s="113">
        <v>4.6838407494145198</v>
      </c>
      <c r="D28" s="115">
        <v>60</v>
      </c>
      <c r="E28" s="114">
        <v>22</v>
      </c>
      <c r="F28" s="114">
        <v>59</v>
      </c>
      <c r="G28" s="114">
        <v>37</v>
      </c>
      <c r="H28" s="140">
        <v>38</v>
      </c>
      <c r="I28" s="115">
        <v>22</v>
      </c>
      <c r="J28" s="116">
        <v>57.89473684210526</v>
      </c>
    </row>
    <row r="29" spans="1:15" s="110" customFormat="1" ht="24.95" customHeight="1" x14ac:dyDescent="0.2">
      <c r="A29" s="193">
        <v>86</v>
      </c>
      <c r="B29" s="199" t="s">
        <v>165</v>
      </c>
      <c r="C29" s="113">
        <v>4.1373926619828261</v>
      </c>
      <c r="D29" s="115">
        <v>53</v>
      </c>
      <c r="E29" s="114">
        <v>42</v>
      </c>
      <c r="F29" s="114">
        <v>57</v>
      </c>
      <c r="G29" s="114">
        <v>48</v>
      </c>
      <c r="H29" s="140">
        <v>78</v>
      </c>
      <c r="I29" s="115">
        <v>-25</v>
      </c>
      <c r="J29" s="116">
        <v>-32.051282051282051</v>
      </c>
    </row>
    <row r="30" spans="1:15" s="110" customFormat="1" ht="24.95" customHeight="1" x14ac:dyDescent="0.2">
      <c r="A30" s="193">
        <v>87.88</v>
      </c>
      <c r="B30" s="204" t="s">
        <v>166</v>
      </c>
      <c r="C30" s="113">
        <v>2.5761124121779861</v>
      </c>
      <c r="D30" s="115">
        <v>33</v>
      </c>
      <c r="E30" s="114">
        <v>33</v>
      </c>
      <c r="F30" s="114">
        <v>56</v>
      </c>
      <c r="G30" s="114">
        <v>31</v>
      </c>
      <c r="H30" s="140">
        <v>35</v>
      </c>
      <c r="I30" s="115">
        <v>-2</v>
      </c>
      <c r="J30" s="116">
        <v>-5.7142857142857144</v>
      </c>
    </row>
    <row r="31" spans="1:15" s="110" customFormat="1" ht="24.95" customHeight="1" x14ac:dyDescent="0.2">
      <c r="A31" s="193" t="s">
        <v>167</v>
      </c>
      <c r="B31" s="199" t="s">
        <v>168</v>
      </c>
      <c r="C31" s="113">
        <v>3.4348165495706477</v>
      </c>
      <c r="D31" s="115">
        <v>44</v>
      </c>
      <c r="E31" s="114">
        <v>38</v>
      </c>
      <c r="F31" s="114">
        <v>68</v>
      </c>
      <c r="G31" s="114">
        <v>42</v>
      </c>
      <c r="H31" s="140">
        <v>63</v>
      </c>
      <c r="I31" s="115">
        <v>-19</v>
      </c>
      <c r="J31" s="116">
        <v>-30.158730158730158</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0.54644808743169404</v>
      </c>
      <c r="D34" s="115">
        <v>7</v>
      </c>
      <c r="E34" s="114" t="s">
        <v>513</v>
      </c>
      <c r="F34" s="114">
        <v>8</v>
      </c>
      <c r="G34" s="114">
        <v>9</v>
      </c>
      <c r="H34" s="140" t="s">
        <v>513</v>
      </c>
      <c r="I34" s="115" t="s">
        <v>513</v>
      </c>
      <c r="J34" s="116" t="s">
        <v>513</v>
      </c>
    </row>
    <row r="35" spans="1:10" s="110" customFormat="1" ht="24.95" customHeight="1" x14ac:dyDescent="0.2">
      <c r="A35" s="292" t="s">
        <v>171</v>
      </c>
      <c r="B35" s="293" t="s">
        <v>172</v>
      </c>
      <c r="C35" s="113">
        <v>21.701795472287277</v>
      </c>
      <c r="D35" s="115">
        <v>278</v>
      </c>
      <c r="E35" s="114" t="s">
        <v>513</v>
      </c>
      <c r="F35" s="114">
        <v>214</v>
      </c>
      <c r="G35" s="114">
        <v>185</v>
      </c>
      <c r="H35" s="140" t="s">
        <v>513</v>
      </c>
      <c r="I35" s="115" t="s">
        <v>513</v>
      </c>
      <c r="J35" s="116" t="s">
        <v>513</v>
      </c>
    </row>
    <row r="36" spans="1:10" s="110" customFormat="1" ht="24.95" customHeight="1" x14ac:dyDescent="0.2">
      <c r="A36" s="294" t="s">
        <v>173</v>
      </c>
      <c r="B36" s="295" t="s">
        <v>174</v>
      </c>
      <c r="C36" s="125">
        <v>77.751756440281028</v>
      </c>
      <c r="D36" s="143">
        <v>996</v>
      </c>
      <c r="E36" s="144">
        <v>1010</v>
      </c>
      <c r="F36" s="144">
        <v>1104</v>
      </c>
      <c r="G36" s="144">
        <v>1108</v>
      </c>
      <c r="H36" s="145">
        <v>1094</v>
      </c>
      <c r="I36" s="143">
        <v>-98</v>
      </c>
      <c r="J36" s="146">
        <v>-8.9579524680073135</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44" t="s">
        <v>368</v>
      </c>
      <c r="B39" s="645"/>
      <c r="C39" s="645"/>
      <c r="D39" s="645"/>
      <c r="E39" s="645"/>
      <c r="F39" s="645"/>
      <c r="G39" s="645"/>
      <c r="H39" s="645"/>
      <c r="I39" s="645"/>
      <c r="J39" s="645"/>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7"/>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369</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335</v>
      </c>
      <c r="B5" s="573"/>
      <c r="C5" s="573"/>
      <c r="D5" s="573"/>
      <c r="E5" s="573"/>
      <c r="F5" s="252"/>
      <c r="G5" s="252"/>
      <c r="H5" s="252"/>
      <c r="I5" s="252"/>
      <c r="J5" s="252"/>
      <c r="K5" s="252"/>
    </row>
    <row r="6" spans="1:17" s="94" customFormat="1" ht="11.25" customHeight="1" x14ac:dyDescent="0.2">
      <c r="A6" s="227"/>
      <c r="B6" s="228"/>
      <c r="C6" s="228"/>
      <c r="D6" s="228"/>
      <c r="E6" s="228"/>
      <c r="F6" s="228"/>
      <c r="G6" s="228"/>
      <c r="H6" s="228"/>
      <c r="I6" s="228"/>
      <c r="J6" s="228"/>
    </row>
    <row r="7" spans="1:17" s="91" customFormat="1" ht="24.95" customHeight="1" x14ac:dyDescent="0.2">
      <c r="A7" s="588" t="s">
        <v>332</v>
      </c>
      <c r="B7" s="577"/>
      <c r="C7" s="577"/>
      <c r="D7" s="582" t="s">
        <v>94</v>
      </c>
      <c r="E7" s="647" t="s">
        <v>370</v>
      </c>
      <c r="F7" s="648"/>
      <c r="G7" s="648"/>
      <c r="H7" s="648"/>
      <c r="I7" s="649"/>
      <c r="J7" s="588" t="s">
        <v>359</v>
      </c>
      <c r="K7" s="589"/>
      <c r="L7" s="96"/>
      <c r="M7" s="96"/>
      <c r="N7" s="96"/>
      <c r="O7" s="96"/>
      <c r="Q7" s="408"/>
    </row>
    <row r="8" spans="1:17" ht="21.75" customHeight="1" x14ac:dyDescent="0.2">
      <c r="A8" s="578"/>
      <c r="B8" s="579"/>
      <c r="C8" s="579"/>
      <c r="D8" s="583"/>
      <c r="E8" s="566" t="s">
        <v>335</v>
      </c>
      <c r="F8" s="566" t="s">
        <v>337</v>
      </c>
      <c r="G8" s="566" t="s">
        <v>338</v>
      </c>
      <c r="H8" s="566" t="s">
        <v>339</v>
      </c>
      <c r="I8" s="566" t="s">
        <v>340</v>
      </c>
      <c r="J8" s="590"/>
      <c r="K8" s="591"/>
    </row>
    <row r="9" spans="1:17" ht="12" customHeight="1" x14ac:dyDescent="0.2">
      <c r="A9" s="578"/>
      <c r="B9" s="579"/>
      <c r="C9" s="579"/>
      <c r="D9" s="583"/>
      <c r="E9" s="567"/>
      <c r="F9" s="567"/>
      <c r="G9" s="567"/>
      <c r="H9" s="567"/>
      <c r="I9" s="567"/>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1281</v>
      </c>
      <c r="F11" s="264">
        <v>1198</v>
      </c>
      <c r="G11" s="264">
        <v>1326</v>
      </c>
      <c r="H11" s="264">
        <v>1302</v>
      </c>
      <c r="I11" s="265">
        <v>1351</v>
      </c>
      <c r="J11" s="263">
        <v>-70</v>
      </c>
      <c r="K11" s="266">
        <v>-5.1813471502590671</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38.875878220140514</v>
      </c>
      <c r="E13" s="115">
        <v>498</v>
      </c>
      <c r="F13" s="114">
        <v>571</v>
      </c>
      <c r="G13" s="114">
        <v>600</v>
      </c>
      <c r="H13" s="114">
        <v>568</v>
      </c>
      <c r="I13" s="140">
        <v>478</v>
      </c>
      <c r="J13" s="115">
        <v>20</v>
      </c>
      <c r="K13" s="116">
        <v>4.1841004184100417</v>
      </c>
    </row>
    <row r="14" spans="1:17" ht="15.95" customHeight="1" x14ac:dyDescent="0.2">
      <c r="A14" s="306" t="s">
        <v>230</v>
      </c>
      <c r="B14" s="307"/>
      <c r="C14" s="308"/>
      <c r="D14" s="113">
        <v>50.819672131147541</v>
      </c>
      <c r="E14" s="115">
        <v>651</v>
      </c>
      <c r="F14" s="114">
        <v>509</v>
      </c>
      <c r="G14" s="114">
        <v>580</v>
      </c>
      <c r="H14" s="114">
        <v>626</v>
      </c>
      <c r="I14" s="140">
        <v>673</v>
      </c>
      <c r="J14" s="115">
        <v>-22</v>
      </c>
      <c r="K14" s="116">
        <v>-3.2689450222882614</v>
      </c>
    </row>
    <row r="15" spans="1:17" ht="15.95" customHeight="1" x14ac:dyDescent="0.2">
      <c r="A15" s="306" t="s">
        <v>231</v>
      </c>
      <c r="B15" s="307"/>
      <c r="C15" s="308"/>
      <c r="D15" s="113">
        <v>4.4496487119437935</v>
      </c>
      <c r="E15" s="115">
        <v>57</v>
      </c>
      <c r="F15" s="114">
        <v>50</v>
      </c>
      <c r="G15" s="114">
        <v>51</v>
      </c>
      <c r="H15" s="114">
        <v>47</v>
      </c>
      <c r="I15" s="140">
        <v>92</v>
      </c>
      <c r="J15" s="115">
        <v>-35</v>
      </c>
      <c r="K15" s="116">
        <v>-38.043478260869563</v>
      </c>
    </row>
    <row r="16" spans="1:17" ht="15.95" customHeight="1" x14ac:dyDescent="0.2">
      <c r="A16" s="306" t="s">
        <v>232</v>
      </c>
      <c r="B16" s="307"/>
      <c r="C16" s="308"/>
      <c r="D16" s="113">
        <v>5.8548009367681502</v>
      </c>
      <c r="E16" s="115">
        <v>75</v>
      </c>
      <c r="F16" s="114">
        <v>68</v>
      </c>
      <c r="G16" s="114">
        <v>95</v>
      </c>
      <c r="H16" s="114">
        <v>61</v>
      </c>
      <c r="I16" s="140">
        <v>108</v>
      </c>
      <c r="J16" s="115">
        <v>-33</v>
      </c>
      <c r="K16" s="116">
        <v>-30.555555555555557</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0.54644808743169404</v>
      </c>
      <c r="E18" s="115">
        <v>7</v>
      </c>
      <c r="F18" s="114">
        <v>4</v>
      </c>
      <c r="G18" s="114">
        <v>8</v>
      </c>
      <c r="H18" s="114">
        <v>4</v>
      </c>
      <c r="I18" s="140">
        <v>3</v>
      </c>
      <c r="J18" s="115">
        <v>4</v>
      </c>
      <c r="K18" s="116">
        <v>133.33333333333334</v>
      </c>
    </row>
    <row r="19" spans="1:11" ht="14.1" customHeight="1" x14ac:dyDescent="0.2">
      <c r="A19" s="306" t="s">
        <v>235</v>
      </c>
      <c r="B19" s="307" t="s">
        <v>236</v>
      </c>
      <c r="C19" s="308"/>
      <c r="D19" s="113">
        <v>0.39032006245120998</v>
      </c>
      <c r="E19" s="115">
        <v>5</v>
      </c>
      <c r="F19" s="114" t="s">
        <v>513</v>
      </c>
      <c r="G19" s="114">
        <v>4</v>
      </c>
      <c r="H19" s="114">
        <v>3</v>
      </c>
      <c r="I19" s="140" t="s">
        <v>513</v>
      </c>
      <c r="J19" s="115" t="s">
        <v>513</v>
      </c>
      <c r="K19" s="116" t="s">
        <v>513</v>
      </c>
    </row>
    <row r="20" spans="1:11" ht="14.1" customHeight="1" x14ac:dyDescent="0.2">
      <c r="A20" s="306">
        <v>12</v>
      </c>
      <c r="B20" s="307" t="s">
        <v>237</v>
      </c>
      <c r="C20" s="308"/>
      <c r="D20" s="113">
        <v>1.3270882123341139</v>
      </c>
      <c r="E20" s="115">
        <v>17</v>
      </c>
      <c r="F20" s="114">
        <v>7</v>
      </c>
      <c r="G20" s="114">
        <v>7</v>
      </c>
      <c r="H20" s="114">
        <v>9</v>
      </c>
      <c r="I20" s="140">
        <v>19</v>
      </c>
      <c r="J20" s="115">
        <v>-2</v>
      </c>
      <c r="K20" s="116">
        <v>-10.526315789473685</v>
      </c>
    </row>
    <row r="21" spans="1:11" ht="14.1" customHeight="1" x14ac:dyDescent="0.2">
      <c r="A21" s="306">
        <v>21</v>
      </c>
      <c r="B21" s="307" t="s">
        <v>238</v>
      </c>
      <c r="C21" s="308"/>
      <c r="D21" s="113" t="s">
        <v>513</v>
      </c>
      <c r="E21" s="115" t="s">
        <v>513</v>
      </c>
      <c r="F21" s="114" t="s">
        <v>513</v>
      </c>
      <c r="G21" s="114" t="s">
        <v>513</v>
      </c>
      <c r="H21" s="114">
        <v>0</v>
      </c>
      <c r="I21" s="140" t="s">
        <v>513</v>
      </c>
      <c r="J21" s="115" t="s">
        <v>513</v>
      </c>
      <c r="K21" s="116" t="s">
        <v>513</v>
      </c>
    </row>
    <row r="22" spans="1:11" ht="14.1" customHeight="1" x14ac:dyDescent="0.2">
      <c r="A22" s="306">
        <v>22</v>
      </c>
      <c r="B22" s="307" t="s">
        <v>239</v>
      </c>
      <c r="C22" s="308"/>
      <c r="D22" s="113">
        <v>15.690866510538642</v>
      </c>
      <c r="E22" s="115">
        <v>201</v>
      </c>
      <c r="F22" s="114">
        <v>351</v>
      </c>
      <c r="G22" s="114">
        <v>311</v>
      </c>
      <c r="H22" s="114">
        <v>302</v>
      </c>
      <c r="I22" s="140">
        <v>113</v>
      </c>
      <c r="J22" s="115">
        <v>88</v>
      </c>
      <c r="K22" s="116">
        <v>77.876106194690266</v>
      </c>
    </row>
    <row r="23" spans="1:11" ht="14.1" customHeight="1" x14ac:dyDescent="0.2">
      <c r="A23" s="306">
        <v>23</v>
      </c>
      <c r="B23" s="307" t="s">
        <v>240</v>
      </c>
      <c r="C23" s="308"/>
      <c r="D23" s="113">
        <v>0</v>
      </c>
      <c r="E23" s="115">
        <v>0</v>
      </c>
      <c r="F23" s="114" t="s">
        <v>513</v>
      </c>
      <c r="G23" s="114">
        <v>3</v>
      </c>
      <c r="H23" s="114" t="s">
        <v>513</v>
      </c>
      <c r="I23" s="140" t="s">
        <v>513</v>
      </c>
      <c r="J23" s="115" t="s">
        <v>513</v>
      </c>
      <c r="K23" s="116" t="s">
        <v>513</v>
      </c>
    </row>
    <row r="24" spans="1:11" ht="14.1" customHeight="1" x14ac:dyDescent="0.2">
      <c r="A24" s="306">
        <v>24</v>
      </c>
      <c r="B24" s="307" t="s">
        <v>241</v>
      </c>
      <c r="C24" s="308"/>
      <c r="D24" s="113">
        <v>6.8696330991412955</v>
      </c>
      <c r="E24" s="115">
        <v>88</v>
      </c>
      <c r="F24" s="114">
        <v>78</v>
      </c>
      <c r="G24" s="114">
        <v>54</v>
      </c>
      <c r="H24" s="114">
        <v>82</v>
      </c>
      <c r="I24" s="140">
        <v>87</v>
      </c>
      <c r="J24" s="115">
        <v>1</v>
      </c>
      <c r="K24" s="116">
        <v>1.1494252873563218</v>
      </c>
    </row>
    <row r="25" spans="1:11" ht="14.1" customHeight="1" x14ac:dyDescent="0.2">
      <c r="A25" s="306">
        <v>25</v>
      </c>
      <c r="B25" s="307" t="s">
        <v>242</v>
      </c>
      <c r="C25" s="308"/>
      <c r="D25" s="113">
        <v>6.8696330991412955</v>
      </c>
      <c r="E25" s="115">
        <v>88</v>
      </c>
      <c r="F25" s="114">
        <v>89</v>
      </c>
      <c r="G25" s="114">
        <v>72</v>
      </c>
      <c r="H25" s="114">
        <v>88</v>
      </c>
      <c r="I25" s="140">
        <v>145</v>
      </c>
      <c r="J25" s="115">
        <v>-57</v>
      </c>
      <c r="K25" s="116">
        <v>-39.310344827586206</v>
      </c>
    </row>
    <row r="26" spans="1:11" ht="14.1" customHeight="1" x14ac:dyDescent="0.2">
      <c r="A26" s="306">
        <v>26</v>
      </c>
      <c r="B26" s="307" t="s">
        <v>243</v>
      </c>
      <c r="C26" s="308"/>
      <c r="D26" s="113">
        <v>1.639344262295082</v>
      </c>
      <c r="E26" s="115">
        <v>21</v>
      </c>
      <c r="F26" s="114">
        <v>9</v>
      </c>
      <c r="G26" s="114">
        <v>27</v>
      </c>
      <c r="H26" s="114">
        <v>23</v>
      </c>
      <c r="I26" s="140">
        <v>19</v>
      </c>
      <c r="J26" s="115">
        <v>2</v>
      </c>
      <c r="K26" s="116">
        <v>10.526315789473685</v>
      </c>
    </row>
    <row r="27" spans="1:11" ht="14.1" customHeight="1" x14ac:dyDescent="0.2">
      <c r="A27" s="306">
        <v>27</v>
      </c>
      <c r="B27" s="307" t="s">
        <v>244</v>
      </c>
      <c r="C27" s="308"/>
      <c r="D27" s="113">
        <v>0.93676814988290402</v>
      </c>
      <c r="E27" s="115">
        <v>12</v>
      </c>
      <c r="F27" s="114">
        <v>6</v>
      </c>
      <c r="G27" s="114">
        <v>8</v>
      </c>
      <c r="H27" s="114">
        <v>6</v>
      </c>
      <c r="I27" s="140">
        <v>13</v>
      </c>
      <c r="J27" s="115">
        <v>-1</v>
      </c>
      <c r="K27" s="116">
        <v>-7.6923076923076925</v>
      </c>
    </row>
    <row r="28" spans="1:11" ht="14.1" customHeight="1" x14ac:dyDescent="0.2">
      <c r="A28" s="306">
        <v>28</v>
      </c>
      <c r="B28" s="307" t="s">
        <v>245</v>
      </c>
      <c r="C28" s="308"/>
      <c r="D28" s="113">
        <v>0.23419203747072601</v>
      </c>
      <c r="E28" s="115">
        <v>3</v>
      </c>
      <c r="F28" s="114">
        <v>3</v>
      </c>
      <c r="G28" s="114">
        <v>7</v>
      </c>
      <c r="H28" s="114">
        <v>7</v>
      </c>
      <c r="I28" s="140">
        <v>4</v>
      </c>
      <c r="J28" s="115">
        <v>-1</v>
      </c>
      <c r="K28" s="116">
        <v>-25</v>
      </c>
    </row>
    <row r="29" spans="1:11" ht="14.1" customHeight="1" x14ac:dyDescent="0.2">
      <c r="A29" s="306">
        <v>29</v>
      </c>
      <c r="B29" s="307" t="s">
        <v>246</v>
      </c>
      <c r="C29" s="308"/>
      <c r="D29" s="113">
        <v>4.7619047619047619</v>
      </c>
      <c r="E29" s="115">
        <v>61</v>
      </c>
      <c r="F29" s="114">
        <v>25</v>
      </c>
      <c r="G29" s="114">
        <v>47</v>
      </c>
      <c r="H29" s="114">
        <v>46</v>
      </c>
      <c r="I29" s="140">
        <v>44</v>
      </c>
      <c r="J29" s="115">
        <v>17</v>
      </c>
      <c r="K29" s="116">
        <v>38.636363636363633</v>
      </c>
    </row>
    <row r="30" spans="1:11" ht="14.1" customHeight="1" x14ac:dyDescent="0.2">
      <c r="A30" s="306" t="s">
        <v>247</v>
      </c>
      <c r="B30" s="307" t="s">
        <v>248</v>
      </c>
      <c r="C30" s="308"/>
      <c r="D30" s="113" t="s">
        <v>513</v>
      </c>
      <c r="E30" s="115" t="s">
        <v>513</v>
      </c>
      <c r="F30" s="114">
        <v>6</v>
      </c>
      <c r="G30" s="114" t="s">
        <v>513</v>
      </c>
      <c r="H30" s="114" t="s">
        <v>513</v>
      </c>
      <c r="I30" s="140">
        <v>4</v>
      </c>
      <c r="J30" s="115" t="s">
        <v>513</v>
      </c>
      <c r="K30" s="116" t="s">
        <v>513</v>
      </c>
    </row>
    <row r="31" spans="1:11" ht="14.1" customHeight="1" x14ac:dyDescent="0.2">
      <c r="A31" s="306" t="s">
        <v>249</v>
      </c>
      <c r="B31" s="307" t="s">
        <v>250</v>
      </c>
      <c r="C31" s="308"/>
      <c r="D31" s="113">
        <v>3.9812646370023419</v>
      </c>
      <c r="E31" s="115">
        <v>51</v>
      </c>
      <c r="F31" s="114">
        <v>19</v>
      </c>
      <c r="G31" s="114">
        <v>41</v>
      </c>
      <c r="H31" s="114">
        <v>34</v>
      </c>
      <c r="I31" s="140">
        <v>40</v>
      </c>
      <c r="J31" s="115">
        <v>11</v>
      </c>
      <c r="K31" s="116">
        <v>27.5</v>
      </c>
    </row>
    <row r="32" spans="1:11" ht="14.1" customHeight="1" x14ac:dyDescent="0.2">
      <c r="A32" s="306">
        <v>31</v>
      </c>
      <c r="B32" s="307" t="s">
        <v>251</v>
      </c>
      <c r="C32" s="308"/>
      <c r="D32" s="113">
        <v>0.39032006245120998</v>
      </c>
      <c r="E32" s="115">
        <v>5</v>
      </c>
      <c r="F32" s="114">
        <v>4</v>
      </c>
      <c r="G32" s="114">
        <v>6</v>
      </c>
      <c r="H32" s="114" t="s">
        <v>513</v>
      </c>
      <c r="I32" s="140">
        <v>6</v>
      </c>
      <c r="J32" s="115">
        <v>-1</v>
      </c>
      <c r="K32" s="116">
        <v>-16.666666666666668</v>
      </c>
    </row>
    <row r="33" spans="1:11" ht="14.1" customHeight="1" x14ac:dyDescent="0.2">
      <c r="A33" s="306">
        <v>32</v>
      </c>
      <c r="B33" s="307" t="s">
        <v>252</v>
      </c>
      <c r="C33" s="308"/>
      <c r="D33" s="113">
        <v>1.249024199843872</v>
      </c>
      <c r="E33" s="115">
        <v>16</v>
      </c>
      <c r="F33" s="114">
        <v>35</v>
      </c>
      <c r="G33" s="114">
        <v>29</v>
      </c>
      <c r="H33" s="114">
        <v>29</v>
      </c>
      <c r="I33" s="140">
        <v>23</v>
      </c>
      <c r="J33" s="115">
        <v>-7</v>
      </c>
      <c r="K33" s="116">
        <v>-30.434782608695652</v>
      </c>
    </row>
    <row r="34" spans="1:11" ht="14.1" customHeight="1" x14ac:dyDescent="0.2">
      <c r="A34" s="306">
        <v>33</v>
      </c>
      <c r="B34" s="307" t="s">
        <v>253</v>
      </c>
      <c r="C34" s="308"/>
      <c r="D34" s="113">
        <v>1.249024199843872</v>
      </c>
      <c r="E34" s="115">
        <v>16</v>
      </c>
      <c r="F34" s="114">
        <v>6</v>
      </c>
      <c r="G34" s="114">
        <v>13</v>
      </c>
      <c r="H34" s="114">
        <v>9</v>
      </c>
      <c r="I34" s="140">
        <v>15</v>
      </c>
      <c r="J34" s="115">
        <v>1</v>
      </c>
      <c r="K34" s="116">
        <v>6.666666666666667</v>
      </c>
    </row>
    <row r="35" spans="1:11" ht="14.1" customHeight="1" x14ac:dyDescent="0.2">
      <c r="A35" s="306">
        <v>34</v>
      </c>
      <c r="B35" s="307" t="s">
        <v>254</v>
      </c>
      <c r="C35" s="308"/>
      <c r="D35" s="113">
        <v>2.810304449648712</v>
      </c>
      <c r="E35" s="115">
        <v>36</v>
      </c>
      <c r="F35" s="114">
        <v>24</v>
      </c>
      <c r="G35" s="114">
        <v>20</v>
      </c>
      <c r="H35" s="114">
        <v>9</v>
      </c>
      <c r="I35" s="140">
        <v>25</v>
      </c>
      <c r="J35" s="115">
        <v>11</v>
      </c>
      <c r="K35" s="116">
        <v>44</v>
      </c>
    </row>
    <row r="36" spans="1:11" ht="14.1" customHeight="1" x14ac:dyDescent="0.2">
      <c r="A36" s="306">
        <v>41</v>
      </c>
      <c r="B36" s="307" t="s">
        <v>255</v>
      </c>
      <c r="C36" s="308"/>
      <c r="D36" s="113">
        <v>0</v>
      </c>
      <c r="E36" s="115">
        <v>0</v>
      </c>
      <c r="F36" s="114" t="s">
        <v>513</v>
      </c>
      <c r="G36" s="114" t="s">
        <v>513</v>
      </c>
      <c r="H36" s="114" t="s">
        <v>513</v>
      </c>
      <c r="I36" s="140" t="s">
        <v>513</v>
      </c>
      <c r="J36" s="115" t="s">
        <v>513</v>
      </c>
      <c r="K36" s="116" t="s">
        <v>513</v>
      </c>
    </row>
    <row r="37" spans="1:11" ht="14.1" customHeight="1" x14ac:dyDescent="0.2">
      <c r="A37" s="306">
        <v>42</v>
      </c>
      <c r="B37" s="307" t="s">
        <v>256</v>
      </c>
      <c r="C37" s="308"/>
      <c r="D37" s="113">
        <v>0</v>
      </c>
      <c r="E37" s="115">
        <v>0</v>
      </c>
      <c r="F37" s="114">
        <v>0</v>
      </c>
      <c r="G37" s="114">
        <v>0</v>
      </c>
      <c r="H37" s="114">
        <v>0</v>
      </c>
      <c r="I37" s="140" t="s">
        <v>513</v>
      </c>
      <c r="J37" s="115" t="s">
        <v>513</v>
      </c>
      <c r="K37" s="116" t="s">
        <v>513</v>
      </c>
    </row>
    <row r="38" spans="1:11" ht="14.1" customHeight="1" x14ac:dyDescent="0.2">
      <c r="A38" s="306">
        <v>43</v>
      </c>
      <c r="B38" s="307" t="s">
        <v>257</v>
      </c>
      <c r="C38" s="308"/>
      <c r="D38" s="113">
        <v>0.78064012490241996</v>
      </c>
      <c r="E38" s="115">
        <v>10</v>
      </c>
      <c r="F38" s="114">
        <v>3</v>
      </c>
      <c r="G38" s="114">
        <v>17</v>
      </c>
      <c r="H38" s="114">
        <v>14</v>
      </c>
      <c r="I38" s="140">
        <v>25</v>
      </c>
      <c r="J38" s="115">
        <v>-15</v>
      </c>
      <c r="K38" s="116">
        <v>-60</v>
      </c>
    </row>
    <row r="39" spans="1:11" ht="14.1" customHeight="1" x14ac:dyDescent="0.2">
      <c r="A39" s="306">
        <v>51</v>
      </c>
      <c r="B39" s="307" t="s">
        <v>258</v>
      </c>
      <c r="C39" s="308"/>
      <c r="D39" s="113">
        <v>4.4496487119437935</v>
      </c>
      <c r="E39" s="115">
        <v>57</v>
      </c>
      <c r="F39" s="114">
        <v>52</v>
      </c>
      <c r="G39" s="114">
        <v>64</v>
      </c>
      <c r="H39" s="114">
        <v>77</v>
      </c>
      <c r="I39" s="140">
        <v>72</v>
      </c>
      <c r="J39" s="115">
        <v>-15</v>
      </c>
      <c r="K39" s="116">
        <v>-20.833333333333332</v>
      </c>
    </row>
    <row r="40" spans="1:11" ht="14.1" customHeight="1" x14ac:dyDescent="0.2">
      <c r="A40" s="306" t="s">
        <v>259</v>
      </c>
      <c r="B40" s="307" t="s">
        <v>260</v>
      </c>
      <c r="C40" s="308"/>
      <c r="D40" s="113">
        <v>4.1373926619828261</v>
      </c>
      <c r="E40" s="115">
        <v>53</v>
      </c>
      <c r="F40" s="114">
        <v>49</v>
      </c>
      <c r="G40" s="114">
        <v>58</v>
      </c>
      <c r="H40" s="114">
        <v>71</v>
      </c>
      <c r="I40" s="140">
        <v>68</v>
      </c>
      <c r="J40" s="115">
        <v>-15</v>
      </c>
      <c r="K40" s="116">
        <v>-22.058823529411764</v>
      </c>
    </row>
    <row r="41" spans="1:11" ht="14.1" customHeight="1" x14ac:dyDescent="0.2">
      <c r="A41" s="306"/>
      <c r="B41" s="307" t="s">
        <v>261</v>
      </c>
      <c r="C41" s="308"/>
      <c r="D41" s="113">
        <v>3.669008587041374</v>
      </c>
      <c r="E41" s="115">
        <v>47</v>
      </c>
      <c r="F41" s="114">
        <v>41</v>
      </c>
      <c r="G41" s="114">
        <v>48</v>
      </c>
      <c r="H41" s="114">
        <v>60</v>
      </c>
      <c r="I41" s="140">
        <v>58</v>
      </c>
      <c r="J41" s="115">
        <v>-11</v>
      </c>
      <c r="K41" s="116">
        <v>-18.96551724137931</v>
      </c>
    </row>
    <row r="42" spans="1:11" ht="14.1" customHeight="1" x14ac:dyDescent="0.2">
      <c r="A42" s="306">
        <v>52</v>
      </c>
      <c r="B42" s="307" t="s">
        <v>262</v>
      </c>
      <c r="C42" s="308"/>
      <c r="D42" s="113">
        <v>3.8251366120218577</v>
      </c>
      <c r="E42" s="115">
        <v>49</v>
      </c>
      <c r="F42" s="114">
        <v>55</v>
      </c>
      <c r="G42" s="114">
        <v>44</v>
      </c>
      <c r="H42" s="114">
        <v>52</v>
      </c>
      <c r="I42" s="140">
        <v>59</v>
      </c>
      <c r="J42" s="115">
        <v>-10</v>
      </c>
      <c r="K42" s="116">
        <v>-16.949152542372882</v>
      </c>
    </row>
    <row r="43" spans="1:11" ht="14.1" customHeight="1" x14ac:dyDescent="0.2">
      <c r="A43" s="306" t="s">
        <v>263</v>
      </c>
      <c r="B43" s="307" t="s">
        <v>264</v>
      </c>
      <c r="C43" s="308"/>
      <c r="D43" s="113">
        <v>2.810304449648712</v>
      </c>
      <c r="E43" s="115">
        <v>36</v>
      </c>
      <c r="F43" s="114">
        <v>42</v>
      </c>
      <c r="G43" s="114">
        <v>39</v>
      </c>
      <c r="H43" s="114">
        <v>46</v>
      </c>
      <c r="I43" s="140">
        <v>45</v>
      </c>
      <c r="J43" s="115">
        <v>-9</v>
      </c>
      <c r="K43" s="116">
        <v>-20</v>
      </c>
    </row>
    <row r="44" spans="1:11" ht="14.1" customHeight="1" x14ac:dyDescent="0.2">
      <c r="A44" s="306">
        <v>53</v>
      </c>
      <c r="B44" s="307" t="s">
        <v>265</v>
      </c>
      <c r="C44" s="308"/>
      <c r="D44" s="113">
        <v>0.39032006245120998</v>
      </c>
      <c r="E44" s="115">
        <v>5</v>
      </c>
      <c r="F44" s="114">
        <v>7</v>
      </c>
      <c r="G44" s="114">
        <v>7</v>
      </c>
      <c r="H44" s="114">
        <v>6</v>
      </c>
      <c r="I44" s="140">
        <v>6</v>
      </c>
      <c r="J44" s="115">
        <v>-1</v>
      </c>
      <c r="K44" s="116">
        <v>-16.666666666666668</v>
      </c>
    </row>
    <row r="45" spans="1:11" ht="14.1" customHeight="1" x14ac:dyDescent="0.2">
      <c r="A45" s="306" t="s">
        <v>266</v>
      </c>
      <c r="B45" s="307" t="s">
        <v>267</v>
      </c>
      <c r="C45" s="308"/>
      <c r="D45" s="113">
        <v>0.39032006245120998</v>
      </c>
      <c r="E45" s="115">
        <v>5</v>
      </c>
      <c r="F45" s="114">
        <v>6</v>
      </c>
      <c r="G45" s="114">
        <v>6</v>
      </c>
      <c r="H45" s="114" t="s">
        <v>513</v>
      </c>
      <c r="I45" s="140">
        <v>5</v>
      </c>
      <c r="J45" s="115">
        <v>0</v>
      </c>
      <c r="K45" s="116">
        <v>0</v>
      </c>
    </row>
    <row r="46" spans="1:11" ht="14.1" customHeight="1" x14ac:dyDescent="0.2">
      <c r="A46" s="306">
        <v>54</v>
      </c>
      <c r="B46" s="307" t="s">
        <v>268</v>
      </c>
      <c r="C46" s="308"/>
      <c r="D46" s="113">
        <v>3.5909445745511319</v>
      </c>
      <c r="E46" s="115">
        <v>46</v>
      </c>
      <c r="F46" s="114">
        <v>25</v>
      </c>
      <c r="G46" s="114">
        <v>25</v>
      </c>
      <c r="H46" s="114">
        <v>26</v>
      </c>
      <c r="I46" s="140">
        <v>29</v>
      </c>
      <c r="J46" s="115">
        <v>17</v>
      </c>
      <c r="K46" s="116">
        <v>58.620689655172413</v>
      </c>
    </row>
    <row r="47" spans="1:11" ht="14.1" customHeight="1" x14ac:dyDescent="0.2">
      <c r="A47" s="306">
        <v>61</v>
      </c>
      <c r="B47" s="307" t="s">
        <v>269</v>
      </c>
      <c r="C47" s="308"/>
      <c r="D47" s="113">
        <v>0.54644808743169404</v>
      </c>
      <c r="E47" s="115">
        <v>7</v>
      </c>
      <c r="F47" s="114">
        <v>9</v>
      </c>
      <c r="G47" s="114" t="s">
        <v>513</v>
      </c>
      <c r="H47" s="114">
        <v>9</v>
      </c>
      <c r="I47" s="140">
        <v>18</v>
      </c>
      <c r="J47" s="115">
        <v>-11</v>
      </c>
      <c r="K47" s="116">
        <v>-61.111111111111114</v>
      </c>
    </row>
    <row r="48" spans="1:11" ht="14.1" customHeight="1" x14ac:dyDescent="0.2">
      <c r="A48" s="306">
        <v>62</v>
      </c>
      <c r="B48" s="307" t="s">
        <v>270</v>
      </c>
      <c r="C48" s="308"/>
      <c r="D48" s="113">
        <v>11.631537861046057</v>
      </c>
      <c r="E48" s="115">
        <v>149</v>
      </c>
      <c r="F48" s="114">
        <v>122</v>
      </c>
      <c r="G48" s="114">
        <v>152</v>
      </c>
      <c r="H48" s="114">
        <v>122</v>
      </c>
      <c r="I48" s="140">
        <v>142</v>
      </c>
      <c r="J48" s="115">
        <v>7</v>
      </c>
      <c r="K48" s="116">
        <v>4.929577464788732</v>
      </c>
    </row>
    <row r="49" spans="1:11" ht="14.1" customHeight="1" x14ac:dyDescent="0.2">
      <c r="A49" s="306">
        <v>63</v>
      </c>
      <c r="B49" s="307" t="s">
        <v>271</v>
      </c>
      <c r="C49" s="308"/>
      <c r="D49" s="113">
        <v>5.698672911787666</v>
      </c>
      <c r="E49" s="115">
        <v>73</v>
      </c>
      <c r="F49" s="114">
        <v>29</v>
      </c>
      <c r="G49" s="114">
        <v>77</v>
      </c>
      <c r="H49" s="114">
        <v>44</v>
      </c>
      <c r="I49" s="140">
        <v>84</v>
      </c>
      <c r="J49" s="115">
        <v>-11</v>
      </c>
      <c r="K49" s="116">
        <v>-13.095238095238095</v>
      </c>
    </row>
    <row r="50" spans="1:11" ht="14.1" customHeight="1" x14ac:dyDescent="0.2">
      <c r="A50" s="306" t="s">
        <v>272</v>
      </c>
      <c r="B50" s="307" t="s">
        <v>273</v>
      </c>
      <c r="C50" s="308"/>
      <c r="D50" s="113">
        <v>1.014832162373146</v>
      </c>
      <c r="E50" s="115">
        <v>13</v>
      </c>
      <c r="F50" s="114" t="s">
        <v>513</v>
      </c>
      <c r="G50" s="114">
        <v>8</v>
      </c>
      <c r="H50" s="114">
        <v>7</v>
      </c>
      <c r="I50" s="140">
        <v>8</v>
      </c>
      <c r="J50" s="115">
        <v>5</v>
      </c>
      <c r="K50" s="116">
        <v>62.5</v>
      </c>
    </row>
    <row r="51" spans="1:11" ht="14.1" customHeight="1" x14ac:dyDescent="0.2">
      <c r="A51" s="306" t="s">
        <v>274</v>
      </c>
      <c r="B51" s="307" t="s">
        <v>275</v>
      </c>
      <c r="C51" s="308"/>
      <c r="D51" s="113">
        <v>4.1373926619828261</v>
      </c>
      <c r="E51" s="115">
        <v>53</v>
      </c>
      <c r="F51" s="114">
        <v>26</v>
      </c>
      <c r="G51" s="114">
        <v>66</v>
      </c>
      <c r="H51" s="114">
        <v>33</v>
      </c>
      <c r="I51" s="140">
        <v>66</v>
      </c>
      <c r="J51" s="115">
        <v>-13</v>
      </c>
      <c r="K51" s="116">
        <v>-19.696969696969695</v>
      </c>
    </row>
    <row r="52" spans="1:11" ht="14.1" customHeight="1" x14ac:dyDescent="0.2">
      <c r="A52" s="306">
        <v>71</v>
      </c>
      <c r="B52" s="307" t="s">
        <v>276</v>
      </c>
      <c r="C52" s="308"/>
      <c r="D52" s="113">
        <v>8.6651053864168617</v>
      </c>
      <c r="E52" s="115">
        <v>111</v>
      </c>
      <c r="F52" s="114">
        <v>101</v>
      </c>
      <c r="G52" s="114">
        <v>96</v>
      </c>
      <c r="H52" s="114">
        <v>125</v>
      </c>
      <c r="I52" s="140">
        <v>118</v>
      </c>
      <c r="J52" s="115">
        <v>-7</v>
      </c>
      <c r="K52" s="116">
        <v>-5.9322033898305087</v>
      </c>
    </row>
    <row r="53" spans="1:11" ht="14.1" customHeight="1" x14ac:dyDescent="0.2">
      <c r="A53" s="306" t="s">
        <v>277</v>
      </c>
      <c r="B53" s="307" t="s">
        <v>278</v>
      </c>
      <c r="C53" s="308"/>
      <c r="D53" s="113">
        <v>3.2006245120999219</v>
      </c>
      <c r="E53" s="115">
        <v>41</v>
      </c>
      <c r="F53" s="114">
        <v>32</v>
      </c>
      <c r="G53" s="114">
        <v>34</v>
      </c>
      <c r="H53" s="114">
        <v>64</v>
      </c>
      <c r="I53" s="140">
        <v>56</v>
      </c>
      <c r="J53" s="115">
        <v>-15</v>
      </c>
      <c r="K53" s="116">
        <v>-26.785714285714285</v>
      </c>
    </row>
    <row r="54" spans="1:11" ht="14.1" customHeight="1" x14ac:dyDescent="0.2">
      <c r="A54" s="306" t="s">
        <v>279</v>
      </c>
      <c r="B54" s="307" t="s">
        <v>280</v>
      </c>
      <c r="C54" s="308"/>
      <c r="D54" s="113">
        <v>4.918032786885246</v>
      </c>
      <c r="E54" s="115">
        <v>63</v>
      </c>
      <c r="F54" s="114">
        <v>64</v>
      </c>
      <c r="G54" s="114">
        <v>59</v>
      </c>
      <c r="H54" s="114">
        <v>57</v>
      </c>
      <c r="I54" s="140">
        <v>54</v>
      </c>
      <c r="J54" s="115">
        <v>9</v>
      </c>
      <c r="K54" s="116">
        <v>16.666666666666668</v>
      </c>
    </row>
    <row r="55" spans="1:11" ht="14.1" customHeight="1" x14ac:dyDescent="0.2">
      <c r="A55" s="306">
        <v>72</v>
      </c>
      <c r="B55" s="307" t="s">
        <v>281</v>
      </c>
      <c r="C55" s="308"/>
      <c r="D55" s="113">
        <v>1.405152224824356</v>
      </c>
      <c r="E55" s="115">
        <v>18</v>
      </c>
      <c r="F55" s="114">
        <v>6</v>
      </c>
      <c r="G55" s="114">
        <v>16</v>
      </c>
      <c r="H55" s="114">
        <v>15</v>
      </c>
      <c r="I55" s="140">
        <v>25</v>
      </c>
      <c r="J55" s="115">
        <v>-7</v>
      </c>
      <c r="K55" s="116">
        <v>-28</v>
      </c>
    </row>
    <row r="56" spans="1:11" ht="14.1" customHeight="1" x14ac:dyDescent="0.2">
      <c r="A56" s="306" t="s">
        <v>282</v>
      </c>
      <c r="B56" s="307" t="s">
        <v>283</v>
      </c>
      <c r="C56" s="308"/>
      <c r="D56" s="113">
        <v>0.46838407494145201</v>
      </c>
      <c r="E56" s="115">
        <v>6</v>
      </c>
      <c r="F56" s="114">
        <v>0</v>
      </c>
      <c r="G56" s="114">
        <v>5</v>
      </c>
      <c r="H56" s="114">
        <v>5</v>
      </c>
      <c r="I56" s="140">
        <v>13</v>
      </c>
      <c r="J56" s="115">
        <v>-7</v>
      </c>
      <c r="K56" s="116">
        <v>-53.846153846153847</v>
      </c>
    </row>
    <row r="57" spans="1:11" ht="14.1" customHeight="1" x14ac:dyDescent="0.2">
      <c r="A57" s="306" t="s">
        <v>284</v>
      </c>
      <c r="B57" s="307" t="s">
        <v>285</v>
      </c>
      <c r="C57" s="308"/>
      <c r="D57" s="113">
        <v>0.46838407494145201</v>
      </c>
      <c r="E57" s="115">
        <v>6</v>
      </c>
      <c r="F57" s="114">
        <v>3</v>
      </c>
      <c r="G57" s="114">
        <v>4</v>
      </c>
      <c r="H57" s="114">
        <v>5</v>
      </c>
      <c r="I57" s="140">
        <v>5</v>
      </c>
      <c r="J57" s="115">
        <v>1</v>
      </c>
      <c r="K57" s="116">
        <v>20</v>
      </c>
    </row>
    <row r="58" spans="1:11" ht="14.1" customHeight="1" x14ac:dyDescent="0.2">
      <c r="A58" s="306">
        <v>73</v>
      </c>
      <c r="B58" s="307" t="s">
        <v>286</v>
      </c>
      <c r="C58" s="308"/>
      <c r="D58" s="113">
        <v>0.31225604996096801</v>
      </c>
      <c r="E58" s="115">
        <v>4</v>
      </c>
      <c r="F58" s="114">
        <v>13</v>
      </c>
      <c r="G58" s="114">
        <v>11</v>
      </c>
      <c r="H58" s="114">
        <v>27</v>
      </c>
      <c r="I58" s="140">
        <v>13</v>
      </c>
      <c r="J58" s="115">
        <v>-9</v>
      </c>
      <c r="K58" s="116">
        <v>-69.230769230769226</v>
      </c>
    </row>
    <row r="59" spans="1:11" ht="14.1" customHeight="1" x14ac:dyDescent="0.2">
      <c r="A59" s="306" t="s">
        <v>287</v>
      </c>
      <c r="B59" s="307" t="s">
        <v>288</v>
      </c>
      <c r="C59" s="308"/>
      <c r="D59" s="113" t="s">
        <v>513</v>
      </c>
      <c r="E59" s="115" t="s">
        <v>513</v>
      </c>
      <c r="F59" s="114">
        <v>3</v>
      </c>
      <c r="G59" s="114">
        <v>11</v>
      </c>
      <c r="H59" s="114">
        <v>15</v>
      </c>
      <c r="I59" s="140">
        <v>7</v>
      </c>
      <c r="J59" s="115" t="s">
        <v>513</v>
      </c>
      <c r="K59" s="116" t="s">
        <v>513</v>
      </c>
    </row>
    <row r="60" spans="1:11" ht="14.1" customHeight="1" x14ac:dyDescent="0.2">
      <c r="A60" s="306">
        <v>81</v>
      </c>
      <c r="B60" s="307" t="s">
        <v>289</v>
      </c>
      <c r="C60" s="308"/>
      <c r="D60" s="113">
        <v>4.7619047619047619</v>
      </c>
      <c r="E60" s="115">
        <v>61</v>
      </c>
      <c r="F60" s="114">
        <v>54</v>
      </c>
      <c r="G60" s="114">
        <v>68</v>
      </c>
      <c r="H60" s="114">
        <v>59</v>
      </c>
      <c r="I60" s="140">
        <v>104</v>
      </c>
      <c r="J60" s="115">
        <v>-43</v>
      </c>
      <c r="K60" s="116">
        <v>-41.346153846153847</v>
      </c>
    </row>
    <row r="61" spans="1:11" ht="14.1" customHeight="1" x14ac:dyDescent="0.2">
      <c r="A61" s="306" t="s">
        <v>290</v>
      </c>
      <c r="B61" s="307" t="s">
        <v>291</v>
      </c>
      <c r="C61" s="308"/>
      <c r="D61" s="113">
        <v>2.2638563622170178</v>
      </c>
      <c r="E61" s="115">
        <v>29</v>
      </c>
      <c r="F61" s="114">
        <v>24</v>
      </c>
      <c r="G61" s="114">
        <v>21</v>
      </c>
      <c r="H61" s="114">
        <v>30</v>
      </c>
      <c r="I61" s="140">
        <v>38</v>
      </c>
      <c r="J61" s="115">
        <v>-9</v>
      </c>
      <c r="K61" s="116">
        <v>-23.684210526315791</v>
      </c>
    </row>
    <row r="62" spans="1:11" ht="14.1" customHeight="1" x14ac:dyDescent="0.2">
      <c r="A62" s="306" t="s">
        <v>292</v>
      </c>
      <c r="B62" s="307" t="s">
        <v>293</v>
      </c>
      <c r="C62" s="308"/>
      <c r="D62" s="113">
        <v>1.4832162373145981</v>
      </c>
      <c r="E62" s="115">
        <v>19</v>
      </c>
      <c r="F62" s="114">
        <v>18</v>
      </c>
      <c r="G62" s="114">
        <v>31</v>
      </c>
      <c r="H62" s="114">
        <v>13</v>
      </c>
      <c r="I62" s="140">
        <v>33</v>
      </c>
      <c r="J62" s="115">
        <v>-14</v>
      </c>
      <c r="K62" s="116">
        <v>-42.424242424242422</v>
      </c>
    </row>
    <row r="63" spans="1:11" ht="14.1" customHeight="1" x14ac:dyDescent="0.2">
      <c r="A63" s="306"/>
      <c r="B63" s="307" t="s">
        <v>294</v>
      </c>
      <c r="C63" s="308"/>
      <c r="D63" s="113">
        <v>1.4832162373145981</v>
      </c>
      <c r="E63" s="115">
        <v>19</v>
      </c>
      <c r="F63" s="114">
        <v>14</v>
      </c>
      <c r="G63" s="114">
        <v>29</v>
      </c>
      <c r="H63" s="114">
        <v>11</v>
      </c>
      <c r="I63" s="140">
        <v>29</v>
      </c>
      <c r="J63" s="115">
        <v>-10</v>
      </c>
      <c r="K63" s="116">
        <v>-34.482758620689658</v>
      </c>
    </row>
    <row r="64" spans="1:11" ht="14.1" customHeight="1" x14ac:dyDescent="0.2">
      <c r="A64" s="306" t="s">
        <v>295</v>
      </c>
      <c r="B64" s="307" t="s">
        <v>296</v>
      </c>
      <c r="C64" s="308"/>
      <c r="D64" s="113">
        <v>0.31225604996096801</v>
      </c>
      <c r="E64" s="115">
        <v>4</v>
      </c>
      <c r="F64" s="114">
        <v>5</v>
      </c>
      <c r="G64" s="114">
        <v>7</v>
      </c>
      <c r="H64" s="114">
        <v>12</v>
      </c>
      <c r="I64" s="140">
        <v>20</v>
      </c>
      <c r="J64" s="115">
        <v>-16</v>
      </c>
      <c r="K64" s="116">
        <v>-80</v>
      </c>
    </row>
    <row r="65" spans="1:11" ht="14.1" customHeight="1" x14ac:dyDescent="0.2">
      <c r="A65" s="306" t="s">
        <v>297</v>
      </c>
      <c r="B65" s="307" t="s">
        <v>298</v>
      </c>
      <c r="C65" s="308"/>
      <c r="D65" s="113">
        <v>0.31225604996096801</v>
      </c>
      <c r="E65" s="115">
        <v>4</v>
      </c>
      <c r="F65" s="114">
        <v>4</v>
      </c>
      <c r="G65" s="114">
        <v>3</v>
      </c>
      <c r="H65" s="114">
        <v>3</v>
      </c>
      <c r="I65" s="140">
        <v>5</v>
      </c>
      <c r="J65" s="115">
        <v>-1</v>
      </c>
      <c r="K65" s="116">
        <v>-20</v>
      </c>
    </row>
    <row r="66" spans="1:11" ht="14.1" customHeight="1" x14ac:dyDescent="0.2">
      <c r="A66" s="306">
        <v>82</v>
      </c>
      <c r="B66" s="307" t="s">
        <v>299</v>
      </c>
      <c r="C66" s="308"/>
      <c r="D66" s="113">
        <v>3.0444964871194378</v>
      </c>
      <c r="E66" s="115">
        <v>39</v>
      </c>
      <c r="F66" s="114">
        <v>28</v>
      </c>
      <c r="G66" s="114">
        <v>43</v>
      </c>
      <c r="H66" s="114">
        <v>26</v>
      </c>
      <c r="I66" s="140">
        <v>29</v>
      </c>
      <c r="J66" s="115">
        <v>10</v>
      </c>
      <c r="K66" s="116">
        <v>34.482758620689658</v>
      </c>
    </row>
    <row r="67" spans="1:11" ht="14.1" customHeight="1" x14ac:dyDescent="0.2">
      <c r="A67" s="306" t="s">
        <v>300</v>
      </c>
      <c r="B67" s="307" t="s">
        <v>301</v>
      </c>
      <c r="C67" s="308"/>
      <c r="D67" s="113">
        <v>1.4832162373145981</v>
      </c>
      <c r="E67" s="115">
        <v>19</v>
      </c>
      <c r="F67" s="114">
        <v>12</v>
      </c>
      <c r="G67" s="114">
        <v>25</v>
      </c>
      <c r="H67" s="114">
        <v>11</v>
      </c>
      <c r="I67" s="140">
        <v>9</v>
      </c>
      <c r="J67" s="115">
        <v>10</v>
      </c>
      <c r="K67" s="116">
        <v>111.11111111111111</v>
      </c>
    </row>
    <row r="68" spans="1:11" ht="14.1" customHeight="1" x14ac:dyDescent="0.2">
      <c r="A68" s="306" t="s">
        <v>302</v>
      </c>
      <c r="B68" s="307" t="s">
        <v>303</v>
      </c>
      <c r="C68" s="308"/>
      <c r="D68" s="113">
        <v>0.93676814988290402</v>
      </c>
      <c r="E68" s="115">
        <v>12</v>
      </c>
      <c r="F68" s="114">
        <v>15</v>
      </c>
      <c r="G68" s="114">
        <v>13</v>
      </c>
      <c r="H68" s="114">
        <v>12</v>
      </c>
      <c r="I68" s="140">
        <v>14</v>
      </c>
      <c r="J68" s="115">
        <v>-2</v>
      </c>
      <c r="K68" s="116">
        <v>-14.285714285714286</v>
      </c>
    </row>
    <row r="69" spans="1:11" ht="14.1" customHeight="1" x14ac:dyDescent="0.2">
      <c r="A69" s="306">
        <v>83</v>
      </c>
      <c r="B69" s="307" t="s">
        <v>304</v>
      </c>
      <c r="C69" s="308"/>
      <c r="D69" s="113">
        <v>2.7322404371584699</v>
      </c>
      <c r="E69" s="115">
        <v>35</v>
      </c>
      <c r="F69" s="114">
        <v>21</v>
      </c>
      <c r="G69" s="114">
        <v>50</v>
      </c>
      <c r="H69" s="114">
        <v>35</v>
      </c>
      <c r="I69" s="140">
        <v>38</v>
      </c>
      <c r="J69" s="115">
        <v>-3</v>
      </c>
      <c r="K69" s="116">
        <v>-7.8947368421052628</v>
      </c>
    </row>
    <row r="70" spans="1:11" ht="14.1" customHeight="1" x14ac:dyDescent="0.2">
      <c r="A70" s="306" t="s">
        <v>305</v>
      </c>
      <c r="B70" s="307" t="s">
        <v>306</v>
      </c>
      <c r="C70" s="308"/>
      <c r="D70" s="113">
        <v>2.5761124121779861</v>
      </c>
      <c r="E70" s="115">
        <v>33</v>
      </c>
      <c r="F70" s="114">
        <v>17</v>
      </c>
      <c r="G70" s="114">
        <v>48</v>
      </c>
      <c r="H70" s="114">
        <v>22</v>
      </c>
      <c r="I70" s="140">
        <v>32</v>
      </c>
      <c r="J70" s="115">
        <v>1</v>
      </c>
      <c r="K70" s="116">
        <v>3.125</v>
      </c>
    </row>
    <row r="71" spans="1:11" ht="14.1" customHeight="1" x14ac:dyDescent="0.2">
      <c r="A71" s="306"/>
      <c r="B71" s="307" t="s">
        <v>307</v>
      </c>
      <c r="C71" s="308"/>
      <c r="D71" s="113">
        <v>2.1077283372365341</v>
      </c>
      <c r="E71" s="115">
        <v>27</v>
      </c>
      <c r="F71" s="114">
        <v>5</v>
      </c>
      <c r="G71" s="114">
        <v>26</v>
      </c>
      <c r="H71" s="114">
        <v>9</v>
      </c>
      <c r="I71" s="140">
        <v>19</v>
      </c>
      <c r="J71" s="115">
        <v>8</v>
      </c>
      <c r="K71" s="116">
        <v>42.10526315789474</v>
      </c>
    </row>
    <row r="72" spans="1:11" ht="14.1" customHeight="1" x14ac:dyDescent="0.2">
      <c r="A72" s="306">
        <v>84</v>
      </c>
      <c r="B72" s="307" t="s">
        <v>308</v>
      </c>
      <c r="C72" s="308"/>
      <c r="D72" s="113">
        <v>1.249024199843872</v>
      </c>
      <c r="E72" s="115">
        <v>16</v>
      </c>
      <c r="F72" s="114">
        <v>10</v>
      </c>
      <c r="G72" s="114">
        <v>24</v>
      </c>
      <c r="H72" s="114">
        <v>13</v>
      </c>
      <c r="I72" s="140">
        <v>12</v>
      </c>
      <c r="J72" s="115">
        <v>4</v>
      </c>
      <c r="K72" s="116">
        <v>33.333333333333336</v>
      </c>
    </row>
    <row r="73" spans="1:11" ht="14.1" customHeight="1" x14ac:dyDescent="0.2">
      <c r="A73" s="306" t="s">
        <v>309</v>
      </c>
      <c r="B73" s="307" t="s">
        <v>310</v>
      </c>
      <c r="C73" s="308"/>
      <c r="D73" s="113">
        <v>0.46838407494145201</v>
      </c>
      <c r="E73" s="115">
        <v>6</v>
      </c>
      <c r="F73" s="114">
        <v>4</v>
      </c>
      <c r="G73" s="114">
        <v>15</v>
      </c>
      <c r="H73" s="114">
        <v>7</v>
      </c>
      <c r="I73" s="140">
        <v>4</v>
      </c>
      <c r="J73" s="115">
        <v>2</v>
      </c>
      <c r="K73" s="116">
        <v>50</v>
      </c>
    </row>
    <row r="74" spans="1:11" ht="14.1" customHeight="1" x14ac:dyDescent="0.2">
      <c r="A74" s="306" t="s">
        <v>311</v>
      </c>
      <c r="B74" s="307" t="s">
        <v>312</v>
      </c>
      <c r="C74" s="308"/>
      <c r="D74" s="113" t="s">
        <v>513</v>
      </c>
      <c r="E74" s="115" t="s">
        <v>513</v>
      </c>
      <c r="F74" s="114">
        <v>0</v>
      </c>
      <c r="G74" s="114" t="s">
        <v>513</v>
      </c>
      <c r="H74" s="114" t="s">
        <v>513</v>
      </c>
      <c r="I74" s="140" t="s">
        <v>513</v>
      </c>
      <c r="J74" s="115" t="s">
        <v>513</v>
      </c>
      <c r="K74" s="116" t="s">
        <v>513</v>
      </c>
    </row>
    <row r="75" spans="1:11" ht="14.1" customHeight="1" x14ac:dyDescent="0.2">
      <c r="A75" s="306" t="s">
        <v>313</v>
      </c>
      <c r="B75" s="307" t="s">
        <v>314</v>
      </c>
      <c r="C75" s="308"/>
      <c r="D75" s="113">
        <v>0.23419203747072601</v>
      </c>
      <c r="E75" s="115">
        <v>3</v>
      </c>
      <c r="F75" s="114" t="s">
        <v>513</v>
      </c>
      <c r="G75" s="114" t="s">
        <v>513</v>
      </c>
      <c r="H75" s="114">
        <v>0</v>
      </c>
      <c r="I75" s="140" t="s">
        <v>513</v>
      </c>
      <c r="J75" s="115" t="s">
        <v>513</v>
      </c>
      <c r="K75" s="116" t="s">
        <v>513</v>
      </c>
    </row>
    <row r="76" spans="1:11" ht="14.1" customHeight="1" x14ac:dyDescent="0.2">
      <c r="A76" s="306">
        <v>91</v>
      </c>
      <c r="B76" s="307" t="s">
        <v>315</v>
      </c>
      <c r="C76" s="308"/>
      <c r="D76" s="113" t="s">
        <v>513</v>
      </c>
      <c r="E76" s="115" t="s">
        <v>513</v>
      </c>
      <c r="F76" s="114">
        <v>0</v>
      </c>
      <c r="G76" s="114">
        <v>0</v>
      </c>
      <c r="H76" s="114">
        <v>0</v>
      </c>
      <c r="I76" s="140" t="s">
        <v>513</v>
      </c>
      <c r="J76" s="115" t="s">
        <v>513</v>
      </c>
      <c r="K76" s="116" t="s">
        <v>513</v>
      </c>
    </row>
    <row r="77" spans="1:11" ht="14.1" customHeight="1" x14ac:dyDescent="0.2">
      <c r="A77" s="306">
        <v>92</v>
      </c>
      <c r="B77" s="307" t="s">
        <v>316</v>
      </c>
      <c r="C77" s="308"/>
      <c r="D77" s="113">
        <v>1.873536299765808</v>
      </c>
      <c r="E77" s="115">
        <v>24</v>
      </c>
      <c r="F77" s="114">
        <v>17</v>
      </c>
      <c r="G77" s="114">
        <v>14</v>
      </c>
      <c r="H77" s="114">
        <v>32</v>
      </c>
      <c r="I77" s="140">
        <v>54</v>
      </c>
      <c r="J77" s="115">
        <v>-30</v>
      </c>
      <c r="K77" s="116">
        <v>-55.555555555555557</v>
      </c>
    </row>
    <row r="78" spans="1:11" ht="14.1" customHeight="1" x14ac:dyDescent="0.2">
      <c r="A78" s="306">
        <v>93</v>
      </c>
      <c r="B78" s="307" t="s">
        <v>317</v>
      </c>
      <c r="C78" s="308"/>
      <c r="D78" s="113" t="s">
        <v>513</v>
      </c>
      <c r="E78" s="115" t="s">
        <v>513</v>
      </c>
      <c r="F78" s="114">
        <v>0</v>
      </c>
      <c r="G78" s="114">
        <v>0</v>
      </c>
      <c r="H78" s="114" t="s">
        <v>513</v>
      </c>
      <c r="I78" s="140">
        <v>0</v>
      </c>
      <c r="J78" s="115" t="s">
        <v>513</v>
      </c>
      <c r="K78" s="116" t="s">
        <v>513</v>
      </c>
    </row>
    <row r="79" spans="1:11" ht="14.1" customHeight="1" x14ac:dyDescent="0.2">
      <c r="A79" s="306">
        <v>94</v>
      </c>
      <c r="B79" s="307" t="s">
        <v>318</v>
      </c>
      <c r="C79" s="308"/>
      <c r="D79" s="113" t="s">
        <v>513</v>
      </c>
      <c r="E79" s="115" t="s">
        <v>513</v>
      </c>
      <c r="F79" s="114" t="s">
        <v>513</v>
      </c>
      <c r="G79" s="114" t="s">
        <v>513</v>
      </c>
      <c r="H79" s="114">
        <v>0</v>
      </c>
      <c r="I79" s="140" t="s">
        <v>513</v>
      </c>
      <c r="J79" s="115" t="s">
        <v>513</v>
      </c>
      <c r="K79" s="116" t="s">
        <v>513</v>
      </c>
    </row>
    <row r="80" spans="1:11" ht="14.1" customHeight="1" x14ac:dyDescent="0.2">
      <c r="A80" s="306" t="s">
        <v>319</v>
      </c>
      <c r="B80" s="307" t="s">
        <v>320</v>
      </c>
      <c r="C80" s="308"/>
      <c r="D80" s="113">
        <v>0</v>
      </c>
      <c r="E80" s="115">
        <v>0</v>
      </c>
      <c r="F80" s="114">
        <v>0</v>
      </c>
      <c r="G80" s="114">
        <v>0</v>
      </c>
      <c r="H80" s="114">
        <v>0</v>
      </c>
      <c r="I80" s="140">
        <v>0</v>
      </c>
      <c r="J80" s="115">
        <v>0</v>
      </c>
      <c r="K80" s="116">
        <v>0</v>
      </c>
    </row>
    <row r="81" spans="1:11" ht="14.1" customHeight="1" x14ac:dyDescent="0.2">
      <c r="A81" s="310" t="s">
        <v>321</v>
      </c>
      <c r="B81" s="311" t="s">
        <v>333</v>
      </c>
      <c r="C81" s="312"/>
      <c r="D81" s="125">
        <v>0</v>
      </c>
      <c r="E81" s="143">
        <v>0</v>
      </c>
      <c r="F81" s="144">
        <v>0</v>
      </c>
      <c r="G81" s="144">
        <v>0</v>
      </c>
      <c r="H81" s="144">
        <v>0</v>
      </c>
      <c r="I81" s="145">
        <v>0</v>
      </c>
      <c r="J81" s="143">
        <v>0</v>
      </c>
      <c r="K81" s="146">
        <v>0</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4" t="s">
        <v>371</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618" t="s">
        <v>365</v>
      </c>
      <c r="B86" s="618"/>
      <c r="C86" s="618"/>
      <c r="D86" s="618"/>
      <c r="E86" s="618"/>
      <c r="F86" s="618"/>
      <c r="G86" s="618"/>
      <c r="H86" s="618"/>
      <c r="I86" s="618"/>
      <c r="J86" s="618"/>
      <c r="K86" s="618"/>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6">
    <mergeCell ref="A87:K87"/>
    <mergeCell ref="A3:K3"/>
    <mergeCell ref="A4:K4"/>
    <mergeCell ref="A5:E5"/>
    <mergeCell ref="A7:C10"/>
    <mergeCell ref="D7:D10"/>
    <mergeCell ref="E7:I7"/>
    <mergeCell ref="J7:K8"/>
    <mergeCell ref="E8:E9"/>
    <mergeCell ref="F8:F9"/>
    <mergeCell ref="G8:G9"/>
    <mergeCell ref="H8:H9"/>
    <mergeCell ref="I8:I9"/>
    <mergeCell ref="A84:K84"/>
    <mergeCell ref="A85:K85"/>
    <mergeCell ref="A86:K86"/>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9"/>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372</v>
      </c>
      <c r="B3" s="571"/>
      <c r="C3" s="571"/>
      <c r="D3" s="571"/>
      <c r="E3" s="571"/>
      <c r="F3" s="571"/>
      <c r="G3" s="571"/>
      <c r="H3" s="571"/>
      <c r="I3" s="571"/>
      <c r="J3" s="571"/>
      <c r="K3" s="571"/>
    </row>
    <row r="4" spans="1:13" s="94" customFormat="1" ht="12" customHeight="1" x14ac:dyDescent="0.2">
      <c r="A4" s="410" t="s">
        <v>373</v>
      </c>
      <c r="B4" s="411"/>
      <c r="C4" s="411"/>
      <c r="D4" s="411"/>
      <c r="E4" s="411"/>
      <c r="F4" s="411"/>
      <c r="G4" s="411"/>
      <c r="H4" s="411"/>
      <c r="I4" s="411"/>
      <c r="J4" s="411"/>
      <c r="K4" s="411"/>
      <c r="L4" s="411"/>
      <c r="M4" s="411"/>
    </row>
    <row r="5" spans="1:13" s="94" customFormat="1" ht="12" customHeight="1" x14ac:dyDescent="0.2">
      <c r="A5" s="667" t="s">
        <v>374</v>
      </c>
      <c r="B5" s="667"/>
      <c r="C5" s="412"/>
      <c r="D5" s="412"/>
      <c r="E5" s="412"/>
      <c r="F5" s="413"/>
      <c r="G5" s="413"/>
      <c r="H5" s="413"/>
      <c r="I5" s="413"/>
      <c r="J5" s="413"/>
      <c r="K5" s="413"/>
      <c r="L5" s="413"/>
      <c r="M5" s="413"/>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375</v>
      </c>
      <c r="B7" s="668" t="s">
        <v>376</v>
      </c>
      <c r="C7" s="668"/>
      <c r="D7" s="668"/>
      <c r="E7" s="668"/>
      <c r="F7" s="668"/>
      <c r="G7" s="668"/>
      <c r="H7" s="669"/>
      <c r="I7" s="668" t="s">
        <v>377</v>
      </c>
      <c r="J7" s="668"/>
      <c r="K7" s="669"/>
      <c r="L7" s="670" t="s">
        <v>378</v>
      </c>
      <c r="M7" s="671"/>
    </row>
    <row r="8" spans="1:13" ht="23.85" customHeight="1" x14ac:dyDescent="0.2">
      <c r="A8" s="583"/>
      <c r="B8" s="414" t="s">
        <v>104</v>
      </c>
      <c r="C8" s="415" t="s">
        <v>106</v>
      </c>
      <c r="D8" s="415" t="s">
        <v>107</v>
      </c>
      <c r="E8" s="415" t="s">
        <v>379</v>
      </c>
      <c r="F8" s="415" t="s">
        <v>380</v>
      </c>
      <c r="G8" s="415" t="s">
        <v>108</v>
      </c>
      <c r="H8" s="416" t="s">
        <v>381</v>
      </c>
      <c r="I8" s="414" t="s">
        <v>104</v>
      </c>
      <c r="J8" s="414" t="s">
        <v>382</v>
      </c>
      <c r="K8" s="417" t="s">
        <v>383</v>
      </c>
      <c r="L8" s="418" t="s">
        <v>384</v>
      </c>
      <c r="M8" s="419" t="s">
        <v>385</v>
      </c>
    </row>
    <row r="9" spans="1:13" ht="12" customHeight="1" x14ac:dyDescent="0.2">
      <c r="A9" s="584"/>
      <c r="B9" s="100">
        <v>1</v>
      </c>
      <c r="C9" s="100">
        <v>2</v>
      </c>
      <c r="D9" s="100">
        <v>3</v>
      </c>
      <c r="E9" s="100">
        <v>4</v>
      </c>
      <c r="F9" s="100">
        <v>5</v>
      </c>
      <c r="G9" s="100">
        <v>6</v>
      </c>
      <c r="H9" s="100">
        <v>7</v>
      </c>
      <c r="I9" s="100">
        <v>8</v>
      </c>
      <c r="J9" s="100">
        <v>9</v>
      </c>
      <c r="K9" s="420">
        <v>10</v>
      </c>
      <c r="L9" s="421">
        <v>11</v>
      </c>
      <c r="M9" s="421">
        <v>12</v>
      </c>
    </row>
    <row r="10" spans="1:13" ht="15" customHeight="1" x14ac:dyDescent="0.2">
      <c r="A10" s="422" t="s">
        <v>386</v>
      </c>
      <c r="B10" s="115">
        <v>14224</v>
      </c>
      <c r="C10" s="114">
        <v>8213</v>
      </c>
      <c r="D10" s="114">
        <v>6011</v>
      </c>
      <c r="E10" s="114">
        <v>11412</v>
      </c>
      <c r="F10" s="114">
        <v>2789</v>
      </c>
      <c r="G10" s="114">
        <v>1749</v>
      </c>
      <c r="H10" s="114">
        <v>3878</v>
      </c>
      <c r="I10" s="115">
        <v>3500</v>
      </c>
      <c r="J10" s="114">
        <v>2659</v>
      </c>
      <c r="K10" s="114">
        <v>841</v>
      </c>
      <c r="L10" s="423">
        <v>844</v>
      </c>
      <c r="M10" s="424">
        <v>888</v>
      </c>
    </row>
    <row r="11" spans="1:13" ht="11.1" customHeight="1" x14ac:dyDescent="0.2">
      <c r="A11" s="422" t="s">
        <v>387</v>
      </c>
      <c r="B11" s="115">
        <v>14132</v>
      </c>
      <c r="C11" s="114">
        <v>8157</v>
      </c>
      <c r="D11" s="114">
        <v>5975</v>
      </c>
      <c r="E11" s="114">
        <v>11296</v>
      </c>
      <c r="F11" s="114">
        <v>2815</v>
      </c>
      <c r="G11" s="114">
        <v>1666</v>
      </c>
      <c r="H11" s="114">
        <v>3947</v>
      </c>
      <c r="I11" s="115">
        <v>3435</v>
      </c>
      <c r="J11" s="114">
        <v>2603</v>
      </c>
      <c r="K11" s="114">
        <v>832</v>
      </c>
      <c r="L11" s="423">
        <v>725</v>
      </c>
      <c r="M11" s="424">
        <v>806</v>
      </c>
    </row>
    <row r="12" spans="1:13" ht="11.1" customHeight="1" x14ac:dyDescent="0.2">
      <c r="A12" s="422" t="s">
        <v>388</v>
      </c>
      <c r="B12" s="115">
        <v>14431</v>
      </c>
      <c r="C12" s="114">
        <v>8286</v>
      </c>
      <c r="D12" s="114">
        <v>6145</v>
      </c>
      <c r="E12" s="114">
        <v>11495</v>
      </c>
      <c r="F12" s="114">
        <v>2905</v>
      </c>
      <c r="G12" s="114">
        <v>1903</v>
      </c>
      <c r="H12" s="114">
        <v>4009</v>
      </c>
      <c r="I12" s="115">
        <v>3476</v>
      </c>
      <c r="J12" s="114">
        <v>2587</v>
      </c>
      <c r="K12" s="114">
        <v>889</v>
      </c>
      <c r="L12" s="423">
        <v>1315</v>
      </c>
      <c r="M12" s="424">
        <v>1066</v>
      </c>
    </row>
    <row r="13" spans="1:13" s="110" customFormat="1" ht="11.1" customHeight="1" x14ac:dyDescent="0.2">
      <c r="A13" s="422" t="s">
        <v>389</v>
      </c>
      <c r="B13" s="115">
        <v>14281</v>
      </c>
      <c r="C13" s="114">
        <v>8205</v>
      </c>
      <c r="D13" s="114">
        <v>6076</v>
      </c>
      <c r="E13" s="114">
        <v>11380</v>
      </c>
      <c r="F13" s="114">
        <v>2875</v>
      </c>
      <c r="G13" s="114">
        <v>1826</v>
      </c>
      <c r="H13" s="114">
        <v>4054</v>
      </c>
      <c r="I13" s="115">
        <v>3504</v>
      </c>
      <c r="J13" s="114">
        <v>2570</v>
      </c>
      <c r="K13" s="114">
        <v>934</v>
      </c>
      <c r="L13" s="423">
        <v>748</v>
      </c>
      <c r="M13" s="424">
        <v>829</v>
      </c>
    </row>
    <row r="14" spans="1:13" ht="15" customHeight="1" x14ac:dyDescent="0.2">
      <c r="A14" s="422" t="s">
        <v>390</v>
      </c>
      <c r="B14" s="115">
        <v>14343</v>
      </c>
      <c r="C14" s="114">
        <v>8282</v>
      </c>
      <c r="D14" s="114">
        <v>6061</v>
      </c>
      <c r="E14" s="114">
        <v>11158</v>
      </c>
      <c r="F14" s="114">
        <v>3117</v>
      </c>
      <c r="G14" s="114">
        <v>1760</v>
      </c>
      <c r="H14" s="114">
        <v>4159</v>
      </c>
      <c r="I14" s="115">
        <v>3489</v>
      </c>
      <c r="J14" s="114">
        <v>2541</v>
      </c>
      <c r="K14" s="114">
        <v>948</v>
      </c>
      <c r="L14" s="423">
        <v>1083</v>
      </c>
      <c r="M14" s="424">
        <v>967</v>
      </c>
    </row>
    <row r="15" spans="1:13" ht="11.1" customHeight="1" x14ac:dyDescent="0.2">
      <c r="A15" s="422" t="s">
        <v>387</v>
      </c>
      <c r="B15" s="115">
        <v>14336</v>
      </c>
      <c r="C15" s="114">
        <v>8297</v>
      </c>
      <c r="D15" s="114">
        <v>6039</v>
      </c>
      <c r="E15" s="114">
        <v>11101</v>
      </c>
      <c r="F15" s="114">
        <v>3171</v>
      </c>
      <c r="G15" s="114">
        <v>1629</v>
      </c>
      <c r="H15" s="114">
        <v>4242</v>
      </c>
      <c r="I15" s="115">
        <v>3500</v>
      </c>
      <c r="J15" s="114">
        <v>2558</v>
      </c>
      <c r="K15" s="114">
        <v>942</v>
      </c>
      <c r="L15" s="423">
        <v>912</v>
      </c>
      <c r="M15" s="424">
        <v>944</v>
      </c>
    </row>
    <row r="16" spans="1:13" ht="11.1" customHeight="1" x14ac:dyDescent="0.2">
      <c r="A16" s="422" t="s">
        <v>388</v>
      </c>
      <c r="B16" s="115">
        <v>14433</v>
      </c>
      <c r="C16" s="114">
        <v>8245</v>
      </c>
      <c r="D16" s="114">
        <v>6188</v>
      </c>
      <c r="E16" s="114">
        <v>11148</v>
      </c>
      <c r="F16" s="114">
        <v>3273</v>
      </c>
      <c r="G16" s="114">
        <v>1918</v>
      </c>
      <c r="H16" s="114">
        <v>4242</v>
      </c>
      <c r="I16" s="115">
        <v>3483</v>
      </c>
      <c r="J16" s="114">
        <v>2475</v>
      </c>
      <c r="K16" s="114">
        <v>1008</v>
      </c>
      <c r="L16" s="423">
        <v>1250</v>
      </c>
      <c r="M16" s="424">
        <v>1153</v>
      </c>
    </row>
    <row r="17" spans="1:13" s="110" customFormat="1" ht="11.1" customHeight="1" x14ac:dyDescent="0.2">
      <c r="A17" s="422" t="s">
        <v>389</v>
      </c>
      <c r="B17" s="115">
        <v>14409</v>
      </c>
      <c r="C17" s="114">
        <v>8200</v>
      </c>
      <c r="D17" s="114">
        <v>6209</v>
      </c>
      <c r="E17" s="114">
        <v>11135</v>
      </c>
      <c r="F17" s="114">
        <v>3262</v>
      </c>
      <c r="G17" s="114">
        <v>1865</v>
      </c>
      <c r="H17" s="114">
        <v>4277</v>
      </c>
      <c r="I17" s="115">
        <v>3554</v>
      </c>
      <c r="J17" s="114">
        <v>2564</v>
      </c>
      <c r="K17" s="114">
        <v>990</v>
      </c>
      <c r="L17" s="423">
        <v>726</v>
      </c>
      <c r="M17" s="424">
        <v>754</v>
      </c>
    </row>
    <row r="18" spans="1:13" ht="15" customHeight="1" x14ac:dyDescent="0.2">
      <c r="A18" s="422" t="s">
        <v>391</v>
      </c>
      <c r="B18" s="115">
        <v>14390</v>
      </c>
      <c r="C18" s="114">
        <v>8199</v>
      </c>
      <c r="D18" s="114">
        <v>6191</v>
      </c>
      <c r="E18" s="114">
        <v>10978</v>
      </c>
      <c r="F18" s="114">
        <v>3321</v>
      </c>
      <c r="G18" s="114">
        <v>1802</v>
      </c>
      <c r="H18" s="114">
        <v>4373</v>
      </c>
      <c r="I18" s="115">
        <v>3544</v>
      </c>
      <c r="J18" s="114">
        <v>2555</v>
      </c>
      <c r="K18" s="114">
        <v>989</v>
      </c>
      <c r="L18" s="423">
        <v>858</v>
      </c>
      <c r="M18" s="424">
        <v>866</v>
      </c>
    </row>
    <row r="19" spans="1:13" ht="11.1" customHeight="1" x14ac:dyDescent="0.2">
      <c r="A19" s="422" t="s">
        <v>387</v>
      </c>
      <c r="B19" s="115">
        <v>14487</v>
      </c>
      <c r="C19" s="114">
        <v>8280</v>
      </c>
      <c r="D19" s="114">
        <v>6207</v>
      </c>
      <c r="E19" s="114">
        <v>11009</v>
      </c>
      <c r="F19" s="114">
        <v>3405</v>
      </c>
      <c r="G19" s="114">
        <v>1681</v>
      </c>
      <c r="H19" s="114">
        <v>4466</v>
      </c>
      <c r="I19" s="115">
        <v>3472</v>
      </c>
      <c r="J19" s="114">
        <v>2521</v>
      </c>
      <c r="K19" s="114">
        <v>951</v>
      </c>
      <c r="L19" s="423">
        <v>871</v>
      </c>
      <c r="M19" s="424">
        <v>781</v>
      </c>
    </row>
    <row r="20" spans="1:13" ht="11.1" customHeight="1" x14ac:dyDescent="0.2">
      <c r="A20" s="422" t="s">
        <v>388</v>
      </c>
      <c r="B20" s="115">
        <v>14682</v>
      </c>
      <c r="C20" s="114">
        <v>8334</v>
      </c>
      <c r="D20" s="114">
        <v>6348</v>
      </c>
      <c r="E20" s="114">
        <v>11117</v>
      </c>
      <c r="F20" s="114">
        <v>3462</v>
      </c>
      <c r="G20" s="114">
        <v>1816</v>
      </c>
      <c r="H20" s="114">
        <v>4549</v>
      </c>
      <c r="I20" s="115">
        <v>3487</v>
      </c>
      <c r="J20" s="114">
        <v>2475</v>
      </c>
      <c r="K20" s="114">
        <v>1012</v>
      </c>
      <c r="L20" s="423">
        <v>1168</v>
      </c>
      <c r="M20" s="424">
        <v>1043</v>
      </c>
    </row>
    <row r="21" spans="1:13" s="110" customFormat="1" ht="11.1" customHeight="1" x14ac:dyDescent="0.2">
      <c r="A21" s="422" t="s">
        <v>389</v>
      </c>
      <c r="B21" s="115">
        <v>14546</v>
      </c>
      <c r="C21" s="114">
        <v>8227</v>
      </c>
      <c r="D21" s="114">
        <v>6319</v>
      </c>
      <c r="E21" s="114">
        <v>11085</v>
      </c>
      <c r="F21" s="114">
        <v>3459</v>
      </c>
      <c r="G21" s="114">
        <v>1748</v>
      </c>
      <c r="H21" s="114">
        <v>4579</v>
      </c>
      <c r="I21" s="115">
        <v>3568</v>
      </c>
      <c r="J21" s="114">
        <v>2545</v>
      </c>
      <c r="K21" s="114">
        <v>1023</v>
      </c>
      <c r="L21" s="423">
        <v>1773</v>
      </c>
      <c r="M21" s="424">
        <v>1961</v>
      </c>
    </row>
    <row r="22" spans="1:13" ht="15" customHeight="1" x14ac:dyDescent="0.2">
      <c r="A22" s="422" t="s">
        <v>392</v>
      </c>
      <c r="B22" s="115">
        <v>14611</v>
      </c>
      <c r="C22" s="114">
        <v>8295</v>
      </c>
      <c r="D22" s="114">
        <v>6316</v>
      </c>
      <c r="E22" s="114">
        <v>11094</v>
      </c>
      <c r="F22" s="114">
        <v>3477</v>
      </c>
      <c r="G22" s="114">
        <v>1643</v>
      </c>
      <c r="H22" s="114">
        <v>4683</v>
      </c>
      <c r="I22" s="115">
        <v>3546</v>
      </c>
      <c r="J22" s="114">
        <v>2542</v>
      </c>
      <c r="K22" s="114">
        <v>1004</v>
      </c>
      <c r="L22" s="423">
        <v>803</v>
      </c>
      <c r="M22" s="424">
        <v>862</v>
      </c>
    </row>
    <row r="23" spans="1:13" ht="11.1" customHeight="1" x14ac:dyDescent="0.2">
      <c r="A23" s="422" t="s">
        <v>387</v>
      </c>
      <c r="B23" s="115">
        <v>14556</v>
      </c>
      <c r="C23" s="114">
        <v>8262</v>
      </c>
      <c r="D23" s="114">
        <v>6294</v>
      </c>
      <c r="E23" s="114">
        <v>11037</v>
      </c>
      <c r="F23" s="114">
        <v>3494</v>
      </c>
      <c r="G23" s="114">
        <v>1561</v>
      </c>
      <c r="H23" s="114">
        <v>4779</v>
      </c>
      <c r="I23" s="115">
        <v>3508</v>
      </c>
      <c r="J23" s="114">
        <v>2519</v>
      </c>
      <c r="K23" s="114">
        <v>989</v>
      </c>
      <c r="L23" s="423">
        <v>738</v>
      </c>
      <c r="M23" s="424">
        <v>818</v>
      </c>
    </row>
    <row r="24" spans="1:13" ht="11.1" customHeight="1" x14ac:dyDescent="0.2">
      <c r="A24" s="422" t="s">
        <v>388</v>
      </c>
      <c r="B24" s="115">
        <v>14817</v>
      </c>
      <c r="C24" s="114">
        <v>8332</v>
      </c>
      <c r="D24" s="114">
        <v>6485</v>
      </c>
      <c r="E24" s="114">
        <v>11211</v>
      </c>
      <c r="F24" s="114">
        <v>3524</v>
      </c>
      <c r="G24" s="114">
        <v>1732</v>
      </c>
      <c r="H24" s="114">
        <v>4859</v>
      </c>
      <c r="I24" s="115">
        <v>3606</v>
      </c>
      <c r="J24" s="114">
        <v>2557</v>
      </c>
      <c r="K24" s="114">
        <v>1049</v>
      </c>
      <c r="L24" s="423">
        <v>1212</v>
      </c>
      <c r="M24" s="424">
        <v>1129</v>
      </c>
    </row>
    <row r="25" spans="1:13" s="110" customFormat="1" ht="11.1" customHeight="1" x14ac:dyDescent="0.2">
      <c r="A25" s="422" t="s">
        <v>389</v>
      </c>
      <c r="B25" s="115">
        <v>14672</v>
      </c>
      <c r="C25" s="114">
        <v>8240</v>
      </c>
      <c r="D25" s="114">
        <v>6432</v>
      </c>
      <c r="E25" s="114">
        <v>11038</v>
      </c>
      <c r="F25" s="114">
        <v>3552</v>
      </c>
      <c r="G25" s="114">
        <v>1667</v>
      </c>
      <c r="H25" s="114">
        <v>4853</v>
      </c>
      <c r="I25" s="115">
        <v>3644</v>
      </c>
      <c r="J25" s="114">
        <v>2597</v>
      </c>
      <c r="K25" s="114">
        <v>1047</v>
      </c>
      <c r="L25" s="423">
        <v>691</v>
      </c>
      <c r="M25" s="424">
        <v>851</v>
      </c>
    </row>
    <row r="26" spans="1:13" ht="15" customHeight="1" x14ac:dyDescent="0.2">
      <c r="A26" s="422" t="s">
        <v>393</v>
      </c>
      <c r="B26" s="115">
        <v>14551</v>
      </c>
      <c r="C26" s="114">
        <v>8188</v>
      </c>
      <c r="D26" s="114">
        <v>6363</v>
      </c>
      <c r="E26" s="114">
        <v>10930</v>
      </c>
      <c r="F26" s="114">
        <v>3546</v>
      </c>
      <c r="G26" s="114">
        <v>1564</v>
      </c>
      <c r="H26" s="114">
        <v>4852</v>
      </c>
      <c r="I26" s="115">
        <v>3568</v>
      </c>
      <c r="J26" s="114">
        <v>2553</v>
      </c>
      <c r="K26" s="114">
        <v>1015</v>
      </c>
      <c r="L26" s="423">
        <v>925</v>
      </c>
      <c r="M26" s="424">
        <v>1037</v>
      </c>
    </row>
    <row r="27" spans="1:13" ht="11.1" customHeight="1" x14ac:dyDescent="0.2">
      <c r="A27" s="422" t="s">
        <v>387</v>
      </c>
      <c r="B27" s="115">
        <v>14487</v>
      </c>
      <c r="C27" s="114">
        <v>8203</v>
      </c>
      <c r="D27" s="114">
        <v>6284</v>
      </c>
      <c r="E27" s="114">
        <v>10934</v>
      </c>
      <c r="F27" s="114">
        <v>3482</v>
      </c>
      <c r="G27" s="114">
        <v>1530</v>
      </c>
      <c r="H27" s="114">
        <v>4889</v>
      </c>
      <c r="I27" s="115">
        <v>3601</v>
      </c>
      <c r="J27" s="114">
        <v>2544</v>
      </c>
      <c r="K27" s="114">
        <v>1057</v>
      </c>
      <c r="L27" s="423">
        <v>766</v>
      </c>
      <c r="M27" s="424">
        <v>860</v>
      </c>
    </row>
    <row r="28" spans="1:13" ht="11.1" customHeight="1" x14ac:dyDescent="0.2">
      <c r="A28" s="422" t="s">
        <v>388</v>
      </c>
      <c r="B28" s="115">
        <v>14657</v>
      </c>
      <c r="C28" s="114">
        <v>8262</v>
      </c>
      <c r="D28" s="114">
        <v>6395</v>
      </c>
      <c r="E28" s="114">
        <v>11158</v>
      </c>
      <c r="F28" s="114">
        <v>3492</v>
      </c>
      <c r="G28" s="114">
        <v>1657</v>
      </c>
      <c r="H28" s="114">
        <v>4929</v>
      </c>
      <c r="I28" s="115">
        <v>3567</v>
      </c>
      <c r="J28" s="114">
        <v>2470</v>
      </c>
      <c r="K28" s="114">
        <v>1097</v>
      </c>
      <c r="L28" s="423">
        <v>1230</v>
      </c>
      <c r="M28" s="424">
        <v>1123</v>
      </c>
    </row>
    <row r="29" spans="1:13" s="110" customFormat="1" ht="11.1" customHeight="1" x14ac:dyDescent="0.2">
      <c r="A29" s="422" t="s">
        <v>389</v>
      </c>
      <c r="B29" s="115">
        <v>14341</v>
      </c>
      <c r="C29" s="114">
        <v>8048</v>
      </c>
      <c r="D29" s="114">
        <v>6293</v>
      </c>
      <c r="E29" s="114">
        <v>10909</v>
      </c>
      <c r="F29" s="114">
        <v>3430</v>
      </c>
      <c r="G29" s="114">
        <v>1563</v>
      </c>
      <c r="H29" s="114">
        <v>4903</v>
      </c>
      <c r="I29" s="115">
        <v>3575</v>
      </c>
      <c r="J29" s="114">
        <v>2508</v>
      </c>
      <c r="K29" s="114">
        <v>1067</v>
      </c>
      <c r="L29" s="423">
        <v>627</v>
      </c>
      <c r="M29" s="424">
        <v>931</v>
      </c>
    </row>
    <row r="30" spans="1:13" ht="15" customHeight="1" x14ac:dyDescent="0.2">
      <c r="A30" s="422" t="s">
        <v>394</v>
      </c>
      <c r="B30" s="115">
        <v>14283</v>
      </c>
      <c r="C30" s="114">
        <v>7993</v>
      </c>
      <c r="D30" s="114">
        <v>6290</v>
      </c>
      <c r="E30" s="114">
        <v>10851</v>
      </c>
      <c r="F30" s="114">
        <v>3430</v>
      </c>
      <c r="G30" s="114">
        <v>1510</v>
      </c>
      <c r="H30" s="114">
        <v>4905</v>
      </c>
      <c r="I30" s="115">
        <v>3426</v>
      </c>
      <c r="J30" s="114">
        <v>2414</v>
      </c>
      <c r="K30" s="114">
        <v>1012</v>
      </c>
      <c r="L30" s="423">
        <v>954</v>
      </c>
      <c r="M30" s="424">
        <v>962</v>
      </c>
    </row>
    <row r="31" spans="1:13" ht="11.1" customHeight="1" x14ac:dyDescent="0.2">
      <c r="A31" s="422" t="s">
        <v>387</v>
      </c>
      <c r="B31" s="115">
        <v>14323</v>
      </c>
      <c r="C31" s="114">
        <v>8009</v>
      </c>
      <c r="D31" s="114">
        <v>6314</v>
      </c>
      <c r="E31" s="114">
        <v>10866</v>
      </c>
      <c r="F31" s="114">
        <v>3456</v>
      </c>
      <c r="G31" s="114">
        <v>1457</v>
      </c>
      <c r="H31" s="114">
        <v>4949</v>
      </c>
      <c r="I31" s="115">
        <v>3455</v>
      </c>
      <c r="J31" s="114">
        <v>2403</v>
      </c>
      <c r="K31" s="114">
        <v>1052</v>
      </c>
      <c r="L31" s="423">
        <v>845</v>
      </c>
      <c r="M31" s="424">
        <v>776</v>
      </c>
    </row>
    <row r="32" spans="1:13" ht="11.1" customHeight="1" x14ac:dyDescent="0.2">
      <c r="A32" s="422" t="s">
        <v>388</v>
      </c>
      <c r="B32" s="115">
        <v>14384</v>
      </c>
      <c r="C32" s="114">
        <v>8018</v>
      </c>
      <c r="D32" s="114">
        <v>6366</v>
      </c>
      <c r="E32" s="114">
        <v>10911</v>
      </c>
      <c r="F32" s="114">
        <v>3473</v>
      </c>
      <c r="G32" s="114">
        <v>1528</v>
      </c>
      <c r="H32" s="114">
        <v>4989</v>
      </c>
      <c r="I32" s="115">
        <v>3429</v>
      </c>
      <c r="J32" s="114">
        <v>2336</v>
      </c>
      <c r="K32" s="114">
        <v>1093</v>
      </c>
      <c r="L32" s="423">
        <v>1167</v>
      </c>
      <c r="M32" s="424">
        <v>1163</v>
      </c>
    </row>
    <row r="33" spans="1:13" s="110" customFormat="1" ht="11.1" customHeight="1" x14ac:dyDescent="0.2">
      <c r="A33" s="422" t="s">
        <v>389</v>
      </c>
      <c r="B33" s="115">
        <v>14739</v>
      </c>
      <c r="C33" s="114">
        <v>8216</v>
      </c>
      <c r="D33" s="114">
        <v>6523</v>
      </c>
      <c r="E33" s="114">
        <v>11148</v>
      </c>
      <c r="F33" s="114">
        <v>3591</v>
      </c>
      <c r="G33" s="114">
        <v>1473</v>
      </c>
      <c r="H33" s="114">
        <v>5322</v>
      </c>
      <c r="I33" s="115">
        <v>3411</v>
      </c>
      <c r="J33" s="114">
        <v>2352</v>
      </c>
      <c r="K33" s="114">
        <v>1059</v>
      </c>
      <c r="L33" s="423">
        <v>824</v>
      </c>
      <c r="M33" s="424">
        <v>848</v>
      </c>
    </row>
    <row r="34" spans="1:13" ht="15" customHeight="1" x14ac:dyDescent="0.2">
      <c r="A34" s="422" t="s">
        <v>395</v>
      </c>
      <c r="B34" s="115">
        <v>14800</v>
      </c>
      <c r="C34" s="114">
        <v>8294</v>
      </c>
      <c r="D34" s="114">
        <v>6506</v>
      </c>
      <c r="E34" s="114">
        <v>11196</v>
      </c>
      <c r="F34" s="114">
        <v>3604</v>
      </c>
      <c r="G34" s="114">
        <v>1475</v>
      </c>
      <c r="H34" s="114">
        <v>5371</v>
      </c>
      <c r="I34" s="115">
        <v>3317</v>
      </c>
      <c r="J34" s="114">
        <v>2307</v>
      </c>
      <c r="K34" s="114">
        <v>1010</v>
      </c>
      <c r="L34" s="423">
        <v>1182</v>
      </c>
      <c r="M34" s="424">
        <v>1113</v>
      </c>
    </row>
    <row r="35" spans="1:13" ht="11.1" customHeight="1" x14ac:dyDescent="0.2">
      <c r="A35" s="422" t="s">
        <v>387</v>
      </c>
      <c r="B35" s="115">
        <v>14943</v>
      </c>
      <c r="C35" s="114">
        <v>8402</v>
      </c>
      <c r="D35" s="114">
        <v>6541</v>
      </c>
      <c r="E35" s="114">
        <v>11307</v>
      </c>
      <c r="F35" s="114">
        <v>3636</v>
      </c>
      <c r="G35" s="114">
        <v>1433</v>
      </c>
      <c r="H35" s="114">
        <v>5436</v>
      </c>
      <c r="I35" s="115">
        <v>3362</v>
      </c>
      <c r="J35" s="114">
        <v>2337</v>
      </c>
      <c r="K35" s="114">
        <v>1025</v>
      </c>
      <c r="L35" s="423">
        <v>1038</v>
      </c>
      <c r="M35" s="424">
        <v>929</v>
      </c>
    </row>
    <row r="36" spans="1:13" ht="11.1" customHeight="1" x14ac:dyDescent="0.2">
      <c r="A36" s="422" t="s">
        <v>388</v>
      </c>
      <c r="B36" s="115">
        <v>14917</v>
      </c>
      <c r="C36" s="114">
        <v>8372</v>
      </c>
      <c r="D36" s="114">
        <v>6545</v>
      </c>
      <c r="E36" s="114">
        <v>11287</v>
      </c>
      <c r="F36" s="114">
        <v>3630</v>
      </c>
      <c r="G36" s="114">
        <v>1558</v>
      </c>
      <c r="H36" s="114">
        <v>5337</v>
      </c>
      <c r="I36" s="115">
        <v>3399</v>
      </c>
      <c r="J36" s="114">
        <v>2311</v>
      </c>
      <c r="K36" s="114">
        <v>1088</v>
      </c>
      <c r="L36" s="423">
        <v>1279</v>
      </c>
      <c r="M36" s="424">
        <v>1187</v>
      </c>
    </row>
    <row r="37" spans="1:13" s="110" customFormat="1" ht="11.1" customHeight="1" x14ac:dyDescent="0.2">
      <c r="A37" s="422" t="s">
        <v>389</v>
      </c>
      <c r="B37" s="115">
        <v>14732</v>
      </c>
      <c r="C37" s="114">
        <v>8257</v>
      </c>
      <c r="D37" s="114">
        <v>6475</v>
      </c>
      <c r="E37" s="114">
        <v>11143</v>
      </c>
      <c r="F37" s="114">
        <v>3589</v>
      </c>
      <c r="G37" s="114">
        <v>1509</v>
      </c>
      <c r="H37" s="114">
        <v>5284</v>
      </c>
      <c r="I37" s="115">
        <v>3454</v>
      </c>
      <c r="J37" s="114">
        <v>2374</v>
      </c>
      <c r="K37" s="114">
        <v>1080</v>
      </c>
      <c r="L37" s="423">
        <v>826</v>
      </c>
      <c r="M37" s="424">
        <v>1013</v>
      </c>
    </row>
    <row r="38" spans="1:13" ht="15" customHeight="1" x14ac:dyDescent="0.2">
      <c r="A38" s="425" t="s">
        <v>396</v>
      </c>
      <c r="B38" s="115">
        <v>14722</v>
      </c>
      <c r="C38" s="114">
        <v>8319</v>
      </c>
      <c r="D38" s="114">
        <v>6403</v>
      </c>
      <c r="E38" s="114">
        <v>11125</v>
      </c>
      <c r="F38" s="114">
        <v>3597</v>
      </c>
      <c r="G38" s="114">
        <v>1424</v>
      </c>
      <c r="H38" s="114">
        <v>5321</v>
      </c>
      <c r="I38" s="115">
        <v>3385</v>
      </c>
      <c r="J38" s="114">
        <v>2325</v>
      </c>
      <c r="K38" s="114">
        <v>1060</v>
      </c>
      <c r="L38" s="423">
        <v>1135</v>
      </c>
      <c r="M38" s="424">
        <v>1125</v>
      </c>
    </row>
    <row r="39" spans="1:13" ht="11.1" customHeight="1" x14ac:dyDescent="0.2">
      <c r="A39" s="422" t="s">
        <v>387</v>
      </c>
      <c r="B39" s="115">
        <v>14766</v>
      </c>
      <c r="C39" s="114">
        <v>8432</v>
      </c>
      <c r="D39" s="114">
        <v>6334</v>
      </c>
      <c r="E39" s="114">
        <v>11153</v>
      </c>
      <c r="F39" s="114">
        <v>3613</v>
      </c>
      <c r="G39" s="114">
        <v>1369</v>
      </c>
      <c r="H39" s="114">
        <v>5371</v>
      </c>
      <c r="I39" s="115">
        <v>3497</v>
      </c>
      <c r="J39" s="114">
        <v>2417</v>
      </c>
      <c r="K39" s="114">
        <v>1080</v>
      </c>
      <c r="L39" s="423">
        <v>965</v>
      </c>
      <c r="M39" s="424">
        <v>921</v>
      </c>
    </row>
    <row r="40" spans="1:13" ht="11.1" customHeight="1" x14ac:dyDescent="0.2">
      <c r="A40" s="425" t="s">
        <v>388</v>
      </c>
      <c r="B40" s="115">
        <v>14933</v>
      </c>
      <c r="C40" s="114">
        <v>8531</v>
      </c>
      <c r="D40" s="114">
        <v>6402</v>
      </c>
      <c r="E40" s="114">
        <v>11335</v>
      </c>
      <c r="F40" s="114">
        <v>3598</v>
      </c>
      <c r="G40" s="114">
        <v>1499</v>
      </c>
      <c r="H40" s="114">
        <v>5356</v>
      </c>
      <c r="I40" s="115">
        <v>3457</v>
      </c>
      <c r="J40" s="114">
        <v>2342</v>
      </c>
      <c r="K40" s="114">
        <v>1115</v>
      </c>
      <c r="L40" s="423">
        <v>1423</v>
      </c>
      <c r="M40" s="424">
        <v>1335</v>
      </c>
    </row>
    <row r="41" spans="1:13" s="110" customFormat="1" ht="11.1" customHeight="1" x14ac:dyDescent="0.2">
      <c r="A41" s="422" t="s">
        <v>389</v>
      </c>
      <c r="B41" s="115">
        <v>14828</v>
      </c>
      <c r="C41" s="114">
        <v>8478</v>
      </c>
      <c r="D41" s="114">
        <v>6350</v>
      </c>
      <c r="E41" s="114">
        <v>11209</v>
      </c>
      <c r="F41" s="114">
        <v>3619</v>
      </c>
      <c r="G41" s="114">
        <v>1457</v>
      </c>
      <c r="H41" s="114">
        <v>5315</v>
      </c>
      <c r="I41" s="115">
        <v>3464</v>
      </c>
      <c r="J41" s="114">
        <v>2312</v>
      </c>
      <c r="K41" s="114">
        <v>1152</v>
      </c>
      <c r="L41" s="423">
        <v>1089</v>
      </c>
      <c r="M41" s="424">
        <v>1159</v>
      </c>
    </row>
    <row r="42" spans="1:13" ht="15" customHeight="1" x14ac:dyDescent="0.2">
      <c r="A42" s="422" t="s">
        <v>397</v>
      </c>
      <c r="B42" s="115">
        <v>15043</v>
      </c>
      <c r="C42" s="114">
        <v>8670</v>
      </c>
      <c r="D42" s="114">
        <v>6373</v>
      </c>
      <c r="E42" s="114">
        <v>11371</v>
      </c>
      <c r="F42" s="114">
        <v>3672</v>
      </c>
      <c r="G42" s="114">
        <v>1458</v>
      </c>
      <c r="H42" s="114">
        <v>5311</v>
      </c>
      <c r="I42" s="115">
        <v>3441</v>
      </c>
      <c r="J42" s="114">
        <v>2277</v>
      </c>
      <c r="K42" s="114">
        <v>1164</v>
      </c>
      <c r="L42" s="423">
        <v>1537</v>
      </c>
      <c r="M42" s="424">
        <v>1378</v>
      </c>
    </row>
    <row r="43" spans="1:13" ht="11.1" customHeight="1" x14ac:dyDescent="0.2">
      <c r="A43" s="422" t="s">
        <v>387</v>
      </c>
      <c r="B43" s="115">
        <v>15129</v>
      </c>
      <c r="C43" s="114">
        <v>8824</v>
      </c>
      <c r="D43" s="114">
        <v>6305</v>
      </c>
      <c r="E43" s="114">
        <v>11463</v>
      </c>
      <c r="F43" s="114">
        <v>3666</v>
      </c>
      <c r="G43" s="114">
        <v>1384</v>
      </c>
      <c r="H43" s="114">
        <v>5371</v>
      </c>
      <c r="I43" s="115">
        <v>3470</v>
      </c>
      <c r="J43" s="114">
        <v>2336</v>
      </c>
      <c r="K43" s="114">
        <v>1134</v>
      </c>
      <c r="L43" s="423">
        <v>1216</v>
      </c>
      <c r="M43" s="424">
        <v>1137</v>
      </c>
    </row>
    <row r="44" spans="1:13" ht="11.1" customHeight="1" x14ac:dyDescent="0.2">
      <c r="A44" s="422" t="s">
        <v>388</v>
      </c>
      <c r="B44" s="115">
        <v>15635</v>
      </c>
      <c r="C44" s="114">
        <v>9136</v>
      </c>
      <c r="D44" s="114">
        <v>6499</v>
      </c>
      <c r="E44" s="114">
        <v>11885</v>
      </c>
      <c r="F44" s="114">
        <v>3750</v>
      </c>
      <c r="G44" s="114">
        <v>1617</v>
      </c>
      <c r="H44" s="114">
        <v>5491</v>
      </c>
      <c r="I44" s="115">
        <v>3435</v>
      </c>
      <c r="J44" s="114">
        <v>2215</v>
      </c>
      <c r="K44" s="114">
        <v>1220</v>
      </c>
      <c r="L44" s="423">
        <v>1631</v>
      </c>
      <c r="M44" s="424">
        <v>1267</v>
      </c>
    </row>
    <row r="45" spans="1:13" s="110" customFormat="1" ht="11.1" customHeight="1" x14ac:dyDescent="0.2">
      <c r="A45" s="422" t="s">
        <v>389</v>
      </c>
      <c r="B45" s="115">
        <v>15415</v>
      </c>
      <c r="C45" s="114">
        <v>8990</v>
      </c>
      <c r="D45" s="114">
        <v>6425</v>
      </c>
      <c r="E45" s="114">
        <v>11672</v>
      </c>
      <c r="F45" s="114">
        <v>3743</v>
      </c>
      <c r="G45" s="114">
        <v>1534</v>
      </c>
      <c r="H45" s="114">
        <v>5465</v>
      </c>
      <c r="I45" s="115">
        <v>3451</v>
      </c>
      <c r="J45" s="114">
        <v>2268</v>
      </c>
      <c r="K45" s="114">
        <v>1183</v>
      </c>
      <c r="L45" s="423">
        <v>865</v>
      </c>
      <c r="M45" s="424">
        <v>1108</v>
      </c>
    </row>
    <row r="46" spans="1:13" ht="15" customHeight="1" x14ac:dyDescent="0.2">
      <c r="A46" s="422" t="s">
        <v>398</v>
      </c>
      <c r="B46" s="115">
        <v>15406</v>
      </c>
      <c r="C46" s="114">
        <v>9038</v>
      </c>
      <c r="D46" s="114">
        <v>6368</v>
      </c>
      <c r="E46" s="114">
        <v>11674</v>
      </c>
      <c r="F46" s="114">
        <v>3732</v>
      </c>
      <c r="G46" s="114">
        <v>1495</v>
      </c>
      <c r="H46" s="114">
        <v>5490</v>
      </c>
      <c r="I46" s="115">
        <v>3438</v>
      </c>
      <c r="J46" s="114">
        <v>2245</v>
      </c>
      <c r="K46" s="114">
        <v>1193</v>
      </c>
      <c r="L46" s="423">
        <v>1392</v>
      </c>
      <c r="M46" s="424">
        <v>1351</v>
      </c>
    </row>
    <row r="47" spans="1:13" ht="11.1" customHeight="1" x14ac:dyDescent="0.2">
      <c r="A47" s="422" t="s">
        <v>387</v>
      </c>
      <c r="B47" s="115">
        <v>15386</v>
      </c>
      <c r="C47" s="114">
        <v>9022</v>
      </c>
      <c r="D47" s="114">
        <v>6364</v>
      </c>
      <c r="E47" s="114">
        <v>11608</v>
      </c>
      <c r="F47" s="114">
        <v>3778</v>
      </c>
      <c r="G47" s="114">
        <v>1407</v>
      </c>
      <c r="H47" s="114">
        <v>5542</v>
      </c>
      <c r="I47" s="115">
        <v>3543</v>
      </c>
      <c r="J47" s="114">
        <v>2346</v>
      </c>
      <c r="K47" s="114">
        <v>1197</v>
      </c>
      <c r="L47" s="423">
        <v>1268</v>
      </c>
      <c r="M47" s="424">
        <v>1302</v>
      </c>
    </row>
    <row r="48" spans="1:13" ht="11.1" customHeight="1" x14ac:dyDescent="0.2">
      <c r="A48" s="422" t="s">
        <v>388</v>
      </c>
      <c r="B48" s="115">
        <v>15873</v>
      </c>
      <c r="C48" s="114">
        <v>9297</v>
      </c>
      <c r="D48" s="114">
        <v>6576</v>
      </c>
      <c r="E48" s="114">
        <v>12008</v>
      </c>
      <c r="F48" s="114">
        <v>3865</v>
      </c>
      <c r="G48" s="114">
        <v>1605</v>
      </c>
      <c r="H48" s="114">
        <v>5687</v>
      </c>
      <c r="I48" s="115">
        <v>3462</v>
      </c>
      <c r="J48" s="114">
        <v>2268</v>
      </c>
      <c r="K48" s="114">
        <v>1194</v>
      </c>
      <c r="L48" s="423">
        <v>1718</v>
      </c>
      <c r="M48" s="424">
        <v>1326</v>
      </c>
    </row>
    <row r="49" spans="1:17" s="110" customFormat="1" ht="11.1" customHeight="1" x14ac:dyDescent="0.2">
      <c r="A49" s="422" t="s">
        <v>389</v>
      </c>
      <c r="B49" s="115">
        <v>15568</v>
      </c>
      <c r="C49" s="114">
        <v>9033</v>
      </c>
      <c r="D49" s="114">
        <v>6535</v>
      </c>
      <c r="E49" s="114">
        <v>11665</v>
      </c>
      <c r="F49" s="114">
        <v>3903</v>
      </c>
      <c r="G49" s="114">
        <v>1509</v>
      </c>
      <c r="H49" s="114">
        <v>5613</v>
      </c>
      <c r="I49" s="115">
        <v>3389</v>
      </c>
      <c r="J49" s="114">
        <v>2187</v>
      </c>
      <c r="K49" s="114">
        <v>1202</v>
      </c>
      <c r="L49" s="423">
        <v>932</v>
      </c>
      <c r="M49" s="424">
        <v>1198</v>
      </c>
    </row>
    <row r="50" spans="1:17" ht="15" customHeight="1" x14ac:dyDescent="0.2">
      <c r="A50" s="422" t="s">
        <v>399</v>
      </c>
      <c r="B50" s="143">
        <v>15571</v>
      </c>
      <c r="C50" s="144">
        <v>9051</v>
      </c>
      <c r="D50" s="144">
        <v>6520</v>
      </c>
      <c r="E50" s="144">
        <v>11681</v>
      </c>
      <c r="F50" s="144">
        <v>3890</v>
      </c>
      <c r="G50" s="144">
        <v>1463</v>
      </c>
      <c r="H50" s="144">
        <v>5676</v>
      </c>
      <c r="I50" s="143">
        <v>3213</v>
      </c>
      <c r="J50" s="144">
        <v>2090</v>
      </c>
      <c r="K50" s="144">
        <v>1123</v>
      </c>
      <c r="L50" s="426">
        <v>1260</v>
      </c>
      <c r="M50" s="427">
        <v>1281</v>
      </c>
    </row>
    <row r="51" spans="1:17" ht="11.25" customHeight="1" x14ac:dyDescent="0.2">
      <c r="A51" s="428"/>
      <c r="B51" s="429"/>
      <c r="C51" s="430"/>
      <c r="D51" s="430"/>
      <c r="E51" s="430"/>
      <c r="F51" s="430"/>
      <c r="G51" s="430"/>
      <c r="H51" s="430"/>
      <c r="I51" s="430"/>
      <c r="J51" s="431"/>
      <c r="K51" s="269"/>
      <c r="L51" s="430"/>
      <c r="M51" s="432" t="s">
        <v>45</v>
      </c>
    </row>
    <row r="52" spans="1:17" ht="18" customHeight="1" x14ac:dyDescent="0.2">
      <c r="A52" s="659" t="s">
        <v>400</v>
      </c>
      <c r="B52" s="659"/>
      <c r="C52" s="659"/>
      <c r="D52" s="659"/>
      <c r="E52" s="659"/>
      <c r="F52" s="659"/>
      <c r="G52" s="659"/>
      <c r="H52" s="659"/>
      <c r="I52" s="659"/>
      <c r="J52" s="659"/>
      <c r="K52" s="659"/>
      <c r="L52" s="659"/>
      <c r="M52" s="659"/>
    </row>
    <row r="53" spans="1:17" ht="38.1" customHeight="1" x14ac:dyDescent="0.2">
      <c r="A53" s="660" t="s">
        <v>401</v>
      </c>
      <c r="B53" s="660"/>
      <c r="C53" s="660"/>
      <c r="D53" s="660"/>
      <c r="E53" s="660"/>
      <c r="F53" s="660"/>
      <c r="G53" s="660"/>
      <c r="H53" s="660"/>
      <c r="I53" s="660"/>
      <c r="J53" s="660"/>
      <c r="K53" s="660"/>
      <c r="L53" s="660"/>
      <c r="M53" s="660"/>
    </row>
    <row r="54" spans="1:17" s="151" customFormat="1" ht="9" x14ac:dyDescent="0.15">
      <c r="A54" s="661" t="s">
        <v>323</v>
      </c>
      <c r="B54" s="661"/>
      <c r="C54" s="661"/>
      <c r="D54" s="661"/>
      <c r="E54" s="661"/>
      <c r="F54" s="661"/>
      <c r="G54" s="661"/>
      <c r="H54" s="661"/>
      <c r="I54" s="661"/>
      <c r="J54" s="661"/>
      <c r="K54" s="661"/>
      <c r="L54" s="661"/>
      <c r="M54" s="661"/>
    </row>
    <row r="55" spans="1:17" s="151" customFormat="1" ht="20.25" customHeight="1" x14ac:dyDescent="0.15">
      <c r="A55" s="662"/>
      <c r="B55" s="663"/>
      <c r="C55" s="663"/>
      <c r="D55" s="663"/>
      <c r="E55" s="663"/>
      <c r="F55" s="663"/>
      <c r="G55" s="663"/>
      <c r="H55" s="663"/>
      <c r="I55" s="663"/>
      <c r="J55" s="663"/>
      <c r="K55" s="663"/>
      <c r="L55" s="221"/>
      <c r="M55" s="221"/>
    </row>
    <row r="56" spans="1:17" s="151" customFormat="1" ht="18" customHeight="1" x14ac:dyDescent="0.2">
      <c r="A56" s="664" t="s">
        <v>519</v>
      </c>
      <c r="B56" s="665"/>
      <c r="C56" s="665"/>
      <c r="D56" s="665"/>
      <c r="E56" s="665"/>
      <c r="F56" s="665"/>
      <c r="G56" s="665"/>
      <c r="H56" s="665"/>
      <c r="I56" s="665"/>
      <c r="J56" s="665"/>
      <c r="K56" s="665"/>
    </row>
    <row r="57" spans="1:17" s="151" customFormat="1" ht="11.25" customHeight="1" x14ac:dyDescent="0.2">
      <c r="A57" s="666"/>
      <c r="B57" s="666"/>
      <c r="C57" s="666"/>
      <c r="D57" s="666"/>
      <c r="E57" s="666"/>
      <c r="F57" s="666"/>
      <c r="G57" s="666"/>
      <c r="H57" s="666"/>
      <c r="I57" s="666"/>
      <c r="J57" s="666"/>
      <c r="L57" s="219"/>
      <c r="N57" s="219"/>
      <c r="O57" s="219"/>
      <c r="P57" s="219"/>
      <c r="Q57" s="219"/>
    </row>
    <row r="58" spans="1:17" ht="12.75" customHeight="1" x14ac:dyDescent="0.2">
      <c r="A58" s="433"/>
      <c r="B58" s="434"/>
      <c r="C58" s="435"/>
      <c r="D58" s="435"/>
      <c r="E58" s="435"/>
      <c r="F58" s="435"/>
      <c r="G58" s="435"/>
      <c r="H58" s="435"/>
      <c r="I58" s="435"/>
      <c r="J58" s="436"/>
      <c r="L58" s="435"/>
      <c r="N58" s="226"/>
      <c r="O58" s="226"/>
      <c r="P58" s="226"/>
      <c r="Q58" s="226"/>
    </row>
    <row r="59" spans="1:17" ht="12.75" customHeight="1" x14ac:dyDescent="0.2">
      <c r="A59" s="437"/>
      <c r="B59" s="434"/>
      <c r="C59" s="435"/>
      <c r="D59" s="435"/>
      <c r="E59" s="435"/>
      <c r="F59" s="435"/>
      <c r="G59" s="435"/>
      <c r="H59" s="435"/>
      <c r="I59" s="435"/>
      <c r="J59" s="436"/>
      <c r="L59" s="435"/>
    </row>
    <row r="60" spans="1:17" ht="12.75" customHeight="1" x14ac:dyDescent="0.2">
      <c r="A60" s="438"/>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9"/>
    </row>
    <row r="68" spans="1:13" ht="15.95" customHeight="1" x14ac:dyDescent="0.2">
      <c r="A68" s="439"/>
    </row>
    <row r="70" spans="1:13" ht="15.95" customHeight="1" x14ac:dyDescent="0.2">
      <c r="K70" s="440"/>
      <c r="M70" s="440"/>
    </row>
    <row r="71" spans="1:13" ht="15.95" customHeight="1" x14ac:dyDescent="0.2">
      <c r="K71" s="440"/>
      <c r="M71" s="440"/>
    </row>
    <row r="72" spans="1:13" ht="15.95" customHeight="1" x14ac:dyDescent="0.2">
      <c r="A72" s="439"/>
      <c r="K72" s="440"/>
      <c r="M72" s="440"/>
    </row>
    <row r="76" spans="1:13" ht="15.95" customHeight="1" x14ac:dyDescent="0.2">
      <c r="A76" s="439"/>
    </row>
    <row r="80" spans="1:13" ht="15.95" customHeight="1" x14ac:dyDescent="0.2">
      <c r="A80" s="439"/>
    </row>
    <row r="84" spans="1:1" ht="15.95" customHeight="1" x14ac:dyDescent="0.2">
      <c r="A84" s="439"/>
    </row>
    <row r="88" spans="1:1" ht="15.95" customHeight="1" x14ac:dyDescent="0.2">
      <c r="A88" s="439"/>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6" customWidth="1"/>
    <col min="2" max="2" width="78" style="446" customWidth="1"/>
    <col min="3" max="6" width="102.75" style="446" customWidth="1"/>
    <col min="7" max="256" width="11" style="446"/>
    <col min="257" max="257" width="2" style="446" customWidth="1"/>
    <col min="258" max="258" width="78" style="446" customWidth="1"/>
    <col min="259" max="262" width="102.75" style="446" customWidth="1"/>
    <col min="263" max="512" width="11" style="446"/>
    <col min="513" max="513" width="2" style="446" customWidth="1"/>
    <col min="514" max="514" width="78" style="446" customWidth="1"/>
    <col min="515" max="518" width="102.75" style="446" customWidth="1"/>
    <col min="519" max="768" width="11" style="446"/>
    <col min="769" max="769" width="2" style="446" customWidth="1"/>
    <col min="770" max="770" width="78" style="446" customWidth="1"/>
    <col min="771" max="774" width="102.75" style="446" customWidth="1"/>
    <col min="775" max="1024" width="11" style="446"/>
    <col min="1025" max="1025" width="2" style="446" customWidth="1"/>
    <col min="1026" max="1026" width="78" style="446" customWidth="1"/>
    <col min="1027" max="1030" width="102.75" style="446" customWidth="1"/>
    <col min="1031" max="1280" width="11" style="446"/>
    <col min="1281" max="1281" width="2" style="446" customWidth="1"/>
    <col min="1282" max="1282" width="78" style="446" customWidth="1"/>
    <col min="1283" max="1286" width="102.75" style="446" customWidth="1"/>
    <col min="1287" max="1536" width="11" style="446"/>
    <col min="1537" max="1537" width="2" style="446" customWidth="1"/>
    <col min="1538" max="1538" width="78" style="446" customWidth="1"/>
    <col min="1539" max="1542" width="102.75" style="446" customWidth="1"/>
    <col min="1543" max="1792" width="11" style="446"/>
    <col min="1793" max="1793" width="2" style="446" customWidth="1"/>
    <col min="1794" max="1794" width="78" style="446" customWidth="1"/>
    <col min="1795" max="1798" width="102.75" style="446" customWidth="1"/>
    <col min="1799" max="2048" width="11" style="446"/>
    <col min="2049" max="2049" width="2" style="446" customWidth="1"/>
    <col min="2050" max="2050" width="78" style="446" customWidth="1"/>
    <col min="2051" max="2054" width="102.75" style="446" customWidth="1"/>
    <col min="2055" max="2304" width="11" style="446"/>
    <col min="2305" max="2305" width="2" style="446" customWidth="1"/>
    <col min="2306" max="2306" width="78" style="446" customWidth="1"/>
    <col min="2307" max="2310" width="102.75" style="446" customWidth="1"/>
    <col min="2311" max="2560" width="11" style="446"/>
    <col min="2561" max="2561" width="2" style="446" customWidth="1"/>
    <col min="2562" max="2562" width="78" style="446" customWidth="1"/>
    <col min="2563" max="2566" width="102.75" style="446" customWidth="1"/>
    <col min="2567" max="2816" width="11" style="446"/>
    <col min="2817" max="2817" width="2" style="446" customWidth="1"/>
    <col min="2818" max="2818" width="78" style="446" customWidth="1"/>
    <col min="2819" max="2822" width="102.75" style="446" customWidth="1"/>
    <col min="2823" max="3072" width="11" style="446"/>
    <col min="3073" max="3073" width="2" style="446" customWidth="1"/>
    <col min="3074" max="3074" width="78" style="446" customWidth="1"/>
    <col min="3075" max="3078" width="102.75" style="446" customWidth="1"/>
    <col min="3079" max="3328" width="11" style="446"/>
    <col min="3329" max="3329" width="2" style="446" customWidth="1"/>
    <col min="3330" max="3330" width="78" style="446" customWidth="1"/>
    <col min="3331" max="3334" width="102.75" style="446" customWidth="1"/>
    <col min="3335" max="3584" width="11" style="446"/>
    <col min="3585" max="3585" width="2" style="446" customWidth="1"/>
    <col min="3586" max="3586" width="78" style="446" customWidth="1"/>
    <col min="3587" max="3590" width="102.75" style="446" customWidth="1"/>
    <col min="3591" max="3840" width="11" style="446"/>
    <col min="3841" max="3841" width="2" style="446" customWidth="1"/>
    <col min="3842" max="3842" width="78" style="446" customWidth="1"/>
    <col min="3843" max="3846" width="102.75" style="446" customWidth="1"/>
    <col min="3847" max="4096" width="11" style="446"/>
    <col min="4097" max="4097" width="2" style="446" customWidth="1"/>
    <col min="4098" max="4098" width="78" style="446" customWidth="1"/>
    <col min="4099" max="4102" width="102.75" style="446" customWidth="1"/>
    <col min="4103" max="4352" width="11" style="446"/>
    <col min="4353" max="4353" width="2" style="446" customWidth="1"/>
    <col min="4354" max="4354" width="78" style="446" customWidth="1"/>
    <col min="4355" max="4358" width="102.75" style="446" customWidth="1"/>
    <col min="4359" max="4608" width="11" style="446"/>
    <col min="4609" max="4609" width="2" style="446" customWidth="1"/>
    <col min="4610" max="4610" width="78" style="446" customWidth="1"/>
    <col min="4611" max="4614" width="102.75" style="446" customWidth="1"/>
    <col min="4615" max="4864" width="11" style="446"/>
    <col min="4865" max="4865" width="2" style="446" customWidth="1"/>
    <col min="4866" max="4866" width="78" style="446" customWidth="1"/>
    <col min="4867" max="4870" width="102.75" style="446" customWidth="1"/>
    <col min="4871" max="5120" width="11" style="446"/>
    <col min="5121" max="5121" width="2" style="446" customWidth="1"/>
    <col min="5122" max="5122" width="78" style="446" customWidth="1"/>
    <col min="5123" max="5126" width="102.75" style="446" customWidth="1"/>
    <col min="5127" max="5376" width="11" style="446"/>
    <col min="5377" max="5377" width="2" style="446" customWidth="1"/>
    <col min="5378" max="5378" width="78" style="446" customWidth="1"/>
    <col min="5379" max="5382" width="102.75" style="446" customWidth="1"/>
    <col min="5383" max="5632" width="11" style="446"/>
    <col min="5633" max="5633" width="2" style="446" customWidth="1"/>
    <col min="5634" max="5634" width="78" style="446" customWidth="1"/>
    <col min="5635" max="5638" width="102.75" style="446" customWidth="1"/>
    <col min="5639" max="5888" width="11" style="446"/>
    <col min="5889" max="5889" width="2" style="446" customWidth="1"/>
    <col min="5890" max="5890" width="78" style="446" customWidth="1"/>
    <col min="5891" max="5894" width="102.75" style="446" customWidth="1"/>
    <col min="5895" max="6144" width="11" style="446"/>
    <col min="6145" max="6145" width="2" style="446" customWidth="1"/>
    <col min="6146" max="6146" width="78" style="446" customWidth="1"/>
    <col min="6147" max="6150" width="102.75" style="446" customWidth="1"/>
    <col min="6151" max="6400" width="11" style="446"/>
    <col min="6401" max="6401" width="2" style="446" customWidth="1"/>
    <col min="6402" max="6402" width="78" style="446" customWidth="1"/>
    <col min="6403" max="6406" width="102.75" style="446" customWidth="1"/>
    <col min="6407" max="6656" width="11" style="446"/>
    <col min="6657" max="6657" width="2" style="446" customWidth="1"/>
    <col min="6658" max="6658" width="78" style="446" customWidth="1"/>
    <col min="6659" max="6662" width="102.75" style="446" customWidth="1"/>
    <col min="6663" max="6912" width="11" style="446"/>
    <col min="6913" max="6913" width="2" style="446" customWidth="1"/>
    <col min="6914" max="6914" width="78" style="446" customWidth="1"/>
    <col min="6915" max="6918" width="102.75" style="446" customWidth="1"/>
    <col min="6919" max="7168" width="11" style="446"/>
    <col min="7169" max="7169" width="2" style="446" customWidth="1"/>
    <col min="7170" max="7170" width="78" style="446" customWidth="1"/>
    <col min="7171" max="7174" width="102.75" style="446" customWidth="1"/>
    <col min="7175" max="7424" width="11" style="446"/>
    <col min="7425" max="7425" width="2" style="446" customWidth="1"/>
    <col min="7426" max="7426" width="78" style="446" customWidth="1"/>
    <col min="7427" max="7430" width="102.75" style="446" customWidth="1"/>
    <col min="7431" max="7680" width="11" style="446"/>
    <col min="7681" max="7681" width="2" style="446" customWidth="1"/>
    <col min="7682" max="7682" width="78" style="446" customWidth="1"/>
    <col min="7683" max="7686" width="102.75" style="446" customWidth="1"/>
    <col min="7687" max="7936" width="11" style="446"/>
    <col min="7937" max="7937" width="2" style="446" customWidth="1"/>
    <col min="7938" max="7938" width="78" style="446" customWidth="1"/>
    <col min="7939" max="7942" width="102.75" style="446" customWidth="1"/>
    <col min="7943" max="8192" width="11" style="446"/>
    <col min="8193" max="8193" width="2" style="446" customWidth="1"/>
    <col min="8194" max="8194" width="78" style="446" customWidth="1"/>
    <col min="8195" max="8198" width="102.75" style="446" customWidth="1"/>
    <col min="8199" max="8448" width="11" style="446"/>
    <col min="8449" max="8449" width="2" style="446" customWidth="1"/>
    <col min="8450" max="8450" width="78" style="446" customWidth="1"/>
    <col min="8451" max="8454" width="102.75" style="446" customWidth="1"/>
    <col min="8455" max="8704" width="11" style="446"/>
    <col min="8705" max="8705" width="2" style="446" customWidth="1"/>
    <col min="8706" max="8706" width="78" style="446" customWidth="1"/>
    <col min="8707" max="8710" width="102.75" style="446" customWidth="1"/>
    <col min="8711" max="8960" width="11" style="446"/>
    <col min="8961" max="8961" width="2" style="446" customWidth="1"/>
    <col min="8962" max="8962" width="78" style="446" customWidth="1"/>
    <col min="8963" max="8966" width="102.75" style="446" customWidth="1"/>
    <col min="8967" max="9216" width="11" style="446"/>
    <col min="9217" max="9217" width="2" style="446" customWidth="1"/>
    <col min="9218" max="9218" width="78" style="446" customWidth="1"/>
    <col min="9219" max="9222" width="102.75" style="446" customWidth="1"/>
    <col min="9223" max="9472" width="11" style="446"/>
    <col min="9473" max="9473" width="2" style="446" customWidth="1"/>
    <col min="9474" max="9474" width="78" style="446" customWidth="1"/>
    <col min="9475" max="9478" width="102.75" style="446" customWidth="1"/>
    <col min="9479" max="9728" width="11" style="446"/>
    <col min="9729" max="9729" width="2" style="446" customWidth="1"/>
    <col min="9730" max="9730" width="78" style="446" customWidth="1"/>
    <col min="9731" max="9734" width="102.75" style="446" customWidth="1"/>
    <col min="9735" max="9984" width="11" style="446"/>
    <col min="9985" max="9985" width="2" style="446" customWidth="1"/>
    <col min="9986" max="9986" width="78" style="446" customWidth="1"/>
    <col min="9987" max="9990" width="102.75" style="446" customWidth="1"/>
    <col min="9991" max="10240" width="11" style="446"/>
    <col min="10241" max="10241" width="2" style="446" customWidth="1"/>
    <col min="10242" max="10242" width="78" style="446" customWidth="1"/>
    <col min="10243" max="10246" width="102.75" style="446" customWidth="1"/>
    <col min="10247" max="10496" width="11" style="446"/>
    <col min="10497" max="10497" width="2" style="446" customWidth="1"/>
    <col min="10498" max="10498" width="78" style="446" customWidth="1"/>
    <col min="10499" max="10502" width="102.75" style="446" customWidth="1"/>
    <col min="10503" max="10752" width="11" style="446"/>
    <col min="10753" max="10753" width="2" style="446" customWidth="1"/>
    <col min="10754" max="10754" width="78" style="446" customWidth="1"/>
    <col min="10755" max="10758" width="102.75" style="446" customWidth="1"/>
    <col min="10759" max="11008" width="11" style="446"/>
    <col min="11009" max="11009" width="2" style="446" customWidth="1"/>
    <col min="11010" max="11010" width="78" style="446" customWidth="1"/>
    <col min="11011" max="11014" width="102.75" style="446" customWidth="1"/>
    <col min="11015" max="11264" width="11" style="446"/>
    <col min="11265" max="11265" width="2" style="446" customWidth="1"/>
    <col min="11266" max="11266" width="78" style="446" customWidth="1"/>
    <col min="11267" max="11270" width="102.75" style="446" customWidth="1"/>
    <col min="11271" max="11520" width="11" style="446"/>
    <col min="11521" max="11521" width="2" style="446" customWidth="1"/>
    <col min="11522" max="11522" width="78" style="446" customWidth="1"/>
    <col min="11523" max="11526" width="102.75" style="446" customWidth="1"/>
    <col min="11527" max="11776" width="11" style="446"/>
    <col min="11777" max="11777" width="2" style="446" customWidth="1"/>
    <col min="11778" max="11778" width="78" style="446" customWidth="1"/>
    <col min="11779" max="11782" width="102.75" style="446" customWidth="1"/>
    <col min="11783" max="12032" width="11" style="446"/>
    <col min="12033" max="12033" width="2" style="446" customWidth="1"/>
    <col min="12034" max="12034" width="78" style="446" customWidth="1"/>
    <col min="12035" max="12038" width="102.75" style="446" customWidth="1"/>
    <col min="12039" max="12288" width="11" style="446"/>
    <col min="12289" max="12289" width="2" style="446" customWidth="1"/>
    <col min="12290" max="12290" width="78" style="446" customWidth="1"/>
    <col min="12291" max="12294" width="102.75" style="446" customWidth="1"/>
    <col min="12295" max="12544" width="11" style="446"/>
    <col min="12545" max="12545" width="2" style="446" customWidth="1"/>
    <col min="12546" max="12546" width="78" style="446" customWidth="1"/>
    <col min="12547" max="12550" width="102.75" style="446" customWidth="1"/>
    <col min="12551" max="12800" width="11" style="446"/>
    <col min="12801" max="12801" width="2" style="446" customWidth="1"/>
    <col min="12802" max="12802" width="78" style="446" customWidth="1"/>
    <col min="12803" max="12806" width="102.75" style="446" customWidth="1"/>
    <col min="12807" max="13056" width="11" style="446"/>
    <col min="13057" max="13057" width="2" style="446" customWidth="1"/>
    <col min="13058" max="13058" width="78" style="446" customWidth="1"/>
    <col min="13059" max="13062" width="102.75" style="446" customWidth="1"/>
    <col min="13063" max="13312" width="11" style="446"/>
    <col min="13313" max="13313" width="2" style="446" customWidth="1"/>
    <col min="13314" max="13314" width="78" style="446" customWidth="1"/>
    <col min="13315" max="13318" width="102.75" style="446" customWidth="1"/>
    <col min="13319" max="13568" width="11" style="446"/>
    <col min="13569" max="13569" width="2" style="446" customWidth="1"/>
    <col min="13570" max="13570" width="78" style="446" customWidth="1"/>
    <col min="13571" max="13574" width="102.75" style="446" customWidth="1"/>
    <col min="13575" max="13824" width="11" style="446"/>
    <col min="13825" max="13825" width="2" style="446" customWidth="1"/>
    <col min="13826" max="13826" width="78" style="446" customWidth="1"/>
    <col min="13827" max="13830" width="102.75" style="446" customWidth="1"/>
    <col min="13831" max="14080" width="11" style="446"/>
    <col min="14081" max="14081" width="2" style="446" customWidth="1"/>
    <col min="14082" max="14082" width="78" style="446" customWidth="1"/>
    <col min="14083" max="14086" width="102.75" style="446" customWidth="1"/>
    <col min="14087" max="14336" width="11" style="446"/>
    <col min="14337" max="14337" width="2" style="446" customWidth="1"/>
    <col min="14338" max="14338" width="78" style="446" customWidth="1"/>
    <col min="14339" max="14342" width="102.75" style="446" customWidth="1"/>
    <col min="14343" max="14592" width="11" style="446"/>
    <col min="14593" max="14593" width="2" style="446" customWidth="1"/>
    <col min="14594" max="14594" width="78" style="446" customWidth="1"/>
    <col min="14595" max="14598" width="102.75" style="446" customWidth="1"/>
    <col min="14599" max="14848" width="11" style="446"/>
    <col min="14849" max="14849" width="2" style="446" customWidth="1"/>
    <col min="14850" max="14850" width="78" style="446" customWidth="1"/>
    <col min="14851" max="14854" width="102.75" style="446" customWidth="1"/>
    <col min="14855" max="15104" width="11" style="446"/>
    <col min="15105" max="15105" width="2" style="446" customWidth="1"/>
    <col min="15106" max="15106" width="78" style="446" customWidth="1"/>
    <col min="15107" max="15110" width="102.75" style="446" customWidth="1"/>
    <col min="15111" max="15360" width="11" style="446"/>
    <col min="15361" max="15361" width="2" style="446" customWidth="1"/>
    <col min="15362" max="15362" width="78" style="446" customWidth="1"/>
    <col min="15363" max="15366" width="102.75" style="446" customWidth="1"/>
    <col min="15367" max="15616" width="11" style="446"/>
    <col min="15617" max="15617" width="2" style="446" customWidth="1"/>
    <col min="15618" max="15618" width="78" style="446" customWidth="1"/>
    <col min="15619" max="15622" width="102.75" style="446" customWidth="1"/>
    <col min="15623" max="15872" width="11" style="446"/>
    <col min="15873" max="15873" width="2" style="446" customWidth="1"/>
    <col min="15874" max="15874" width="78" style="446" customWidth="1"/>
    <col min="15875" max="15878" width="102.75" style="446" customWidth="1"/>
    <col min="15879" max="16128" width="11" style="446"/>
    <col min="16129" max="16129" width="2" style="446" customWidth="1"/>
    <col min="16130" max="16130" width="78" style="446" customWidth="1"/>
    <col min="16131" max="16134" width="102.75" style="446" customWidth="1"/>
    <col min="16135" max="16384" width="11" style="446"/>
  </cols>
  <sheetData>
    <row r="1" spans="1:2" s="443" customFormat="1" ht="36.75" customHeight="1" x14ac:dyDescent="0.2">
      <c r="A1" s="441"/>
      <c r="B1" s="442" t="s">
        <v>6</v>
      </c>
    </row>
    <row r="2" spans="1:2" s="444" customFormat="1" ht="19.5" customHeight="1" x14ac:dyDescent="0.2">
      <c r="B2" s="445" t="s">
        <v>402</v>
      </c>
    </row>
    <row r="3" spans="1:2" ht="15" x14ac:dyDescent="0.25">
      <c r="B3" s="447" t="s">
        <v>403</v>
      </c>
    </row>
    <row r="5" spans="1:2" ht="29.25" customHeight="1" x14ac:dyDescent="0.2">
      <c r="B5" s="448" t="s">
        <v>404</v>
      </c>
    </row>
    <row r="6" spans="1:2" ht="9.9499999999999993" customHeight="1" x14ac:dyDescent="0.2">
      <c r="B6" s="448"/>
    </row>
    <row r="7" spans="1:2" ht="73.5" customHeight="1" x14ac:dyDescent="0.2">
      <c r="B7" s="448" t="s">
        <v>405</v>
      </c>
    </row>
    <row r="8" spans="1:2" ht="9.9499999999999993" customHeight="1" x14ac:dyDescent="0.2">
      <c r="B8" s="448"/>
    </row>
    <row r="9" spans="1:2" ht="50.25" customHeight="1" x14ac:dyDescent="0.2">
      <c r="B9" s="448" t="s">
        <v>406</v>
      </c>
    </row>
    <row r="10" spans="1:2" ht="9.9499999999999993" customHeight="1" x14ac:dyDescent="0.2">
      <c r="B10" s="448"/>
    </row>
    <row r="11" spans="1:2" ht="79.5" customHeight="1" x14ac:dyDescent="0.2">
      <c r="B11" s="448" t="s">
        <v>407</v>
      </c>
    </row>
    <row r="12" spans="1:2" ht="9.9499999999999993" customHeight="1" x14ac:dyDescent="0.2">
      <c r="B12" s="448"/>
    </row>
    <row r="13" spans="1:2" ht="48.75" customHeight="1" x14ac:dyDescent="0.2">
      <c r="B13" s="448" t="s">
        <v>408</v>
      </c>
    </row>
    <row r="14" spans="1:2" ht="9.9499999999999993" customHeight="1" x14ac:dyDescent="0.2">
      <c r="B14" s="448"/>
    </row>
    <row r="15" spans="1:2" ht="33" customHeight="1" x14ac:dyDescent="0.2">
      <c r="B15" s="448" t="s">
        <v>409</v>
      </c>
    </row>
    <row r="16" spans="1:2" ht="9.9499999999999993" customHeight="1" x14ac:dyDescent="0.2">
      <c r="B16" s="448"/>
    </row>
    <row r="17" spans="2:2" ht="105" customHeight="1" x14ac:dyDescent="0.2">
      <c r="B17" s="448" t="s">
        <v>410</v>
      </c>
    </row>
    <row r="18" spans="2:2" ht="9.9499999999999993" customHeight="1" x14ac:dyDescent="0.2">
      <c r="B18" s="448"/>
    </row>
    <row r="19" spans="2:2" ht="13.5" customHeight="1" x14ac:dyDescent="0.2">
      <c r="B19" s="449" t="s">
        <v>411</v>
      </c>
    </row>
    <row r="20" spans="2:2" ht="40.5" customHeight="1" x14ac:dyDescent="0.2">
      <c r="B20" s="450" t="s">
        <v>412</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3" customWidth="1"/>
    <col min="2" max="2" width="78" style="453" customWidth="1"/>
    <col min="3" max="6" width="11" style="453"/>
    <col min="7" max="7" width="4.125" style="453" customWidth="1"/>
    <col min="8" max="256" width="11" style="453"/>
    <col min="257" max="257" width="1.875" style="453" customWidth="1"/>
    <col min="258" max="258" width="78" style="453" customWidth="1"/>
    <col min="259" max="262" width="11" style="453"/>
    <col min="263" max="263" width="4.125" style="453" customWidth="1"/>
    <col min="264" max="512" width="11" style="453"/>
    <col min="513" max="513" width="1.875" style="453" customWidth="1"/>
    <col min="514" max="514" width="78" style="453" customWidth="1"/>
    <col min="515" max="518" width="11" style="453"/>
    <col min="519" max="519" width="4.125" style="453" customWidth="1"/>
    <col min="520" max="768" width="11" style="453"/>
    <col min="769" max="769" width="1.875" style="453" customWidth="1"/>
    <col min="770" max="770" width="78" style="453" customWidth="1"/>
    <col min="771" max="774" width="11" style="453"/>
    <col min="775" max="775" width="4.125" style="453" customWidth="1"/>
    <col min="776" max="1024" width="11" style="453"/>
    <col min="1025" max="1025" width="1.875" style="453" customWidth="1"/>
    <col min="1026" max="1026" width="78" style="453" customWidth="1"/>
    <col min="1027" max="1030" width="11" style="453"/>
    <col min="1031" max="1031" width="4.125" style="453" customWidth="1"/>
    <col min="1032" max="1280" width="11" style="453"/>
    <col min="1281" max="1281" width="1.875" style="453" customWidth="1"/>
    <col min="1282" max="1282" width="78" style="453" customWidth="1"/>
    <col min="1283" max="1286" width="11" style="453"/>
    <col min="1287" max="1287" width="4.125" style="453" customWidth="1"/>
    <col min="1288" max="1536" width="11" style="453"/>
    <col min="1537" max="1537" width="1.875" style="453" customWidth="1"/>
    <col min="1538" max="1538" width="78" style="453" customWidth="1"/>
    <col min="1539" max="1542" width="11" style="453"/>
    <col min="1543" max="1543" width="4.125" style="453" customWidth="1"/>
    <col min="1544" max="1792" width="11" style="453"/>
    <col min="1793" max="1793" width="1.875" style="453" customWidth="1"/>
    <col min="1794" max="1794" width="78" style="453" customWidth="1"/>
    <col min="1795" max="1798" width="11" style="453"/>
    <col min="1799" max="1799" width="4.125" style="453" customWidth="1"/>
    <col min="1800" max="2048" width="11" style="453"/>
    <col min="2049" max="2049" width="1.875" style="453" customWidth="1"/>
    <col min="2050" max="2050" width="78" style="453" customWidth="1"/>
    <col min="2051" max="2054" width="11" style="453"/>
    <col min="2055" max="2055" width="4.125" style="453" customWidth="1"/>
    <col min="2056" max="2304" width="11" style="453"/>
    <col min="2305" max="2305" width="1.875" style="453" customWidth="1"/>
    <col min="2306" max="2306" width="78" style="453" customWidth="1"/>
    <col min="2307" max="2310" width="11" style="453"/>
    <col min="2311" max="2311" width="4.125" style="453" customWidth="1"/>
    <col min="2312" max="2560" width="11" style="453"/>
    <col min="2561" max="2561" width="1.875" style="453" customWidth="1"/>
    <col min="2562" max="2562" width="78" style="453" customWidth="1"/>
    <col min="2563" max="2566" width="11" style="453"/>
    <col min="2567" max="2567" width="4.125" style="453" customWidth="1"/>
    <col min="2568" max="2816" width="11" style="453"/>
    <col min="2817" max="2817" width="1.875" style="453" customWidth="1"/>
    <col min="2818" max="2818" width="78" style="453" customWidth="1"/>
    <col min="2819" max="2822" width="11" style="453"/>
    <col min="2823" max="2823" width="4.125" style="453" customWidth="1"/>
    <col min="2824" max="3072" width="11" style="453"/>
    <col min="3073" max="3073" width="1.875" style="453" customWidth="1"/>
    <col min="3074" max="3074" width="78" style="453" customWidth="1"/>
    <col min="3075" max="3078" width="11" style="453"/>
    <col min="3079" max="3079" width="4.125" style="453" customWidth="1"/>
    <col min="3080" max="3328" width="11" style="453"/>
    <col min="3329" max="3329" width="1.875" style="453" customWidth="1"/>
    <col min="3330" max="3330" width="78" style="453" customWidth="1"/>
    <col min="3331" max="3334" width="11" style="453"/>
    <col min="3335" max="3335" width="4.125" style="453" customWidth="1"/>
    <col min="3336" max="3584" width="11" style="453"/>
    <col min="3585" max="3585" width="1.875" style="453" customWidth="1"/>
    <col min="3586" max="3586" width="78" style="453" customWidth="1"/>
    <col min="3587" max="3590" width="11" style="453"/>
    <col min="3591" max="3591" width="4.125" style="453" customWidth="1"/>
    <col min="3592" max="3840" width="11" style="453"/>
    <col min="3841" max="3841" width="1.875" style="453" customWidth="1"/>
    <col min="3842" max="3842" width="78" style="453" customWidth="1"/>
    <col min="3843" max="3846" width="11" style="453"/>
    <col min="3847" max="3847" width="4.125" style="453" customWidth="1"/>
    <col min="3848" max="4096" width="11" style="453"/>
    <col min="4097" max="4097" width="1.875" style="453" customWidth="1"/>
    <col min="4098" max="4098" width="78" style="453" customWidth="1"/>
    <col min="4099" max="4102" width="11" style="453"/>
    <col min="4103" max="4103" width="4.125" style="453" customWidth="1"/>
    <col min="4104" max="4352" width="11" style="453"/>
    <col min="4353" max="4353" width="1.875" style="453" customWidth="1"/>
    <col min="4354" max="4354" width="78" style="453" customWidth="1"/>
    <col min="4355" max="4358" width="11" style="453"/>
    <col min="4359" max="4359" width="4.125" style="453" customWidth="1"/>
    <col min="4360" max="4608" width="11" style="453"/>
    <col min="4609" max="4609" width="1.875" style="453" customWidth="1"/>
    <col min="4610" max="4610" width="78" style="453" customWidth="1"/>
    <col min="4611" max="4614" width="11" style="453"/>
    <col min="4615" max="4615" width="4.125" style="453" customWidth="1"/>
    <col min="4616" max="4864" width="11" style="453"/>
    <col min="4865" max="4865" width="1.875" style="453" customWidth="1"/>
    <col min="4866" max="4866" width="78" style="453" customWidth="1"/>
    <col min="4867" max="4870" width="11" style="453"/>
    <col min="4871" max="4871" width="4.125" style="453" customWidth="1"/>
    <col min="4872" max="5120" width="11" style="453"/>
    <col min="5121" max="5121" width="1.875" style="453" customWidth="1"/>
    <col min="5122" max="5122" width="78" style="453" customWidth="1"/>
    <col min="5123" max="5126" width="11" style="453"/>
    <col min="5127" max="5127" width="4.125" style="453" customWidth="1"/>
    <col min="5128" max="5376" width="11" style="453"/>
    <col min="5377" max="5377" width="1.875" style="453" customWidth="1"/>
    <col min="5378" max="5378" width="78" style="453" customWidth="1"/>
    <col min="5379" max="5382" width="11" style="453"/>
    <col min="5383" max="5383" width="4.125" style="453" customWidth="1"/>
    <col min="5384" max="5632" width="11" style="453"/>
    <col min="5633" max="5633" width="1.875" style="453" customWidth="1"/>
    <col min="5634" max="5634" width="78" style="453" customWidth="1"/>
    <col min="5635" max="5638" width="11" style="453"/>
    <col min="5639" max="5639" width="4.125" style="453" customWidth="1"/>
    <col min="5640" max="5888" width="11" style="453"/>
    <col min="5889" max="5889" width="1.875" style="453" customWidth="1"/>
    <col min="5890" max="5890" width="78" style="453" customWidth="1"/>
    <col min="5891" max="5894" width="11" style="453"/>
    <col min="5895" max="5895" width="4.125" style="453" customWidth="1"/>
    <col min="5896" max="6144" width="11" style="453"/>
    <col min="6145" max="6145" width="1.875" style="453" customWidth="1"/>
    <col min="6146" max="6146" width="78" style="453" customWidth="1"/>
    <col min="6147" max="6150" width="11" style="453"/>
    <col min="6151" max="6151" width="4.125" style="453" customWidth="1"/>
    <col min="6152" max="6400" width="11" style="453"/>
    <col min="6401" max="6401" width="1.875" style="453" customWidth="1"/>
    <col min="6402" max="6402" width="78" style="453" customWidth="1"/>
    <col min="6403" max="6406" width="11" style="453"/>
    <col min="6407" max="6407" width="4.125" style="453" customWidth="1"/>
    <col min="6408" max="6656" width="11" style="453"/>
    <col min="6657" max="6657" width="1.875" style="453" customWidth="1"/>
    <col min="6658" max="6658" width="78" style="453" customWidth="1"/>
    <col min="6659" max="6662" width="11" style="453"/>
    <col min="6663" max="6663" width="4.125" style="453" customWidth="1"/>
    <col min="6664" max="6912" width="11" style="453"/>
    <col min="6913" max="6913" width="1.875" style="453" customWidth="1"/>
    <col min="6914" max="6914" width="78" style="453" customWidth="1"/>
    <col min="6915" max="6918" width="11" style="453"/>
    <col min="6919" max="6919" width="4.125" style="453" customWidth="1"/>
    <col min="6920" max="7168" width="11" style="453"/>
    <col min="7169" max="7169" width="1.875" style="453" customWidth="1"/>
    <col min="7170" max="7170" width="78" style="453" customWidth="1"/>
    <col min="7171" max="7174" width="11" style="453"/>
    <col min="7175" max="7175" width="4.125" style="453" customWidth="1"/>
    <col min="7176" max="7424" width="11" style="453"/>
    <col min="7425" max="7425" width="1.875" style="453" customWidth="1"/>
    <col min="7426" max="7426" width="78" style="453" customWidth="1"/>
    <col min="7427" max="7430" width="11" style="453"/>
    <col min="7431" max="7431" width="4.125" style="453" customWidth="1"/>
    <col min="7432" max="7680" width="11" style="453"/>
    <col min="7681" max="7681" width="1.875" style="453" customWidth="1"/>
    <col min="7682" max="7682" width="78" style="453" customWidth="1"/>
    <col min="7683" max="7686" width="11" style="453"/>
    <col min="7687" max="7687" width="4.125" style="453" customWidth="1"/>
    <col min="7688" max="7936" width="11" style="453"/>
    <col min="7937" max="7937" width="1.875" style="453" customWidth="1"/>
    <col min="7938" max="7938" width="78" style="453" customWidth="1"/>
    <col min="7939" max="7942" width="11" style="453"/>
    <col min="7943" max="7943" width="4.125" style="453" customWidth="1"/>
    <col min="7944" max="8192" width="11" style="453"/>
    <col min="8193" max="8193" width="1.875" style="453" customWidth="1"/>
    <col min="8194" max="8194" width="78" style="453" customWidth="1"/>
    <col min="8195" max="8198" width="11" style="453"/>
    <col min="8199" max="8199" width="4.125" style="453" customWidth="1"/>
    <col min="8200" max="8448" width="11" style="453"/>
    <col min="8449" max="8449" width="1.875" style="453" customWidth="1"/>
    <col min="8450" max="8450" width="78" style="453" customWidth="1"/>
    <col min="8451" max="8454" width="11" style="453"/>
    <col min="8455" max="8455" width="4.125" style="453" customWidth="1"/>
    <col min="8456" max="8704" width="11" style="453"/>
    <col min="8705" max="8705" width="1.875" style="453" customWidth="1"/>
    <col min="8706" max="8706" width="78" style="453" customWidth="1"/>
    <col min="8707" max="8710" width="11" style="453"/>
    <col min="8711" max="8711" width="4.125" style="453" customWidth="1"/>
    <col min="8712" max="8960" width="11" style="453"/>
    <col min="8961" max="8961" width="1.875" style="453" customWidth="1"/>
    <col min="8962" max="8962" width="78" style="453" customWidth="1"/>
    <col min="8963" max="8966" width="11" style="453"/>
    <col min="8967" max="8967" width="4.125" style="453" customWidth="1"/>
    <col min="8968" max="9216" width="11" style="453"/>
    <col min="9217" max="9217" width="1.875" style="453" customWidth="1"/>
    <col min="9218" max="9218" width="78" style="453" customWidth="1"/>
    <col min="9219" max="9222" width="11" style="453"/>
    <col min="9223" max="9223" width="4.125" style="453" customWidth="1"/>
    <col min="9224" max="9472" width="11" style="453"/>
    <col min="9473" max="9473" width="1.875" style="453" customWidth="1"/>
    <col min="9474" max="9474" width="78" style="453" customWidth="1"/>
    <col min="9475" max="9478" width="11" style="453"/>
    <col min="9479" max="9479" width="4.125" style="453" customWidth="1"/>
    <col min="9480" max="9728" width="11" style="453"/>
    <col min="9729" max="9729" width="1.875" style="453" customWidth="1"/>
    <col min="9730" max="9730" width="78" style="453" customWidth="1"/>
    <col min="9731" max="9734" width="11" style="453"/>
    <col min="9735" max="9735" width="4.125" style="453" customWidth="1"/>
    <col min="9736" max="9984" width="11" style="453"/>
    <col min="9985" max="9985" width="1.875" style="453" customWidth="1"/>
    <col min="9986" max="9986" width="78" style="453" customWidth="1"/>
    <col min="9987" max="9990" width="11" style="453"/>
    <col min="9991" max="9991" width="4.125" style="453" customWidth="1"/>
    <col min="9992" max="10240" width="11" style="453"/>
    <col min="10241" max="10241" width="1.875" style="453" customWidth="1"/>
    <col min="10242" max="10242" width="78" style="453" customWidth="1"/>
    <col min="10243" max="10246" width="11" style="453"/>
    <col min="10247" max="10247" width="4.125" style="453" customWidth="1"/>
    <col min="10248" max="10496" width="11" style="453"/>
    <col min="10497" max="10497" width="1.875" style="453" customWidth="1"/>
    <col min="10498" max="10498" width="78" style="453" customWidth="1"/>
    <col min="10499" max="10502" width="11" style="453"/>
    <col min="10503" max="10503" width="4.125" style="453" customWidth="1"/>
    <col min="10504" max="10752" width="11" style="453"/>
    <col min="10753" max="10753" width="1.875" style="453" customWidth="1"/>
    <col min="10754" max="10754" width="78" style="453" customWidth="1"/>
    <col min="10755" max="10758" width="11" style="453"/>
    <col min="10759" max="10759" width="4.125" style="453" customWidth="1"/>
    <col min="10760" max="11008" width="11" style="453"/>
    <col min="11009" max="11009" width="1.875" style="453" customWidth="1"/>
    <col min="11010" max="11010" width="78" style="453" customWidth="1"/>
    <col min="11011" max="11014" width="11" style="453"/>
    <col min="11015" max="11015" width="4.125" style="453" customWidth="1"/>
    <col min="11016" max="11264" width="11" style="453"/>
    <col min="11265" max="11265" width="1.875" style="453" customWidth="1"/>
    <col min="11266" max="11266" width="78" style="453" customWidth="1"/>
    <col min="11267" max="11270" width="11" style="453"/>
    <col min="11271" max="11271" width="4.125" style="453" customWidth="1"/>
    <col min="11272" max="11520" width="11" style="453"/>
    <col min="11521" max="11521" width="1.875" style="453" customWidth="1"/>
    <col min="11522" max="11522" width="78" style="453" customWidth="1"/>
    <col min="11523" max="11526" width="11" style="453"/>
    <col min="11527" max="11527" width="4.125" style="453" customWidth="1"/>
    <col min="11528" max="11776" width="11" style="453"/>
    <col min="11777" max="11777" width="1.875" style="453" customWidth="1"/>
    <col min="11778" max="11778" width="78" style="453" customWidth="1"/>
    <col min="11779" max="11782" width="11" style="453"/>
    <col min="11783" max="11783" width="4.125" style="453" customWidth="1"/>
    <col min="11784" max="12032" width="11" style="453"/>
    <col min="12033" max="12033" width="1.875" style="453" customWidth="1"/>
    <col min="12034" max="12034" width="78" style="453" customWidth="1"/>
    <col min="12035" max="12038" width="11" style="453"/>
    <col min="12039" max="12039" width="4.125" style="453" customWidth="1"/>
    <col min="12040" max="12288" width="11" style="453"/>
    <col min="12289" max="12289" width="1.875" style="453" customWidth="1"/>
    <col min="12290" max="12290" width="78" style="453" customWidth="1"/>
    <col min="12291" max="12294" width="11" style="453"/>
    <col min="12295" max="12295" width="4.125" style="453" customWidth="1"/>
    <col min="12296" max="12544" width="11" style="453"/>
    <col min="12545" max="12545" width="1.875" style="453" customWidth="1"/>
    <col min="12546" max="12546" width="78" style="453" customWidth="1"/>
    <col min="12547" max="12550" width="11" style="453"/>
    <col min="12551" max="12551" width="4.125" style="453" customWidth="1"/>
    <col min="12552" max="12800" width="11" style="453"/>
    <col min="12801" max="12801" width="1.875" style="453" customWidth="1"/>
    <col min="12802" max="12802" width="78" style="453" customWidth="1"/>
    <col min="12803" max="12806" width="11" style="453"/>
    <col min="12807" max="12807" width="4.125" style="453" customWidth="1"/>
    <col min="12808" max="13056" width="11" style="453"/>
    <col min="13057" max="13057" width="1.875" style="453" customWidth="1"/>
    <col min="13058" max="13058" width="78" style="453" customWidth="1"/>
    <col min="13059" max="13062" width="11" style="453"/>
    <col min="13063" max="13063" width="4.125" style="453" customWidth="1"/>
    <col min="13064" max="13312" width="11" style="453"/>
    <col min="13313" max="13313" width="1.875" style="453" customWidth="1"/>
    <col min="13314" max="13314" width="78" style="453" customWidth="1"/>
    <col min="13315" max="13318" width="11" style="453"/>
    <col min="13319" max="13319" width="4.125" style="453" customWidth="1"/>
    <col min="13320" max="13568" width="11" style="453"/>
    <col min="13569" max="13569" width="1.875" style="453" customWidth="1"/>
    <col min="13570" max="13570" width="78" style="453" customWidth="1"/>
    <col min="13571" max="13574" width="11" style="453"/>
    <col min="13575" max="13575" width="4.125" style="453" customWidth="1"/>
    <col min="13576" max="13824" width="11" style="453"/>
    <col min="13825" max="13825" width="1.875" style="453" customWidth="1"/>
    <col min="13826" max="13826" width="78" style="453" customWidth="1"/>
    <col min="13827" max="13830" width="11" style="453"/>
    <col min="13831" max="13831" width="4.125" style="453" customWidth="1"/>
    <col min="13832" max="14080" width="11" style="453"/>
    <col min="14081" max="14081" width="1.875" style="453" customWidth="1"/>
    <col min="14082" max="14082" width="78" style="453" customWidth="1"/>
    <col min="14083" max="14086" width="11" style="453"/>
    <col min="14087" max="14087" width="4.125" style="453" customWidth="1"/>
    <col min="14088" max="14336" width="11" style="453"/>
    <col min="14337" max="14337" width="1.875" style="453" customWidth="1"/>
    <col min="14338" max="14338" width="78" style="453" customWidth="1"/>
    <col min="14339" max="14342" width="11" style="453"/>
    <col min="14343" max="14343" width="4.125" style="453" customWidth="1"/>
    <col min="14344" max="14592" width="11" style="453"/>
    <col min="14593" max="14593" width="1.875" style="453" customWidth="1"/>
    <col min="14594" max="14594" width="78" style="453" customWidth="1"/>
    <col min="14595" max="14598" width="11" style="453"/>
    <col min="14599" max="14599" width="4.125" style="453" customWidth="1"/>
    <col min="14600" max="14848" width="11" style="453"/>
    <col min="14849" max="14849" width="1.875" style="453" customWidth="1"/>
    <col min="14850" max="14850" width="78" style="453" customWidth="1"/>
    <col min="14851" max="14854" width="11" style="453"/>
    <col min="14855" max="14855" width="4.125" style="453" customWidth="1"/>
    <col min="14856" max="15104" width="11" style="453"/>
    <col min="15105" max="15105" width="1.875" style="453" customWidth="1"/>
    <col min="15106" max="15106" width="78" style="453" customWidth="1"/>
    <col min="15107" max="15110" width="11" style="453"/>
    <col min="15111" max="15111" width="4.125" style="453" customWidth="1"/>
    <col min="15112" max="15360" width="11" style="453"/>
    <col min="15361" max="15361" width="1.875" style="453" customWidth="1"/>
    <col min="15362" max="15362" width="78" style="453" customWidth="1"/>
    <col min="15363" max="15366" width="11" style="453"/>
    <col min="15367" max="15367" width="4.125" style="453" customWidth="1"/>
    <col min="15368" max="15616" width="11" style="453"/>
    <col min="15617" max="15617" width="1.875" style="453" customWidth="1"/>
    <col min="15618" max="15618" width="78" style="453" customWidth="1"/>
    <col min="15619" max="15622" width="11" style="453"/>
    <col min="15623" max="15623" width="4.125" style="453" customWidth="1"/>
    <col min="15624" max="15872" width="11" style="453"/>
    <col min="15873" max="15873" width="1.875" style="453" customWidth="1"/>
    <col min="15874" max="15874" width="78" style="453" customWidth="1"/>
    <col min="15875" max="15878" width="11" style="453"/>
    <col min="15879" max="15879" width="4.125" style="453" customWidth="1"/>
    <col min="15880" max="16128" width="11" style="453"/>
    <col min="16129" max="16129" width="1.875" style="453" customWidth="1"/>
    <col min="16130" max="16130" width="78" style="453" customWidth="1"/>
    <col min="16131" max="16134" width="11" style="453"/>
    <col min="16135" max="16135" width="4.125" style="453" customWidth="1"/>
    <col min="16136" max="16384" width="11" style="453"/>
  </cols>
  <sheetData>
    <row r="1" spans="1:2" ht="39.75" customHeight="1" x14ac:dyDescent="0.2">
      <c r="A1" s="451"/>
      <c r="B1" s="452" t="s">
        <v>6</v>
      </c>
    </row>
    <row r="2" spans="1:2" ht="25.5" customHeight="1" x14ac:dyDescent="0.2">
      <c r="B2" s="454" t="s">
        <v>402</v>
      </c>
    </row>
    <row r="3" spans="1:2" ht="24.95" customHeight="1" x14ac:dyDescent="0.2">
      <c r="A3" s="455"/>
      <c r="B3" s="456" t="s">
        <v>413</v>
      </c>
    </row>
    <row r="4" spans="1:2" s="446" customFormat="1" ht="12" x14ac:dyDescent="0.2"/>
    <row r="5" spans="1:2" s="446" customFormat="1" ht="139.5" customHeight="1" x14ac:dyDescent="0.2">
      <c r="B5" s="448" t="s">
        <v>414</v>
      </c>
    </row>
    <row r="6" spans="1:2" s="446" customFormat="1" ht="9.9499999999999993" customHeight="1" x14ac:dyDescent="0.2">
      <c r="B6" s="448"/>
    </row>
    <row r="7" spans="1:2" s="446" customFormat="1" ht="222.75" customHeight="1" x14ac:dyDescent="0.2">
      <c r="B7" s="448" t="s">
        <v>415</v>
      </c>
    </row>
    <row r="8" spans="1:2" s="446" customFormat="1" ht="9.9499999999999993" customHeight="1" x14ac:dyDescent="0.2">
      <c r="B8" s="448"/>
    </row>
    <row r="9" spans="1:2" s="446" customFormat="1" ht="61.5" customHeight="1" x14ac:dyDescent="0.2">
      <c r="B9" s="457" t="s">
        <v>416</v>
      </c>
    </row>
    <row r="10" spans="1:2" s="446" customFormat="1" ht="9.9499999999999993" customHeight="1" x14ac:dyDescent="0.2">
      <c r="B10" s="448"/>
    </row>
    <row r="11" spans="1:2" s="446" customFormat="1" ht="152.25" customHeight="1" x14ac:dyDescent="0.2">
      <c r="B11" s="448" t="s">
        <v>417</v>
      </c>
    </row>
    <row r="12" spans="1:2" s="446" customFormat="1" ht="9.9499999999999993" customHeight="1" x14ac:dyDescent="0.2">
      <c r="B12" s="448"/>
    </row>
    <row r="13" spans="1:2" s="446" customFormat="1" ht="96" customHeight="1" x14ac:dyDescent="0.2">
      <c r="B13" s="448" t="s">
        <v>418</v>
      </c>
    </row>
    <row r="14" spans="1:2" s="446" customFormat="1" ht="9.9499999999999993" customHeight="1" x14ac:dyDescent="0.2">
      <c r="B14" s="448"/>
    </row>
    <row r="15" spans="1:2" s="446" customFormat="1" ht="176.25" customHeight="1" x14ac:dyDescent="0.2">
      <c r="B15" s="457" t="s">
        <v>419</v>
      </c>
    </row>
    <row r="16" spans="1:2" s="446" customFormat="1" ht="9.9499999999999993" customHeight="1" x14ac:dyDescent="0.2">
      <c r="B16" s="448"/>
    </row>
    <row r="17" spans="1:6" s="446" customFormat="1" ht="26.25" customHeight="1" x14ac:dyDescent="0.2">
      <c r="B17" s="449" t="s">
        <v>420</v>
      </c>
    </row>
    <row r="18" spans="1:6" s="446" customFormat="1" ht="37.5" customHeight="1" x14ac:dyDescent="0.2">
      <c r="B18" s="450" t="s">
        <v>421</v>
      </c>
    </row>
    <row r="19" spans="1:6" s="446" customFormat="1" ht="12" x14ac:dyDescent="0.2"/>
    <row r="20" spans="1:6" s="446" customFormat="1" ht="12" x14ac:dyDescent="0.2"/>
    <row r="21" spans="1:6" s="446" customFormat="1" ht="12" x14ac:dyDescent="0.2"/>
    <row r="22" spans="1:6" x14ac:dyDescent="0.2">
      <c r="A22" s="455"/>
      <c r="B22" s="455"/>
      <c r="C22" s="455"/>
      <c r="D22" s="455"/>
      <c r="E22" s="455"/>
      <c r="F22" s="455"/>
    </row>
    <row r="23" spans="1:6" x14ac:dyDescent="0.2">
      <c r="A23" s="455"/>
      <c r="B23" s="455"/>
      <c r="C23" s="455"/>
      <c r="D23" s="455"/>
      <c r="E23" s="455"/>
      <c r="F23" s="455"/>
    </row>
    <row r="24" spans="1:6" x14ac:dyDescent="0.2">
      <c r="A24" s="458"/>
      <c r="B24" s="455"/>
      <c r="C24" s="455"/>
      <c r="D24" s="455"/>
      <c r="E24" s="455"/>
      <c r="F24" s="455"/>
    </row>
    <row r="25" spans="1:6" x14ac:dyDescent="0.2">
      <c r="A25" s="459"/>
      <c r="B25" s="455"/>
      <c r="C25" s="455"/>
      <c r="D25" s="455"/>
      <c r="E25" s="455"/>
      <c r="F25" s="455"/>
    </row>
    <row r="26" spans="1:6" x14ac:dyDescent="0.2">
      <c r="A26" s="455"/>
      <c r="B26" s="455"/>
      <c r="C26" s="455"/>
      <c r="D26" s="455"/>
      <c r="E26" s="455"/>
      <c r="F26" s="455"/>
    </row>
    <row r="27" spans="1:6" x14ac:dyDescent="0.2">
      <c r="A27" s="455"/>
      <c r="B27" s="455"/>
      <c r="C27" s="455"/>
      <c r="D27" s="455"/>
      <c r="E27" s="455"/>
      <c r="F27" s="455"/>
    </row>
    <row r="28" spans="1:6" x14ac:dyDescent="0.2">
      <c r="A28" s="455"/>
      <c r="B28" s="455"/>
      <c r="C28" s="455"/>
      <c r="D28" s="455"/>
      <c r="E28" s="455"/>
      <c r="F28" s="455"/>
    </row>
    <row r="29" spans="1:6" x14ac:dyDescent="0.2">
      <c r="A29" s="455"/>
      <c r="B29" s="455"/>
      <c r="C29" s="455"/>
      <c r="D29" s="455"/>
      <c r="E29" s="455"/>
      <c r="F29" s="455"/>
    </row>
    <row r="30" spans="1:6" x14ac:dyDescent="0.2">
      <c r="A30" s="455"/>
      <c r="B30" s="455"/>
      <c r="C30" s="455"/>
      <c r="D30" s="455"/>
      <c r="E30" s="455"/>
      <c r="F30" s="455"/>
    </row>
    <row r="31" spans="1:6" x14ac:dyDescent="0.2">
      <c r="A31" s="455"/>
      <c r="B31" s="455"/>
      <c r="C31" s="455"/>
      <c r="D31" s="455"/>
      <c r="E31" s="455"/>
      <c r="F31" s="455"/>
    </row>
    <row r="32" spans="1:6" x14ac:dyDescent="0.2">
      <c r="A32" s="455"/>
      <c r="B32" s="455"/>
      <c r="C32" s="455"/>
      <c r="D32" s="455"/>
      <c r="E32" s="455"/>
      <c r="F32" s="455"/>
    </row>
    <row r="33" spans="1:10" x14ac:dyDescent="0.2">
      <c r="A33" s="460"/>
      <c r="B33" s="460"/>
      <c r="C33" s="460"/>
      <c r="D33" s="460"/>
      <c r="E33" s="460"/>
      <c r="F33" s="460"/>
    </row>
    <row r="34" spans="1:10" x14ac:dyDescent="0.2">
      <c r="A34" s="455"/>
      <c r="B34" s="455"/>
      <c r="C34" s="455"/>
      <c r="D34" s="455"/>
      <c r="E34" s="455"/>
      <c r="F34" s="455"/>
    </row>
    <row r="35" spans="1:10" x14ac:dyDescent="0.2">
      <c r="A35" s="455"/>
      <c r="B35" s="455"/>
      <c r="C35" s="455"/>
      <c r="D35" s="455"/>
      <c r="E35" s="455"/>
      <c r="F35" s="455"/>
    </row>
    <row r="36" spans="1:10" ht="8.1" customHeight="1" x14ac:dyDescent="0.2">
      <c r="A36" s="455"/>
      <c r="B36" s="455"/>
      <c r="C36" s="455"/>
      <c r="D36" s="455"/>
      <c r="E36" s="455"/>
      <c r="F36" s="455"/>
    </row>
    <row r="37" spans="1:10" ht="13.5" customHeight="1" x14ac:dyDescent="0.2">
      <c r="A37" s="455"/>
      <c r="B37" s="455"/>
      <c r="C37" s="455"/>
      <c r="D37" s="455"/>
      <c r="E37" s="455"/>
      <c r="F37" s="455"/>
    </row>
    <row r="38" spans="1:10" x14ac:dyDescent="0.2">
      <c r="A38" s="455"/>
      <c r="B38" s="455"/>
      <c r="C38" s="455"/>
      <c r="D38" s="455"/>
      <c r="E38" s="455"/>
      <c r="F38" s="455"/>
    </row>
    <row r="39" spans="1:10" x14ac:dyDescent="0.2">
      <c r="A39" s="455"/>
      <c r="B39" s="455"/>
      <c r="C39" s="455"/>
      <c r="D39" s="455"/>
      <c r="E39" s="455"/>
      <c r="F39" s="455"/>
      <c r="J39" s="461"/>
    </row>
    <row r="40" spans="1:10" x14ac:dyDescent="0.2">
      <c r="A40" s="455"/>
      <c r="B40" s="455"/>
      <c r="C40" s="455"/>
      <c r="D40" s="455"/>
      <c r="E40" s="455"/>
      <c r="F40" s="455"/>
    </row>
    <row r="41" spans="1:10" x14ac:dyDescent="0.2">
      <c r="A41" s="455"/>
      <c r="B41" s="455"/>
      <c r="C41" s="455"/>
      <c r="D41" s="455"/>
      <c r="E41" s="455"/>
      <c r="F41" s="455"/>
    </row>
    <row r="42" spans="1:10" x14ac:dyDescent="0.2">
      <c r="A42" s="455"/>
      <c r="B42" s="455"/>
      <c r="C42" s="455"/>
      <c r="D42" s="455"/>
      <c r="E42" s="455"/>
      <c r="F42" s="455"/>
    </row>
    <row r="43" spans="1:10" ht="33" customHeight="1" x14ac:dyDescent="0.2">
      <c r="A43" s="455"/>
      <c r="B43" s="455"/>
      <c r="C43" s="455"/>
      <c r="D43" s="455"/>
      <c r="E43" s="455"/>
      <c r="F43" s="455"/>
    </row>
    <row r="44" spans="1:10" ht="16.5" customHeight="1" x14ac:dyDescent="0.2">
      <c r="A44" s="455"/>
      <c r="B44" s="455"/>
      <c r="C44" s="455"/>
      <c r="D44" s="455"/>
      <c r="E44" s="455"/>
      <c r="F44" s="455"/>
    </row>
    <row r="45" spans="1:10" x14ac:dyDescent="0.2">
      <c r="A45" s="455"/>
      <c r="B45" s="455"/>
      <c r="C45" s="455"/>
      <c r="D45" s="455"/>
      <c r="E45" s="455"/>
      <c r="F45" s="455"/>
    </row>
    <row r="46" spans="1:10" x14ac:dyDescent="0.2">
      <c r="A46" s="455"/>
      <c r="B46" s="455"/>
      <c r="C46" s="455"/>
      <c r="D46" s="455"/>
      <c r="E46" s="455"/>
      <c r="F46" s="455"/>
    </row>
    <row r="47" spans="1:10" x14ac:dyDescent="0.2">
      <c r="A47" s="455"/>
      <c r="B47" s="455"/>
      <c r="C47" s="455"/>
      <c r="D47" s="455"/>
      <c r="E47" s="455"/>
      <c r="F47" s="455"/>
    </row>
    <row r="48" spans="1:10" x14ac:dyDescent="0.2">
      <c r="A48" s="455"/>
      <c r="B48" s="455"/>
      <c r="C48" s="455"/>
      <c r="D48" s="455"/>
      <c r="E48" s="455"/>
      <c r="F48" s="455"/>
    </row>
    <row r="49" spans="1:6" x14ac:dyDescent="0.2">
      <c r="A49" s="455"/>
      <c r="B49" s="455"/>
      <c r="C49" s="455"/>
      <c r="D49" s="455"/>
      <c r="E49" s="455"/>
      <c r="F49" s="455"/>
    </row>
    <row r="50" spans="1:6" x14ac:dyDescent="0.2">
      <c r="A50" s="455"/>
      <c r="B50" s="455"/>
      <c r="C50" s="455"/>
      <c r="D50" s="455"/>
      <c r="E50" s="455"/>
      <c r="F50" s="455"/>
    </row>
    <row r="51" spans="1:6" x14ac:dyDescent="0.2">
      <c r="A51" s="455"/>
      <c r="B51" s="455"/>
      <c r="C51" s="455"/>
      <c r="D51" s="455"/>
      <c r="E51" s="455"/>
      <c r="F51" s="455"/>
    </row>
    <row r="52" spans="1:6" x14ac:dyDescent="0.2">
      <c r="A52" s="455"/>
      <c r="B52" s="455"/>
      <c r="C52" s="455"/>
      <c r="D52" s="455"/>
      <c r="E52" s="455"/>
      <c r="F52" s="455"/>
    </row>
    <row r="53" spans="1:6" x14ac:dyDescent="0.2">
      <c r="A53" s="455"/>
      <c r="B53" s="455"/>
      <c r="C53" s="455"/>
      <c r="D53" s="455"/>
      <c r="E53" s="455"/>
      <c r="F53" s="455"/>
    </row>
    <row r="54" spans="1:6" x14ac:dyDescent="0.2">
      <c r="A54" s="455"/>
      <c r="B54" s="455"/>
      <c r="C54" s="455"/>
      <c r="D54" s="455"/>
      <c r="E54" s="455"/>
      <c r="F54" s="455"/>
    </row>
    <row r="55" spans="1:6" x14ac:dyDescent="0.2">
      <c r="A55" s="455"/>
      <c r="B55" s="455"/>
      <c r="C55" s="455"/>
      <c r="D55" s="455"/>
      <c r="E55" s="455"/>
      <c r="F55" s="455"/>
    </row>
    <row r="56" spans="1:6" x14ac:dyDescent="0.2">
      <c r="A56" s="455"/>
      <c r="B56" s="455"/>
      <c r="C56" s="455"/>
      <c r="D56" s="455"/>
      <c r="E56" s="455"/>
      <c r="F56" s="455"/>
    </row>
    <row r="57" spans="1:6" x14ac:dyDescent="0.2">
      <c r="A57" s="455"/>
      <c r="B57" s="455"/>
      <c r="C57" s="455"/>
      <c r="D57" s="455"/>
      <c r="E57" s="455"/>
      <c r="F57" s="455"/>
    </row>
    <row r="58" spans="1:6" x14ac:dyDescent="0.2">
      <c r="A58" s="455"/>
      <c r="B58" s="455"/>
      <c r="C58" s="455"/>
      <c r="D58" s="455"/>
      <c r="E58" s="455"/>
      <c r="F58" s="455"/>
    </row>
    <row r="59" spans="1:6" x14ac:dyDescent="0.2">
      <c r="A59" s="455"/>
      <c r="B59" s="455"/>
      <c r="C59" s="455"/>
      <c r="D59" s="455"/>
      <c r="E59" s="455"/>
      <c r="F59" s="455"/>
    </row>
    <row r="60" spans="1:6" x14ac:dyDescent="0.2">
      <c r="A60" s="455"/>
      <c r="B60" s="455"/>
      <c r="C60" s="455"/>
      <c r="D60" s="455"/>
      <c r="E60" s="455"/>
      <c r="F60" s="455"/>
    </row>
    <row r="61" spans="1:6" x14ac:dyDescent="0.2">
      <c r="A61" s="455"/>
      <c r="B61" s="455"/>
      <c r="C61" s="455"/>
      <c r="D61" s="455"/>
      <c r="E61" s="455"/>
      <c r="F61" s="455"/>
    </row>
    <row r="62" spans="1:6" x14ac:dyDescent="0.2">
      <c r="A62" s="455"/>
      <c r="B62" s="455"/>
      <c r="C62" s="455"/>
      <c r="D62" s="455"/>
      <c r="E62" s="455"/>
      <c r="F62" s="455"/>
    </row>
    <row r="63" spans="1:6" x14ac:dyDescent="0.2">
      <c r="A63" s="455"/>
      <c r="B63" s="455"/>
      <c r="C63" s="455"/>
      <c r="D63" s="455"/>
      <c r="E63" s="455"/>
      <c r="F63" s="455"/>
    </row>
    <row r="64" spans="1:6" x14ac:dyDescent="0.2">
      <c r="A64" s="455"/>
      <c r="B64" s="455"/>
      <c r="C64" s="455"/>
      <c r="D64" s="455"/>
      <c r="E64" s="455"/>
      <c r="F64" s="455"/>
    </row>
    <row r="65" spans="1:6" x14ac:dyDescent="0.2">
      <c r="A65" s="455"/>
      <c r="B65" s="455"/>
      <c r="C65" s="455"/>
      <c r="D65" s="455"/>
      <c r="E65" s="455"/>
      <c r="F65" s="455"/>
    </row>
    <row r="66" spans="1:6" x14ac:dyDescent="0.2">
      <c r="A66" s="455"/>
      <c r="B66" s="455"/>
      <c r="C66" s="455"/>
      <c r="D66" s="455"/>
      <c r="E66" s="455"/>
      <c r="F66" s="455"/>
    </row>
    <row r="67" spans="1:6" x14ac:dyDescent="0.2">
      <c r="A67" s="455"/>
      <c r="B67" s="455"/>
      <c r="C67" s="455"/>
      <c r="D67" s="455"/>
      <c r="E67" s="455"/>
      <c r="F67" s="455"/>
    </row>
    <row r="68" spans="1:6" x14ac:dyDescent="0.2">
      <c r="A68" s="455"/>
      <c r="B68" s="455"/>
      <c r="C68" s="455"/>
      <c r="D68" s="455"/>
      <c r="E68" s="455"/>
      <c r="F68" s="455"/>
    </row>
    <row r="69" spans="1:6" x14ac:dyDescent="0.2">
      <c r="A69" s="455"/>
      <c r="B69" s="455"/>
      <c r="C69" s="455"/>
      <c r="D69" s="455"/>
      <c r="E69" s="455"/>
      <c r="F69" s="455"/>
    </row>
    <row r="70" spans="1:6" x14ac:dyDescent="0.2">
      <c r="A70" s="455"/>
      <c r="B70" s="455"/>
      <c r="C70" s="455"/>
      <c r="D70" s="455"/>
      <c r="E70" s="455"/>
      <c r="F70" s="455"/>
    </row>
    <row r="71" spans="1:6" x14ac:dyDescent="0.2">
      <c r="A71" s="455"/>
      <c r="B71" s="455"/>
      <c r="C71" s="455"/>
      <c r="D71" s="455"/>
      <c r="E71" s="455"/>
      <c r="F71" s="455"/>
    </row>
    <row r="72" spans="1:6" x14ac:dyDescent="0.2">
      <c r="A72" s="455"/>
      <c r="B72" s="455"/>
      <c r="C72" s="455"/>
      <c r="D72" s="455"/>
      <c r="E72" s="455"/>
      <c r="F72" s="455"/>
    </row>
    <row r="73" spans="1:6" x14ac:dyDescent="0.2">
      <c r="A73" s="455"/>
      <c r="B73" s="455"/>
      <c r="C73" s="455"/>
      <c r="D73" s="455"/>
      <c r="E73" s="455"/>
      <c r="F73" s="455"/>
    </row>
    <row r="74" spans="1:6" x14ac:dyDescent="0.2">
      <c r="A74" s="455"/>
      <c r="B74" s="455"/>
      <c r="C74" s="455"/>
      <c r="D74" s="455"/>
      <c r="E74" s="455"/>
      <c r="F74" s="455"/>
    </row>
    <row r="75" spans="1:6" x14ac:dyDescent="0.2">
      <c r="A75" s="455"/>
      <c r="B75" s="455"/>
      <c r="C75" s="455"/>
      <c r="D75" s="455"/>
      <c r="E75" s="455"/>
      <c r="F75" s="455"/>
    </row>
    <row r="76" spans="1:6" x14ac:dyDescent="0.2">
      <c r="A76" s="455"/>
      <c r="B76" s="455"/>
      <c r="C76" s="455"/>
      <c r="D76" s="455"/>
      <c r="E76" s="455"/>
      <c r="F76" s="455"/>
    </row>
    <row r="77" spans="1:6" x14ac:dyDescent="0.2">
      <c r="A77" s="455"/>
      <c r="B77" s="455"/>
      <c r="C77" s="455"/>
      <c r="D77" s="455"/>
      <c r="E77" s="455"/>
      <c r="F77" s="455"/>
    </row>
    <row r="78" spans="1:6" x14ac:dyDescent="0.2">
      <c r="A78" s="455"/>
      <c r="B78" s="455"/>
      <c r="C78" s="455"/>
      <c r="D78" s="455"/>
      <c r="E78" s="455"/>
      <c r="F78" s="455"/>
    </row>
    <row r="79" spans="1:6" x14ac:dyDescent="0.2">
      <c r="A79" s="455"/>
      <c r="B79" s="455"/>
      <c r="C79" s="455"/>
      <c r="D79" s="455"/>
      <c r="E79" s="455"/>
      <c r="F79" s="455"/>
    </row>
    <row r="80" spans="1:6" x14ac:dyDescent="0.2">
      <c r="A80" s="455"/>
      <c r="B80" s="455"/>
      <c r="C80" s="455"/>
      <c r="D80" s="455"/>
      <c r="E80" s="455"/>
      <c r="F80" s="455"/>
    </row>
    <row r="81" spans="1:6" x14ac:dyDescent="0.2">
      <c r="A81" s="455"/>
      <c r="B81" s="455"/>
      <c r="C81" s="455"/>
      <c r="D81" s="455"/>
      <c r="E81" s="455"/>
      <c r="F81" s="455"/>
    </row>
    <row r="82" spans="1:6" x14ac:dyDescent="0.2">
      <c r="A82" s="455"/>
      <c r="B82" s="455"/>
      <c r="C82" s="455"/>
      <c r="D82" s="455"/>
      <c r="E82" s="455"/>
      <c r="F82" s="455"/>
    </row>
    <row r="83" spans="1:6" x14ac:dyDescent="0.2">
      <c r="A83" s="455"/>
      <c r="B83" s="455"/>
      <c r="C83" s="455"/>
      <c r="D83" s="455"/>
      <c r="E83" s="455"/>
      <c r="F83" s="455"/>
    </row>
    <row r="84" spans="1:6" x14ac:dyDescent="0.2">
      <c r="A84" s="455"/>
      <c r="B84" s="455"/>
      <c r="C84" s="455"/>
      <c r="D84" s="455"/>
      <c r="E84" s="455"/>
      <c r="F84" s="455"/>
    </row>
    <row r="85" spans="1:6" x14ac:dyDescent="0.2">
      <c r="A85" s="455"/>
      <c r="B85" s="455"/>
      <c r="C85" s="455"/>
      <c r="D85" s="455"/>
      <c r="E85" s="455"/>
      <c r="F85" s="455"/>
    </row>
    <row r="86" spans="1:6" x14ac:dyDescent="0.2">
      <c r="A86" s="455"/>
      <c r="B86" s="455"/>
      <c r="C86" s="455"/>
      <c r="D86" s="455"/>
      <c r="E86" s="455"/>
      <c r="F86" s="455"/>
    </row>
    <row r="87" spans="1:6" x14ac:dyDescent="0.2">
      <c r="A87" s="455"/>
      <c r="B87" s="455"/>
      <c r="C87" s="455"/>
      <c r="D87" s="455"/>
      <c r="E87" s="455"/>
      <c r="F87" s="455"/>
    </row>
    <row r="88" spans="1:6" x14ac:dyDescent="0.2">
      <c r="A88" s="455"/>
      <c r="B88" s="455"/>
      <c r="C88" s="455"/>
      <c r="D88" s="455"/>
      <c r="E88" s="455"/>
      <c r="F88" s="455"/>
    </row>
    <row r="89" spans="1:6" x14ac:dyDescent="0.2">
      <c r="A89" s="455"/>
      <c r="B89" s="455"/>
      <c r="C89" s="455"/>
      <c r="D89" s="455"/>
      <c r="E89" s="455"/>
      <c r="F89" s="455"/>
    </row>
    <row r="90" spans="1:6" x14ac:dyDescent="0.2">
      <c r="A90" s="455"/>
      <c r="B90" s="455"/>
      <c r="C90" s="455"/>
      <c r="D90" s="455"/>
      <c r="E90" s="455"/>
      <c r="F90" s="455"/>
    </row>
    <row r="91" spans="1:6" x14ac:dyDescent="0.2">
      <c r="A91" s="455"/>
      <c r="B91" s="455"/>
      <c r="C91" s="455"/>
      <c r="D91" s="455"/>
      <c r="E91" s="455"/>
      <c r="F91" s="455"/>
    </row>
    <row r="92" spans="1:6" x14ac:dyDescent="0.2">
      <c r="A92" s="455"/>
      <c r="B92" s="455"/>
      <c r="C92" s="455"/>
      <c r="D92" s="455"/>
      <c r="E92" s="455"/>
      <c r="F92" s="455"/>
    </row>
    <row r="93" spans="1:6" x14ac:dyDescent="0.2">
      <c r="A93" s="455"/>
      <c r="B93" s="455"/>
      <c r="C93" s="455"/>
      <c r="D93" s="455"/>
      <c r="E93" s="455"/>
      <c r="F93" s="455"/>
    </row>
    <row r="94" spans="1:6" x14ac:dyDescent="0.2">
      <c r="A94" s="455"/>
      <c r="B94" s="455"/>
      <c r="C94" s="455"/>
      <c r="D94" s="455"/>
      <c r="E94" s="455"/>
      <c r="F94" s="455"/>
    </row>
    <row r="95" spans="1:6" x14ac:dyDescent="0.2">
      <c r="A95" s="455"/>
      <c r="B95" s="455"/>
      <c r="C95" s="455"/>
      <c r="D95" s="455"/>
      <c r="E95" s="455"/>
      <c r="F95" s="455"/>
    </row>
    <row r="96" spans="1:6" x14ac:dyDescent="0.2">
      <c r="A96" s="455"/>
      <c r="B96" s="455"/>
      <c r="C96" s="455"/>
      <c r="D96" s="455"/>
      <c r="E96" s="455"/>
      <c r="F96" s="455"/>
    </row>
    <row r="97" spans="1:6" x14ac:dyDescent="0.2">
      <c r="A97" s="455"/>
      <c r="B97" s="455"/>
      <c r="C97" s="455"/>
      <c r="D97" s="455"/>
      <c r="E97" s="455"/>
      <c r="F97" s="455"/>
    </row>
    <row r="98" spans="1:6" x14ac:dyDescent="0.2">
      <c r="A98" s="455"/>
      <c r="B98" s="455"/>
      <c r="C98" s="455"/>
      <c r="D98" s="455"/>
      <c r="E98" s="455"/>
      <c r="F98" s="455"/>
    </row>
    <row r="99" spans="1:6" x14ac:dyDescent="0.2">
      <c r="A99" s="455"/>
      <c r="B99" s="455"/>
      <c r="C99" s="455"/>
      <c r="D99" s="455"/>
      <c r="E99" s="455"/>
      <c r="F99" s="455"/>
    </row>
    <row r="100" spans="1:6" x14ac:dyDescent="0.2">
      <c r="A100" s="455"/>
      <c r="B100" s="455"/>
      <c r="C100" s="455"/>
      <c r="D100" s="455"/>
      <c r="E100" s="455"/>
      <c r="F100" s="455"/>
    </row>
    <row r="101" spans="1:6" x14ac:dyDescent="0.2">
      <c r="A101" s="455"/>
      <c r="B101" s="455"/>
      <c r="C101" s="455"/>
      <c r="D101" s="455"/>
      <c r="E101" s="455"/>
      <c r="F101" s="455"/>
    </row>
    <row r="102" spans="1:6" x14ac:dyDescent="0.2">
      <c r="A102" s="455"/>
      <c r="B102" s="455"/>
      <c r="C102" s="455"/>
      <c r="D102" s="455"/>
      <c r="E102" s="455"/>
      <c r="F102" s="455"/>
    </row>
    <row r="103" spans="1:6" x14ac:dyDescent="0.2">
      <c r="A103" s="455"/>
      <c r="B103" s="455"/>
      <c r="C103" s="455"/>
      <c r="D103" s="455"/>
      <c r="E103" s="455"/>
      <c r="F103" s="455"/>
    </row>
    <row r="104" spans="1:6" x14ac:dyDescent="0.2">
      <c r="A104" s="455"/>
      <c r="B104" s="455"/>
      <c r="C104" s="455"/>
      <c r="D104" s="455"/>
      <c r="E104" s="455"/>
      <c r="F104" s="455"/>
    </row>
    <row r="105" spans="1:6" x14ac:dyDescent="0.2">
      <c r="A105" s="455"/>
      <c r="B105" s="455"/>
      <c r="C105" s="455"/>
      <c r="D105" s="455"/>
      <c r="E105" s="455"/>
      <c r="F105" s="455"/>
    </row>
    <row r="106" spans="1:6" x14ac:dyDescent="0.2">
      <c r="A106" s="455"/>
      <c r="B106" s="455"/>
      <c r="C106" s="455"/>
      <c r="D106" s="455"/>
      <c r="E106" s="455"/>
      <c r="F106" s="455"/>
    </row>
    <row r="107" spans="1:6" x14ac:dyDescent="0.2">
      <c r="A107" s="455"/>
      <c r="B107" s="455"/>
      <c r="C107" s="455"/>
      <c r="D107" s="455"/>
      <c r="E107" s="455"/>
      <c r="F107" s="455"/>
    </row>
    <row r="108" spans="1:6" x14ac:dyDescent="0.2">
      <c r="A108" s="455"/>
      <c r="B108" s="455"/>
      <c r="C108" s="455"/>
      <c r="D108" s="455"/>
      <c r="E108" s="455"/>
      <c r="F108" s="455"/>
    </row>
    <row r="109" spans="1:6" x14ac:dyDescent="0.2">
      <c r="A109" s="455"/>
      <c r="B109" s="455"/>
      <c r="C109" s="455"/>
      <c r="D109" s="455"/>
      <c r="E109" s="455"/>
      <c r="F109" s="455"/>
    </row>
    <row r="110" spans="1:6" x14ac:dyDescent="0.2">
      <c r="A110" s="455"/>
      <c r="B110" s="455"/>
      <c r="C110" s="455"/>
      <c r="D110" s="455"/>
      <c r="E110" s="455"/>
      <c r="F110" s="455"/>
    </row>
    <row r="111" spans="1:6" x14ac:dyDescent="0.2">
      <c r="A111" s="455"/>
      <c r="B111" s="455"/>
      <c r="C111" s="455"/>
      <c r="D111" s="455"/>
      <c r="E111" s="455"/>
      <c r="F111" s="455"/>
    </row>
    <row r="112" spans="1:6" x14ac:dyDescent="0.2">
      <c r="A112" s="455"/>
      <c r="B112" s="455"/>
      <c r="C112" s="455"/>
      <c r="D112" s="455"/>
      <c r="E112" s="455"/>
      <c r="F112" s="455"/>
    </row>
    <row r="113" spans="1:6" x14ac:dyDescent="0.2">
      <c r="A113" s="455"/>
      <c r="B113" s="455"/>
      <c r="C113" s="455"/>
      <c r="D113" s="455"/>
      <c r="E113" s="455"/>
      <c r="F113" s="455"/>
    </row>
    <row r="114" spans="1:6" x14ac:dyDescent="0.2">
      <c r="A114" s="455"/>
      <c r="B114" s="455"/>
      <c r="C114" s="455"/>
      <c r="D114" s="455"/>
      <c r="E114" s="455"/>
      <c r="F114" s="455"/>
    </row>
    <row r="115" spans="1:6" x14ac:dyDescent="0.2">
      <c r="A115" s="455"/>
      <c r="B115" s="455"/>
      <c r="C115" s="455"/>
      <c r="D115" s="455"/>
      <c r="E115" s="455"/>
      <c r="F115" s="455"/>
    </row>
    <row r="116" spans="1:6" x14ac:dyDescent="0.2">
      <c r="A116" s="455"/>
      <c r="B116" s="455"/>
      <c r="C116" s="455"/>
      <c r="D116" s="455"/>
      <c r="E116" s="455"/>
      <c r="F116" s="455"/>
    </row>
    <row r="117" spans="1:6" x14ac:dyDescent="0.2">
      <c r="A117" s="455"/>
      <c r="B117" s="455"/>
      <c r="C117" s="455"/>
      <c r="D117" s="455"/>
      <c r="E117" s="455"/>
      <c r="F117" s="455"/>
    </row>
    <row r="118" spans="1:6" x14ac:dyDescent="0.2">
      <c r="A118" s="455"/>
      <c r="B118" s="455"/>
      <c r="C118" s="455"/>
      <c r="D118" s="455"/>
      <c r="E118" s="455"/>
      <c r="F118" s="455"/>
    </row>
    <row r="119" spans="1:6" x14ac:dyDescent="0.2">
      <c r="A119" s="455"/>
      <c r="B119" s="455"/>
      <c r="C119" s="455"/>
      <c r="D119" s="455"/>
      <c r="E119" s="455"/>
      <c r="F119" s="455"/>
    </row>
    <row r="120" spans="1:6" x14ac:dyDescent="0.2">
      <c r="A120" s="455"/>
      <c r="B120" s="455"/>
      <c r="C120" s="455"/>
      <c r="D120" s="455"/>
      <c r="E120" s="455"/>
      <c r="F120" s="455"/>
    </row>
    <row r="121" spans="1:6" x14ac:dyDescent="0.2">
      <c r="A121" s="455"/>
      <c r="B121" s="455"/>
      <c r="C121" s="455"/>
      <c r="D121" s="455"/>
      <c r="E121" s="455"/>
      <c r="F121" s="455"/>
    </row>
    <row r="122" spans="1:6" x14ac:dyDescent="0.2">
      <c r="A122" s="455"/>
      <c r="B122" s="455"/>
      <c r="C122" s="455"/>
      <c r="D122" s="455"/>
      <c r="E122" s="455"/>
      <c r="F122" s="455"/>
    </row>
    <row r="123" spans="1:6" x14ac:dyDescent="0.2">
      <c r="A123" s="455"/>
      <c r="B123" s="455"/>
      <c r="C123" s="455"/>
      <c r="D123" s="455"/>
      <c r="E123" s="455"/>
      <c r="F123" s="455"/>
    </row>
    <row r="124" spans="1:6" x14ac:dyDescent="0.2">
      <c r="A124" s="455"/>
      <c r="B124" s="455"/>
      <c r="C124" s="455"/>
      <c r="D124" s="455"/>
      <c r="E124" s="455"/>
      <c r="F124" s="455"/>
    </row>
    <row r="125" spans="1:6" x14ac:dyDescent="0.2">
      <c r="A125" s="455"/>
      <c r="B125" s="455"/>
      <c r="C125" s="455"/>
      <c r="D125" s="455"/>
      <c r="E125" s="455"/>
      <c r="F125" s="455"/>
    </row>
    <row r="126" spans="1:6" x14ac:dyDescent="0.2">
      <c r="A126" s="455"/>
      <c r="B126" s="455"/>
      <c r="C126" s="455"/>
      <c r="D126" s="455"/>
      <c r="E126" s="455"/>
      <c r="F126" s="455"/>
    </row>
    <row r="127" spans="1:6" x14ac:dyDescent="0.2">
      <c r="A127" s="455"/>
      <c r="B127" s="455"/>
      <c r="C127" s="455"/>
      <c r="D127" s="455"/>
      <c r="E127" s="455"/>
      <c r="F127" s="455"/>
    </row>
    <row r="128" spans="1:6" x14ac:dyDescent="0.2">
      <c r="A128" s="455"/>
      <c r="B128" s="455"/>
      <c r="C128" s="455"/>
      <c r="D128" s="455"/>
      <c r="E128" s="455"/>
      <c r="F128" s="455"/>
    </row>
    <row r="129" spans="1:6" x14ac:dyDescent="0.2">
      <c r="A129" s="455"/>
      <c r="B129" s="455"/>
      <c r="C129" s="455"/>
      <c r="D129" s="455"/>
      <c r="E129" s="455"/>
      <c r="F129" s="455"/>
    </row>
    <row r="130" spans="1:6" x14ac:dyDescent="0.2">
      <c r="A130" s="455"/>
      <c r="B130" s="455"/>
      <c r="C130" s="455"/>
      <c r="D130" s="455"/>
      <c r="E130" s="455"/>
      <c r="F130" s="455"/>
    </row>
    <row r="131" spans="1:6" x14ac:dyDescent="0.2">
      <c r="A131" s="455"/>
      <c r="B131" s="455"/>
      <c r="C131" s="455"/>
      <c r="D131" s="455"/>
      <c r="E131" s="455"/>
      <c r="F131" s="455"/>
    </row>
    <row r="132" spans="1:6" x14ac:dyDescent="0.2">
      <c r="A132" s="455"/>
      <c r="B132" s="455"/>
      <c r="C132" s="455"/>
      <c r="D132" s="455"/>
      <c r="E132" s="455"/>
      <c r="F132" s="455"/>
    </row>
    <row r="133" spans="1:6" x14ac:dyDescent="0.2">
      <c r="A133" s="455"/>
      <c r="B133" s="455"/>
      <c r="C133" s="455"/>
      <c r="D133" s="455"/>
      <c r="E133" s="455"/>
      <c r="F133" s="455"/>
    </row>
    <row r="134" spans="1:6" x14ac:dyDescent="0.2">
      <c r="A134" s="455"/>
      <c r="B134" s="455"/>
      <c r="C134" s="455"/>
      <c r="D134" s="455"/>
      <c r="E134" s="455"/>
      <c r="F134" s="455"/>
    </row>
    <row r="135" spans="1:6" x14ac:dyDescent="0.2">
      <c r="A135" s="455"/>
      <c r="B135" s="455"/>
      <c r="C135" s="455"/>
      <c r="D135" s="455"/>
      <c r="E135" s="455"/>
      <c r="F135" s="455"/>
    </row>
    <row r="136" spans="1:6" x14ac:dyDescent="0.2">
      <c r="A136" s="455"/>
      <c r="B136" s="455"/>
      <c r="C136" s="455"/>
      <c r="D136" s="455"/>
      <c r="E136" s="455"/>
      <c r="F136" s="455"/>
    </row>
    <row r="137" spans="1:6" x14ac:dyDescent="0.2">
      <c r="A137" s="455"/>
      <c r="B137" s="455"/>
      <c r="C137" s="455"/>
      <c r="D137" s="455"/>
      <c r="E137" s="455"/>
      <c r="F137" s="455"/>
    </row>
    <row r="138" spans="1:6" x14ac:dyDescent="0.2">
      <c r="A138" s="455"/>
      <c r="B138" s="455"/>
      <c r="C138" s="455"/>
      <c r="D138" s="455"/>
      <c r="E138" s="455"/>
      <c r="F138" s="455"/>
    </row>
    <row r="139" spans="1:6" x14ac:dyDescent="0.2">
      <c r="A139" s="455"/>
      <c r="B139" s="455"/>
      <c r="C139" s="455"/>
      <c r="D139" s="455"/>
      <c r="E139" s="455"/>
      <c r="F139" s="455"/>
    </row>
    <row r="140" spans="1:6" x14ac:dyDescent="0.2">
      <c r="A140" s="455"/>
      <c r="B140" s="455"/>
      <c r="C140" s="455"/>
      <c r="D140" s="455"/>
      <c r="E140" s="455"/>
      <c r="F140" s="455"/>
    </row>
    <row r="141" spans="1:6" x14ac:dyDescent="0.2">
      <c r="A141" s="455"/>
      <c r="B141" s="455"/>
      <c r="C141" s="455"/>
      <c r="D141" s="455"/>
      <c r="E141" s="455"/>
      <c r="F141" s="455"/>
    </row>
    <row r="142" spans="1:6" x14ac:dyDescent="0.2">
      <c r="A142" s="455"/>
      <c r="B142" s="455"/>
      <c r="C142" s="455"/>
      <c r="D142" s="455"/>
      <c r="E142" s="455"/>
      <c r="F142" s="455"/>
    </row>
    <row r="143" spans="1:6" x14ac:dyDescent="0.2">
      <c r="A143" s="455"/>
      <c r="B143" s="455"/>
      <c r="C143" s="455"/>
      <c r="D143" s="455"/>
      <c r="E143" s="455"/>
      <c r="F143" s="455"/>
    </row>
    <row r="144" spans="1:6" x14ac:dyDescent="0.2">
      <c r="A144" s="455"/>
      <c r="B144" s="455"/>
      <c r="C144" s="455"/>
      <c r="D144" s="455"/>
      <c r="E144" s="455"/>
      <c r="F144" s="455"/>
    </row>
    <row r="145" spans="1:6" x14ac:dyDescent="0.2">
      <c r="A145" s="455"/>
      <c r="B145" s="455"/>
      <c r="C145" s="455"/>
      <c r="D145" s="455"/>
      <c r="E145" s="455"/>
      <c r="F145" s="455"/>
    </row>
    <row r="146" spans="1:6" x14ac:dyDescent="0.2">
      <c r="A146" s="455"/>
      <c r="B146" s="455"/>
      <c r="C146" s="455"/>
      <c r="D146" s="455"/>
      <c r="E146" s="455"/>
      <c r="F146" s="455"/>
    </row>
    <row r="147" spans="1:6" x14ac:dyDescent="0.2">
      <c r="A147" s="455"/>
      <c r="B147" s="455"/>
      <c r="C147" s="455"/>
      <c r="D147" s="455"/>
      <c r="E147" s="455"/>
      <c r="F147" s="455"/>
    </row>
    <row r="148" spans="1:6" x14ac:dyDescent="0.2">
      <c r="A148" s="455"/>
      <c r="B148" s="455"/>
      <c r="C148" s="455"/>
      <c r="D148" s="455"/>
      <c r="E148" s="455"/>
      <c r="F148" s="455"/>
    </row>
    <row r="149" spans="1:6" x14ac:dyDescent="0.2">
      <c r="A149" s="455"/>
      <c r="B149" s="455"/>
      <c r="C149" s="455"/>
      <c r="D149" s="455"/>
      <c r="E149" s="455"/>
      <c r="F149" s="455"/>
    </row>
    <row r="150" spans="1:6" x14ac:dyDescent="0.2">
      <c r="A150" s="455"/>
      <c r="B150" s="455"/>
      <c r="C150" s="455"/>
      <c r="D150" s="455"/>
      <c r="E150" s="455"/>
      <c r="F150" s="455"/>
    </row>
    <row r="151" spans="1:6" x14ac:dyDescent="0.2">
      <c r="A151" s="455"/>
      <c r="B151" s="455"/>
      <c r="C151" s="455"/>
      <c r="D151" s="455"/>
      <c r="E151" s="455"/>
      <c r="F151" s="455"/>
    </row>
    <row r="152" spans="1:6" x14ac:dyDescent="0.2">
      <c r="A152" s="455"/>
      <c r="B152" s="455"/>
      <c r="C152" s="455"/>
      <c r="D152" s="455"/>
      <c r="E152" s="455"/>
      <c r="F152" s="455"/>
    </row>
    <row r="153" spans="1:6" x14ac:dyDescent="0.2">
      <c r="A153" s="455"/>
      <c r="B153" s="455"/>
      <c r="C153" s="455"/>
      <c r="D153" s="455"/>
      <c r="E153" s="455"/>
      <c r="F153" s="455"/>
    </row>
    <row r="154" spans="1:6" x14ac:dyDescent="0.2">
      <c r="A154" s="455"/>
      <c r="B154" s="455"/>
      <c r="C154" s="455"/>
      <c r="D154" s="455"/>
      <c r="E154" s="455"/>
      <c r="F154" s="455"/>
    </row>
    <row r="155" spans="1:6" x14ac:dyDescent="0.2">
      <c r="A155" s="455"/>
      <c r="B155" s="455"/>
      <c r="C155" s="455"/>
      <c r="D155" s="455"/>
      <c r="E155" s="455"/>
      <c r="F155" s="455"/>
    </row>
    <row r="156" spans="1:6" x14ac:dyDescent="0.2">
      <c r="A156" s="455"/>
      <c r="B156" s="455"/>
      <c r="C156" s="455"/>
      <c r="D156" s="455"/>
      <c r="E156" s="455"/>
      <c r="F156" s="455"/>
    </row>
    <row r="157" spans="1:6" x14ac:dyDescent="0.2">
      <c r="A157" s="455"/>
      <c r="B157" s="455"/>
      <c r="C157" s="455"/>
      <c r="D157" s="455"/>
      <c r="E157" s="455"/>
      <c r="F157" s="455"/>
    </row>
    <row r="158" spans="1:6" x14ac:dyDescent="0.2">
      <c r="A158" s="455"/>
      <c r="B158" s="455"/>
      <c r="C158" s="455"/>
      <c r="D158" s="455"/>
      <c r="E158" s="455"/>
      <c r="F158" s="455"/>
    </row>
    <row r="159" spans="1:6" x14ac:dyDescent="0.2">
      <c r="A159" s="455"/>
      <c r="B159" s="455"/>
      <c r="C159" s="455"/>
      <c r="D159" s="455"/>
      <c r="E159" s="455"/>
      <c r="F159" s="455"/>
    </row>
    <row r="160" spans="1:6" x14ac:dyDescent="0.2">
      <c r="A160" s="455"/>
      <c r="B160" s="455"/>
      <c r="C160" s="455"/>
      <c r="D160" s="455"/>
      <c r="E160" s="455"/>
      <c r="F160" s="455"/>
    </row>
    <row r="161" spans="1:6" x14ac:dyDescent="0.2">
      <c r="A161" s="455"/>
      <c r="B161" s="455"/>
      <c r="C161" s="455"/>
      <c r="D161" s="455"/>
      <c r="E161" s="455"/>
      <c r="F161" s="455"/>
    </row>
    <row r="162" spans="1:6" x14ac:dyDescent="0.2">
      <c r="A162" s="455"/>
      <c r="B162" s="455"/>
      <c r="C162" s="455"/>
      <c r="D162" s="455"/>
      <c r="E162" s="455"/>
      <c r="F162" s="455"/>
    </row>
    <row r="163" spans="1:6" x14ac:dyDescent="0.2">
      <c r="A163" s="455"/>
      <c r="B163" s="455"/>
      <c r="C163" s="455"/>
      <c r="D163" s="455"/>
      <c r="E163" s="455"/>
      <c r="F163" s="455"/>
    </row>
    <row r="164" spans="1:6" x14ac:dyDescent="0.2">
      <c r="A164" s="455"/>
      <c r="B164" s="455"/>
      <c r="C164" s="455"/>
      <c r="D164" s="455"/>
      <c r="E164" s="455"/>
      <c r="F164" s="455"/>
    </row>
    <row r="165" spans="1:6" x14ac:dyDescent="0.2">
      <c r="A165" s="455"/>
      <c r="B165" s="455"/>
      <c r="C165" s="455"/>
      <c r="D165" s="455"/>
      <c r="E165" s="455"/>
      <c r="F165" s="455"/>
    </row>
    <row r="166" spans="1:6" x14ac:dyDescent="0.2">
      <c r="A166" s="455"/>
      <c r="B166" s="455"/>
      <c r="C166" s="455"/>
      <c r="D166" s="455"/>
      <c r="E166" s="455"/>
      <c r="F166" s="455"/>
    </row>
    <row r="167" spans="1:6" x14ac:dyDescent="0.2">
      <c r="A167" s="455"/>
      <c r="B167" s="455"/>
      <c r="C167" s="455"/>
      <c r="D167" s="455"/>
      <c r="E167" s="455"/>
      <c r="F167" s="455"/>
    </row>
    <row r="168" spans="1:6" x14ac:dyDescent="0.2">
      <c r="A168" s="455"/>
      <c r="B168" s="455"/>
      <c r="C168" s="455"/>
      <c r="D168" s="455"/>
      <c r="E168" s="455"/>
      <c r="F168" s="455"/>
    </row>
    <row r="169" spans="1:6" x14ac:dyDescent="0.2">
      <c r="A169" s="455"/>
      <c r="B169" s="455"/>
      <c r="C169" s="455"/>
      <c r="D169" s="455"/>
      <c r="E169" s="455"/>
      <c r="F169" s="455"/>
    </row>
    <row r="170" spans="1:6" x14ac:dyDescent="0.2">
      <c r="A170" s="455"/>
      <c r="B170" s="455"/>
      <c r="C170" s="455"/>
      <c r="D170" s="455"/>
      <c r="E170" s="455"/>
      <c r="F170" s="455"/>
    </row>
    <row r="171" spans="1:6" x14ac:dyDescent="0.2">
      <c r="A171" s="455"/>
      <c r="B171" s="455"/>
      <c r="C171" s="455"/>
      <c r="D171" s="455"/>
      <c r="E171" s="455"/>
      <c r="F171" s="455"/>
    </row>
    <row r="172" spans="1:6" x14ac:dyDescent="0.2">
      <c r="A172" s="455"/>
      <c r="B172" s="455"/>
      <c r="C172" s="455"/>
      <c r="D172" s="455"/>
      <c r="E172" s="455"/>
      <c r="F172" s="455"/>
    </row>
    <row r="173" spans="1:6" x14ac:dyDescent="0.2">
      <c r="A173" s="455"/>
      <c r="B173" s="455"/>
      <c r="C173" s="455"/>
      <c r="D173" s="455"/>
      <c r="E173" s="455"/>
      <c r="F173" s="455"/>
    </row>
    <row r="174" spans="1:6" x14ac:dyDescent="0.2">
      <c r="A174" s="455"/>
      <c r="B174" s="455"/>
      <c r="C174" s="455"/>
      <c r="D174" s="455"/>
      <c r="E174" s="455"/>
      <c r="F174" s="455"/>
    </row>
    <row r="175" spans="1:6" x14ac:dyDescent="0.2">
      <c r="A175" s="455"/>
      <c r="B175" s="455"/>
      <c r="C175" s="455"/>
      <c r="D175" s="455"/>
      <c r="E175" s="455"/>
      <c r="F175" s="455"/>
    </row>
    <row r="176" spans="1:6" x14ac:dyDescent="0.2">
      <c r="A176" s="455"/>
      <c r="B176" s="455"/>
      <c r="C176" s="455"/>
      <c r="D176" s="455"/>
      <c r="E176" s="455"/>
      <c r="F176" s="455"/>
    </row>
    <row r="177" spans="1:6" x14ac:dyDescent="0.2">
      <c r="A177" s="455"/>
      <c r="B177" s="455"/>
      <c r="C177" s="455"/>
      <c r="D177" s="455"/>
      <c r="E177" s="455"/>
      <c r="F177" s="455"/>
    </row>
    <row r="178" spans="1:6" x14ac:dyDescent="0.2">
      <c r="A178" s="455"/>
      <c r="B178" s="455"/>
      <c r="C178" s="455"/>
      <c r="D178" s="455"/>
      <c r="E178" s="455"/>
      <c r="F178" s="455"/>
    </row>
    <row r="179" spans="1:6" x14ac:dyDescent="0.2">
      <c r="A179" s="455"/>
      <c r="B179" s="455"/>
      <c r="C179" s="455"/>
      <c r="D179" s="455"/>
      <c r="E179" s="455"/>
      <c r="F179" s="455"/>
    </row>
    <row r="180" spans="1:6" x14ac:dyDescent="0.2">
      <c r="A180" s="455"/>
      <c r="B180" s="455"/>
      <c r="C180" s="455"/>
      <c r="D180" s="455"/>
      <c r="E180" s="455"/>
      <c r="F180" s="455"/>
    </row>
    <row r="181" spans="1:6" x14ac:dyDescent="0.2">
      <c r="A181" s="455"/>
      <c r="B181" s="455"/>
      <c r="C181" s="455"/>
      <c r="D181" s="455"/>
      <c r="E181" s="455"/>
      <c r="F181" s="455"/>
    </row>
    <row r="182" spans="1:6" x14ac:dyDescent="0.2">
      <c r="A182" s="455"/>
      <c r="B182" s="455"/>
      <c r="C182" s="455"/>
      <c r="D182" s="455"/>
      <c r="E182" s="455"/>
      <c r="F182" s="455"/>
    </row>
    <row r="183" spans="1:6" x14ac:dyDescent="0.2">
      <c r="A183" s="455"/>
      <c r="B183" s="455"/>
      <c r="C183" s="455"/>
      <c r="D183" s="455"/>
      <c r="E183" s="455"/>
      <c r="F183" s="455"/>
    </row>
    <row r="184" spans="1:6" x14ac:dyDescent="0.2">
      <c r="A184" s="455"/>
      <c r="B184" s="455"/>
      <c r="C184" s="455"/>
      <c r="D184" s="455"/>
      <c r="E184" s="455"/>
      <c r="F184" s="455"/>
    </row>
    <row r="185" spans="1:6" x14ac:dyDescent="0.2">
      <c r="A185" s="455"/>
      <c r="B185" s="455"/>
      <c r="C185" s="455"/>
      <c r="D185" s="455"/>
      <c r="E185" s="455"/>
      <c r="F185" s="455"/>
    </row>
    <row r="186" spans="1:6" x14ac:dyDescent="0.2">
      <c r="A186" s="455"/>
      <c r="B186" s="455"/>
      <c r="C186" s="455"/>
      <c r="D186" s="455"/>
      <c r="E186" s="455"/>
      <c r="F186" s="455"/>
    </row>
    <row r="187" spans="1:6" x14ac:dyDescent="0.2">
      <c r="A187" s="455"/>
      <c r="B187" s="455"/>
      <c r="C187" s="455"/>
      <c r="D187" s="455"/>
      <c r="E187" s="455"/>
      <c r="F187" s="455"/>
    </row>
    <row r="188" spans="1:6" x14ac:dyDescent="0.2">
      <c r="A188" s="455"/>
      <c r="B188" s="455"/>
      <c r="C188" s="455"/>
      <c r="D188" s="455"/>
      <c r="E188" s="455"/>
      <c r="F188" s="455"/>
    </row>
    <row r="189" spans="1:6" x14ac:dyDescent="0.2">
      <c r="A189" s="455"/>
      <c r="B189" s="455"/>
      <c r="C189" s="455"/>
      <c r="D189" s="455"/>
      <c r="E189" s="455"/>
      <c r="F189" s="455"/>
    </row>
    <row r="190" spans="1:6" x14ac:dyDescent="0.2">
      <c r="A190" s="455"/>
      <c r="B190" s="455"/>
      <c r="C190" s="455"/>
      <c r="D190" s="455"/>
      <c r="E190" s="455"/>
      <c r="F190" s="455"/>
    </row>
    <row r="191" spans="1:6" x14ac:dyDescent="0.2">
      <c r="A191" s="455"/>
      <c r="B191" s="455"/>
      <c r="C191" s="455"/>
      <c r="D191" s="455"/>
      <c r="E191" s="455"/>
      <c r="F191" s="455"/>
    </row>
    <row r="192" spans="1:6" x14ac:dyDescent="0.2">
      <c r="A192" s="455"/>
      <c r="B192" s="455"/>
      <c r="C192" s="455"/>
      <c r="D192" s="455"/>
      <c r="E192" s="455"/>
      <c r="F192" s="455"/>
    </row>
    <row r="193" spans="1:6" x14ac:dyDescent="0.2">
      <c r="A193" s="455"/>
      <c r="B193" s="455"/>
      <c r="C193" s="455"/>
      <c r="D193" s="455"/>
      <c r="E193" s="455"/>
      <c r="F193" s="455"/>
    </row>
    <row r="194" spans="1:6" x14ac:dyDescent="0.2">
      <c r="A194" s="455"/>
      <c r="B194" s="455"/>
      <c r="C194" s="455"/>
      <c r="D194" s="455"/>
      <c r="E194" s="455"/>
      <c r="F194" s="455"/>
    </row>
    <row r="195" spans="1:6" x14ac:dyDescent="0.2">
      <c r="A195" s="455"/>
      <c r="B195" s="455"/>
      <c r="C195" s="455"/>
      <c r="D195" s="455"/>
      <c r="E195" s="455"/>
      <c r="F195" s="455"/>
    </row>
    <row r="196" spans="1:6" x14ac:dyDescent="0.2">
      <c r="A196" s="455"/>
      <c r="B196" s="455"/>
      <c r="C196" s="455"/>
      <c r="D196" s="455"/>
      <c r="E196" s="455"/>
      <c r="F196" s="455"/>
    </row>
    <row r="197" spans="1:6" x14ac:dyDescent="0.2">
      <c r="A197" s="455"/>
      <c r="B197" s="455"/>
      <c r="C197" s="455"/>
      <c r="D197" s="455"/>
      <c r="E197" s="455"/>
      <c r="F197" s="455"/>
    </row>
    <row r="198" spans="1:6" x14ac:dyDescent="0.2">
      <c r="A198" s="455"/>
      <c r="B198" s="455"/>
      <c r="C198" s="455"/>
      <c r="D198" s="455"/>
      <c r="E198" s="455"/>
      <c r="F198" s="455"/>
    </row>
    <row r="199" spans="1:6" x14ac:dyDescent="0.2">
      <c r="A199" s="455"/>
      <c r="B199" s="455"/>
      <c r="C199" s="455"/>
      <c r="D199" s="455"/>
      <c r="E199" s="455"/>
      <c r="F199" s="455"/>
    </row>
    <row r="200" spans="1:6" x14ac:dyDescent="0.2">
      <c r="A200" s="455"/>
      <c r="B200" s="455"/>
      <c r="C200" s="455"/>
      <c r="D200" s="455"/>
      <c r="E200" s="455"/>
      <c r="F200" s="455"/>
    </row>
    <row r="201" spans="1:6" x14ac:dyDescent="0.2">
      <c r="A201" s="455"/>
      <c r="B201" s="455"/>
      <c r="C201" s="455"/>
      <c r="D201" s="455"/>
      <c r="E201" s="455"/>
      <c r="F201" s="455"/>
    </row>
    <row r="202" spans="1:6" x14ac:dyDescent="0.2">
      <c r="A202" s="455"/>
      <c r="B202" s="455"/>
      <c r="C202" s="455"/>
      <c r="D202" s="455"/>
      <c r="E202" s="455"/>
      <c r="F202" s="455"/>
    </row>
    <row r="203" spans="1:6" x14ac:dyDescent="0.2">
      <c r="A203" s="455"/>
      <c r="B203" s="455"/>
      <c r="C203" s="455"/>
      <c r="D203" s="455"/>
      <c r="E203" s="455"/>
      <c r="F203" s="455"/>
    </row>
    <row r="204" spans="1:6" x14ac:dyDescent="0.2">
      <c r="A204" s="455"/>
      <c r="B204" s="455"/>
      <c r="C204" s="455"/>
      <c r="D204" s="455"/>
      <c r="E204" s="455"/>
      <c r="F204" s="455"/>
    </row>
    <row r="205" spans="1:6" x14ac:dyDescent="0.2">
      <c r="A205" s="455"/>
      <c r="B205" s="455"/>
      <c r="C205" s="455"/>
      <c r="D205" s="455"/>
      <c r="E205" s="455"/>
      <c r="F205" s="455"/>
    </row>
    <row r="206" spans="1:6" x14ac:dyDescent="0.2">
      <c r="A206" s="455"/>
      <c r="B206" s="455"/>
      <c r="C206" s="455"/>
      <c r="D206" s="455"/>
      <c r="E206" s="455"/>
      <c r="F206" s="455"/>
    </row>
    <row r="207" spans="1:6" x14ac:dyDescent="0.2">
      <c r="A207" s="455"/>
      <c r="B207" s="455"/>
      <c r="C207" s="455"/>
      <c r="D207" s="455"/>
      <c r="E207" s="455"/>
      <c r="F207" s="455"/>
    </row>
    <row r="208" spans="1:6" x14ac:dyDescent="0.2">
      <c r="A208" s="455"/>
      <c r="B208" s="455"/>
      <c r="C208" s="455"/>
      <c r="D208" s="455"/>
      <c r="E208" s="455"/>
      <c r="F208" s="455"/>
    </row>
    <row r="209" spans="1:6" x14ac:dyDescent="0.2">
      <c r="A209" s="455"/>
      <c r="B209" s="455"/>
      <c r="C209" s="455"/>
      <c r="D209" s="455"/>
      <c r="E209" s="455"/>
      <c r="F209" s="455"/>
    </row>
    <row r="210" spans="1:6" x14ac:dyDescent="0.2">
      <c r="A210" s="455"/>
      <c r="B210" s="455"/>
      <c r="C210" s="455"/>
      <c r="D210" s="455"/>
      <c r="E210" s="455"/>
      <c r="F210" s="455"/>
    </row>
    <row r="211" spans="1:6" x14ac:dyDescent="0.2">
      <c r="A211" s="455"/>
      <c r="B211" s="455"/>
      <c r="C211" s="455"/>
      <c r="D211" s="455"/>
      <c r="E211" s="455"/>
      <c r="F211" s="455"/>
    </row>
    <row r="212" spans="1:6" x14ac:dyDescent="0.2">
      <c r="A212" s="455"/>
      <c r="B212" s="455"/>
      <c r="C212" s="455"/>
      <c r="D212" s="455"/>
      <c r="E212" s="455"/>
      <c r="F212" s="455"/>
    </row>
    <row r="213" spans="1:6" x14ac:dyDescent="0.2">
      <c r="A213" s="455"/>
      <c r="B213" s="455"/>
      <c r="C213" s="455"/>
      <c r="D213" s="455"/>
      <c r="E213" s="455"/>
      <c r="F213" s="455"/>
    </row>
    <row r="214" spans="1:6" x14ac:dyDescent="0.2">
      <c r="A214" s="455"/>
      <c r="B214" s="455"/>
      <c r="C214" s="455"/>
      <c r="D214" s="455"/>
      <c r="E214" s="455"/>
      <c r="F214" s="455"/>
    </row>
    <row r="215" spans="1:6" x14ac:dyDescent="0.2">
      <c r="A215" s="455"/>
      <c r="B215" s="455"/>
      <c r="C215" s="455"/>
      <c r="D215" s="455"/>
      <c r="E215" s="455"/>
      <c r="F215" s="455"/>
    </row>
    <row r="216" spans="1:6" x14ac:dyDescent="0.2">
      <c r="A216" s="455"/>
      <c r="B216" s="455"/>
      <c r="C216" s="455"/>
      <c r="D216" s="455"/>
      <c r="E216" s="455"/>
      <c r="F216" s="455"/>
    </row>
    <row r="217" spans="1:6" x14ac:dyDescent="0.2">
      <c r="A217" s="455"/>
      <c r="B217" s="455"/>
      <c r="C217" s="455"/>
      <c r="D217" s="455"/>
      <c r="E217" s="455"/>
      <c r="F217" s="455"/>
    </row>
    <row r="218" spans="1:6" x14ac:dyDescent="0.2">
      <c r="A218" s="455"/>
      <c r="B218" s="455"/>
      <c r="C218" s="455"/>
      <c r="D218" s="455"/>
      <c r="E218" s="455"/>
      <c r="F218" s="455"/>
    </row>
    <row r="219" spans="1:6" x14ac:dyDescent="0.2">
      <c r="A219" s="455"/>
      <c r="B219" s="455"/>
      <c r="C219" s="455"/>
      <c r="D219" s="455"/>
      <c r="E219" s="455"/>
      <c r="F219" s="455"/>
    </row>
    <row r="220" spans="1:6" x14ac:dyDescent="0.2">
      <c r="A220" s="455"/>
      <c r="B220" s="455"/>
      <c r="C220" s="455"/>
      <c r="D220" s="455"/>
      <c r="E220" s="455"/>
      <c r="F220" s="455"/>
    </row>
    <row r="221" spans="1:6" x14ac:dyDescent="0.2">
      <c r="A221" s="455"/>
      <c r="B221" s="455"/>
      <c r="C221" s="455"/>
      <c r="D221" s="455"/>
      <c r="E221" s="455"/>
      <c r="F221" s="455"/>
    </row>
    <row r="222" spans="1:6" x14ac:dyDescent="0.2">
      <c r="A222" s="455"/>
      <c r="B222" s="455"/>
      <c r="C222" s="455"/>
      <c r="D222" s="455"/>
      <c r="E222" s="455"/>
      <c r="F222" s="455"/>
    </row>
    <row r="223" spans="1:6" x14ac:dyDescent="0.2">
      <c r="A223" s="455"/>
      <c r="B223" s="455"/>
      <c r="C223" s="455"/>
      <c r="D223" s="455"/>
      <c r="E223" s="455"/>
      <c r="F223" s="455"/>
    </row>
    <row r="224" spans="1:6" x14ac:dyDescent="0.2">
      <c r="A224" s="455"/>
      <c r="B224" s="455"/>
      <c r="C224" s="455"/>
      <c r="D224" s="455"/>
      <c r="E224" s="455"/>
      <c r="F224" s="455"/>
    </row>
    <row r="225" spans="1:6" x14ac:dyDescent="0.2">
      <c r="A225" s="455"/>
      <c r="B225" s="455"/>
      <c r="C225" s="455"/>
      <c r="D225" s="455"/>
      <c r="E225" s="455"/>
      <c r="F225" s="455"/>
    </row>
    <row r="226" spans="1:6" x14ac:dyDescent="0.2">
      <c r="A226" s="455"/>
      <c r="B226" s="455"/>
      <c r="C226" s="455"/>
      <c r="D226" s="455"/>
      <c r="E226" s="455"/>
      <c r="F226" s="455"/>
    </row>
    <row r="227" spans="1:6" x14ac:dyDescent="0.2">
      <c r="A227" s="455"/>
      <c r="B227" s="455"/>
      <c r="C227" s="455"/>
      <c r="D227" s="455"/>
      <c r="E227" s="455"/>
      <c r="F227" s="455"/>
    </row>
    <row r="228" spans="1:6" x14ac:dyDescent="0.2">
      <c r="A228" s="455"/>
      <c r="B228" s="455"/>
      <c r="C228" s="455"/>
      <c r="D228" s="455"/>
      <c r="E228" s="455"/>
      <c r="F228" s="455"/>
    </row>
    <row r="229" spans="1:6" x14ac:dyDescent="0.2">
      <c r="A229" s="455"/>
      <c r="B229" s="455"/>
      <c r="C229" s="455"/>
      <c r="D229" s="455"/>
      <c r="E229" s="455"/>
      <c r="F229" s="455"/>
    </row>
    <row r="230" spans="1:6" x14ac:dyDescent="0.2">
      <c r="A230" s="455"/>
      <c r="B230" s="455"/>
      <c r="C230" s="455"/>
      <c r="D230" s="455"/>
      <c r="E230" s="455"/>
      <c r="F230" s="455"/>
    </row>
    <row r="231" spans="1:6" x14ac:dyDescent="0.2">
      <c r="A231" s="455"/>
      <c r="B231" s="455"/>
      <c r="C231" s="455"/>
      <c r="D231" s="455"/>
      <c r="E231" s="455"/>
      <c r="F231" s="455"/>
    </row>
    <row r="232" spans="1:6" x14ac:dyDescent="0.2">
      <c r="A232" s="455"/>
      <c r="B232" s="455"/>
      <c r="C232" s="455"/>
      <c r="D232" s="455"/>
      <c r="E232" s="455"/>
      <c r="F232" s="455"/>
    </row>
    <row r="233" spans="1:6" x14ac:dyDescent="0.2">
      <c r="A233" s="455"/>
      <c r="B233" s="455"/>
      <c r="C233" s="455"/>
      <c r="D233" s="455"/>
      <c r="E233" s="455"/>
      <c r="F233" s="455"/>
    </row>
    <row r="234" spans="1:6" x14ac:dyDescent="0.2">
      <c r="A234" s="455"/>
      <c r="B234" s="455"/>
      <c r="C234" s="455"/>
      <c r="D234" s="455"/>
      <c r="E234" s="455"/>
      <c r="F234" s="455"/>
    </row>
    <row r="235" spans="1:6" x14ac:dyDescent="0.2">
      <c r="A235" s="455"/>
      <c r="B235" s="455"/>
      <c r="C235" s="455"/>
      <c r="D235" s="455"/>
      <c r="E235" s="455"/>
      <c r="F235" s="455"/>
    </row>
    <row r="236" spans="1:6" x14ac:dyDescent="0.2">
      <c r="A236" s="455"/>
      <c r="B236" s="455"/>
      <c r="C236" s="455"/>
      <c r="D236" s="455"/>
      <c r="E236" s="455"/>
      <c r="F236" s="455"/>
    </row>
    <row r="237" spans="1:6" x14ac:dyDescent="0.2">
      <c r="A237" s="455"/>
      <c r="B237" s="455"/>
      <c r="C237" s="455"/>
      <c r="D237" s="455"/>
      <c r="E237" s="455"/>
      <c r="F237" s="455"/>
    </row>
    <row r="238" spans="1:6" x14ac:dyDescent="0.2">
      <c r="A238" s="455"/>
      <c r="B238" s="455"/>
      <c r="C238" s="455"/>
      <c r="D238" s="455"/>
      <c r="E238" s="455"/>
      <c r="F238" s="455"/>
    </row>
    <row r="239" spans="1:6" x14ac:dyDescent="0.2">
      <c r="A239" s="455"/>
      <c r="B239" s="455"/>
      <c r="C239" s="455"/>
      <c r="D239" s="455"/>
      <c r="E239" s="455"/>
      <c r="F239" s="455"/>
    </row>
    <row r="240" spans="1:6" x14ac:dyDescent="0.2">
      <c r="A240" s="455"/>
      <c r="B240" s="455"/>
      <c r="C240" s="455"/>
      <c r="D240" s="455"/>
      <c r="E240" s="455"/>
      <c r="F240" s="455"/>
    </row>
    <row r="241" spans="1:6" x14ac:dyDescent="0.2">
      <c r="A241" s="455"/>
      <c r="B241" s="455"/>
      <c r="C241" s="455"/>
      <c r="D241" s="455"/>
      <c r="E241" s="455"/>
      <c r="F241" s="455"/>
    </row>
    <row r="242" spans="1:6" x14ac:dyDescent="0.2">
      <c r="A242" s="455"/>
      <c r="B242" s="455"/>
      <c r="C242" s="455"/>
      <c r="D242" s="455"/>
      <c r="E242" s="455"/>
      <c r="F242" s="455"/>
    </row>
    <row r="243" spans="1:6" x14ac:dyDescent="0.2">
      <c r="A243" s="455"/>
      <c r="B243" s="455"/>
      <c r="C243" s="455"/>
      <c r="D243" s="455"/>
      <c r="E243" s="455"/>
      <c r="F243" s="455"/>
    </row>
    <row r="244" spans="1:6" x14ac:dyDescent="0.2">
      <c r="A244" s="455"/>
      <c r="B244" s="455"/>
      <c r="C244" s="455"/>
      <c r="D244" s="455"/>
      <c r="E244" s="455"/>
      <c r="F244" s="455"/>
    </row>
    <row r="245" spans="1:6" x14ac:dyDescent="0.2">
      <c r="A245" s="455"/>
      <c r="B245" s="455"/>
      <c r="C245" s="455"/>
      <c r="D245" s="455"/>
      <c r="E245" s="455"/>
      <c r="F245" s="455"/>
    </row>
    <row r="246" spans="1:6" x14ac:dyDescent="0.2">
      <c r="A246" s="455"/>
      <c r="B246" s="455"/>
      <c r="C246" s="455"/>
      <c r="D246" s="455"/>
      <c r="E246" s="455"/>
      <c r="F246" s="455"/>
    </row>
    <row r="247" spans="1:6" x14ac:dyDescent="0.2">
      <c r="A247" s="455"/>
      <c r="B247" s="455"/>
      <c r="C247" s="455"/>
      <c r="D247" s="455"/>
      <c r="E247" s="455"/>
      <c r="F247" s="455"/>
    </row>
    <row r="248" spans="1:6" x14ac:dyDescent="0.2">
      <c r="A248" s="455"/>
      <c r="B248" s="455"/>
      <c r="C248" s="455"/>
      <c r="D248" s="455"/>
      <c r="E248" s="455"/>
      <c r="F248" s="455"/>
    </row>
    <row r="249" spans="1:6" x14ac:dyDescent="0.2">
      <c r="A249" s="455"/>
      <c r="B249" s="455"/>
      <c r="C249" s="455"/>
      <c r="D249" s="455"/>
      <c r="E249" s="455"/>
      <c r="F249" s="455"/>
    </row>
    <row r="250" spans="1:6" x14ac:dyDescent="0.2">
      <c r="A250" s="455"/>
      <c r="B250" s="455"/>
      <c r="C250" s="455"/>
      <c r="D250" s="455"/>
      <c r="E250" s="455"/>
      <c r="F250" s="455"/>
    </row>
    <row r="251" spans="1:6" x14ac:dyDescent="0.2">
      <c r="A251" s="455"/>
      <c r="B251" s="455"/>
      <c r="C251" s="455"/>
      <c r="D251" s="455"/>
      <c r="E251" s="455"/>
      <c r="F251" s="455"/>
    </row>
    <row r="252" spans="1:6" x14ac:dyDescent="0.2">
      <c r="A252" s="455"/>
      <c r="B252" s="455"/>
      <c r="C252" s="455"/>
      <c r="D252" s="455"/>
      <c r="E252" s="455"/>
      <c r="F252" s="455"/>
    </row>
    <row r="253" spans="1:6" x14ac:dyDescent="0.2">
      <c r="A253" s="455"/>
      <c r="B253" s="455"/>
      <c r="C253" s="455"/>
      <c r="D253" s="455"/>
      <c r="E253" s="455"/>
      <c r="F253" s="455"/>
    </row>
    <row r="254" spans="1:6" x14ac:dyDescent="0.2">
      <c r="A254" s="455"/>
      <c r="B254" s="455"/>
      <c r="C254" s="455"/>
      <c r="D254" s="455"/>
      <c r="E254" s="455"/>
      <c r="F254" s="455"/>
    </row>
    <row r="255" spans="1:6" x14ac:dyDescent="0.2">
      <c r="A255" s="455"/>
      <c r="B255" s="455"/>
      <c r="C255" s="455"/>
      <c r="D255" s="455"/>
      <c r="E255" s="455"/>
      <c r="F255" s="455"/>
    </row>
    <row r="256" spans="1:6" x14ac:dyDescent="0.2">
      <c r="A256" s="455"/>
      <c r="B256" s="455"/>
      <c r="C256" s="455"/>
      <c r="D256" s="455"/>
      <c r="E256" s="455"/>
      <c r="F256" s="455"/>
    </row>
    <row r="257" spans="1:6" x14ac:dyDescent="0.2">
      <c r="A257" s="455"/>
      <c r="B257" s="455"/>
      <c r="C257" s="455"/>
      <c r="D257" s="455"/>
      <c r="E257" s="455"/>
      <c r="F257" s="455"/>
    </row>
    <row r="258" spans="1:6" x14ac:dyDescent="0.2">
      <c r="A258" s="455"/>
      <c r="B258" s="455"/>
      <c r="C258" s="455"/>
      <c r="D258" s="455"/>
      <c r="E258" s="455"/>
      <c r="F258" s="455"/>
    </row>
    <row r="259" spans="1:6" x14ac:dyDescent="0.2">
      <c r="A259" s="455"/>
      <c r="B259" s="455"/>
      <c r="C259" s="455"/>
      <c r="D259" s="455"/>
      <c r="E259" s="455"/>
      <c r="F259" s="455"/>
    </row>
    <row r="260" spans="1:6" x14ac:dyDescent="0.2">
      <c r="A260" s="455"/>
      <c r="B260" s="455"/>
      <c r="C260" s="455"/>
      <c r="D260" s="455"/>
      <c r="E260" s="455"/>
      <c r="F260" s="455"/>
    </row>
    <row r="261" spans="1:6" x14ac:dyDescent="0.2">
      <c r="A261" s="455"/>
      <c r="B261" s="455"/>
      <c r="C261" s="455"/>
      <c r="D261" s="455"/>
      <c r="E261" s="455"/>
      <c r="F261" s="455"/>
    </row>
    <row r="262" spans="1:6" x14ac:dyDescent="0.2">
      <c r="A262" s="455"/>
      <c r="B262" s="455"/>
      <c r="C262" s="455"/>
      <c r="D262" s="455"/>
      <c r="E262" s="455"/>
      <c r="F262" s="455"/>
    </row>
    <row r="263" spans="1:6" x14ac:dyDescent="0.2">
      <c r="A263" s="455"/>
      <c r="B263" s="455"/>
      <c r="C263" s="455"/>
      <c r="D263" s="455"/>
      <c r="E263" s="455"/>
      <c r="F263" s="455"/>
    </row>
    <row r="264" spans="1:6" x14ac:dyDescent="0.2">
      <c r="A264" s="455"/>
      <c r="B264" s="455"/>
      <c r="C264" s="455"/>
      <c r="D264" s="455"/>
      <c r="E264" s="455"/>
      <c r="F264" s="455"/>
    </row>
    <row r="265" spans="1:6" x14ac:dyDescent="0.2">
      <c r="A265" s="455"/>
      <c r="B265" s="455"/>
      <c r="C265" s="455"/>
      <c r="D265" s="455"/>
      <c r="E265" s="455"/>
      <c r="F265" s="455"/>
    </row>
    <row r="266" spans="1:6" x14ac:dyDescent="0.2">
      <c r="A266" s="455"/>
      <c r="B266" s="455"/>
      <c r="C266" s="455"/>
      <c r="D266" s="455"/>
      <c r="E266" s="455"/>
      <c r="F266" s="455"/>
    </row>
    <row r="267" spans="1:6" x14ac:dyDescent="0.2">
      <c r="A267" s="455"/>
      <c r="B267" s="455"/>
      <c r="C267" s="455"/>
      <c r="D267" s="455"/>
      <c r="E267" s="455"/>
      <c r="F267" s="455"/>
    </row>
    <row r="268" spans="1:6" x14ac:dyDescent="0.2">
      <c r="A268" s="455"/>
      <c r="B268" s="455"/>
      <c r="C268" s="455"/>
      <c r="D268" s="455"/>
      <c r="E268" s="455"/>
      <c r="F268" s="455"/>
    </row>
    <row r="269" spans="1:6" x14ac:dyDescent="0.2">
      <c r="A269" s="455"/>
      <c r="B269" s="455"/>
      <c r="C269" s="455"/>
      <c r="D269" s="455"/>
      <c r="E269" s="455"/>
      <c r="F269" s="455"/>
    </row>
    <row r="270" spans="1:6" x14ac:dyDescent="0.2">
      <c r="A270" s="455"/>
      <c r="B270" s="455"/>
      <c r="C270" s="455"/>
      <c r="D270" s="455"/>
      <c r="E270" s="455"/>
      <c r="F270" s="455"/>
    </row>
    <row r="271" spans="1:6" x14ac:dyDescent="0.2">
      <c r="A271" s="455"/>
      <c r="B271" s="455"/>
      <c r="C271" s="455"/>
      <c r="D271" s="455"/>
      <c r="E271" s="455"/>
      <c r="F271" s="455"/>
    </row>
    <row r="272" spans="1:6" x14ac:dyDescent="0.2">
      <c r="A272" s="455"/>
      <c r="B272" s="455"/>
      <c r="C272" s="455"/>
      <c r="D272" s="455"/>
      <c r="E272" s="455"/>
      <c r="F272" s="455"/>
    </row>
    <row r="273" spans="1:6" x14ac:dyDescent="0.2">
      <c r="A273" s="455"/>
      <c r="B273" s="455"/>
      <c r="C273" s="455"/>
      <c r="D273" s="455"/>
      <c r="E273" s="455"/>
      <c r="F273" s="455"/>
    </row>
    <row r="274" spans="1:6" x14ac:dyDescent="0.2">
      <c r="A274" s="455"/>
      <c r="B274" s="455"/>
      <c r="C274" s="455"/>
      <c r="D274" s="455"/>
      <c r="E274" s="455"/>
      <c r="F274" s="455"/>
    </row>
    <row r="275" spans="1:6" x14ac:dyDescent="0.2">
      <c r="A275" s="455"/>
      <c r="B275" s="455"/>
      <c r="C275" s="455"/>
      <c r="D275" s="455"/>
      <c r="E275" s="455"/>
      <c r="F275" s="455"/>
    </row>
    <row r="276" spans="1:6" x14ac:dyDescent="0.2">
      <c r="A276" s="455"/>
      <c r="B276" s="455"/>
      <c r="C276" s="455"/>
      <c r="D276" s="455"/>
      <c r="E276" s="455"/>
      <c r="F276" s="455"/>
    </row>
    <row r="277" spans="1:6" x14ac:dyDescent="0.2">
      <c r="A277" s="455"/>
      <c r="B277" s="455"/>
      <c r="C277" s="455"/>
      <c r="D277" s="455"/>
      <c r="E277" s="455"/>
      <c r="F277" s="455"/>
    </row>
    <row r="278" spans="1:6" x14ac:dyDescent="0.2">
      <c r="A278" s="455"/>
      <c r="B278" s="455"/>
      <c r="C278" s="455"/>
      <c r="D278" s="455"/>
      <c r="E278" s="455"/>
      <c r="F278" s="455"/>
    </row>
    <row r="279" spans="1:6" x14ac:dyDescent="0.2">
      <c r="A279" s="455"/>
      <c r="B279" s="455"/>
      <c r="C279" s="455"/>
      <c r="D279" s="455"/>
      <c r="E279" s="455"/>
      <c r="F279" s="455"/>
    </row>
    <row r="280" spans="1:6" x14ac:dyDescent="0.2">
      <c r="A280" s="455"/>
      <c r="B280" s="455"/>
      <c r="C280" s="455"/>
      <c r="D280" s="455"/>
      <c r="E280" s="455"/>
      <c r="F280" s="455"/>
    </row>
    <row r="281" spans="1:6" x14ac:dyDescent="0.2">
      <c r="A281" s="455"/>
      <c r="B281" s="455"/>
      <c r="C281" s="455"/>
      <c r="D281" s="455"/>
      <c r="E281" s="455"/>
      <c r="F281" s="455"/>
    </row>
    <row r="282" spans="1:6" x14ac:dyDescent="0.2">
      <c r="A282" s="455"/>
      <c r="B282" s="455"/>
      <c r="C282" s="455"/>
      <c r="D282" s="455"/>
      <c r="E282" s="455"/>
      <c r="F282" s="455"/>
    </row>
    <row r="283" spans="1:6" x14ac:dyDescent="0.2">
      <c r="A283" s="455"/>
      <c r="B283" s="455"/>
      <c r="C283" s="455"/>
      <c r="D283" s="455"/>
      <c r="E283" s="455"/>
      <c r="F283" s="455"/>
    </row>
    <row r="284" spans="1:6" x14ac:dyDescent="0.2">
      <c r="A284" s="455"/>
      <c r="B284" s="455"/>
      <c r="C284" s="455"/>
      <c r="D284" s="455"/>
      <c r="E284" s="455"/>
      <c r="F284" s="455"/>
    </row>
    <row r="285" spans="1:6" x14ac:dyDescent="0.2">
      <c r="A285" s="455"/>
      <c r="B285" s="455"/>
      <c r="C285" s="455"/>
      <c r="D285" s="455"/>
      <c r="E285" s="455"/>
      <c r="F285" s="455"/>
    </row>
    <row r="286" spans="1:6" x14ac:dyDescent="0.2">
      <c r="A286" s="455"/>
      <c r="B286" s="455"/>
      <c r="C286" s="455"/>
      <c r="D286" s="455"/>
      <c r="E286" s="455"/>
      <c r="F286" s="455"/>
    </row>
    <row r="287" spans="1:6" x14ac:dyDescent="0.2">
      <c r="A287" s="455"/>
      <c r="B287" s="455"/>
      <c r="C287" s="455"/>
      <c r="D287" s="455"/>
      <c r="E287" s="455"/>
      <c r="F287" s="455"/>
    </row>
    <row r="288" spans="1:6" x14ac:dyDescent="0.2">
      <c r="A288" s="455"/>
      <c r="B288" s="455"/>
      <c r="C288" s="455"/>
      <c r="D288" s="455"/>
      <c r="E288" s="455"/>
      <c r="F288" s="455"/>
    </row>
    <row r="289" spans="1:6" x14ac:dyDescent="0.2">
      <c r="A289" s="455"/>
      <c r="B289" s="455"/>
      <c r="C289" s="455"/>
      <c r="D289" s="455"/>
      <c r="E289" s="455"/>
      <c r="F289" s="455"/>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4" customWidth="1"/>
    <col min="2" max="2" width="78.75" style="464" customWidth="1"/>
    <col min="3" max="5" width="10.25" style="464"/>
    <col min="6" max="6" width="4.25" style="464" customWidth="1"/>
    <col min="7" max="256" width="10.25" style="464"/>
    <col min="257" max="257" width="1.25" style="464" customWidth="1"/>
    <col min="258" max="258" width="78.75" style="464" customWidth="1"/>
    <col min="259" max="261" width="10.25" style="464"/>
    <col min="262" max="262" width="4.25" style="464" customWidth="1"/>
    <col min="263" max="512" width="10.25" style="464"/>
    <col min="513" max="513" width="1.25" style="464" customWidth="1"/>
    <col min="514" max="514" width="78.75" style="464" customWidth="1"/>
    <col min="515" max="517" width="10.25" style="464"/>
    <col min="518" max="518" width="4.25" style="464" customWidth="1"/>
    <col min="519" max="768" width="10.25" style="464"/>
    <col min="769" max="769" width="1.25" style="464" customWidth="1"/>
    <col min="770" max="770" width="78.75" style="464" customWidth="1"/>
    <col min="771" max="773" width="10.25" style="464"/>
    <col min="774" max="774" width="4.25" style="464" customWidth="1"/>
    <col min="775" max="1024" width="10.25" style="464"/>
    <col min="1025" max="1025" width="1.25" style="464" customWidth="1"/>
    <col min="1026" max="1026" width="78.75" style="464" customWidth="1"/>
    <col min="1027" max="1029" width="10.25" style="464"/>
    <col min="1030" max="1030" width="4.25" style="464" customWidth="1"/>
    <col min="1031" max="1280" width="10.25" style="464"/>
    <col min="1281" max="1281" width="1.25" style="464" customWidth="1"/>
    <col min="1282" max="1282" width="78.75" style="464" customWidth="1"/>
    <col min="1283" max="1285" width="10.25" style="464"/>
    <col min="1286" max="1286" width="4.25" style="464" customWidth="1"/>
    <col min="1287" max="1536" width="10.25" style="464"/>
    <col min="1537" max="1537" width="1.25" style="464" customWidth="1"/>
    <col min="1538" max="1538" width="78.75" style="464" customWidth="1"/>
    <col min="1539" max="1541" width="10.25" style="464"/>
    <col min="1542" max="1542" width="4.25" style="464" customWidth="1"/>
    <col min="1543" max="1792" width="10.25" style="464"/>
    <col min="1793" max="1793" width="1.25" style="464" customWidth="1"/>
    <col min="1794" max="1794" width="78.75" style="464" customWidth="1"/>
    <col min="1795" max="1797" width="10.25" style="464"/>
    <col min="1798" max="1798" width="4.25" style="464" customWidth="1"/>
    <col min="1799" max="2048" width="10.25" style="464"/>
    <col min="2049" max="2049" width="1.25" style="464" customWidth="1"/>
    <col min="2050" max="2050" width="78.75" style="464" customWidth="1"/>
    <col min="2051" max="2053" width="10.25" style="464"/>
    <col min="2054" max="2054" width="4.25" style="464" customWidth="1"/>
    <col min="2055" max="2304" width="10.25" style="464"/>
    <col min="2305" max="2305" width="1.25" style="464" customWidth="1"/>
    <col min="2306" max="2306" width="78.75" style="464" customWidth="1"/>
    <col min="2307" max="2309" width="10.25" style="464"/>
    <col min="2310" max="2310" width="4.25" style="464" customWidth="1"/>
    <col min="2311" max="2560" width="10.25" style="464"/>
    <col min="2561" max="2561" width="1.25" style="464" customWidth="1"/>
    <col min="2562" max="2562" width="78.75" style="464" customWidth="1"/>
    <col min="2563" max="2565" width="10.25" style="464"/>
    <col min="2566" max="2566" width="4.25" style="464" customWidth="1"/>
    <col min="2567" max="2816" width="10.25" style="464"/>
    <col min="2817" max="2817" width="1.25" style="464" customWidth="1"/>
    <col min="2818" max="2818" width="78.75" style="464" customWidth="1"/>
    <col min="2819" max="2821" width="10.25" style="464"/>
    <col min="2822" max="2822" width="4.25" style="464" customWidth="1"/>
    <col min="2823" max="3072" width="10.25" style="464"/>
    <col min="3073" max="3073" width="1.25" style="464" customWidth="1"/>
    <col min="3074" max="3074" width="78.75" style="464" customWidth="1"/>
    <col min="3075" max="3077" width="10.25" style="464"/>
    <col min="3078" max="3078" width="4.25" style="464" customWidth="1"/>
    <col min="3079" max="3328" width="10.25" style="464"/>
    <col min="3329" max="3329" width="1.25" style="464" customWidth="1"/>
    <col min="3330" max="3330" width="78.75" style="464" customWidth="1"/>
    <col min="3331" max="3333" width="10.25" style="464"/>
    <col min="3334" max="3334" width="4.25" style="464" customWidth="1"/>
    <col min="3335" max="3584" width="10.25" style="464"/>
    <col min="3585" max="3585" width="1.25" style="464" customWidth="1"/>
    <col min="3586" max="3586" width="78.75" style="464" customWidth="1"/>
    <col min="3587" max="3589" width="10.25" style="464"/>
    <col min="3590" max="3590" width="4.25" style="464" customWidth="1"/>
    <col min="3591" max="3840" width="10.25" style="464"/>
    <col min="3841" max="3841" width="1.25" style="464" customWidth="1"/>
    <col min="3842" max="3842" width="78.75" style="464" customWidth="1"/>
    <col min="3843" max="3845" width="10.25" style="464"/>
    <col min="3846" max="3846" width="4.25" style="464" customWidth="1"/>
    <col min="3847" max="4096" width="10.25" style="464"/>
    <col min="4097" max="4097" width="1.25" style="464" customWidth="1"/>
    <col min="4098" max="4098" width="78.75" style="464" customWidth="1"/>
    <col min="4099" max="4101" width="10.25" style="464"/>
    <col min="4102" max="4102" width="4.25" style="464" customWidth="1"/>
    <col min="4103" max="4352" width="10.25" style="464"/>
    <col min="4353" max="4353" width="1.25" style="464" customWidth="1"/>
    <col min="4354" max="4354" width="78.75" style="464" customWidth="1"/>
    <col min="4355" max="4357" width="10.25" style="464"/>
    <col min="4358" max="4358" width="4.25" style="464" customWidth="1"/>
    <col min="4359" max="4608" width="10.25" style="464"/>
    <col min="4609" max="4609" width="1.25" style="464" customWidth="1"/>
    <col min="4610" max="4610" width="78.75" style="464" customWidth="1"/>
    <col min="4611" max="4613" width="10.25" style="464"/>
    <col min="4614" max="4614" width="4.25" style="464" customWidth="1"/>
    <col min="4615" max="4864" width="10.25" style="464"/>
    <col min="4865" max="4865" width="1.25" style="464" customWidth="1"/>
    <col min="4866" max="4866" width="78.75" style="464" customWidth="1"/>
    <col min="4867" max="4869" width="10.25" style="464"/>
    <col min="4870" max="4870" width="4.25" style="464" customWidth="1"/>
    <col min="4871" max="5120" width="10.25" style="464"/>
    <col min="5121" max="5121" width="1.25" style="464" customWidth="1"/>
    <col min="5122" max="5122" width="78.75" style="464" customWidth="1"/>
    <col min="5123" max="5125" width="10.25" style="464"/>
    <col min="5126" max="5126" width="4.25" style="464" customWidth="1"/>
    <col min="5127" max="5376" width="10.25" style="464"/>
    <col min="5377" max="5377" width="1.25" style="464" customWidth="1"/>
    <col min="5378" max="5378" width="78.75" style="464" customWidth="1"/>
    <col min="5379" max="5381" width="10.25" style="464"/>
    <col min="5382" max="5382" width="4.25" style="464" customWidth="1"/>
    <col min="5383" max="5632" width="10.25" style="464"/>
    <col min="5633" max="5633" width="1.25" style="464" customWidth="1"/>
    <col min="5634" max="5634" width="78.75" style="464" customWidth="1"/>
    <col min="5635" max="5637" width="10.25" style="464"/>
    <col min="5638" max="5638" width="4.25" style="464" customWidth="1"/>
    <col min="5639" max="5888" width="10.25" style="464"/>
    <col min="5889" max="5889" width="1.25" style="464" customWidth="1"/>
    <col min="5890" max="5890" width="78.75" style="464" customWidth="1"/>
    <col min="5891" max="5893" width="10.25" style="464"/>
    <col min="5894" max="5894" width="4.25" style="464" customWidth="1"/>
    <col min="5895" max="6144" width="10.25" style="464"/>
    <col min="6145" max="6145" width="1.25" style="464" customWidth="1"/>
    <col min="6146" max="6146" width="78.75" style="464" customWidth="1"/>
    <col min="6147" max="6149" width="10.25" style="464"/>
    <col min="6150" max="6150" width="4.25" style="464" customWidth="1"/>
    <col min="6151" max="6400" width="10.25" style="464"/>
    <col min="6401" max="6401" width="1.25" style="464" customWidth="1"/>
    <col min="6402" max="6402" width="78.75" style="464" customWidth="1"/>
    <col min="6403" max="6405" width="10.25" style="464"/>
    <col min="6406" max="6406" width="4.25" style="464" customWidth="1"/>
    <col min="6407" max="6656" width="10.25" style="464"/>
    <col min="6657" max="6657" width="1.25" style="464" customWidth="1"/>
    <col min="6658" max="6658" width="78.75" style="464" customWidth="1"/>
    <col min="6659" max="6661" width="10.25" style="464"/>
    <col min="6662" max="6662" width="4.25" style="464" customWidth="1"/>
    <col min="6663" max="6912" width="10.25" style="464"/>
    <col min="6913" max="6913" width="1.25" style="464" customWidth="1"/>
    <col min="6914" max="6914" width="78.75" style="464" customWidth="1"/>
    <col min="6915" max="6917" width="10.25" style="464"/>
    <col min="6918" max="6918" width="4.25" style="464" customWidth="1"/>
    <col min="6919" max="7168" width="10.25" style="464"/>
    <col min="7169" max="7169" width="1.25" style="464" customWidth="1"/>
    <col min="7170" max="7170" width="78.75" style="464" customWidth="1"/>
    <col min="7171" max="7173" width="10.25" style="464"/>
    <col min="7174" max="7174" width="4.25" style="464" customWidth="1"/>
    <col min="7175" max="7424" width="10.25" style="464"/>
    <col min="7425" max="7425" width="1.25" style="464" customWidth="1"/>
    <col min="7426" max="7426" width="78.75" style="464" customWidth="1"/>
    <col min="7427" max="7429" width="10.25" style="464"/>
    <col min="7430" max="7430" width="4.25" style="464" customWidth="1"/>
    <col min="7431" max="7680" width="10.25" style="464"/>
    <col min="7681" max="7681" width="1.25" style="464" customWidth="1"/>
    <col min="7682" max="7682" width="78.75" style="464" customWidth="1"/>
    <col min="7683" max="7685" width="10.25" style="464"/>
    <col min="7686" max="7686" width="4.25" style="464" customWidth="1"/>
    <col min="7687" max="7936" width="10.25" style="464"/>
    <col min="7937" max="7937" width="1.25" style="464" customWidth="1"/>
    <col min="7938" max="7938" width="78.75" style="464" customWidth="1"/>
    <col min="7939" max="7941" width="10.25" style="464"/>
    <col min="7942" max="7942" width="4.25" style="464" customWidth="1"/>
    <col min="7943" max="8192" width="10.25" style="464"/>
    <col min="8193" max="8193" width="1.25" style="464" customWidth="1"/>
    <col min="8194" max="8194" width="78.75" style="464" customWidth="1"/>
    <col min="8195" max="8197" width="10.25" style="464"/>
    <col min="8198" max="8198" width="4.25" style="464" customWidth="1"/>
    <col min="8199" max="8448" width="10.25" style="464"/>
    <col min="8449" max="8449" width="1.25" style="464" customWidth="1"/>
    <col min="8450" max="8450" width="78.75" style="464" customWidth="1"/>
    <col min="8451" max="8453" width="10.25" style="464"/>
    <col min="8454" max="8454" width="4.25" style="464" customWidth="1"/>
    <col min="8455" max="8704" width="10.25" style="464"/>
    <col min="8705" max="8705" width="1.25" style="464" customWidth="1"/>
    <col min="8706" max="8706" width="78.75" style="464" customWidth="1"/>
    <col min="8707" max="8709" width="10.25" style="464"/>
    <col min="8710" max="8710" width="4.25" style="464" customWidth="1"/>
    <col min="8711" max="8960" width="10.25" style="464"/>
    <col min="8961" max="8961" width="1.25" style="464" customWidth="1"/>
    <col min="8962" max="8962" width="78.75" style="464" customWidth="1"/>
    <col min="8963" max="8965" width="10.25" style="464"/>
    <col min="8966" max="8966" width="4.25" style="464" customWidth="1"/>
    <col min="8967" max="9216" width="10.25" style="464"/>
    <col min="9217" max="9217" width="1.25" style="464" customWidth="1"/>
    <col min="9218" max="9218" width="78.75" style="464" customWidth="1"/>
    <col min="9219" max="9221" width="10.25" style="464"/>
    <col min="9222" max="9222" width="4.25" style="464" customWidth="1"/>
    <col min="9223" max="9472" width="10.25" style="464"/>
    <col min="9473" max="9473" width="1.25" style="464" customWidth="1"/>
    <col min="9474" max="9474" width="78.75" style="464" customWidth="1"/>
    <col min="9475" max="9477" width="10.25" style="464"/>
    <col min="9478" max="9478" width="4.25" style="464" customWidth="1"/>
    <col min="9479" max="9728" width="10.25" style="464"/>
    <col min="9729" max="9729" width="1.25" style="464" customWidth="1"/>
    <col min="9730" max="9730" width="78.75" style="464" customWidth="1"/>
    <col min="9731" max="9733" width="10.25" style="464"/>
    <col min="9734" max="9734" width="4.25" style="464" customWidth="1"/>
    <col min="9735" max="9984" width="10.25" style="464"/>
    <col min="9985" max="9985" width="1.25" style="464" customWidth="1"/>
    <col min="9986" max="9986" width="78.75" style="464" customWidth="1"/>
    <col min="9987" max="9989" width="10.25" style="464"/>
    <col min="9990" max="9990" width="4.25" style="464" customWidth="1"/>
    <col min="9991" max="10240" width="10.25" style="464"/>
    <col min="10241" max="10241" width="1.25" style="464" customWidth="1"/>
    <col min="10242" max="10242" width="78.75" style="464" customWidth="1"/>
    <col min="10243" max="10245" width="10.25" style="464"/>
    <col min="10246" max="10246" width="4.25" style="464" customWidth="1"/>
    <col min="10247" max="10496" width="10.25" style="464"/>
    <col min="10497" max="10497" width="1.25" style="464" customWidth="1"/>
    <col min="10498" max="10498" width="78.75" style="464" customWidth="1"/>
    <col min="10499" max="10501" width="10.25" style="464"/>
    <col min="10502" max="10502" width="4.25" style="464" customWidth="1"/>
    <col min="10503" max="10752" width="10.25" style="464"/>
    <col min="10753" max="10753" width="1.25" style="464" customWidth="1"/>
    <col min="10754" max="10754" width="78.75" style="464" customWidth="1"/>
    <col min="10755" max="10757" width="10.25" style="464"/>
    <col min="10758" max="10758" width="4.25" style="464" customWidth="1"/>
    <col min="10759" max="11008" width="10.25" style="464"/>
    <col min="11009" max="11009" width="1.25" style="464" customWidth="1"/>
    <col min="11010" max="11010" width="78.75" style="464" customWidth="1"/>
    <col min="11011" max="11013" width="10.25" style="464"/>
    <col min="11014" max="11014" width="4.25" style="464" customWidth="1"/>
    <col min="11015" max="11264" width="10.25" style="464"/>
    <col min="11265" max="11265" width="1.25" style="464" customWidth="1"/>
    <col min="11266" max="11266" width="78.75" style="464" customWidth="1"/>
    <col min="11267" max="11269" width="10.25" style="464"/>
    <col min="11270" max="11270" width="4.25" style="464" customWidth="1"/>
    <col min="11271" max="11520" width="10.25" style="464"/>
    <col min="11521" max="11521" width="1.25" style="464" customWidth="1"/>
    <col min="11522" max="11522" width="78.75" style="464" customWidth="1"/>
    <col min="11523" max="11525" width="10.25" style="464"/>
    <col min="11526" max="11526" width="4.25" style="464" customWidth="1"/>
    <col min="11527" max="11776" width="10.25" style="464"/>
    <col min="11777" max="11777" width="1.25" style="464" customWidth="1"/>
    <col min="11778" max="11778" width="78.75" style="464" customWidth="1"/>
    <col min="11779" max="11781" width="10.25" style="464"/>
    <col min="11782" max="11782" width="4.25" style="464" customWidth="1"/>
    <col min="11783" max="12032" width="10.25" style="464"/>
    <col min="12033" max="12033" width="1.25" style="464" customWidth="1"/>
    <col min="12034" max="12034" width="78.75" style="464" customWidth="1"/>
    <col min="12035" max="12037" width="10.25" style="464"/>
    <col min="12038" max="12038" width="4.25" style="464" customWidth="1"/>
    <col min="12039" max="12288" width="10.25" style="464"/>
    <col min="12289" max="12289" width="1.25" style="464" customWidth="1"/>
    <col min="12290" max="12290" width="78.75" style="464" customWidth="1"/>
    <col min="12291" max="12293" width="10.25" style="464"/>
    <col min="12294" max="12294" width="4.25" style="464" customWidth="1"/>
    <col min="12295" max="12544" width="10.25" style="464"/>
    <col min="12545" max="12545" width="1.25" style="464" customWidth="1"/>
    <col min="12546" max="12546" width="78.75" style="464" customWidth="1"/>
    <col min="12547" max="12549" width="10.25" style="464"/>
    <col min="12550" max="12550" width="4.25" style="464" customWidth="1"/>
    <col min="12551" max="12800" width="10.25" style="464"/>
    <col min="12801" max="12801" width="1.25" style="464" customWidth="1"/>
    <col min="12802" max="12802" width="78.75" style="464" customWidth="1"/>
    <col min="12803" max="12805" width="10.25" style="464"/>
    <col min="12806" max="12806" width="4.25" style="464" customWidth="1"/>
    <col min="12807" max="13056" width="10.25" style="464"/>
    <col min="13057" max="13057" width="1.25" style="464" customWidth="1"/>
    <col min="13058" max="13058" width="78.75" style="464" customWidth="1"/>
    <col min="13059" max="13061" width="10.25" style="464"/>
    <col min="13062" max="13062" width="4.25" style="464" customWidth="1"/>
    <col min="13063" max="13312" width="10.25" style="464"/>
    <col min="13313" max="13313" width="1.25" style="464" customWidth="1"/>
    <col min="13314" max="13314" width="78.75" style="464" customWidth="1"/>
    <col min="13315" max="13317" width="10.25" style="464"/>
    <col min="13318" max="13318" width="4.25" style="464" customWidth="1"/>
    <col min="13319" max="13568" width="10.25" style="464"/>
    <col min="13569" max="13569" width="1.25" style="464" customWidth="1"/>
    <col min="13570" max="13570" width="78.75" style="464" customWidth="1"/>
    <col min="13571" max="13573" width="10.25" style="464"/>
    <col min="13574" max="13574" width="4.25" style="464" customWidth="1"/>
    <col min="13575" max="13824" width="10.25" style="464"/>
    <col min="13825" max="13825" width="1.25" style="464" customWidth="1"/>
    <col min="13826" max="13826" width="78.75" style="464" customWidth="1"/>
    <col min="13827" max="13829" width="10.25" style="464"/>
    <col min="13830" max="13830" width="4.25" style="464" customWidth="1"/>
    <col min="13831" max="14080" width="10.25" style="464"/>
    <col min="14081" max="14081" width="1.25" style="464" customWidth="1"/>
    <col min="14082" max="14082" width="78.75" style="464" customWidth="1"/>
    <col min="14083" max="14085" width="10.25" style="464"/>
    <col min="14086" max="14086" width="4.25" style="464" customWidth="1"/>
    <col min="14087" max="14336" width="10.25" style="464"/>
    <col min="14337" max="14337" width="1.25" style="464" customWidth="1"/>
    <col min="14338" max="14338" width="78.75" style="464" customWidth="1"/>
    <col min="14339" max="14341" width="10.25" style="464"/>
    <col min="14342" max="14342" width="4.25" style="464" customWidth="1"/>
    <col min="14343" max="14592" width="10.25" style="464"/>
    <col min="14593" max="14593" width="1.25" style="464" customWidth="1"/>
    <col min="14594" max="14594" width="78.75" style="464" customWidth="1"/>
    <col min="14595" max="14597" width="10.25" style="464"/>
    <col min="14598" max="14598" width="4.25" style="464" customWidth="1"/>
    <col min="14599" max="14848" width="10.25" style="464"/>
    <col min="14849" max="14849" width="1.25" style="464" customWidth="1"/>
    <col min="14850" max="14850" width="78.75" style="464" customWidth="1"/>
    <col min="14851" max="14853" width="10.25" style="464"/>
    <col min="14854" max="14854" width="4.25" style="464" customWidth="1"/>
    <col min="14855" max="15104" width="10.25" style="464"/>
    <col min="15105" max="15105" width="1.25" style="464" customWidth="1"/>
    <col min="15106" max="15106" width="78.75" style="464" customWidth="1"/>
    <col min="15107" max="15109" width="10.25" style="464"/>
    <col min="15110" max="15110" width="4.25" style="464" customWidth="1"/>
    <col min="15111" max="15360" width="10.25" style="464"/>
    <col min="15361" max="15361" width="1.25" style="464" customWidth="1"/>
    <col min="15362" max="15362" width="78.75" style="464" customWidth="1"/>
    <col min="15363" max="15365" width="10.25" style="464"/>
    <col min="15366" max="15366" width="4.25" style="464" customWidth="1"/>
    <col min="15367" max="15616" width="10.25" style="464"/>
    <col min="15617" max="15617" width="1.25" style="464" customWidth="1"/>
    <col min="15618" max="15618" width="78.75" style="464" customWidth="1"/>
    <col min="15619" max="15621" width="10.25" style="464"/>
    <col min="15622" max="15622" width="4.25" style="464" customWidth="1"/>
    <col min="15623" max="15872" width="10.25" style="464"/>
    <col min="15873" max="15873" width="1.25" style="464" customWidth="1"/>
    <col min="15874" max="15874" width="78.75" style="464" customWidth="1"/>
    <col min="15875" max="15877" width="10.25" style="464"/>
    <col min="15878" max="15878" width="4.25" style="464" customWidth="1"/>
    <col min="15879" max="16128" width="10.25" style="464"/>
    <col min="16129" max="16129" width="1.25" style="464" customWidth="1"/>
    <col min="16130" max="16130" width="78.75" style="464" customWidth="1"/>
    <col min="16131" max="16133" width="10.25" style="464"/>
    <col min="16134" max="16134" width="4.25" style="464" customWidth="1"/>
    <col min="16135" max="16384" width="10.25" style="464"/>
  </cols>
  <sheetData>
    <row r="1" spans="1:5" ht="39.75" customHeight="1" x14ac:dyDescent="0.2">
      <c r="A1" s="462"/>
      <c r="B1" s="463" t="s">
        <v>6</v>
      </c>
    </row>
    <row r="2" spans="1:5" ht="25.5" customHeight="1" x14ac:dyDescent="0.2">
      <c r="B2" s="465" t="s">
        <v>422</v>
      </c>
    </row>
    <row r="3" spans="1:5" ht="24.95" customHeight="1" x14ac:dyDescent="0.2">
      <c r="A3" s="466"/>
      <c r="B3" s="467" t="s">
        <v>423</v>
      </c>
    </row>
    <row r="4" spans="1:5" ht="24.75" customHeight="1" x14ac:dyDescent="0.2">
      <c r="A4" s="466"/>
      <c r="B4" s="468"/>
    </row>
    <row r="5" spans="1:5" s="471" customFormat="1" ht="60" x14ac:dyDescent="0.2">
      <c r="A5" s="469"/>
      <c r="B5" s="470" t="s">
        <v>424</v>
      </c>
      <c r="C5" s="469"/>
      <c r="D5" s="469"/>
      <c r="E5" s="469"/>
    </row>
    <row r="6" spans="1:5" s="471" customFormat="1" ht="10.15" customHeight="1" x14ac:dyDescent="0.2">
      <c r="A6" s="469"/>
      <c r="B6" s="470"/>
      <c r="C6" s="469"/>
      <c r="D6" s="469"/>
      <c r="E6" s="469"/>
    </row>
    <row r="7" spans="1:5" ht="96" x14ac:dyDescent="0.2">
      <c r="A7" s="466"/>
      <c r="B7" s="470" t="s">
        <v>425</v>
      </c>
      <c r="C7" s="466"/>
      <c r="D7" s="466"/>
      <c r="E7" s="466"/>
    </row>
    <row r="8" spans="1:5" ht="10.15" customHeight="1" x14ac:dyDescent="0.2">
      <c r="A8" s="466"/>
      <c r="B8" s="466"/>
      <c r="C8" s="466"/>
      <c r="D8" s="466"/>
      <c r="E8" s="466"/>
    </row>
    <row r="9" spans="1:5" ht="204" x14ac:dyDescent="0.2">
      <c r="A9" s="466"/>
      <c r="B9" s="470" t="s">
        <v>426</v>
      </c>
      <c r="C9" s="466"/>
      <c r="D9" s="466"/>
      <c r="E9" s="466"/>
    </row>
    <row r="10" spans="1:5" ht="10.15" customHeight="1" x14ac:dyDescent="0.2">
      <c r="A10" s="466"/>
      <c r="B10" s="472"/>
      <c r="C10" s="466"/>
      <c r="D10" s="466"/>
      <c r="E10" s="466"/>
    </row>
    <row r="11" spans="1:5" ht="36" x14ac:dyDescent="0.2">
      <c r="A11" s="466"/>
      <c r="B11" s="470" t="s">
        <v>427</v>
      </c>
      <c r="C11" s="466"/>
      <c r="D11" s="466"/>
      <c r="E11" s="466"/>
    </row>
    <row r="12" spans="1:5" ht="9" customHeight="1" x14ac:dyDescent="0.2">
      <c r="A12" s="466"/>
      <c r="B12" s="472"/>
      <c r="C12" s="466"/>
      <c r="D12" s="466"/>
      <c r="E12" s="466"/>
    </row>
    <row r="13" spans="1:5" ht="96" x14ac:dyDescent="0.2">
      <c r="A13" s="466"/>
      <c r="B13" s="470" t="s">
        <v>428</v>
      </c>
      <c r="C13" s="466"/>
      <c r="D13" s="466"/>
      <c r="E13" s="466"/>
    </row>
    <row r="14" spans="1:5" ht="9" customHeight="1" x14ac:dyDescent="0.2">
      <c r="A14" s="466"/>
      <c r="B14" s="472"/>
      <c r="C14" s="466"/>
      <c r="D14" s="466"/>
      <c r="E14" s="466"/>
    </row>
    <row r="15" spans="1:5" ht="96" x14ac:dyDescent="0.2">
      <c r="A15" s="466"/>
      <c r="B15" s="470" t="s">
        <v>429</v>
      </c>
      <c r="C15" s="466"/>
      <c r="D15" s="466"/>
      <c r="E15" s="466"/>
    </row>
    <row r="16" spans="1:5" ht="9" customHeight="1" x14ac:dyDescent="0.2">
      <c r="A16" s="466"/>
      <c r="B16" s="472"/>
      <c r="C16" s="466"/>
      <c r="D16" s="466"/>
      <c r="E16" s="466"/>
    </row>
    <row r="17" spans="1:8" ht="120" x14ac:dyDescent="0.2">
      <c r="A17" s="466"/>
      <c r="B17" s="470" t="s">
        <v>430</v>
      </c>
      <c r="C17" s="466"/>
      <c r="D17" s="466"/>
      <c r="E17" s="466"/>
    </row>
    <row r="18" spans="1:8" ht="9" customHeight="1" x14ac:dyDescent="0.2">
      <c r="A18" s="466"/>
      <c r="B18" s="472"/>
      <c r="C18" s="466"/>
      <c r="D18" s="466"/>
      <c r="E18" s="466"/>
    </row>
    <row r="19" spans="1:8" ht="168" x14ac:dyDescent="0.2">
      <c r="A19" s="466"/>
      <c r="B19" s="470" t="s">
        <v>431</v>
      </c>
      <c r="C19" s="466"/>
      <c r="D19" s="466"/>
      <c r="E19" s="466"/>
    </row>
    <row r="20" spans="1:8" ht="9" customHeight="1" x14ac:dyDescent="0.2">
      <c r="A20" s="466"/>
      <c r="B20" s="472"/>
      <c r="C20" s="466"/>
      <c r="D20" s="466"/>
      <c r="E20" s="466"/>
    </row>
    <row r="21" spans="1:8" ht="24" x14ac:dyDescent="0.2">
      <c r="A21" s="466"/>
      <c r="B21" s="470" t="s">
        <v>432</v>
      </c>
      <c r="C21" s="466"/>
      <c r="D21" s="466"/>
      <c r="E21" s="466"/>
    </row>
    <row r="22" spans="1:8" ht="9" customHeight="1" x14ac:dyDescent="0.2">
      <c r="A22" s="466"/>
      <c r="B22" s="472"/>
      <c r="C22" s="466"/>
      <c r="D22" s="466"/>
      <c r="E22" s="466"/>
    </row>
    <row r="23" spans="1:8" ht="96" x14ac:dyDescent="0.2">
      <c r="A23" s="466"/>
      <c r="B23" s="470" t="s">
        <v>433</v>
      </c>
      <c r="C23" s="466"/>
      <c r="D23" s="466"/>
      <c r="E23" s="466"/>
    </row>
    <row r="24" spans="1:8" ht="9" customHeight="1" x14ac:dyDescent="0.2">
      <c r="A24" s="466"/>
      <c r="B24" s="472"/>
      <c r="C24" s="466"/>
      <c r="D24" s="466"/>
      <c r="E24" s="466"/>
    </row>
    <row r="25" spans="1:8" ht="24" x14ac:dyDescent="0.2">
      <c r="A25" s="466"/>
      <c r="B25" s="470" t="s">
        <v>434</v>
      </c>
      <c r="C25" s="466"/>
      <c r="D25" s="466"/>
      <c r="E25" s="466"/>
    </row>
    <row r="26" spans="1:8" ht="24" x14ac:dyDescent="0.2">
      <c r="A26" s="466"/>
      <c r="B26" s="473" t="s">
        <v>435</v>
      </c>
      <c r="C26" s="473"/>
      <c r="D26" s="473"/>
      <c r="E26" s="473"/>
      <c r="F26" s="473"/>
      <c r="G26" s="473"/>
      <c r="H26" s="473"/>
    </row>
    <row r="27" spans="1:8" x14ac:dyDescent="0.2">
      <c r="A27" s="466"/>
      <c r="B27" s="473"/>
      <c r="C27" s="473"/>
      <c r="D27" s="473"/>
      <c r="E27" s="473"/>
      <c r="F27" s="473"/>
      <c r="G27" s="473"/>
      <c r="H27" s="473"/>
    </row>
    <row r="28" spans="1:8" x14ac:dyDescent="0.2">
      <c r="A28" s="466"/>
      <c r="B28" s="466"/>
      <c r="C28" s="466"/>
      <c r="D28" s="466"/>
      <c r="E28" s="466"/>
    </row>
    <row r="29" spans="1:8" x14ac:dyDescent="0.2">
      <c r="A29" s="466"/>
      <c r="B29" s="466"/>
      <c r="C29" s="466"/>
      <c r="D29" s="466"/>
      <c r="E29" s="466"/>
    </row>
    <row r="30" spans="1:8" x14ac:dyDescent="0.2">
      <c r="A30" s="460"/>
      <c r="B30" s="460"/>
      <c r="C30" s="460"/>
      <c r="D30" s="460"/>
      <c r="E30" s="460"/>
    </row>
    <row r="31" spans="1:8" x14ac:dyDescent="0.2">
      <c r="A31" s="466"/>
      <c r="B31" s="466"/>
      <c r="C31" s="466"/>
      <c r="D31" s="466"/>
      <c r="E31" s="466"/>
    </row>
    <row r="32" spans="1:8" x14ac:dyDescent="0.2">
      <c r="A32" s="466"/>
      <c r="B32" s="466"/>
      <c r="C32" s="466"/>
      <c r="D32" s="466"/>
      <c r="E32" s="466"/>
    </row>
    <row r="33" spans="1:9" ht="8.1" customHeight="1" x14ac:dyDescent="0.2">
      <c r="A33" s="466"/>
      <c r="B33" s="466"/>
      <c r="C33" s="466"/>
      <c r="D33" s="466"/>
      <c r="E33" s="466"/>
    </row>
    <row r="34" spans="1:9" ht="13.5" customHeight="1" x14ac:dyDescent="0.2">
      <c r="A34" s="466"/>
      <c r="B34" s="466"/>
      <c r="C34" s="466"/>
      <c r="D34" s="466"/>
      <c r="E34" s="466"/>
    </row>
    <row r="35" spans="1:9" x14ac:dyDescent="0.2">
      <c r="A35" s="466"/>
      <c r="B35" s="466"/>
      <c r="C35" s="466"/>
      <c r="D35" s="466"/>
      <c r="E35" s="466"/>
    </row>
    <row r="36" spans="1:9" x14ac:dyDescent="0.2">
      <c r="A36" s="466"/>
      <c r="B36" s="466"/>
      <c r="C36" s="466"/>
      <c r="D36" s="466"/>
      <c r="E36" s="466"/>
      <c r="I36" s="474"/>
    </row>
    <row r="37" spans="1:9" x14ac:dyDescent="0.2">
      <c r="A37" s="466"/>
      <c r="B37" s="466"/>
      <c r="C37" s="466"/>
      <c r="D37" s="466"/>
      <c r="E37" s="466"/>
    </row>
    <row r="38" spans="1:9" x14ac:dyDescent="0.2">
      <c r="A38" s="466"/>
      <c r="B38" s="466"/>
      <c r="C38" s="466"/>
      <c r="D38" s="466"/>
      <c r="E38" s="466"/>
    </row>
    <row r="39" spans="1:9" x14ac:dyDescent="0.2">
      <c r="A39" s="466"/>
      <c r="B39" s="466"/>
      <c r="C39" s="466"/>
      <c r="D39" s="466"/>
      <c r="E39" s="466"/>
    </row>
    <row r="40" spans="1:9" ht="33" customHeight="1" x14ac:dyDescent="0.2">
      <c r="A40" s="466"/>
      <c r="B40" s="466"/>
      <c r="C40" s="466"/>
      <c r="D40" s="466"/>
      <c r="E40" s="466"/>
    </row>
    <row r="41" spans="1:9" ht="16.5" customHeight="1" x14ac:dyDescent="0.2">
      <c r="A41" s="466"/>
      <c r="B41" s="466"/>
      <c r="C41" s="466"/>
      <c r="D41" s="466"/>
      <c r="E41" s="466"/>
    </row>
    <row r="42" spans="1:9" x14ac:dyDescent="0.2">
      <c r="A42" s="466"/>
      <c r="B42" s="466"/>
      <c r="C42" s="466"/>
      <c r="D42" s="466"/>
      <c r="E42" s="466"/>
    </row>
    <row r="43" spans="1:9" x14ac:dyDescent="0.2">
      <c r="A43" s="466"/>
      <c r="B43" s="466"/>
      <c r="C43" s="466"/>
      <c r="D43" s="466"/>
      <c r="E43" s="466"/>
    </row>
    <row r="44" spans="1:9" x14ac:dyDescent="0.2">
      <c r="A44" s="466"/>
      <c r="B44" s="466"/>
      <c r="C44" s="466"/>
      <c r="D44" s="466"/>
      <c r="E44" s="466"/>
    </row>
    <row r="45" spans="1:9" x14ac:dyDescent="0.2">
      <c r="A45" s="466"/>
      <c r="B45" s="466"/>
      <c r="C45" s="466"/>
      <c r="D45" s="466"/>
      <c r="E45" s="466"/>
    </row>
    <row r="46" spans="1:9" x14ac:dyDescent="0.2">
      <c r="A46" s="466"/>
      <c r="B46" s="466"/>
      <c r="C46" s="466"/>
      <c r="D46" s="466"/>
      <c r="E46" s="466"/>
    </row>
    <row r="47" spans="1:9" x14ac:dyDescent="0.2">
      <c r="A47" s="466"/>
      <c r="B47" s="466"/>
      <c r="C47" s="466"/>
      <c r="D47" s="466"/>
      <c r="E47" s="466"/>
    </row>
    <row r="48" spans="1:9" x14ac:dyDescent="0.2">
      <c r="A48" s="466"/>
      <c r="B48" s="466"/>
      <c r="C48" s="466"/>
      <c r="D48" s="466"/>
      <c r="E48" s="466"/>
    </row>
    <row r="49" spans="1:5" x14ac:dyDescent="0.2">
      <c r="A49" s="466"/>
      <c r="B49" s="466"/>
      <c r="C49" s="466"/>
      <c r="D49" s="466"/>
      <c r="E49" s="466"/>
    </row>
    <row r="50" spans="1:5" x14ac:dyDescent="0.2">
      <c r="A50" s="466"/>
      <c r="B50" s="466"/>
      <c r="C50" s="466"/>
      <c r="D50" s="466"/>
      <c r="E50" s="466"/>
    </row>
    <row r="51" spans="1:5"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row r="59" spans="1:5" x14ac:dyDescent="0.2">
      <c r="A59" s="466"/>
      <c r="B59" s="466"/>
      <c r="C59" s="466"/>
      <c r="D59" s="466"/>
      <c r="E59" s="466"/>
    </row>
    <row r="60" spans="1:5" x14ac:dyDescent="0.2">
      <c r="A60" s="466"/>
      <c r="B60" s="466"/>
      <c r="C60" s="466"/>
      <c r="D60" s="466"/>
      <c r="E60" s="466"/>
    </row>
    <row r="61" spans="1:5" x14ac:dyDescent="0.2">
      <c r="A61" s="466"/>
      <c r="B61" s="466"/>
      <c r="C61" s="466"/>
      <c r="D61" s="466"/>
      <c r="E61" s="466"/>
    </row>
    <row r="62" spans="1:5" x14ac:dyDescent="0.2">
      <c r="A62" s="466"/>
      <c r="B62" s="466"/>
      <c r="C62" s="466"/>
      <c r="D62" s="466"/>
      <c r="E62" s="466"/>
    </row>
    <row r="63" spans="1:5" x14ac:dyDescent="0.2">
      <c r="A63" s="466"/>
      <c r="B63" s="466"/>
      <c r="C63" s="466"/>
      <c r="D63" s="466"/>
      <c r="E63" s="466"/>
    </row>
    <row r="64" spans="1:5" x14ac:dyDescent="0.2">
      <c r="A64" s="466"/>
      <c r="B64" s="466"/>
      <c r="C64" s="466"/>
      <c r="D64" s="466"/>
      <c r="E64" s="466"/>
    </row>
    <row r="65" spans="1:5" x14ac:dyDescent="0.2">
      <c r="A65" s="466"/>
      <c r="B65" s="466"/>
      <c r="C65" s="466"/>
      <c r="D65" s="466"/>
      <c r="E65" s="466"/>
    </row>
    <row r="66" spans="1:5" x14ac:dyDescent="0.2">
      <c r="A66" s="466"/>
      <c r="B66" s="466"/>
      <c r="C66" s="466"/>
      <c r="D66" s="466"/>
      <c r="E66" s="466"/>
    </row>
    <row r="67" spans="1:5" x14ac:dyDescent="0.2">
      <c r="A67" s="466"/>
      <c r="B67" s="466"/>
      <c r="C67" s="466"/>
      <c r="D67" s="466"/>
      <c r="E67" s="466"/>
    </row>
    <row r="68" spans="1:5" x14ac:dyDescent="0.2">
      <c r="A68" s="466"/>
      <c r="B68" s="466"/>
      <c r="C68" s="466"/>
      <c r="D68" s="466"/>
      <c r="E68" s="466"/>
    </row>
    <row r="69" spans="1:5" x14ac:dyDescent="0.2">
      <c r="A69" s="466"/>
      <c r="B69" s="466"/>
      <c r="C69" s="466"/>
      <c r="D69" s="466"/>
      <c r="E69" s="466"/>
    </row>
    <row r="70" spans="1:5" x14ac:dyDescent="0.2">
      <c r="A70" s="466"/>
      <c r="B70" s="466"/>
      <c r="C70" s="466"/>
      <c r="D70" s="466"/>
      <c r="E70" s="466"/>
    </row>
    <row r="71" spans="1:5" x14ac:dyDescent="0.2">
      <c r="A71" s="466"/>
      <c r="B71" s="466"/>
      <c r="C71" s="466"/>
      <c r="D71" s="466"/>
      <c r="E71" s="466"/>
    </row>
    <row r="72" spans="1:5" x14ac:dyDescent="0.2">
      <c r="A72" s="466"/>
      <c r="B72" s="466"/>
      <c r="C72" s="466"/>
      <c r="D72" s="466"/>
      <c r="E72" s="466"/>
    </row>
    <row r="73" spans="1:5" x14ac:dyDescent="0.2">
      <c r="A73" s="466"/>
      <c r="B73" s="466"/>
      <c r="C73" s="466"/>
      <c r="D73" s="466"/>
      <c r="E73" s="466"/>
    </row>
    <row r="74" spans="1:5" x14ac:dyDescent="0.2">
      <c r="A74" s="466"/>
      <c r="B74" s="466"/>
      <c r="C74" s="466"/>
      <c r="D74" s="466"/>
      <c r="E74" s="466"/>
    </row>
    <row r="75" spans="1:5" x14ac:dyDescent="0.2">
      <c r="A75" s="466"/>
      <c r="B75" s="466"/>
      <c r="C75" s="466"/>
      <c r="D75" s="466"/>
      <c r="E75" s="466"/>
    </row>
    <row r="76" spans="1:5" x14ac:dyDescent="0.2">
      <c r="A76" s="466"/>
      <c r="B76" s="466"/>
      <c r="C76" s="466"/>
      <c r="D76" s="466"/>
      <c r="E76" s="466"/>
    </row>
    <row r="77" spans="1:5" x14ac:dyDescent="0.2">
      <c r="A77" s="466"/>
      <c r="B77" s="466"/>
      <c r="C77" s="466"/>
      <c r="D77" s="466"/>
      <c r="E77" s="466"/>
    </row>
    <row r="78" spans="1:5" x14ac:dyDescent="0.2">
      <c r="A78" s="466"/>
      <c r="B78" s="466"/>
      <c r="C78" s="466"/>
      <c r="D78" s="466"/>
      <c r="E78" s="466"/>
    </row>
    <row r="79" spans="1:5" x14ac:dyDescent="0.2">
      <c r="A79" s="466"/>
      <c r="B79" s="466"/>
      <c r="C79" s="466"/>
      <c r="D79" s="466"/>
      <c r="E79" s="466"/>
    </row>
    <row r="80" spans="1:5" x14ac:dyDescent="0.2">
      <c r="A80" s="466"/>
      <c r="B80" s="466"/>
      <c r="C80" s="466"/>
      <c r="D80" s="466"/>
      <c r="E80" s="466"/>
    </row>
    <row r="81" spans="1:5" x14ac:dyDescent="0.2">
      <c r="A81" s="466"/>
      <c r="B81" s="466"/>
      <c r="C81" s="466"/>
      <c r="D81" s="466"/>
      <c r="E81" s="466"/>
    </row>
    <row r="82" spans="1:5" x14ac:dyDescent="0.2">
      <c r="A82" s="466"/>
      <c r="B82" s="466"/>
      <c r="C82" s="466"/>
      <c r="D82" s="466"/>
      <c r="E82" s="466"/>
    </row>
    <row r="83" spans="1:5" x14ac:dyDescent="0.2">
      <c r="A83" s="466"/>
      <c r="B83" s="466"/>
      <c r="C83" s="466"/>
      <c r="D83" s="466"/>
      <c r="E83" s="466"/>
    </row>
    <row r="84" spans="1:5" x14ac:dyDescent="0.2">
      <c r="A84" s="466"/>
      <c r="B84" s="466"/>
      <c r="C84" s="466"/>
      <c r="D84" s="466"/>
      <c r="E84" s="466"/>
    </row>
    <row r="85" spans="1:5" x14ac:dyDescent="0.2">
      <c r="A85" s="466"/>
      <c r="B85" s="466"/>
      <c r="C85" s="466"/>
      <c r="D85" s="466"/>
      <c r="E85" s="466"/>
    </row>
    <row r="86" spans="1:5" x14ac:dyDescent="0.2">
      <c r="A86" s="466"/>
      <c r="B86" s="466"/>
      <c r="C86" s="466"/>
      <c r="D86" s="466"/>
      <c r="E86" s="466"/>
    </row>
    <row r="87" spans="1:5" x14ac:dyDescent="0.2">
      <c r="A87" s="466"/>
      <c r="B87" s="466"/>
      <c r="C87" s="466"/>
      <c r="D87" s="466"/>
      <c r="E87" s="466"/>
    </row>
    <row r="88" spans="1:5" x14ac:dyDescent="0.2">
      <c r="A88" s="466"/>
      <c r="B88" s="466"/>
      <c r="C88" s="466"/>
      <c r="D88" s="466"/>
      <c r="E88" s="466"/>
    </row>
    <row r="89" spans="1:5" x14ac:dyDescent="0.2">
      <c r="A89" s="466"/>
      <c r="B89" s="466"/>
      <c r="C89" s="466"/>
      <c r="D89" s="466"/>
      <c r="E89" s="466"/>
    </row>
    <row r="90" spans="1:5" x14ac:dyDescent="0.2">
      <c r="A90" s="466"/>
      <c r="B90" s="466"/>
      <c r="C90" s="466"/>
      <c r="D90" s="466"/>
      <c r="E90" s="466"/>
    </row>
    <row r="91" spans="1:5" x14ac:dyDescent="0.2">
      <c r="A91" s="466"/>
      <c r="B91" s="466"/>
      <c r="C91" s="466"/>
      <c r="D91" s="466"/>
      <c r="E91" s="466"/>
    </row>
    <row r="92" spans="1:5" x14ac:dyDescent="0.2">
      <c r="A92" s="466"/>
      <c r="B92" s="466"/>
      <c r="C92" s="466"/>
      <c r="D92" s="466"/>
      <c r="E92" s="466"/>
    </row>
    <row r="93" spans="1:5" x14ac:dyDescent="0.2">
      <c r="A93" s="466"/>
      <c r="B93" s="466"/>
      <c r="C93" s="466"/>
      <c r="D93" s="466"/>
      <c r="E93" s="466"/>
    </row>
    <row r="94" spans="1:5" x14ac:dyDescent="0.2">
      <c r="A94" s="466"/>
      <c r="B94" s="466"/>
      <c r="C94" s="466"/>
      <c r="D94" s="466"/>
      <c r="E94" s="466"/>
    </row>
    <row r="95" spans="1:5" x14ac:dyDescent="0.2">
      <c r="A95" s="466"/>
      <c r="B95" s="466"/>
      <c r="C95" s="466"/>
      <c r="D95" s="466"/>
      <c r="E95" s="466"/>
    </row>
    <row r="96" spans="1:5" x14ac:dyDescent="0.2">
      <c r="A96" s="466"/>
      <c r="B96" s="466"/>
      <c r="C96" s="466"/>
      <c r="D96" s="466"/>
      <c r="E96" s="466"/>
    </row>
    <row r="97" spans="1:5" x14ac:dyDescent="0.2">
      <c r="A97" s="466"/>
      <c r="B97" s="466"/>
      <c r="C97" s="466"/>
      <c r="D97" s="466"/>
      <c r="E97" s="466"/>
    </row>
    <row r="98" spans="1:5" x14ac:dyDescent="0.2">
      <c r="A98" s="466"/>
      <c r="B98" s="466"/>
      <c r="C98" s="466"/>
      <c r="D98" s="466"/>
      <c r="E98" s="466"/>
    </row>
    <row r="99" spans="1:5" x14ac:dyDescent="0.2">
      <c r="A99" s="466"/>
      <c r="B99" s="466"/>
      <c r="C99" s="466"/>
      <c r="D99" s="466"/>
      <c r="E99" s="466"/>
    </row>
    <row r="100" spans="1:5" x14ac:dyDescent="0.2">
      <c r="A100" s="466"/>
      <c r="B100" s="466"/>
      <c r="C100" s="466"/>
      <c r="D100" s="466"/>
      <c r="E100" s="466"/>
    </row>
    <row r="101" spans="1:5" x14ac:dyDescent="0.2">
      <c r="A101" s="466"/>
      <c r="B101" s="466"/>
      <c r="C101" s="466"/>
      <c r="D101" s="466"/>
      <c r="E101" s="466"/>
    </row>
    <row r="102" spans="1:5" x14ac:dyDescent="0.2">
      <c r="A102" s="466"/>
      <c r="B102" s="466"/>
      <c r="C102" s="466"/>
      <c r="D102" s="466"/>
      <c r="E102" s="466"/>
    </row>
    <row r="103" spans="1:5" x14ac:dyDescent="0.2">
      <c r="A103" s="466"/>
      <c r="B103" s="466"/>
      <c r="C103" s="466"/>
      <c r="D103" s="466"/>
      <c r="E103" s="466"/>
    </row>
    <row r="104" spans="1:5" x14ac:dyDescent="0.2">
      <c r="A104" s="466"/>
      <c r="B104" s="466"/>
      <c r="C104" s="466"/>
      <c r="D104" s="466"/>
      <c r="E104" s="466"/>
    </row>
    <row r="105" spans="1:5" x14ac:dyDescent="0.2">
      <c r="A105" s="466"/>
      <c r="B105" s="466"/>
      <c r="C105" s="466"/>
      <c r="D105" s="466"/>
      <c r="E105" s="466"/>
    </row>
    <row r="106" spans="1:5" x14ac:dyDescent="0.2">
      <c r="A106" s="466"/>
      <c r="B106" s="466"/>
      <c r="C106" s="466"/>
      <c r="D106" s="466"/>
      <c r="E106" s="466"/>
    </row>
    <row r="107" spans="1:5" x14ac:dyDescent="0.2">
      <c r="A107" s="466"/>
      <c r="B107" s="466"/>
      <c r="C107" s="466"/>
      <c r="D107" s="466"/>
      <c r="E107" s="466"/>
    </row>
    <row r="108" spans="1:5" x14ac:dyDescent="0.2">
      <c r="A108" s="466"/>
      <c r="B108" s="466"/>
      <c r="C108" s="466"/>
      <c r="D108" s="466"/>
      <c r="E108" s="466"/>
    </row>
    <row r="109" spans="1:5" x14ac:dyDescent="0.2">
      <c r="A109" s="466"/>
      <c r="B109" s="466"/>
      <c r="C109" s="466"/>
      <c r="D109" s="466"/>
      <c r="E109" s="466"/>
    </row>
    <row r="110" spans="1:5" x14ac:dyDescent="0.2">
      <c r="A110" s="466"/>
      <c r="B110" s="466"/>
      <c r="C110" s="466"/>
      <c r="D110" s="466"/>
      <c r="E110" s="466"/>
    </row>
    <row r="111" spans="1:5" x14ac:dyDescent="0.2">
      <c r="A111" s="466"/>
      <c r="B111" s="466"/>
      <c r="C111" s="466"/>
      <c r="D111" s="466"/>
      <c r="E111" s="466"/>
    </row>
    <row r="112" spans="1:5" x14ac:dyDescent="0.2">
      <c r="A112" s="466"/>
      <c r="B112" s="466"/>
      <c r="C112" s="466"/>
      <c r="D112" s="466"/>
      <c r="E112" s="466"/>
    </row>
    <row r="113" spans="1:5" x14ac:dyDescent="0.2">
      <c r="A113" s="466"/>
      <c r="B113" s="466"/>
      <c r="C113" s="466"/>
      <c r="D113" s="466"/>
      <c r="E113" s="466"/>
    </row>
    <row r="114" spans="1:5" x14ac:dyDescent="0.2">
      <c r="A114" s="466"/>
      <c r="B114" s="466"/>
      <c r="C114" s="466"/>
      <c r="D114" s="466"/>
      <c r="E114" s="466"/>
    </row>
    <row r="115" spans="1:5" x14ac:dyDescent="0.2">
      <c r="A115" s="466"/>
      <c r="B115" s="466"/>
      <c r="C115" s="466"/>
      <c r="D115" s="466"/>
      <c r="E115" s="466"/>
    </row>
    <row r="116" spans="1:5" x14ac:dyDescent="0.2">
      <c r="A116" s="466"/>
      <c r="B116" s="466"/>
      <c r="C116" s="466"/>
      <c r="D116" s="466"/>
      <c r="E116" s="466"/>
    </row>
    <row r="117" spans="1:5" x14ac:dyDescent="0.2">
      <c r="A117" s="466"/>
      <c r="B117" s="466"/>
      <c r="C117" s="466"/>
      <c r="D117" s="466"/>
      <c r="E117" s="466"/>
    </row>
    <row r="118" spans="1:5" x14ac:dyDescent="0.2">
      <c r="A118" s="466"/>
      <c r="B118" s="466"/>
      <c r="C118" s="466"/>
      <c r="D118" s="466"/>
      <c r="E118" s="466"/>
    </row>
    <row r="119" spans="1:5" x14ac:dyDescent="0.2">
      <c r="A119" s="466"/>
      <c r="B119" s="466"/>
      <c r="C119" s="466"/>
      <c r="D119" s="466"/>
      <c r="E119" s="466"/>
    </row>
    <row r="120" spans="1:5" x14ac:dyDescent="0.2">
      <c r="A120" s="466"/>
      <c r="B120" s="466"/>
      <c r="C120" s="466"/>
      <c r="D120" s="466"/>
      <c r="E120" s="466"/>
    </row>
    <row r="121" spans="1:5" x14ac:dyDescent="0.2">
      <c r="A121" s="466"/>
      <c r="B121" s="466"/>
      <c r="C121" s="466"/>
      <c r="D121" s="466"/>
      <c r="E121" s="466"/>
    </row>
    <row r="122" spans="1:5" x14ac:dyDescent="0.2">
      <c r="A122" s="466"/>
      <c r="B122" s="466"/>
      <c r="C122" s="466"/>
      <c r="D122" s="466"/>
      <c r="E122" s="466"/>
    </row>
    <row r="123" spans="1:5" x14ac:dyDescent="0.2">
      <c r="A123" s="466"/>
      <c r="B123" s="466"/>
      <c r="C123" s="466"/>
      <c r="D123" s="466"/>
      <c r="E123" s="466"/>
    </row>
    <row r="124" spans="1:5" x14ac:dyDescent="0.2">
      <c r="A124" s="466"/>
      <c r="B124" s="466"/>
      <c r="C124" s="466"/>
      <c r="D124" s="466"/>
      <c r="E124" s="466"/>
    </row>
    <row r="125" spans="1:5" x14ac:dyDescent="0.2">
      <c r="A125" s="466"/>
      <c r="B125" s="466"/>
      <c r="C125" s="466"/>
      <c r="D125" s="466"/>
      <c r="E125" s="466"/>
    </row>
    <row r="126" spans="1:5" x14ac:dyDescent="0.2">
      <c r="A126" s="466"/>
      <c r="B126" s="466"/>
      <c r="C126" s="466"/>
      <c r="D126" s="466"/>
      <c r="E126" s="466"/>
    </row>
    <row r="127" spans="1:5" x14ac:dyDescent="0.2">
      <c r="A127" s="466"/>
      <c r="B127" s="466"/>
      <c r="C127" s="466"/>
      <c r="D127" s="466"/>
      <c r="E127" s="466"/>
    </row>
    <row r="128" spans="1:5" x14ac:dyDescent="0.2">
      <c r="A128" s="466"/>
      <c r="B128" s="466"/>
      <c r="C128" s="466"/>
      <c r="D128" s="466"/>
      <c r="E128" s="466"/>
    </row>
    <row r="129" spans="1:5" x14ac:dyDescent="0.2">
      <c r="A129" s="466"/>
      <c r="B129" s="466"/>
      <c r="C129" s="466"/>
      <c r="D129" s="466"/>
      <c r="E129" s="466"/>
    </row>
    <row r="130" spans="1:5" x14ac:dyDescent="0.2">
      <c r="A130" s="466"/>
      <c r="B130" s="466"/>
      <c r="C130" s="466"/>
      <c r="D130" s="466"/>
      <c r="E130" s="466"/>
    </row>
    <row r="131" spans="1:5" x14ac:dyDescent="0.2">
      <c r="A131" s="466"/>
      <c r="B131" s="466"/>
      <c r="C131" s="466"/>
      <c r="D131" s="466"/>
      <c r="E131" s="466"/>
    </row>
    <row r="132" spans="1:5" x14ac:dyDescent="0.2">
      <c r="A132" s="466"/>
      <c r="B132" s="466"/>
      <c r="C132" s="466"/>
      <c r="D132" s="466"/>
      <c r="E132" s="466"/>
    </row>
    <row r="133" spans="1:5" x14ac:dyDescent="0.2">
      <c r="A133" s="466"/>
      <c r="B133" s="466"/>
      <c r="C133" s="466"/>
      <c r="D133" s="466"/>
      <c r="E133" s="466"/>
    </row>
    <row r="134" spans="1:5" x14ac:dyDescent="0.2">
      <c r="A134" s="466"/>
      <c r="B134" s="466"/>
      <c r="C134" s="466"/>
      <c r="D134" s="466"/>
      <c r="E134" s="466"/>
    </row>
    <row r="135" spans="1:5" x14ac:dyDescent="0.2">
      <c r="A135" s="466"/>
      <c r="B135" s="466"/>
      <c r="C135" s="466"/>
      <c r="D135" s="466"/>
      <c r="E135" s="466"/>
    </row>
    <row r="136" spans="1:5" x14ac:dyDescent="0.2">
      <c r="A136" s="466"/>
      <c r="B136" s="466"/>
      <c r="C136" s="466"/>
      <c r="D136" s="466"/>
      <c r="E136" s="466"/>
    </row>
    <row r="137" spans="1:5" x14ac:dyDescent="0.2">
      <c r="A137" s="466"/>
      <c r="B137" s="466"/>
      <c r="C137" s="466"/>
      <c r="D137" s="466"/>
      <c r="E137" s="466"/>
    </row>
    <row r="138" spans="1:5" x14ac:dyDescent="0.2">
      <c r="A138" s="466"/>
      <c r="B138" s="466"/>
      <c r="C138" s="466"/>
      <c r="D138" s="466"/>
      <c r="E138" s="466"/>
    </row>
    <row r="139" spans="1:5" x14ac:dyDescent="0.2">
      <c r="A139" s="466"/>
      <c r="B139" s="466"/>
      <c r="C139" s="466"/>
      <c r="D139" s="466"/>
      <c r="E139" s="466"/>
    </row>
    <row r="140" spans="1:5" x14ac:dyDescent="0.2">
      <c r="A140" s="466"/>
      <c r="B140" s="466"/>
      <c r="C140" s="466"/>
      <c r="D140" s="466"/>
      <c r="E140" s="466"/>
    </row>
    <row r="141" spans="1:5" x14ac:dyDescent="0.2">
      <c r="A141" s="466"/>
      <c r="B141" s="466"/>
      <c r="C141" s="466"/>
      <c r="D141" s="466"/>
      <c r="E141" s="466"/>
    </row>
    <row r="142" spans="1:5" x14ac:dyDescent="0.2">
      <c r="A142" s="466"/>
      <c r="B142" s="466"/>
      <c r="C142" s="466"/>
      <c r="D142" s="466"/>
      <c r="E142" s="466"/>
    </row>
    <row r="143" spans="1:5" x14ac:dyDescent="0.2">
      <c r="A143" s="466"/>
      <c r="B143" s="466"/>
      <c r="C143" s="466"/>
      <c r="D143" s="466"/>
      <c r="E143" s="466"/>
    </row>
    <row r="144" spans="1:5" x14ac:dyDescent="0.2">
      <c r="A144" s="466"/>
      <c r="B144" s="466"/>
      <c r="C144" s="466"/>
      <c r="D144" s="466"/>
      <c r="E144" s="466"/>
    </row>
    <row r="145" spans="1:5" x14ac:dyDescent="0.2">
      <c r="A145" s="466"/>
      <c r="B145" s="466"/>
      <c r="C145" s="466"/>
      <c r="D145" s="466"/>
      <c r="E145" s="466"/>
    </row>
    <row r="146" spans="1:5" x14ac:dyDescent="0.2">
      <c r="A146" s="466"/>
      <c r="B146" s="466"/>
      <c r="C146" s="466"/>
      <c r="D146" s="466"/>
      <c r="E146" s="466"/>
    </row>
    <row r="147" spans="1:5" x14ac:dyDescent="0.2">
      <c r="A147" s="466"/>
      <c r="B147" s="466"/>
      <c r="C147" s="466"/>
      <c r="D147" s="466"/>
      <c r="E147" s="466"/>
    </row>
    <row r="148" spans="1:5" x14ac:dyDescent="0.2">
      <c r="A148" s="466"/>
      <c r="B148" s="466"/>
      <c r="C148" s="466"/>
      <c r="D148" s="466"/>
      <c r="E148" s="466"/>
    </row>
    <row r="149" spans="1:5" x14ac:dyDescent="0.2">
      <c r="A149" s="466"/>
      <c r="B149" s="466"/>
      <c r="C149" s="466"/>
      <c r="D149" s="466"/>
      <c r="E149" s="466"/>
    </row>
    <row r="150" spans="1:5" x14ac:dyDescent="0.2">
      <c r="A150" s="466"/>
      <c r="B150" s="466"/>
      <c r="C150" s="466"/>
      <c r="D150" s="466"/>
      <c r="E150" s="466"/>
    </row>
    <row r="151" spans="1:5" x14ac:dyDescent="0.2">
      <c r="A151" s="466"/>
      <c r="B151" s="466"/>
      <c r="C151" s="466"/>
      <c r="D151" s="466"/>
      <c r="E151" s="466"/>
    </row>
    <row r="152" spans="1:5" x14ac:dyDescent="0.2">
      <c r="A152" s="466"/>
      <c r="B152" s="466"/>
      <c r="C152" s="466"/>
      <c r="D152" s="466"/>
      <c r="E152" s="466"/>
    </row>
    <row r="153" spans="1:5" x14ac:dyDescent="0.2">
      <c r="A153" s="466"/>
      <c r="B153" s="466"/>
      <c r="C153" s="466"/>
      <c r="D153" s="466"/>
      <c r="E153" s="466"/>
    </row>
    <row r="154" spans="1:5" x14ac:dyDescent="0.2">
      <c r="A154" s="466"/>
      <c r="B154" s="466"/>
      <c r="C154" s="466"/>
      <c r="D154" s="466"/>
      <c r="E154" s="466"/>
    </row>
    <row r="155" spans="1:5" x14ac:dyDescent="0.2">
      <c r="A155" s="466"/>
      <c r="B155" s="466"/>
      <c r="C155" s="466"/>
      <c r="D155" s="466"/>
      <c r="E155" s="466"/>
    </row>
    <row r="156" spans="1:5" x14ac:dyDescent="0.2">
      <c r="A156" s="466"/>
      <c r="B156" s="466"/>
      <c r="C156" s="466"/>
      <c r="D156" s="466"/>
      <c r="E156" s="466"/>
    </row>
    <row r="157" spans="1:5" x14ac:dyDescent="0.2">
      <c r="A157" s="466"/>
      <c r="B157" s="466"/>
      <c r="C157" s="466"/>
      <c r="D157" s="466"/>
      <c r="E157" s="466"/>
    </row>
    <row r="158" spans="1:5" x14ac:dyDescent="0.2">
      <c r="A158" s="466"/>
      <c r="B158" s="466"/>
      <c r="C158" s="466"/>
      <c r="D158" s="466"/>
      <c r="E158" s="466"/>
    </row>
    <row r="159" spans="1:5" x14ac:dyDescent="0.2">
      <c r="A159" s="466"/>
      <c r="B159" s="466"/>
      <c r="C159" s="466"/>
      <c r="D159" s="466"/>
      <c r="E159" s="466"/>
    </row>
    <row r="160" spans="1:5" x14ac:dyDescent="0.2">
      <c r="A160" s="466"/>
      <c r="B160" s="466"/>
      <c r="C160" s="466"/>
      <c r="D160" s="466"/>
      <c r="E160" s="466"/>
    </row>
    <row r="161" spans="1:5" x14ac:dyDescent="0.2">
      <c r="A161" s="466"/>
      <c r="B161" s="466"/>
      <c r="C161" s="466"/>
      <c r="D161" s="466"/>
      <c r="E161" s="466"/>
    </row>
    <row r="162" spans="1:5" x14ac:dyDescent="0.2">
      <c r="A162" s="466"/>
      <c r="B162" s="466"/>
      <c r="C162" s="466"/>
      <c r="D162" s="466"/>
      <c r="E162" s="466"/>
    </row>
    <row r="163" spans="1:5" x14ac:dyDescent="0.2">
      <c r="A163" s="466"/>
      <c r="B163" s="466"/>
      <c r="C163" s="466"/>
      <c r="D163" s="466"/>
      <c r="E163" s="466"/>
    </row>
    <row r="164" spans="1:5" x14ac:dyDescent="0.2">
      <c r="A164" s="466"/>
      <c r="B164" s="466"/>
      <c r="C164" s="466"/>
      <c r="D164" s="466"/>
      <c r="E164" s="466"/>
    </row>
    <row r="165" spans="1:5" x14ac:dyDescent="0.2">
      <c r="A165" s="466"/>
      <c r="B165" s="466"/>
      <c r="C165" s="466"/>
      <c r="D165" s="466"/>
      <c r="E165" s="466"/>
    </row>
    <row r="166" spans="1:5" x14ac:dyDescent="0.2">
      <c r="A166" s="466"/>
      <c r="B166" s="466"/>
      <c r="C166" s="466"/>
      <c r="D166" s="466"/>
      <c r="E166" s="466"/>
    </row>
    <row r="167" spans="1:5" x14ac:dyDescent="0.2">
      <c r="A167" s="466"/>
      <c r="B167" s="466"/>
      <c r="C167" s="466"/>
      <c r="D167" s="466"/>
      <c r="E167" s="466"/>
    </row>
    <row r="168" spans="1:5" x14ac:dyDescent="0.2">
      <c r="A168" s="466"/>
      <c r="B168" s="466"/>
      <c r="C168" s="466"/>
      <c r="D168" s="466"/>
      <c r="E168" s="466"/>
    </row>
    <row r="169" spans="1:5" x14ac:dyDescent="0.2">
      <c r="A169" s="466"/>
      <c r="B169" s="466"/>
      <c r="C169" s="466"/>
      <c r="D169" s="466"/>
      <c r="E169" s="466"/>
    </row>
    <row r="170" spans="1:5" x14ac:dyDescent="0.2">
      <c r="A170" s="466"/>
      <c r="B170" s="466"/>
      <c r="C170" s="466"/>
      <c r="D170" s="466"/>
      <c r="E170" s="466"/>
    </row>
    <row r="171" spans="1:5" x14ac:dyDescent="0.2">
      <c r="A171" s="466"/>
      <c r="B171" s="466"/>
      <c r="C171" s="466"/>
      <c r="D171" s="466"/>
      <c r="E171" s="466"/>
    </row>
    <row r="172" spans="1:5" x14ac:dyDescent="0.2">
      <c r="A172" s="466"/>
      <c r="B172" s="466"/>
      <c r="C172" s="466"/>
      <c r="D172" s="466"/>
      <c r="E172" s="466"/>
    </row>
    <row r="173" spans="1:5" x14ac:dyDescent="0.2">
      <c r="A173" s="466"/>
      <c r="B173" s="466"/>
      <c r="C173" s="466"/>
      <c r="D173" s="466"/>
      <c r="E173" s="466"/>
    </row>
    <row r="174" spans="1:5" x14ac:dyDescent="0.2">
      <c r="A174" s="466"/>
      <c r="B174" s="466"/>
      <c r="C174" s="466"/>
      <c r="D174" s="466"/>
      <c r="E174" s="466"/>
    </row>
    <row r="175" spans="1:5" x14ac:dyDescent="0.2">
      <c r="A175" s="466"/>
      <c r="B175" s="466"/>
      <c r="C175" s="466"/>
      <c r="D175" s="466"/>
      <c r="E175" s="466"/>
    </row>
    <row r="176" spans="1:5" x14ac:dyDescent="0.2">
      <c r="A176" s="466"/>
      <c r="B176" s="466"/>
      <c r="C176" s="466"/>
      <c r="D176" s="466"/>
      <c r="E176" s="466"/>
    </row>
    <row r="177" spans="1:5" x14ac:dyDescent="0.2">
      <c r="A177" s="466"/>
      <c r="B177" s="466"/>
      <c r="C177" s="466"/>
      <c r="D177" s="466"/>
      <c r="E177" s="466"/>
    </row>
    <row r="178" spans="1:5" x14ac:dyDescent="0.2">
      <c r="A178" s="466"/>
      <c r="B178" s="466"/>
      <c r="C178" s="466"/>
      <c r="D178" s="466"/>
      <c r="E178" s="466"/>
    </row>
    <row r="179" spans="1:5" x14ac:dyDescent="0.2">
      <c r="A179" s="466"/>
      <c r="B179" s="466"/>
      <c r="C179" s="466"/>
      <c r="D179" s="466"/>
      <c r="E179" s="466"/>
    </row>
    <row r="180" spans="1:5" x14ac:dyDescent="0.2">
      <c r="A180" s="466"/>
      <c r="B180" s="466"/>
      <c r="C180" s="466"/>
      <c r="D180" s="466"/>
      <c r="E180" s="466"/>
    </row>
    <row r="181" spans="1:5" x14ac:dyDescent="0.2">
      <c r="A181" s="466"/>
      <c r="B181" s="466"/>
      <c r="C181" s="466"/>
      <c r="D181" s="466"/>
      <c r="E181" s="466"/>
    </row>
    <row r="182" spans="1:5" x14ac:dyDescent="0.2">
      <c r="A182" s="466"/>
      <c r="B182" s="466"/>
      <c r="C182" s="466"/>
      <c r="D182" s="466"/>
      <c r="E182" s="466"/>
    </row>
    <row r="183" spans="1:5" x14ac:dyDescent="0.2">
      <c r="A183" s="466"/>
      <c r="B183" s="466"/>
      <c r="C183" s="466"/>
      <c r="D183" s="466"/>
      <c r="E183" s="466"/>
    </row>
    <row r="184" spans="1:5" x14ac:dyDescent="0.2">
      <c r="A184" s="466"/>
      <c r="B184" s="466"/>
      <c r="C184" s="466"/>
      <c r="D184" s="466"/>
      <c r="E184" s="466"/>
    </row>
    <row r="185" spans="1:5" x14ac:dyDescent="0.2">
      <c r="A185" s="466"/>
      <c r="B185" s="466"/>
      <c r="C185" s="466"/>
      <c r="D185" s="466"/>
      <c r="E185" s="466"/>
    </row>
    <row r="186" spans="1:5" x14ac:dyDescent="0.2">
      <c r="A186" s="466"/>
      <c r="B186" s="466"/>
      <c r="C186" s="466"/>
      <c r="D186" s="466"/>
      <c r="E186" s="466"/>
    </row>
    <row r="187" spans="1:5" x14ac:dyDescent="0.2">
      <c r="A187" s="466"/>
      <c r="B187" s="466"/>
      <c r="C187" s="466"/>
      <c r="D187" s="466"/>
      <c r="E187" s="466"/>
    </row>
    <row r="188" spans="1:5" x14ac:dyDescent="0.2">
      <c r="A188" s="466"/>
      <c r="B188" s="466"/>
      <c r="C188" s="466"/>
      <c r="D188" s="466"/>
      <c r="E188" s="466"/>
    </row>
    <row r="189" spans="1:5" x14ac:dyDescent="0.2">
      <c r="A189" s="466"/>
      <c r="B189" s="466"/>
      <c r="C189" s="466"/>
      <c r="D189" s="466"/>
      <c r="E189" s="466"/>
    </row>
    <row r="190" spans="1:5" x14ac:dyDescent="0.2">
      <c r="A190" s="466"/>
      <c r="B190" s="466"/>
      <c r="C190" s="466"/>
      <c r="D190" s="466"/>
      <c r="E190" s="466"/>
    </row>
    <row r="191" spans="1:5" x14ac:dyDescent="0.2">
      <c r="A191" s="466"/>
      <c r="B191" s="466"/>
      <c r="C191" s="466"/>
      <c r="D191" s="466"/>
      <c r="E191" s="466"/>
    </row>
    <row r="192" spans="1:5" x14ac:dyDescent="0.2">
      <c r="A192" s="466"/>
      <c r="B192" s="466"/>
      <c r="C192" s="466"/>
      <c r="D192" s="466"/>
      <c r="E192" s="466"/>
    </row>
    <row r="193" spans="1:5" x14ac:dyDescent="0.2">
      <c r="A193" s="466"/>
      <c r="B193" s="466"/>
      <c r="C193" s="466"/>
      <c r="D193" s="466"/>
      <c r="E193" s="466"/>
    </row>
    <row r="194" spans="1:5" x14ac:dyDescent="0.2">
      <c r="A194" s="466"/>
      <c r="B194" s="466"/>
      <c r="C194" s="466"/>
      <c r="D194" s="466"/>
      <c r="E194" s="466"/>
    </row>
    <row r="195" spans="1:5" x14ac:dyDescent="0.2">
      <c r="A195" s="466"/>
      <c r="B195" s="466"/>
      <c r="C195" s="466"/>
      <c r="D195" s="466"/>
      <c r="E195" s="466"/>
    </row>
    <row r="196" spans="1:5" x14ac:dyDescent="0.2">
      <c r="A196" s="466"/>
      <c r="B196" s="466"/>
      <c r="C196" s="466"/>
      <c r="D196" s="466"/>
      <c r="E196" s="466"/>
    </row>
    <row r="197" spans="1:5" x14ac:dyDescent="0.2">
      <c r="A197" s="466"/>
      <c r="B197" s="466"/>
      <c r="C197" s="466"/>
      <c r="D197" s="466"/>
      <c r="E197" s="466"/>
    </row>
    <row r="198" spans="1:5" x14ac:dyDescent="0.2">
      <c r="A198" s="466"/>
      <c r="B198" s="466"/>
      <c r="C198" s="466"/>
      <c r="D198" s="466"/>
      <c r="E198" s="466"/>
    </row>
    <row r="199" spans="1:5" x14ac:dyDescent="0.2">
      <c r="A199" s="466"/>
      <c r="B199" s="466"/>
      <c r="C199" s="466"/>
      <c r="D199" s="466"/>
      <c r="E199" s="466"/>
    </row>
    <row r="200" spans="1:5" x14ac:dyDescent="0.2">
      <c r="A200" s="466"/>
      <c r="B200" s="466"/>
      <c r="C200" s="466"/>
      <c r="D200" s="466"/>
      <c r="E200" s="466"/>
    </row>
    <row r="201" spans="1:5" x14ac:dyDescent="0.2">
      <c r="A201" s="466"/>
      <c r="B201" s="466"/>
      <c r="C201" s="466"/>
      <c r="D201" s="466"/>
      <c r="E201" s="466"/>
    </row>
    <row r="202" spans="1:5" x14ac:dyDescent="0.2">
      <c r="A202" s="466"/>
      <c r="B202" s="466"/>
      <c r="C202" s="466"/>
      <c r="D202" s="466"/>
      <c r="E202" s="466"/>
    </row>
    <row r="203" spans="1:5" x14ac:dyDescent="0.2">
      <c r="A203" s="466"/>
      <c r="B203" s="466"/>
      <c r="C203" s="466"/>
      <c r="D203" s="466"/>
      <c r="E203" s="466"/>
    </row>
    <row r="204" spans="1:5" x14ac:dyDescent="0.2">
      <c r="A204" s="466"/>
      <c r="B204" s="466"/>
      <c r="C204" s="466"/>
      <c r="D204" s="466"/>
      <c r="E204" s="466"/>
    </row>
    <row r="205" spans="1:5" x14ac:dyDescent="0.2">
      <c r="A205" s="466"/>
      <c r="B205" s="466"/>
      <c r="C205" s="466"/>
      <c r="D205" s="466"/>
      <c r="E205" s="466"/>
    </row>
    <row r="206" spans="1:5" x14ac:dyDescent="0.2">
      <c r="A206" s="466"/>
      <c r="B206" s="466"/>
      <c r="C206" s="466"/>
      <c r="D206" s="466"/>
      <c r="E206" s="466"/>
    </row>
    <row r="207" spans="1:5" x14ac:dyDescent="0.2">
      <c r="A207" s="466"/>
      <c r="B207" s="466"/>
      <c r="C207" s="466"/>
      <c r="D207" s="466"/>
      <c r="E207" s="466"/>
    </row>
    <row r="208" spans="1:5" x14ac:dyDescent="0.2">
      <c r="A208" s="466"/>
      <c r="B208" s="466"/>
      <c r="C208" s="466"/>
      <c r="D208" s="466"/>
      <c r="E208" s="466"/>
    </row>
    <row r="209" spans="1:5" x14ac:dyDescent="0.2">
      <c r="A209" s="466"/>
      <c r="B209" s="466"/>
      <c r="C209" s="466"/>
      <c r="D209" s="466"/>
      <c r="E209" s="466"/>
    </row>
    <row r="210" spans="1:5" x14ac:dyDescent="0.2">
      <c r="A210" s="466"/>
      <c r="B210" s="466"/>
      <c r="C210" s="466"/>
      <c r="D210" s="466"/>
      <c r="E210" s="466"/>
    </row>
    <row r="211" spans="1:5" x14ac:dyDescent="0.2">
      <c r="A211" s="466"/>
      <c r="B211" s="466"/>
      <c r="C211" s="466"/>
      <c r="D211" s="466"/>
      <c r="E211" s="466"/>
    </row>
    <row r="212" spans="1:5" x14ac:dyDescent="0.2">
      <c r="A212" s="466"/>
      <c r="B212" s="466"/>
      <c r="C212" s="466"/>
      <c r="D212" s="466"/>
      <c r="E212" s="466"/>
    </row>
    <row r="213" spans="1:5" x14ac:dyDescent="0.2">
      <c r="A213" s="466"/>
      <c r="B213" s="466"/>
      <c r="C213" s="466"/>
      <c r="D213" s="466"/>
      <c r="E213" s="466"/>
    </row>
    <row r="214" spans="1:5" x14ac:dyDescent="0.2">
      <c r="A214" s="466"/>
      <c r="B214" s="466"/>
      <c r="C214" s="466"/>
      <c r="D214" s="466"/>
      <c r="E214" s="466"/>
    </row>
    <row r="215" spans="1:5" x14ac:dyDescent="0.2">
      <c r="A215" s="466"/>
      <c r="B215" s="466"/>
      <c r="C215" s="466"/>
      <c r="D215" s="466"/>
      <c r="E215" s="466"/>
    </row>
    <row r="216" spans="1:5" x14ac:dyDescent="0.2">
      <c r="A216" s="466"/>
      <c r="B216" s="466"/>
      <c r="C216" s="466"/>
      <c r="D216" s="466"/>
      <c r="E216" s="466"/>
    </row>
    <row r="217" spans="1:5" x14ac:dyDescent="0.2">
      <c r="A217" s="466"/>
      <c r="B217" s="466"/>
      <c r="C217" s="466"/>
      <c r="D217" s="466"/>
      <c r="E217" s="466"/>
    </row>
    <row r="218" spans="1:5" x14ac:dyDescent="0.2">
      <c r="A218" s="466"/>
      <c r="B218" s="466"/>
      <c r="C218" s="466"/>
      <c r="D218" s="466"/>
      <c r="E218" s="466"/>
    </row>
    <row r="219" spans="1:5" x14ac:dyDescent="0.2">
      <c r="A219" s="466"/>
      <c r="B219" s="466"/>
      <c r="C219" s="466"/>
      <c r="D219" s="466"/>
      <c r="E219" s="466"/>
    </row>
    <row r="220" spans="1:5" x14ac:dyDescent="0.2">
      <c r="A220" s="466"/>
      <c r="B220" s="466"/>
      <c r="C220" s="466"/>
      <c r="D220" s="466"/>
      <c r="E220" s="466"/>
    </row>
    <row r="221" spans="1:5" x14ac:dyDescent="0.2">
      <c r="A221" s="466"/>
      <c r="B221" s="466"/>
      <c r="C221" s="466"/>
      <c r="D221" s="466"/>
      <c r="E221" s="466"/>
    </row>
    <row r="222" spans="1:5" x14ac:dyDescent="0.2">
      <c r="A222" s="466"/>
      <c r="B222" s="466"/>
      <c r="C222" s="466"/>
      <c r="D222" s="466"/>
      <c r="E222" s="466"/>
    </row>
    <row r="223" spans="1:5" x14ac:dyDescent="0.2">
      <c r="A223" s="466"/>
      <c r="B223" s="466"/>
      <c r="C223" s="466"/>
      <c r="D223" s="466"/>
      <c r="E223" s="466"/>
    </row>
    <row r="224" spans="1:5" x14ac:dyDescent="0.2">
      <c r="A224" s="466"/>
      <c r="B224" s="466"/>
      <c r="C224" s="466"/>
      <c r="D224" s="466"/>
      <c r="E224" s="466"/>
    </row>
    <row r="225" spans="1:5" x14ac:dyDescent="0.2">
      <c r="A225" s="466"/>
      <c r="B225" s="466"/>
      <c r="C225" s="466"/>
      <c r="D225" s="466"/>
      <c r="E225" s="466"/>
    </row>
    <row r="226" spans="1:5" x14ac:dyDescent="0.2">
      <c r="A226" s="466"/>
      <c r="B226" s="466"/>
      <c r="C226" s="466"/>
      <c r="D226" s="466"/>
      <c r="E226" s="466"/>
    </row>
    <row r="227" spans="1:5" x14ac:dyDescent="0.2">
      <c r="A227" s="466"/>
      <c r="B227" s="466"/>
      <c r="C227" s="466"/>
      <c r="D227" s="466"/>
      <c r="E227" s="466"/>
    </row>
    <row r="228" spans="1:5" x14ac:dyDescent="0.2">
      <c r="A228" s="466"/>
      <c r="B228" s="466"/>
      <c r="C228" s="466"/>
      <c r="D228" s="466"/>
      <c r="E228" s="466"/>
    </row>
    <row r="229" spans="1:5" x14ac:dyDescent="0.2">
      <c r="A229" s="466"/>
      <c r="B229" s="466"/>
      <c r="C229" s="466"/>
      <c r="D229" s="466"/>
      <c r="E229" s="466"/>
    </row>
    <row r="230" spans="1:5" x14ac:dyDescent="0.2">
      <c r="A230" s="466"/>
      <c r="B230" s="466"/>
      <c r="C230" s="466"/>
      <c r="D230" s="466"/>
      <c r="E230" s="466"/>
    </row>
    <row r="231" spans="1:5" x14ac:dyDescent="0.2">
      <c r="A231" s="466"/>
      <c r="B231" s="466"/>
      <c r="C231" s="466"/>
      <c r="D231" s="466"/>
      <c r="E231" s="466"/>
    </row>
    <row r="232" spans="1:5" x14ac:dyDescent="0.2">
      <c r="A232" s="466"/>
      <c r="B232" s="466"/>
      <c r="C232" s="466"/>
      <c r="D232" s="466"/>
      <c r="E232" s="466"/>
    </row>
    <row r="233" spans="1:5" x14ac:dyDescent="0.2">
      <c r="A233" s="466"/>
      <c r="B233" s="466"/>
      <c r="C233" s="466"/>
      <c r="D233" s="466"/>
      <c r="E233" s="466"/>
    </row>
    <row r="234" spans="1:5" x14ac:dyDescent="0.2">
      <c r="A234" s="466"/>
      <c r="B234" s="466"/>
      <c r="C234" s="466"/>
      <c r="D234" s="466"/>
      <c r="E234" s="466"/>
    </row>
    <row r="235" spans="1:5" x14ac:dyDescent="0.2">
      <c r="A235" s="466"/>
      <c r="B235" s="466"/>
      <c r="C235" s="466"/>
      <c r="D235" s="466"/>
      <c r="E235" s="466"/>
    </row>
    <row r="236" spans="1:5" x14ac:dyDescent="0.2">
      <c r="A236" s="466"/>
      <c r="B236" s="466"/>
      <c r="C236" s="466"/>
      <c r="D236" s="466"/>
      <c r="E236" s="466"/>
    </row>
    <row r="237" spans="1:5" x14ac:dyDescent="0.2">
      <c r="A237" s="466"/>
      <c r="B237" s="466"/>
      <c r="C237" s="466"/>
      <c r="D237" s="466"/>
      <c r="E237" s="466"/>
    </row>
    <row r="238" spans="1:5" x14ac:dyDescent="0.2">
      <c r="A238" s="466"/>
      <c r="B238" s="466"/>
      <c r="C238" s="466"/>
      <c r="D238" s="466"/>
      <c r="E238" s="466"/>
    </row>
    <row r="239" spans="1:5" x14ac:dyDescent="0.2">
      <c r="A239" s="466"/>
      <c r="B239" s="466"/>
      <c r="C239" s="466"/>
      <c r="D239" s="466"/>
      <c r="E239" s="466"/>
    </row>
    <row r="240" spans="1:5" x14ac:dyDescent="0.2">
      <c r="A240" s="466"/>
      <c r="B240" s="466"/>
      <c r="C240" s="466"/>
      <c r="D240" s="466"/>
      <c r="E240" s="466"/>
    </row>
    <row r="241" spans="1:5" x14ac:dyDescent="0.2">
      <c r="A241" s="466"/>
      <c r="B241" s="466"/>
      <c r="C241" s="466"/>
      <c r="D241" s="466"/>
      <c r="E241" s="466"/>
    </row>
    <row r="242" spans="1:5" x14ac:dyDescent="0.2">
      <c r="A242" s="466"/>
      <c r="B242" s="466"/>
      <c r="C242" s="466"/>
      <c r="D242" s="466"/>
      <c r="E242" s="466"/>
    </row>
    <row r="243" spans="1:5" x14ac:dyDescent="0.2">
      <c r="A243" s="466"/>
      <c r="B243" s="466"/>
      <c r="C243" s="466"/>
      <c r="D243" s="466"/>
      <c r="E243" s="466"/>
    </row>
    <row r="244" spans="1:5" x14ac:dyDescent="0.2">
      <c r="A244" s="466"/>
      <c r="B244" s="466"/>
      <c r="C244" s="466"/>
      <c r="D244" s="466"/>
      <c r="E244" s="466"/>
    </row>
    <row r="245" spans="1:5" x14ac:dyDescent="0.2">
      <c r="A245" s="466"/>
      <c r="B245" s="466"/>
      <c r="C245" s="466"/>
      <c r="D245" s="466"/>
      <c r="E245" s="466"/>
    </row>
    <row r="246" spans="1:5" x14ac:dyDescent="0.2">
      <c r="A246" s="466"/>
      <c r="B246" s="466"/>
      <c r="C246" s="466"/>
      <c r="D246" s="466"/>
      <c r="E246" s="466"/>
    </row>
    <row r="247" spans="1:5" x14ac:dyDescent="0.2">
      <c r="A247" s="466"/>
      <c r="B247" s="466"/>
      <c r="C247" s="466"/>
      <c r="D247" s="466"/>
      <c r="E247" s="466"/>
    </row>
    <row r="248" spans="1:5" x14ac:dyDescent="0.2">
      <c r="A248" s="466"/>
      <c r="B248" s="466"/>
      <c r="C248" s="466"/>
      <c r="D248" s="466"/>
      <c r="E248" s="466"/>
    </row>
    <row r="249" spans="1:5" x14ac:dyDescent="0.2">
      <c r="A249" s="466"/>
      <c r="B249" s="466"/>
      <c r="C249" s="466"/>
      <c r="D249" s="466"/>
      <c r="E249" s="466"/>
    </row>
    <row r="250" spans="1:5" x14ac:dyDescent="0.2">
      <c r="A250" s="466"/>
      <c r="B250" s="466"/>
      <c r="C250" s="466"/>
      <c r="D250" s="466"/>
      <c r="E250" s="466"/>
    </row>
    <row r="251" spans="1:5" x14ac:dyDescent="0.2">
      <c r="A251" s="466"/>
      <c r="B251" s="466"/>
      <c r="C251" s="466"/>
      <c r="D251" s="466"/>
      <c r="E251" s="466"/>
    </row>
    <row r="252" spans="1:5" x14ac:dyDescent="0.2">
      <c r="A252" s="466"/>
      <c r="B252" s="466"/>
      <c r="C252" s="466"/>
      <c r="D252" s="466"/>
      <c r="E252" s="466"/>
    </row>
    <row r="253" spans="1:5" x14ac:dyDescent="0.2">
      <c r="A253" s="466"/>
      <c r="B253" s="466"/>
      <c r="C253" s="466"/>
      <c r="D253" s="466"/>
      <c r="E253" s="466"/>
    </row>
    <row r="254" spans="1:5" x14ac:dyDescent="0.2">
      <c r="A254" s="466"/>
      <c r="B254" s="466"/>
      <c r="C254" s="466"/>
      <c r="D254" s="466"/>
      <c r="E254" s="466"/>
    </row>
    <row r="255" spans="1:5" x14ac:dyDescent="0.2">
      <c r="A255" s="466"/>
      <c r="B255" s="466"/>
      <c r="C255" s="466"/>
      <c r="D255" s="466"/>
      <c r="E255" s="466"/>
    </row>
    <row r="256" spans="1:5" x14ac:dyDescent="0.2">
      <c r="A256" s="466"/>
      <c r="B256" s="466"/>
      <c r="C256" s="466"/>
      <c r="D256" s="466"/>
      <c r="E256" s="466"/>
    </row>
    <row r="257" spans="1:5" x14ac:dyDescent="0.2">
      <c r="A257" s="466"/>
      <c r="B257" s="466"/>
      <c r="C257" s="466"/>
      <c r="D257" s="466"/>
      <c r="E257" s="466"/>
    </row>
    <row r="258" spans="1:5" x14ac:dyDescent="0.2">
      <c r="A258" s="466"/>
      <c r="B258" s="466"/>
      <c r="C258" s="466"/>
      <c r="D258" s="466"/>
      <c r="E258" s="466"/>
    </row>
    <row r="259" spans="1:5" x14ac:dyDescent="0.2">
      <c r="A259" s="466"/>
      <c r="B259" s="466"/>
      <c r="C259" s="466"/>
      <c r="D259" s="466"/>
      <c r="E259" s="466"/>
    </row>
    <row r="260" spans="1:5" x14ac:dyDescent="0.2">
      <c r="A260" s="466"/>
      <c r="B260" s="466"/>
      <c r="C260" s="466"/>
      <c r="D260" s="466"/>
      <c r="E260" s="466"/>
    </row>
    <row r="261" spans="1:5" x14ac:dyDescent="0.2">
      <c r="A261" s="466"/>
      <c r="B261" s="466"/>
      <c r="C261" s="466"/>
      <c r="D261" s="466"/>
      <c r="E261" s="466"/>
    </row>
    <row r="262" spans="1:5" x14ac:dyDescent="0.2">
      <c r="A262" s="466"/>
      <c r="B262" s="466"/>
      <c r="C262" s="466"/>
      <c r="D262" s="466"/>
      <c r="E262" s="466"/>
    </row>
    <row r="263" spans="1:5" x14ac:dyDescent="0.2">
      <c r="A263" s="466"/>
      <c r="B263" s="466"/>
      <c r="C263" s="466"/>
      <c r="D263" s="466"/>
      <c r="E263" s="466"/>
    </row>
    <row r="264" spans="1:5" x14ac:dyDescent="0.2">
      <c r="A264" s="466"/>
      <c r="B264" s="466"/>
      <c r="C264" s="466"/>
      <c r="D264" s="466"/>
      <c r="E264" s="466"/>
    </row>
    <row r="265" spans="1:5" x14ac:dyDescent="0.2">
      <c r="A265" s="466"/>
      <c r="B265" s="466"/>
      <c r="C265" s="466"/>
      <c r="D265" s="466"/>
      <c r="E265" s="466"/>
    </row>
    <row r="266" spans="1:5" x14ac:dyDescent="0.2">
      <c r="A266" s="466"/>
      <c r="B266" s="466"/>
      <c r="C266" s="466"/>
      <c r="D266" s="466"/>
      <c r="E266" s="466"/>
    </row>
    <row r="267" spans="1:5" x14ac:dyDescent="0.2">
      <c r="A267" s="466"/>
      <c r="B267" s="466"/>
      <c r="C267" s="466"/>
      <c r="D267" s="466"/>
      <c r="E267" s="466"/>
    </row>
    <row r="268" spans="1:5" x14ac:dyDescent="0.2">
      <c r="A268" s="466"/>
      <c r="B268" s="466"/>
      <c r="C268" s="466"/>
      <c r="D268" s="466"/>
      <c r="E268" s="466"/>
    </row>
    <row r="269" spans="1:5" x14ac:dyDescent="0.2">
      <c r="A269" s="466"/>
      <c r="B269" s="466"/>
      <c r="C269" s="466"/>
      <c r="D269" s="466"/>
      <c r="E269" s="466"/>
    </row>
    <row r="270" spans="1:5" x14ac:dyDescent="0.2">
      <c r="A270" s="466"/>
      <c r="B270" s="466"/>
      <c r="C270" s="466"/>
      <c r="D270" s="466"/>
      <c r="E270" s="466"/>
    </row>
    <row r="271" spans="1:5" x14ac:dyDescent="0.2">
      <c r="A271" s="466"/>
      <c r="B271" s="466"/>
      <c r="C271" s="466"/>
      <c r="D271" s="466"/>
      <c r="E271" s="466"/>
    </row>
    <row r="272" spans="1:5" x14ac:dyDescent="0.2">
      <c r="A272" s="466"/>
      <c r="B272" s="466"/>
      <c r="C272" s="466"/>
      <c r="D272" s="466"/>
      <c r="E272" s="466"/>
    </row>
    <row r="273" spans="1:5" x14ac:dyDescent="0.2">
      <c r="A273" s="466"/>
      <c r="B273" s="466"/>
      <c r="C273" s="466"/>
      <c r="D273" s="466"/>
      <c r="E273" s="466"/>
    </row>
    <row r="274" spans="1:5" x14ac:dyDescent="0.2">
      <c r="A274" s="466"/>
      <c r="B274" s="466"/>
      <c r="C274" s="466"/>
      <c r="D274" s="466"/>
      <c r="E274" s="466"/>
    </row>
    <row r="275" spans="1:5" x14ac:dyDescent="0.2">
      <c r="A275" s="466"/>
      <c r="B275" s="466"/>
      <c r="C275" s="466"/>
      <c r="D275" s="466"/>
      <c r="E275" s="466"/>
    </row>
    <row r="276" spans="1:5" x14ac:dyDescent="0.2">
      <c r="A276" s="466"/>
      <c r="B276" s="466"/>
      <c r="C276" s="466"/>
      <c r="D276" s="466"/>
      <c r="E276" s="466"/>
    </row>
    <row r="277" spans="1:5" x14ac:dyDescent="0.2">
      <c r="A277" s="466"/>
      <c r="B277" s="466"/>
      <c r="C277" s="466"/>
      <c r="D277" s="466"/>
      <c r="E277" s="466"/>
    </row>
    <row r="278" spans="1:5" x14ac:dyDescent="0.2">
      <c r="A278" s="466"/>
      <c r="B278" s="466"/>
      <c r="C278" s="466"/>
      <c r="D278" s="466"/>
      <c r="E278" s="466"/>
    </row>
    <row r="279" spans="1:5" x14ac:dyDescent="0.2">
      <c r="A279" s="466"/>
      <c r="B279" s="466"/>
      <c r="C279" s="466"/>
      <c r="D279" s="466"/>
      <c r="E279" s="466"/>
    </row>
    <row r="280" spans="1:5" x14ac:dyDescent="0.2">
      <c r="A280" s="466"/>
      <c r="B280" s="466"/>
      <c r="C280" s="466"/>
      <c r="D280" s="466"/>
      <c r="E280" s="466"/>
    </row>
    <row r="281" spans="1:5" x14ac:dyDescent="0.2">
      <c r="A281" s="466"/>
      <c r="B281" s="466"/>
      <c r="C281" s="466"/>
      <c r="D281" s="466"/>
      <c r="E281" s="466"/>
    </row>
    <row r="282" spans="1:5" x14ac:dyDescent="0.2">
      <c r="A282" s="466"/>
      <c r="B282" s="466"/>
      <c r="C282" s="466"/>
      <c r="D282" s="466"/>
      <c r="E282" s="466"/>
    </row>
    <row r="283" spans="1:5" x14ac:dyDescent="0.2">
      <c r="A283" s="466"/>
      <c r="B283" s="466"/>
      <c r="C283" s="466"/>
      <c r="D283" s="466"/>
      <c r="E283" s="466"/>
    </row>
    <row r="284" spans="1:5" x14ac:dyDescent="0.2">
      <c r="A284" s="466"/>
      <c r="B284" s="466"/>
      <c r="C284" s="466"/>
      <c r="D284" s="466"/>
      <c r="E284" s="466"/>
    </row>
    <row r="285" spans="1:5" x14ac:dyDescent="0.2">
      <c r="A285" s="466"/>
      <c r="B285" s="466"/>
      <c r="C285" s="466"/>
      <c r="D285" s="466"/>
      <c r="E285" s="466"/>
    </row>
    <row r="286" spans="1:5" x14ac:dyDescent="0.2">
      <c r="A286" s="466"/>
      <c r="B286" s="466"/>
      <c r="C286" s="466"/>
      <c r="D286" s="466"/>
      <c r="E286" s="466"/>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4" customWidth="1"/>
    <col min="2" max="4" width="13.75" style="453" customWidth="1"/>
    <col min="5" max="7" width="13.75" style="488" customWidth="1"/>
    <col min="8" max="8" width="13.75" style="476" customWidth="1"/>
    <col min="9" max="14" width="13.75" style="488" customWidth="1"/>
    <col min="15" max="16384" width="11" style="453"/>
  </cols>
  <sheetData>
    <row r="1" spans="1:14" s="475" customFormat="1" ht="15" customHeight="1" x14ac:dyDescent="0.2">
      <c r="E1" s="476"/>
      <c r="F1" s="476"/>
      <c r="G1" s="476"/>
      <c r="H1" s="476"/>
      <c r="I1" s="476"/>
      <c r="J1" s="476"/>
      <c r="K1" s="476"/>
      <c r="L1" s="476"/>
      <c r="M1" s="476"/>
      <c r="N1" s="476"/>
    </row>
    <row r="2" spans="1:14" s="475" customFormat="1" ht="15" customHeight="1" x14ac:dyDescent="0.2">
      <c r="A2" s="477" t="s">
        <v>65</v>
      </c>
      <c r="E2" s="476"/>
      <c r="F2" s="476"/>
      <c r="G2" s="476"/>
      <c r="H2" s="476"/>
      <c r="I2" s="476"/>
      <c r="J2" s="476"/>
      <c r="K2" s="476"/>
      <c r="L2" s="476"/>
      <c r="M2" s="476"/>
      <c r="N2" s="476"/>
    </row>
    <row r="3" spans="1:14" s="475" customFormat="1" ht="15" customHeight="1" x14ac:dyDescent="0.2">
      <c r="E3" s="476"/>
      <c r="F3" s="476"/>
      <c r="G3" s="476"/>
      <c r="H3" s="476"/>
      <c r="I3" s="476"/>
      <c r="J3" s="476"/>
      <c r="K3" s="476"/>
      <c r="L3" s="476"/>
      <c r="M3" s="476"/>
      <c r="N3" s="476"/>
    </row>
    <row r="4" spans="1:14" s="475" customFormat="1" ht="15" customHeight="1" x14ac:dyDescent="0.2">
      <c r="B4" s="678" t="s">
        <v>436</v>
      </c>
      <c r="C4" s="678"/>
      <c r="D4" s="678" t="s">
        <v>437</v>
      </c>
      <c r="E4" s="678"/>
      <c r="F4" s="672" t="s">
        <v>438</v>
      </c>
      <c r="G4" s="672"/>
      <c r="H4" s="672" t="s">
        <v>439</v>
      </c>
      <c r="I4" s="672"/>
      <c r="J4" s="672" t="s">
        <v>440</v>
      </c>
      <c r="K4" s="672"/>
      <c r="L4" s="672"/>
      <c r="M4" s="672"/>
      <c r="N4" s="672"/>
    </row>
    <row r="5" spans="1:14" s="475" customFormat="1" ht="15" customHeight="1" x14ac:dyDescent="0.2">
      <c r="B5" s="475" t="s">
        <v>441</v>
      </c>
      <c r="C5" s="475" t="s">
        <v>442</v>
      </c>
      <c r="D5" s="475" t="s">
        <v>441</v>
      </c>
      <c r="E5" s="475" t="s">
        <v>442</v>
      </c>
      <c r="F5" s="475" t="s">
        <v>441</v>
      </c>
      <c r="G5" s="475" t="s">
        <v>442</v>
      </c>
      <c r="H5" s="475" t="s">
        <v>441</v>
      </c>
      <c r="I5" s="475" t="s">
        <v>442</v>
      </c>
      <c r="J5" s="476" t="s">
        <v>443</v>
      </c>
      <c r="K5" s="476" t="s">
        <v>444</v>
      </c>
      <c r="L5" s="476" t="s">
        <v>445</v>
      </c>
      <c r="M5" s="476" t="s">
        <v>446</v>
      </c>
      <c r="N5" s="476" t="s">
        <v>447</v>
      </c>
    </row>
    <row r="6" spans="1:14" s="475" customFormat="1" ht="15" customHeight="1" x14ac:dyDescent="0.2">
      <c r="A6" s="478" t="s">
        <v>448</v>
      </c>
      <c r="B6" s="479">
        <f>'Tabelle 2.3'!J11</f>
        <v>1.0710112943009218</v>
      </c>
      <c r="C6" s="480">
        <f>'Tabelle 3.3'!J11</f>
        <v>-6.5445026178010473</v>
      </c>
      <c r="D6" s="481">
        <f t="shared" ref="D6:E9" si="0">IF(OR(AND(B6&gt;=-50,B6&lt;=50),ISNUMBER(B6)=FALSE),B6,"")</f>
        <v>1.0710112943009218</v>
      </c>
      <c r="E6" s="481">
        <f t="shared" si="0"/>
        <v>-6.5445026178010473</v>
      </c>
      <c r="F6" s="476" t="str">
        <f t="shared" ref="F6:G9" si="1">IF(ISNUMBER(B6)=FALSE,"",IF(B6&lt;-50,"&lt; -50",IF(B6&gt;50,"&gt; 50","")))</f>
        <v/>
      </c>
      <c r="G6" s="476" t="str">
        <f t="shared" si="1"/>
        <v/>
      </c>
      <c r="H6" s="482" t="str">
        <f t="shared" ref="H6:I9" si="2">IF(B6&lt;-50,0.75,IF(B6&gt;50,-0.75,""))</f>
        <v/>
      </c>
      <c r="I6" s="482" t="str">
        <f t="shared" si="2"/>
        <v/>
      </c>
      <c r="J6" s="476" t="e">
        <f>IF(OR(B6&lt;-50,B6&gt;50),N6,#N/A)</f>
        <v>#N/A</v>
      </c>
      <c r="K6" s="476" t="e">
        <f>IF(B6&lt;-50,-45,IF(B6&gt;50,45,#N/A))</f>
        <v>#N/A</v>
      </c>
      <c r="L6" s="476" t="e">
        <f>IF(OR(C6&lt;-50,C6&gt;50),N6,#N/A)</f>
        <v>#N/A</v>
      </c>
      <c r="M6" s="476" t="e">
        <f>IF(C6&lt;-50,-45,IF(C6&gt;50,45,#N/A))</f>
        <v>#N/A</v>
      </c>
      <c r="N6" s="476">
        <v>5</v>
      </c>
    </row>
    <row r="7" spans="1:14" s="475" customFormat="1" ht="15" customHeight="1" x14ac:dyDescent="0.2">
      <c r="A7" s="478" t="s">
        <v>449</v>
      </c>
      <c r="B7" s="479">
        <f>'Tabelle 2.1'!J25</f>
        <v>0.73912918896366064</v>
      </c>
      <c r="C7" s="480">
        <f>'Tabelle 3.1'!J23</f>
        <v>-3.2711552602853353</v>
      </c>
      <c r="D7" s="481">
        <f t="shared" si="0"/>
        <v>0.73912918896366064</v>
      </c>
      <c r="E7" s="481">
        <f>IF(OR(AND(C7&gt;=-50,C7&lt;=50),ISNUMBER(C7)=FALSE),C7,"")</f>
        <v>-3.2711552602853353</v>
      </c>
      <c r="F7" s="476" t="str">
        <f t="shared" si="1"/>
        <v/>
      </c>
      <c r="G7" s="476" t="str">
        <f>IF(ISNUMBER(C7)=FALSE,"",IF(C7&lt;-50,"&lt; -50",IF(C7&gt;50,"&gt; 50","")))</f>
        <v/>
      </c>
      <c r="H7" s="482" t="str">
        <f t="shared" si="2"/>
        <v/>
      </c>
      <c r="I7" s="482" t="str">
        <f>IF(C7&lt;-50,0.75,IF(C7&gt;50,-0.75,""))</f>
        <v/>
      </c>
      <c r="J7" s="476" t="e">
        <f>IF(OR(B7&lt;-50,B7&gt;50),N7,#N/A)</f>
        <v>#N/A</v>
      </c>
      <c r="K7" s="476" t="e">
        <f>IF(B7&lt;-50,-45,IF(B7&gt;50,45,#N/A))</f>
        <v>#N/A</v>
      </c>
      <c r="L7" s="476" t="e">
        <f>IF(OR(C7&lt;-50,C7&gt;50),N7,#N/A)</f>
        <v>#N/A</v>
      </c>
      <c r="M7" s="476" t="e">
        <f>IF(C7&lt;-50,-45,IF(C7&gt;50,45,#N/A))</f>
        <v>#N/A</v>
      </c>
      <c r="N7" s="476">
        <v>15</v>
      </c>
    </row>
    <row r="8" spans="1:14" s="475" customFormat="1" ht="15" customHeight="1" x14ac:dyDescent="0.2">
      <c r="A8" s="478" t="s">
        <v>450</v>
      </c>
      <c r="B8" s="479">
        <f>'Tabelle 2.1'!J38</f>
        <v>1.1186464311118853</v>
      </c>
      <c r="C8" s="480">
        <f>'Tabelle 3.1'!J34</f>
        <v>-2.7637010795899166</v>
      </c>
      <c r="D8" s="481">
        <f t="shared" si="0"/>
        <v>1.1186464311118853</v>
      </c>
      <c r="E8" s="481">
        <f>IF(OR(AND(C8&gt;=-50,C8&lt;=50),ISNUMBER(C8)=FALSE),C8,"")</f>
        <v>-2.7637010795899166</v>
      </c>
      <c r="F8" s="476" t="str">
        <f t="shared" si="1"/>
        <v/>
      </c>
      <c r="G8" s="476" t="str">
        <f>IF(ISNUMBER(C8)=FALSE,"",IF(C8&lt;-50,"&lt; -50",IF(C8&gt;50,"&gt; 50","")))</f>
        <v/>
      </c>
      <c r="H8" s="482" t="str">
        <f t="shared" si="2"/>
        <v/>
      </c>
      <c r="I8" s="482" t="str">
        <f>IF(C8&lt;-50,0.75,IF(C8&gt;50,-0.75,""))</f>
        <v/>
      </c>
      <c r="J8" s="476" t="e">
        <f>IF(OR(B8&lt;-50,B8&gt;50),N8,#N/A)</f>
        <v>#N/A</v>
      </c>
      <c r="K8" s="476" t="e">
        <f>IF(B8&lt;-50,-45,IF(B8&gt;50,45,#N/A))</f>
        <v>#N/A</v>
      </c>
      <c r="L8" s="476" t="e">
        <f>IF(OR(C8&lt;-50,C8&gt;50),N8,#N/A)</f>
        <v>#N/A</v>
      </c>
      <c r="M8" s="476" t="e">
        <f>IF(C8&lt;-50,-45,IF(C8&gt;50,45,#N/A))</f>
        <v>#N/A</v>
      </c>
      <c r="N8" s="476">
        <v>25</v>
      </c>
    </row>
    <row r="9" spans="1:14" s="475" customFormat="1" ht="15" customHeight="1" x14ac:dyDescent="0.2">
      <c r="A9" s="478" t="s">
        <v>451</v>
      </c>
      <c r="B9" s="479">
        <f>'Tabelle 2.1'!J51</f>
        <v>1.0875687030768</v>
      </c>
      <c r="C9" s="480">
        <f>'Tabelle 3.1'!J45</f>
        <v>-2.8655893304673015</v>
      </c>
      <c r="D9" s="481">
        <f t="shared" si="0"/>
        <v>1.0875687030768</v>
      </c>
      <c r="E9" s="481">
        <f t="shared" si="0"/>
        <v>-2.8655893304673015</v>
      </c>
      <c r="F9" s="476" t="str">
        <f t="shared" si="1"/>
        <v/>
      </c>
      <c r="G9" s="476" t="str">
        <f t="shared" si="1"/>
        <v/>
      </c>
      <c r="H9" s="482" t="str">
        <f t="shared" si="2"/>
        <v/>
      </c>
      <c r="I9" s="482" t="str">
        <f t="shared" si="2"/>
        <v/>
      </c>
      <c r="J9" s="476" t="e">
        <f>IF(OR(B9&lt;-50,B9&gt;50),N9,#N/A)</f>
        <v>#N/A</v>
      </c>
      <c r="K9" s="476" t="e">
        <f>IF(B9&lt;-50,-45,IF(B9&gt;50,45,#N/A))</f>
        <v>#N/A</v>
      </c>
      <c r="L9" s="476" t="e">
        <f>IF(OR(C9&lt;-50,C9&gt;50),N9,#N/A)</f>
        <v>#N/A</v>
      </c>
      <c r="M9" s="476" t="e">
        <f>IF(C9&lt;-50,-45,IF(C9&gt;50,45,#N/A))</f>
        <v>#N/A</v>
      </c>
      <c r="N9" s="476">
        <v>35</v>
      </c>
    </row>
    <row r="10" spans="1:14" s="475" customFormat="1" ht="15" customHeight="1" x14ac:dyDescent="0.2">
      <c r="E10" s="476"/>
      <c r="F10" s="476"/>
      <c r="G10" s="476"/>
      <c r="H10" s="476"/>
      <c r="I10" s="476"/>
      <c r="J10" s="476"/>
      <c r="K10" s="476"/>
      <c r="L10" s="476"/>
      <c r="M10" s="476"/>
      <c r="N10" s="476"/>
    </row>
    <row r="11" spans="1:14" s="475" customFormat="1" ht="15" customHeight="1" x14ac:dyDescent="0.2">
      <c r="E11" s="476"/>
      <c r="F11" s="476"/>
      <c r="G11" s="476"/>
      <c r="H11" s="476"/>
      <c r="I11" s="476"/>
      <c r="J11" s="476"/>
      <c r="K11" s="476"/>
      <c r="L11" s="476"/>
      <c r="M11" s="476"/>
      <c r="N11" s="476"/>
    </row>
    <row r="12" spans="1:14" s="475" customFormat="1" ht="15" customHeight="1" x14ac:dyDescent="0.2">
      <c r="A12" s="679" t="s">
        <v>452</v>
      </c>
      <c r="B12" s="678" t="s">
        <v>436</v>
      </c>
      <c r="C12" s="678"/>
      <c r="D12" s="678" t="s">
        <v>437</v>
      </c>
      <c r="E12" s="678"/>
      <c r="F12" s="672" t="s">
        <v>438</v>
      </c>
      <c r="G12" s="672"/>
      <c r="H12" s="672" t="s">
        <v>439</v>
      </c>
      <c r="I12" s="672"/>
      <c r="J12" s="672" t="s">
        <v>440</v>
      </c>
      <c r="K12" s="672"/>
      <c r="L12" s="672"/>
      <c r="M12" s="672"/>
      <c r="N12" s="672"/>
    </row>
    <row r="13" spans="1:14" s="475" customFormat="1" ht="15" customHeight="1" x14ac:dyDescent="0.2">
      <c r="A13" s="679"/>
      <c r="B13" s="475" t="s">
        <v>441</v>
      </c>
      <c r="C13" s="475" t="s">
        <v>442</v>
      </c>
      <c r="D13" s="475" t="s">
        <v>441</v>
      </c>
      <c r="E13" s="475" t="s">
        <v>442</v>
      </c>
      <c r="F13" s="475" t="s">
        <v>441</v>
      </c>
      <c r="G13" s="475" t="s">
        <v>442</v>
      </c>
      <c r="H13" s="475" t="s">
        <v>441</v>
      </c>
      <c r="I13" s="475" t="s">
        <v>442</v>
      </c>
      <c r="J13" s="476" t="s">
        <v>443</v>
      </c>
      <c r="K13" s="476" t="s">
        <v>444</v>
      </c>
      <c r="L13" s="476" t="s">
        <v>445</v>
      </c>
      <c r="M13" s="476" t="s">
        <v>446</v>
      </c>
      <c r="N13" s="476" t="s">
        <v>447</v>
      </c>
    </row>
    <row r="14" spans="1:14" s="475" customFormat="1" ht="15" customHeight="1" x14ac:dyDescent="0.2">
      <c r="A14" s="475">
        <v>1</v>
      </c>
      <c r="B14" s="479">
        <f>'Tabelle 2.3'!J11</f>
        <v>1.0710112943009218</v>
      </c>
      <c r="C14" s="480">
        <f>'Tabelle 3.3'!J11</f>
        <v>-6.5445026178010473</v>
      </c>
      <c r="D14" s="481">
        <f>IF(OR(AND(B14&gt;=-50,B14&lt;=50),ISNUMBER(B14)=FALSE),B14,"")</f>
        <v>1.0710112943009218</v>
      </c>
      <c r="E14" s="481">
        <f>IF(OR(AND(C14&gt;=-50,C14&lt;=50),ISNUMBER(C14)=FALSE),C14,"")</f>
        <v>-6.5445026178010473</v>
      </c>
      <c r="F14" s="476" t="str">
        <f>IF(ISNUMBER(B14)=FALSE,"",IF(B14&lt;-50,"&lt; -50",IF(B14&gt;50,"&gt; 50","")))</f>
        <v/>
      </c>
      <c r="G14" s="476" t="str">
        <f>IF(ISNUMBER(C14)=FALSE,"",IF(C14&lt;-50,"&lt; -50",IF(C14&gt;50,"&gt; 50","")))</f>
        <v/>
      </c>
      <c r="H14" s="482" t="str">
        <f>IF(B14&lt;-50,0.75,IF(B14&gt;50,-0.75,""))</f>
        <v/>
      </c>
      <c r="I14" s="482" t="str">
        <f>IF(C14&lt;-50,0.75,IF(C14&gt;50,-0.75,""))</f>
        <v/>
      </c>
      <c r="J14" s="476" t="e">
        <f>IF(OR(B14&lt;-50,B14&gt;50),N14,#N/A)</f>
        <v>#N/A</v>
      </c>
      <c r="K14" s="476" t="e">
        <f>IF(B14&lt;-50,-45,IF(B14&gt;50,45,#N/A))</f>
        <v>#N/A</v>
      </c>
      <c r="L14" s="476" t="e">
        <f>IF(OR(C14&lt;-50,C14&gt;50),N14,#N/A)</f>
        <v>#N/A</v>
      </c>
      <c r="M14" s="476" t="e">
        <f>IF(C14&lt;-50,-45,IF(C14&gt;50,45,#N/A))</f>
        <v>#N/A</v>
      </c>
      <c r="N14" s="476">
        <v>5</v>
      </c>
    </row>
    <row r="15" spans="1:14" s="475" customFormat="1" ht="15" customHeight="1" x14ac:dyDescent="0.2">
      <c r="A15" s="475">
        <v>2</v>
      </c>
      <c r="B15" s="479" t="str">
        <f>'Tabelle 2.3'!J12</f>
        <v>*</v>
      </c>
      <c r="C15" s="480" t="str">
        <f>'Tabelle 3.3'!J12</f>
        <v>*</v>
      </c>
      <c r="D15" s="481" t="str">
        <f t="shared" ref="D15:E45" si="3">IF(OR(AND(B15&gt;=-50,B15&lt;=50),ISNUMBER(B15)=FALSE),B15,"")</f>
        <v>*</v>
      </c>
      <c r="E15" s="481" t="str">
        <f t="shared" si="3"/>
        <v>*</v>
      </c>
      <c r="F15" s="476" t="str">
        <f t="shared" ref="F15:G45" si="4">IF(ISNUMBER(B15)=FALSE,"",IF(B15&lt;-50,"&lt; -50",IF(B15&gt;50,"&gt; 50","")))</f>
        <v/>
      </c>
      <c r="G15" s="476" t="str">
        <f t="shared" si="4"/>
        <v/>
      </c>
      <c r="H15" s="482">
        <f t="shared" ref="H15:I45" si="5">IF(B15&lt;-50,0.75,IF(B15&gt;50,-0.75,""))</f>
        <v>-0.75</v>
      </c>
      <c r="I15" s="482">
        <f t="shared" si="5"/>
        <v>-0.75</v>
      </c>
      <c r="J15" s="476">
        <f t="shared" ref="J15:J45" si="6">IF(OR(B15&lt;-50,B15&gt;50),N15,#N/A)</f>
        <v>15</v>
      </c>
      <c r="K15" s="476">
        <f t="shared" ref="K15:K45" si="7">IF(B15&lt;-50,-45,IF(B15&gt;50,45,#N/A))</f>
        <v>45</v>
      </c>
      <c r="L15" s="476">
        <f t="shared" ref="L15:L45" si="8">IF(OR(C15&lt;-50,C15&gt;50),N15,#N/A)</f>
        <v>15</v>
      </c>
      <c r="M15" s="476">
        <f t="shared" ref="M15:M45" si="9">IF(C15&lt;-50,-45,IF(C15&gt;50,45,#N/A))</f>
        <v>45</v>
      </c>
      <c r="N15" s="476">
        <v>15</v>
      </c>
    </row>
    <row r="16" spans="1:14" s="475" customFormat="1" ht="15" customHeight="1" x14ac:dyDescent="0.2">
      <c r="A16" s="475">
        <v>3</v>
      </c>
      <c r="B16" s="479" t="str">
        <f>'Tabelle 2.3'!J13</f>
        <v>*</v>
      </c>
      <c r="C16" s="480" t="str">
        <f>'Tabelle 3.3'!J13</f>
        <v>*</v>
      </c>
      <c r="D16" s="481" t="str">
        <f t="shared" si="3"/>
        <v>*</v>
      </c>
      <c r="E16" s="481" t="str">
        <f t="shared" si="3"/>
        <v>*</v>
      </c>
      <c r="F16" s="476" t="str">
        <f t="shared" si="4"/>
        <v/>
      </c>
      <c r="G16" s="476" t="str">
        <f t="shared" si="4"/>
        <v/>
      </c>
      <c r="H16" s="482">
        <f t="shared" si="5"/>
        <v>-0.75</v>
      </c>
      <c r="I16" s="482">
        <f t="shared" si="5"/>
        <v>-0.75</v>
      </c>
      <c r="J16" s="476">
        <f t="shared" si="6"/>
        <v>25</v>
      </c>
      <c r="K16" s="476">
        <f t="shared" si="7"/>
        <v>45</v>
      </c>
      <c r="L16" s="476">
        <f t="shared" si="8"/>
        <v>25</v>
      </c>
      <c r="M16" s="476">
        <f t="shared" si="9"/>
        <v>45</v>
      </c>
      <c r="N16" s="476">
        <v>25</v>
      </c>
    </row>
    <row r="17" spans="1:14" s="475" customFormat="1" ht="15" customHeight="1" x14ac:dyDescent="0.2">
      <c r="A17" s="475">
        <v>4</v>
      </c>
      <c r="B17" s="479">
        <f>'Tabelle 2.3'!J14</f>
        <v>-0.79913606911447088</v>
      </c>
      <c r="C17" s="480">
        <f>'Tabelle 3.3'!J14</f>
        <v>-14.814814814814815</v>
      </c>
      <c r="D17" s="481">
        <f t="shared" si="3"/>
        <v>-0.79913606911447088</v>
      </c>
      <c r="E17" s="481">
        <f t="shared" si="3"/>
        <v>-14.814814814814815</v>
      </c>
      <c r="F17" s="476" t="str">
        <f t="shared" si="4"/>
        <v/>
      </c>
      <c r="G17" s="476" t="str">
        <f t="shared" si="4"/>
        <v/>
      </c>
      <c r="H17" s="482" t="str">
        <f t="shared" si="5"/>
        <v/>
      </c>
      <c r="I17" s="482" t="str">
        <f t="shared" si="5"/>
        <v/>
      </c>
      <c r="J17" s="476" t="e">
        <f t="shared" si="6"/>
        <v>#N/A</v>
      </c>
      <c r="K17" s="476" t="e">
        <f t="shared" si="7"/>
        <v>#N/A</v>
      </c>
      <c r="L17" s="476" t="e">
        <f t="shared" si="8"/>
        <v>#N/A</v>
      </c>
      <c r="M17" s="476" t="e">
        <f t="shared" si="9"/>
        <v>#N/A</v>
      </c>
      <c r="N17" s="476">
        <v>36</v>
      </c>
    </row>
    <row r="18" spans="1:14" s="475" customFormat="1" ht="15" customHeight="1" x14ac:dyDescent="0.2">
      <c r="A18" s="475">
        <v>5</v>
      </c>
      <c r="B18" s="479">
        <f>'Tabelle 2.3'!J15</f>
        <v>1.7094017094017093</v>
      </c>
      <c r="C18" s="480">
        <f>'Tabelle 3.3'!J15</f>
        <v>0</v>
      </c>
      <c r="D18" s="481">
        <f t="shared" si="3"/>
        <v>1.7094017094017093</v>
      </c>
      <c r="E18" s="481">
        <f t="shared" si="3"/>
        <v>0</v>
      </c>
      <c r="F18" s="476" t="str">
        <f t="shared" si="4"/>
        <v/>
      </c>
      <c r="G18" s="476" t="str">
        <f t="shared" si="4"/>
        <v/>
      </c>
      <c r="H18" s="482" t="str">
        <f t="shared" si="5"/>
        <v/>
      </c>
      <c r="I18" s="482" t="str">
        <f t="shared" si="5"/>
        <v/>
      </c>
      <c r="J18" s="476" t="e">
        <f t="shared" si="6"/>
        <v>#N/A</v>
      </c>
      <c r="K18" s="476" t="e">
        <f t="shared" si="7"/>
        <v>#N/A</v>
      </c>
      <c r="L18" s="476" t="e">
        <f t="shared" si="8"/>
        <v>#N/A</v>
      </c>
      <c r="M18" s="476" t="e">
        <f t="shared" si="9"/>
        <v>#N/A</v>
      </c>
      <c r="N18" s="476">
        <v>46</v>
      </c>
    </row>
    <row r="19" spans="1:14" s="475" customFormat="1" ht="15" customHeight="1" x14ac:dyDescent="0.2">
      <c r="A19" s="475">
        <v>6</v>
      </c>
      <c r="B19" s="479">
        <f>'Tabelle 2.3'!J16</f>
        <v>-0.79022988505747127</v>
      </c>
      <c r="C19" s="480">
        <f>'Tabelle 3.3'!J16</f>
        <v>-19.333333333333332</v>
      </c>
      <c r="D19" s="481">
        <f t="shared" si="3"/>
        <v>-0.79022988505747127</v>
      </c>
      <c r="E19" s="481">
        <f t="shared" si="3"/>
        <v>-19.333333333333332</v>
      </c>
      <c r="F19" s="476" t="str">
        <f t="shared" si="4"/>
        <v/>
      </c>
      <c r="G19" s="476" t="str">
        <f t="shared" si="4"/>
        <v/>
      </c>
      <c r="H19" s="482" t="str">
        <f t="shared" si="5"/>
        <v/>
      </c>
      <c r="I19" s="482" t="str">
        <f t="shared" si="5"/>
        <v/>
      </c>
      <c r="J19" s="476" t="e">
        <f t="shared" si="6"/>
        <v>#N/A</v>
      </c>
      <c r="K19" s="476" t="e">
        <f t="shared" si="7"/>
        <v>#N/A</v>
      </c>
      <c r="L19" s="476" t="e">
        <f t="shared" si="8"/>
        <v>#N/A</v>
      </c>
      <c r="M19" s="476" t="e">
        <f t="shared" si="9"/>
        <v>#N/A</v>
      </c>
      <c r="N19" s="476">
        <v>56</v>
      </c>
    </row>
    <row r="20" spans="1:14" s="475" customFormat="1" ht="15" customHeight="1" x14ac:dyDescent="0.2">
      <c r="A20" s="475">
        <v>7</v>
      </c>
      <c r="B20" s="479">
        <f>'Tabelle 2.3'!J17</f>
        <v>-1.7804154302670623</v>
      </c>
      <c r="C20" s="480">
        <f>'Tabelle 3.3'!J17</f>
        <v>-23.333333333333332</v>
      </c>
      <c r="D20" s="481">
        <f t="shared" si="3"/>
        <v>-1.7804154302670623</v>
      </c>
      <c r="E20" s="481">
        <f t="shared" si="3"/>
        <v>-23.333333333333332</v>
      </c>
      <c r="F20" s="476" t="str">
        <f t="shared" si="4"/>
        <v/>
      </c>
      <c r="G20" s="476" t="str">
        <f t="shared" si="4"/>
        <v/>
      </c>
      <c r="H20" s="482" t="str">
        <f t="shared" si="5"/>
        <v/>
      </c>
      <c r="I20" s="482" t="str">
        <f t="shared" si="5"/>
        <v/>
      </c>
      <c r="J20" s="476" t="e">
        <f t="shared" si="6"/>
        <v>#N/A</v>
      </c>
      <c r="K20" s="476" t="e">
        <f t="shared" si="7"/>
        <v>#N/A</v>
      </c>
      <c r="L20" s="476" t="e">
        <f t="shared" si="8"/>
        <v>#N/A</v>
      </c>
      <c r="M20" s="476" t="e">
        <f t="shared" si="9"/>
        <v>#N/A</v>
      </c>
      <c r="N20" s="476">
        <v>67</v>
      </c>
    </row>
    <row r="21" spans="1:14" s="475" customFormat="1" ht="15" customHeight="1" x14ac:dyDescent="0.2">
      <c r="A21" s="475">
        <v>8</v>
      </c>
      <c r="B21" s="479" t="str">
        <f>'Tabelle 2.3'!J18</f>
        <v>*</v>
      </c>
      <c r="C21" s="480" t="str">
        <f>'Tabelle 3.3'!J18</f>
        <v>*</v>
      </c>
      <c r="D21" s="481" t="str">
        <f t="shared" si="3"/>
        <v>*</v>
      </c>
      <c r="E21" s="481" t="str">
        <f t="shared" si="3"/>
        <v>*</v>
      </c>
      <c r="F21" s="476" t="str">
        <f t="shared" si="4"/>
        <v/>
      </c>
      <c r="G21" s="476" t="str">
        <f t="shared" si="4"/>
        <v/>
      </c>
      <c r="H21" s="482">
        <f t="shared" si="5"/>
        <v>-0.75</v>
      </c>
      <c r="I21" s="482">
        <f t="shared" si="5"/>
        <v>-0.75</v>
      </c>
      <c r="J21" s="476">
        <f t="shared" si="6"/>
        <v>77</v>
      </c>
      <c r="K21" s="476">
        <f t="shared" si="7"/>
        <v>45</v>
      </c>
      <c r="L21" s="476">
        <f t="shared" si="8"/>
        <v>77</v>
      </c>
      <c r="M21" s="476">
        <f t="shared" si="9"/>
        <v>45</v>
      </c>
      <c r="N21" s="476">
        <v>77</v>
      </c>
    </row>
    <row r="22" spans="1:14" s="475" customFormat="1" ht="15" customHeight="1" x14ac:dyDescent="0.2">
      <c r="A22" s="475">
        <v>9</v>
      </c>
      <c r="B22" s="479">
        <f>'Tabelle 2.3'!J19</f>
        <v>1.3268465280849182</v>
      </c>
      <c r="C22" s="480">
        <f>'Tabelle 3.3'!J19</f>
        <v>1.078582434514638</v>
      </c>
      <c r="D22" s="481">
        <f t="shared" si="3"/>
        <v>1.3268465280849182</v>
      </c>
      <c r="E22" s="481">
        <f t="shared" si="3"/>
        <v>1.078582434514638</v>
      </c>
      <c r="F22" s="476" t="str">
        <f t="shared" si="4"/>
        <v/>
      </c>
      <c r="G22" s="476" t="str">
        <f t="shared" si="4"/>
        <v/>
      </c>
      <c r="H22" s="482" t="str">
        <f t="shared" si="5"/>
        <v/>
      </c>
      <c r="I22" s="482" t="str">
        <f t="shared" si="5"/>
        <v/>
      </c>
      <c r="J22" s="476" t="e">
        <f t="shared" si="6"/>
        <v>#N/A</v>
      </c>
      <c r="K22" s="476" t="e">
        <f t="shared" si="7"/>
        <v>#N/A</v>
      </c>
      <c r="L22" s="476" t="e">
        <f t="shared" si="8"/>
        <v>#N/A</v>
      </c>
      <c r="M22" s="476" t="e">
        <f t="shared" si="9"/>
        <v>#N/A</v>
      </c>
      <c r="N22" s="476">
        <v>87</v>
      </c>
    </row>
    <row r="23" spans="1:14" s="475" customFormat="1" ht="15" customHeight="1" x14ac:dyDescent="0.2">
      <c r="A23" s="475">
        <v>10</v>
      </c>
      <c r="B23" s="479">
        <f>'Tabelle 2.3'!J20</f>
        <v>3.2012195121951219</v>
      </c>
      <c r="C23" s="480">
        <f>'Tabelle 3.3'!J20</f>
        <v>4.666666666666667</v>
      </c>
      <c r="D23" s="481">
        <f t="shared" si="3"/>
        <v>3.2012195121951219</v>
      </c>
      <c r="E23" s="481">
        <f t="shared" si="3"/>
        <v>4.666666666666667</v>
      </c>
      <c r="F23" s="476" t="str">
        <f t="shared" si="4"/>
        <v/>
      </c>
      <c r="G23" s="476" t="str">
        <f t="shared" si="4"/>
        <v/>
      </c>
      <c r="H23" s="482" t="str">
        <f t="shared" si="5"/>
        <v/>
      </c>
      <c r="I23" s="482" t="str">
        <f t="shared" si="5"/>
        <v/>
      </c>
      <c r="J23" s="476" t="e">
        <f t="shared" si="6"/>
        <v>#N/A</v>
      </c>
      <c r="K23" s="476" t="e">
        <f t="shared" si="7"/>
        <v>#N/A</v>
      </c>
      <c r="L23" s="476" t="e">
        <f t="shared" si="8"/>
        <v>#N/A</v>
      </c>
      <c r="M23" s="476" t="e">
        <f t="shared" si="9"/>
        <v>#N/A</v>
      </c>
      <c r="N23" s="476">
        <v>98</v>
      </c>
    </row>
    <row r="24" spans="1:14" s="475" customFormat="1" ht="15" customHeight="1" x14ac:dyDescent="0.2">
      <c r="A24" s="475">
        <v>11</v>
      </c>
      <c r="B24" s="479">
        <f>'Tabelle 2.3'!J21</f>
        <v>-6.5168539325842696</v>
      </c>
      <c r="C24" s="480">
        <f>'Tabelle 3.3'!J21</f>
        <v>-20.913884007029878</v>
      </c>
      <c r="D24" s="481">
        <f t="shared" si="3"/>
        <v>-6.5168539325842696</v>
      </c>
      <c r="E24" s="481">
        <f t="shared" si="3"/>
        <v>-20.913884007029878</v>
      </c>
      <c r="F24" s="476" t="str">
        <f t="shared" si="4"/>
        <v/>
      </c>
      <c r="G24" s="476" t="str">
        <f t="shared" si="4"/>
        <v/>
      </c>
      <c r="H24" s="482" t="str">
        <f t="shared" si="5"/>
        <v/>
      </c>
      <c r="I24" s="482" t="str">
        <f t="shared" si="5"/>
        <v/>
      </c>
      <c r="J24" s="476" t="e">
        <f t="shared" si="6"/>
        <v>#N/A</v>
      </c>
      <c r="K24" s="476" t="e">
        <f t="shared" si="7"/>
        <v>#N/A</v>
      </c>
      <c r="L24" s="476" t="e">
        <f t="shared" si="8"/>
        <v>#N/A</v>
      </c>
      <c r="M24" s="476" t="e">
        <f t="shared" si="9"/>
        <v>#N/A</v>
      </c>
      <c r="N24" s="476">
        <v>108</v>
      </c>
    </row>
    <row r="25" spans="1:14" s="475" customFormat="1" ht="15" customHeight="1" x14ac:dyDescent="0.2">
      <c r="A25" s="475">
        <v>12</v>
      </c>
      <c r="B25" s="479">
        <f>'Tabelle 2.3'!J22</f>
        <v>-1.075268817204301</v>
      </c>
      <c r="C25" s="480">
        <f>'Tabelle 3.3'!J22</f>
        <v>-4.5454545454545459</v>
      </c>
      <c r="D25" s="481">
        <f t="shared" si="3"/>
        <v>-1.075268817204301</v>
      </c>
      <c r="E25" s="481">
        <f t="shared" si="3"/>
        <v>-4.5454545454545459</v>
      </c>
      <c r="F25" s="476" t="str">
        <f t="shared" si="4"/>
        <v/>
      </c>
      <c r="G25" s="476" t="str">
        <f t="shared" si="4"/>
        <v/>
      </c>
      <c r="H25" s="482" t="str">
        <f t="shared" si="5"/>
        <v/>
      </c>
      <c r="I25" s="482" t="str">
        <f t="shared" si="5"/>
        <v/>
      </c>
      <c r="J25" s="476" t="e">
        <f t="shared" si="6"/>
        <v>#N/A</v>
      </c>
      <c r="K25" s="476" t="e">
        <f t="shared" si="7"/>
        <v>#N/A</v>
      </c>
      <c r="L25" s="476" t="e">
        <f t="shared" si="8"/>
        <v>#N/A</v>
      </c>
      <c r="M25" s="476" t="e">
        <f t="shared" si="9"/>
        <v>#N/A</v>
      </c>
      <c r="N25" s="476">
        <v>118</v>
      </c>
    </row>
    <row r="26" spans="1:14" s="475" customFormat="1" ht="15" customHeight="1" x14ac:dyDescent="0.2">
      <c r="A26" s="475">
        <v>13</v>
      </c>
      <c r="B26" s="479" t="str">
        <f>'Tabelle 2.3'!J23</f>
        <v>*</v>
      </c>
      <c r="C26" s="480" t="str">
        <f>'Tabelle 3.3'!J23</f>
        <v>*</v>
      </c>
      <c r="D26" s="481" t="str">
        <f t="shared" si="3"/>
        <v>*</v>
      </c>
      <c r="E26" s="481" t="str">
        <f t="shared" si="3"/>
        <v>*</v>
      </c>
      <c r="F26" s="476" t="str">
        <f t="shared" si="4"/>
        <v/>
      </c>
      <c r="G26" s="476" t="str">
        <f t="shared" si="4"/>
        <v/>
      </c>
      <c r="H26" s="482">
        <f t="shared" si="5"/>
        <v>-0.75</v>
      </c>
      <c r="I26" s="482">
        <f t="shared" si="5"/>
        <v>-0.75</v>
      </c>
      <c r="J26" s="476">
        <f t="shared" si="6"/>
        <v>129</v>
      </c>
      <c r="K26" s="476">
        <f t="shared" si="7"/>
        <v>45</v>
      </c>
      <c r="L26" s="476">
        <f t="shared" si="8"/>
        <v>129</v>
      </c>
      <c r="M26" s="476">
        <f t="shared" si="9"/>
        <v>45</v>
      </c>
      <c r="N26" s="476">
        <v>129</v>
      </c>
    </row>
    <row r="27" spans="1:14" s="475" customFormat="1" ht="15" customHeight="1" x14ac:dyDescent="0.2">
      <c r="A27" s="475">
        <v>14</v>
      </c>
      <c r="B27" s="479">
        <f>'Tabelle 2.3'!J24</f>
        <v>0</v>
      </c>
      <c r="C27" s="480">
        <f>'Tabelle 3.3'!J24</f>
        <v>-5.1546391752577323</v>
      </c>
      <c r="D27" s="481">
        <f t="shared" si="3"/>
        <v>0</v>
      </c>
      <c r="E27" s="481">
        <f t="shared" si="3"/>
        <v>-5.1546391752577323</v>
      </c>
      <c r="F27" s="476" t="str">
        <f t="shared" si="4"/>
        <v/>
      </c>
      <c r="G27" s="476" t="str">
        <f t="shared" si="4"/>
        <v/>
      </c>
      <c r="H27" s="482" t="str">
        <f t="shared" si="5"/>
        <v/>
      </c>
      <c r="I27" s="482" t="str">
        <f t="shared" si="5"/>
        <v/>
      </c>
      <c r="J27" s="476" t="e">
        <f t="shared" si="6"/>
        <v>#N/A</v>
      </c>
      <c r="K27" s="476" t="e">
        <f t="shared" si="7"/>
        <v>#N/A</v>
      </c>
      <c r="L27" s="476" t="e">
        <f t="shared" si="8"/>
        <v>#N/A</v>
      </c>
      <c r="M27" s="476" t="e">
        <f t="shared" si="9"/>
        <v>#N/A</v>
      </c>
      <c r="N27" s="476">
        <v>139</v>
      </c>
    </row>
    <row r="28" spans="1:14" s="475" customFormat="1" ht="15" customHeight="1" x14ac:dyDescent="0.2">
      <c r="A28" s="475">
        <v>15</v>
      </c>
      <c r="B28" s="479">
        <f>'Tabelle 2.3'!J25</f>
        <v>-4.9904030710172744</v>
      </c>
      <c r="C28" s="480">
        <f>'Tabelle 3.3'!J25</f>
        <v>-18.181818181818183</v>
      </c>
      <c r="D28" s="481">
        <f t="shared" si="3"/>
        <v>-4.9904030710172744</v>
      </c>
      <c r="E28" s="481">
        <f t="shared" si="3"/>
        <v>-18.181818181818183</v>
      </c>
      <c r="F28" s="476" t="str">
        <f t="shared" si="4"/>
        <v/>
      </c>
      <c r="G28" s="476" t="str">
        <f t="shared" si="4"/>
        <v/>
      </c>
      <c r="H28" s="482" t="str">
        <f t="shared" si="5"/>
        <v/>
      </c>
      <c r="I28" s="482" t="str">
        <f t="shared" si="5"/>
        <v/>
      </c>
      <c r="J28" s="476" t="e">
        <f t="shared" si="6"/>
        <v>#N/A</v>
      </c>
      <c r="K28" s="476" t="e">
        <f t="shared" si="7"/>
        <v>#N/A</v>
      </c>
      <c r="L28" s="476" t="e">
        <f t="shared" si="8"/>
        <v>#N/A</v>
      </c>
      <c r="M28" s="476" t="e">
        <f t="shared" si="9"/>
        <v>#N/A</v>
      </c>
      <c r="N28" s="476">
        <v>149</v>
      </c>
    </row>
    <row r="29" spans="1:14" s="475" customFormat="1" ht="15" customHeight="1" x14ac:dyDescent="0.2">
      <c r="A29" s="475">
        <v>16</v>
      </c>
      <c r="B29" s="479" t="str">
        <f>'Tabelle 2.3'!J26</f>
        <v>*</v>
      </c>
      <c r="C29" s="480" t="str">
        <f>'Tabelle 3.3'!J26</f>
        <v>*</v>
      </c>
      <c r="D29" s="481" t="str">
        <f t="shared" si="3"/>
        <v>*</v>
      </c>
      <c r="E29" s="481" t="str">
        <f t="shared" si="3"/>
        <v>*</v>
      </c>
      <c r="F29" s="476" t="str">
        <f t="shared" si="4"/>
        <v/>
      </c>
      <c r="G29" s="476" t="str">
        <f t="shared" si="4"/>
        <v/>
      </c>
      <c r="H29" s="482">
        <f t="shared" si="5"/>
        <v>-0.75</v>
      </c>
      <c r="I29" s="482">
        <f t="shared" si="5"/>
        <v>-0.75</v>
      </c>
      <c r="J29" s="476">
        <f t="shared" si="6"/>
        <v>160</v>
      </c>
      <c r="K29" s="476">
        <f t="shared" si="7"/>
        <v>45</v>
      </c>
      <c r="L29" s="476">
        <f t="shared" si="8"/>
        <v>160</v>
      </c>
      <c r="M29" s="476">
        <f t="shared" si="9"/>
        <v>45</v>
      </c>
      <c r="N29" s="476">
        <v>160</v>
      </c>
    </row>
    <row r="30" spans="1:14" s="475" customFormat="1" ht="15" customHeight="1" x14ac:dyDescent="0.2">
      <c r="A30" s="475">
        <v>17</v>
      </c>
      <c r="B30" s="479">
        <f>'Tabelle 2.3'!J27</f>
        <v>0.29702970297029702</v>
      </c>
      <c r="C30" s="480">
        <f>'Tabelle 3.3'!J27</f>
        <v>3.278688524590164</v>
      </c>
      <c r="D30" s="481">
        <f t="shared" si="3"/>
        <v>0.29702970297029702</v>
      </c>
      <c r="E30" s="481">
        <f t="shared" si="3"/>
        <v>3.278688524590164</v>
      </c>
      <c r="F30" s="476" t="str">
        <f t="shared" si="4"/>
        <v/>
      </c>
      <c r="G30" s="476" t="str">
        <f t="shared" si="4"/>
        <v/>
      </c>
      <c r="H30" s="482" t="str">
        <f t="shared" si="5"/>
        <v/>
      </c>
      <c r="I30" s="482" t="str">
        <f t="shared" si="5"/>
        <v/>
      </c>
      <c r="J30" s="476" t="e">
        <f t="shared" si="6"/>
        <v>#N/A</v>
      </c>
      <c r="K30" s="476" t="e">
        <f t="shared" si="7"/>
        <v>#N/A</v>
      </c>
      <c r="L30" s="476" t="e">
        <f t="shared" si="8"/>
        <v>#N/A</v>
      </c>
      <c r="M30" s="476" t="e">
        <f t="shared" si="9"/>
        <v>#N/A</v>
      </c>
      <c r="N30" s="476">
        <v>170</v>
      </c>
    </row>
    <row r="31" spans="1:14" s="475" customFormat="1" ht="15" customHeight="1" x14ac:dyDescent="0.2">
      <c r="A31" s="475">
        <v>18</v>
      </c>
      <c r="B31" s="479">
        <f>'Tabelle 2.3'!J28</f>
        <v>-0.15948963317384371</v>
      </c>
      <c r="C31" s="480">
        <f>'Tabelle 3.3'!J28</f>
        <v>-18.181818181818183</v>
      </c>
      <c r="D31" s="481">
        <f t="shared" si="3"/>
        <v>-0.15948963317384371</v>
      </c>
      <c r="E31" s="481">
        <f t="shared" si="3"/>
        <v>-18.181818181818183</v>
      </c>
      <c r="F31" s="476" t="str">
        <f t="shared" si="4"/>
        <v/>
      </c>
      <c r="G31" s="476" t="str">
        <f t="shared" si="4"/>
        <v/>
      </c>
      <c r="H31" s="482" t="str">
        <f t="shared" si="5"/>
        <v/>
      </c>
      <c r="I31" s="482" t="str">
        <f t="shared" si="5"/>
        <v/>
      </c>
      <c r="J31" s="476" t="e">
        <f t="shared" si="6"/>
        <v>#N/A</v>
      </c>
      <c r="K31" s="476" t="e">
        <f t="shared" si="7"/>
        <v>#N/A</v>
      </c>
      <c r="L31" s="476" t="e">
        <f t="shared" si="8"/>
        <v>#N/A</v>
      </c>
      <c r="M31" s="476" t="e">
        <f t="shared" si="9"/>
        <v>#N/A</v>
      </c>
      <c r="N31" s="476">
        <v>180</v>
      </c>
    </row>
    <row r="32" spans="1:14" s="475" customFormat="1" ht="15" customHeight="1" x14ac:dyDescent="0.2">
      <c r="A32" s="475">
        <v>19</v>
      </c>
      <c r="B32" s="479">
        <f>'Tabelle 2.3'!J29</f>
        <v>3.1847133757961785</v>
      </c>
      <c r="C32" s="480">
        <f>'Tabelle 3.3'!J29</f>
        <v>1.4018691588785046</v>
      </c>
      <c r="D32" s="481">
        <f t="shared" si="3"/>
        <v>3.1847133757961785</v>
      </c>
      <c r="E32" s="481">
        <f t="shared" si="3"/>
        <v>1.4018691588785046</v>
      </c>
      <c r="F32" s="476" t="str">
        <f t="shared" si="4"/>
        <v/>
      </c>
      <c r="G32" s="476" t="str">
        <f t="shared" si="4"/>
        <v/>
      </c>
      <c r="H32" s="482" t="str">
        <f t="shared" si="5"/>
        <v/>
      </c>
      <c r="I32" s="482" t="str">
        <f t="shared" si="5"/>
        <v/>
      </c>
      <c r="J32" s="476" t="e">
        <f t="shared" si="6"/>
        <v>#N/A</v>
      </c>
      <c r="K32" s="476" t="e">
        <f t="shared" si="7"/>
        <v>#N/A</v>
      </c>
      <c r="L32" s="476" t="e">
        <f t="shared" si="8"/>
        <v>#N/A</v>
      </c>
      <c r="M32" s="476" t="e">
        <f t="shared" si="9"/>
        <v>#N/A</v>
      </c>
      <c r="N32" s="476">
        <v>191</v>
      </c>
    </row>
    <row r="33" spans="1:14" s="475" customFormat="1" ht="15" customHeight="1" x14ac:dyDescent="0.2">
      <c r="A33" s="475">
        <v>20</v>
      </c>
      <c r="B33" s="479">
        <f>'Tabelle 2.3'!J30</f>
        <v>5.15625</v>
      </c>
      <c r="C33" s="480">
        <f>'Tabelle 3.3'!J30</f>
        <v>-16.161616161616163</v>
      </c>
      <c r="D33" s="481">
        <f t="shared" si="3"/>
        <v>5.15625</v>
      </c>
      <c r="E33" s="481">
        <f t="shared" si="3"/>
        <v>-16.161616161616163</v>
      </c>
      <c r="F33" s="476" t="str">
        <f t="shared" si="4"/>
        <v/>
      </c>
      <c r="G33" s="476" t="str">
        <f t="shared" si="4"/>
        <v/>
      </c>
      <c r="H33" s="482" t="str">
        <f t="shared" si="5"/>
        <v/>
      </c>
      <c r="I33" s="482" t="str">
        <f t="shared" si="5"/>
        <v/>
      </c>
      <c r="J33" s="476" t="e">
        <f t="shared" si="6"/>
        <v>#N/A</v>
      </c>
      <c r="K33" s="476" t="e">
        <f t="shared" si="7"/>
        <v>#N/A</v>
      </c>
      <c r="L33" s="476" t="e">
        <f t="shared" si="8"/>
        <v>#N/A</v>
      </c>
      <c r="M33" s="476" t="e">
        <f t="shared" si="9"/>
        <v>#N/A</v>
      </c>
      <c r="N33" s="476">
        <v>201</v>
      </c>
    </row>
    <row r="34" spans="1:14" s="475" customFormat="1" ht="15" customHeight="1" x14ac:dyDescent="0.2">
      <c r="A34" s="475">
        <v>21</v>
      </c>
      <c r="B34" s="479">
        <f>'Tabelle 2.3'!J31</f>
        <v>6.485355648535565</v>
      </c>
      <c r="C34" s="480">
        <f>'Tabelle 3.3'!J31</f>
        <v>-7.741935483870968</v>
      </c>
      <c r="D34" s="481">
        <f t="shared" si="3"/>
        <v>6.485355648535565</v>
      </c>
      <c r="E34" s="481">
        <f t="shared" si="3"/>
        <v>-7.741935483870968</v>
      </c>
      <c r="F34" s="476" t="str">
        <f t="shared" si="4"/>
        <v/>
      </c>
      <c r="G34" s="476" t="str">
        <f t="shared" si="4"/>
        <v/>
      </c>
      <c r="H34" s="482" t="str">
        <f t="shared" si="5"/>
        <v/>
      </c>
      <c r="I34" s="482" t="str">
        <f t="shared" si="5"/>
        <v/>
      </c>
      <c r="J34" s="476" t="e">
        <f t="shared" si="6"/>
        <v>#N/A</v>
      </c>
      <c r="K34" s="476" t="e">
        <f t="shared" si="7"/>
        <v>#N/A</v>
      </c>
      <c r="L34" s="476" t="e">
        <f t="shared" si="8"/>
        <v>#N/A</v>
      </c>
      <c r="M34" s="476" t="e">
        <f t="shared" si="9"/>
        <v>#N/A</v>
      </c>
      <c r="N34" s="476">
        <v>211</v>
      </c>
    </row>
    <row r="35" spans="1:14" s="475" customFormat="1" ht="15" customHeight="1" x14ac:dyDescent="0.2">
      <c r="A35" s="475">
        <v>22</v>
      </c>
      <c r="B35" s="479">
        <f>'Tabelle 2.3'!J32</f>
        <v>0</v>
      </c>
      <c r="C35" s="480">
        <f>'Tabelle 3.3'!J32</f>
        <v>0</v>
      </c>
      <c r="D35" s="481">
        <f t="shared" si="3"/>
        <v>0</v>
      </c>
      <c r="E35" s="481">
        <f t="shared" si="3"/>
        <v>0</v>
      </c>
      <c r="F35" s="476" t="str">
        <f t="shared" si="4"/>
        <v/>
      </c>
      <c r="G35" s="476" t="str">
        <f t="shared" si="4"/>
        <v/>
      </c>
      <c r="H35" s="482" t="str">
        <f t="shared" si="5"/>
        <v/>
      </c>
      <c r="I35" s="482" t="str">
        <f t="shared" si="5"/>
        <v/>
      </c>
      <c r="J35" s="476" t="e">
        <f t="shared" si="6"/>
        <v>#N/A</v>
      </c>
      <c r="K35" s="476" t="e">
        <f t="shared" si="7"/>
        <v>#N/A</v>
      </c>
      <c r="L35" s="476" t="e">
        <f t="shared" si="8"/>
        <v>#N/A</v>
      </c>
      <c r="M35" s="476" t="e">
        <f t="shared" si="9"/>
        <v>#N/A</v>
      </c>
      <c r="N35" s="476">
        <v>222</v>
      </c>
    </row>
    <row r="36" spans="1:14" s="475" customFormat="1" ht="15" customHeight="1" x14ac:dyDescent="0.2">
      <c r="A36" s="475">
        <v>23</v>
      </c>
      <c r="B36" s="479"/>
      <c r="C36" s="480"/>
      <c r="D36" s="481">
        <f t="shared" si="3"/>
        <v>0</v>
      </c>
      <c r="E36" s="481">
        <f t="shared" si="3"/>
        <v>0</v>
      </c>
      <c r="F36" s="476" t="str">
        <f t="shared" si="4"/>
        <v/>
      </c>
      <c r="G36" s="476" t="str">
        <f t="shared" si="4"/>
        <v/>
      </c>
      <c r="H36" s="482" t="str">
        <f t="shared" si="5"/>
        <v/>
      </c>
      <c r="I36" s="482" t="str">
        <f t="shared" si="5"/>
        <v/>
      </c>
      <c r="J36" s="476" t="e">
        <f t="shared" si="6"/>
        <v>#N/A</v>
      </c>
      <c r="K36" s="476" t="e">
        <f t="shared" si="7"/>
        <v>#N/A</v>
      </c>
      <c r="L36" s="476" t="e">
        <f t="shared" si="8"/>
        <v>#N/A</v>
      </c>
      <c r="M36" s="476" t="e">
        <f t="shared" si="9"/>
        <v>#N/A</v>
      </c>
      <c r="N36" s="476">
        <v>232</v>
      </c>
    </row>
    <row r="37" spans="1:14" s="475" customFormat="1" ht="15" customHeight="1" x14ac:dyDescent="0.2">
      <c r="A37" s="475">
        <v>24</v>
      </c>
      <c r="B37" s="479" t="str">
        <f>'Tabelle 2.3'!J34</f>
        <v>*</v>
      </c>
      <c r="C37" s="480" t="str">
        <f>'Tabelle 3.3'!J34</f>
        <v>*</v>
      </c>
      <c r="D37" s="481" t="str">
        <f t="shared" si="3"/>
        <v>*</v>
      </c>
      <c r="E37" s="481" t="str">
        <f t="shared" si="3"/>
        <v>*</v>
      </c>
      <c r="F37" s="476" t="str">
        <f t="shared" si="4"/>
        <v/>
      </c>
      <c r="G37" s="476" t="str">
        <f t="shared" si="4"/>
        <v/>
      </c>
      <c r="H37" s="482">
        <f t="shared" si="5"/>
        <v>-0.75</v>
      </c>
      <c r="I37" s="482">
        <f t="shared" si="5"/>
        <v>-0.75</v>
      </c>
      <c r="J37" s="476">
        <f t="shared" si="6"/>
        <v>242</v>
      </c>
      <c r="K37" s="476">
        <f t="shared" si="7"/>
        <v>45</v>
      </c>
      <c r="L37" s="476">
        <f t="shared" si="8"/>
        <v>242</v>
      </c>
      <c r="M37" s="476">
        <f t="shared" si="9"/>
        <v>45</v>
      </c>
      <c r="N37" s="476">
        <v>242</v>
      </c>
    </row>
    <row r="38" spans="1:14" s="475" customFormat="1" ht="15" customHeight="1" x14ac:dyDescent="0.2">
      <c r="A38" s="475">
        <v>25</v>
      </c>
      <c r="B38" s="479" t="str">
        <f>'Tabelle 2.3'!J35</f>
        <v>*</v>
      </c>
      <c r="C38" s="480" t="str">
        <f>'Tabelle 3.3'!J35</f>
        <v>*</v>
      </c>
      <c r="D38" s="481" t="str">
        <f t="shared" si="3"/>
        <v>*</v>
      </c>
      <c r="E38" s="481" t="str">
        <f t="shared" si="3"/>
        <v>*</v>
      </c>
      <c r="F38" s="476" t="str">
        <f t="shared" si="4"/>
        <v/>
      </c>
      <c r="G38" s="476" t="str">
        <f t="shared" si="4"/>
        <v/>
      </c>
      <c r="H38" s="482">
        <f t="shared" si="5"/>
        <v>-0.75</v>
      </c>
      <c r="I38" s="482">
        <f t="shared" si="5"/>
        <v>-0.75</v>
      </c>
      <c r="J38" s="476">
        <f t="shared" si="6"/>
        <v>253</v>
      </c>
      <c r="K38" s="476">
        <f t="shared" si="7"/>
        <v>45</v>
      </c>
      <c r="L38" s="476">
        <f t="shared" si="8"/>
        <v>253</v>
      </c>
      <c r="M38" s="476">
        <f t="shared" si="9"/>
        <v>45</v>
      </c>
      <c r="N38" s="476">
        <v>253</v>
      </c>
    </row>
    <row r="39" spans="1:14" s="475" customFormat="1" ht="15" customHeight="1" x14ac:dyDescent="0.2">
      <c r="A39" s="475">
        <v>26</v>
      </c>
      <c r="B39" s="479">
        <f>'Tabelle 2.3'!J36</f>
        <v>1.7533066748692709</v>
      </c>
      <c r="C39" s="480">
        <f>'Tabelle 3.3'!J36</f>
        <v>-6.6864295125164688</v>
      </c>
      <c r="D39" s="481">
        <f t="shared" si="3"/>
        <v>1.7533066748692709</v>
      </c>
      <c r="E39" s="481">
        <f t="shared" si="3"/>
        <v>-6.6864295125164688</v>
      </c>
      <c r="F39" s="476" t="str">
        <f t="shared" si="4"/>
        <v/>
      </c>
      <c r="G39" s="476" t="str">
        <f t="shared" si="4"/>
        <v/>
      </c>
      <c r="H39" s="482" t="str">
        <f t="shared" si="5"/>
        <v/>
      </c>
      <c r="I39" s="482" t="str">
        <f t="shared" si="5"/>
        <v/>
      </c>
      <c r="J39" s="476" t="e">
        <f t="shared" si="6"/>
        <v>#N/A</v>
      </c>
      <c r="K39" s="476" t="e">
        <f t="shared" si="7"/>
        <v>#N/A</v>
      </c>
      <c r="L39" s="476" t="e">
        <f t="shared" si="8"/>
        <v>#N/A</v>
      </c>
      <c r="M39" s="476" t="e">
        <f t="shared" si="9"/>
        <v>#N/A</v>
      </c>
      <c r="N39" s="476">
        <v>263</v>
      </c>
    </row>
    <row r="40" spans="1:14" s="475" customFormat="1" ht="15" customHeight="1" x14ac:dyDescent="0.2">
      <c r="A40" s="475">
        <v>27</v>
      </c>
      <c r="B40" s="479" t="e">
        <f>'Tabelle 2.3'!#REF!</f>
        <v>#REF!</v>
      </c>
      <c r="C40" s="480" t="e">
        <f>'Tabelle 3.3'!#REF!</f>
        <v>#REF!</v>
      </c>
      <c r="D40" s="481" t="e">
        <f t="shared" si="3"/>
        <v>#REF!</v>
      </c>
      <c r="E40" s="481" t="e">
        <f t="shared" si="3"/>
        <v>#REF!</v>
      </c>
      <c r="F40" s="476" t="str">
        <f t="shared" si="4"/>
        <v/>
      </c>
      <c r="G40" s="476" t="str">
        <f t="shared" si="4"/>
        <v/>
      </c>
      <c r="H40" s="482" t="e">
        <f t="shared" si="5"/>
        <v>#REF!</v>
      </c>
      <c r="I40" s="482" t="e">
        <f t="shared" si="5"/>
        <v>#REF!</v>
      </c>
      <c r="J40" s="476" t="e">
        <f t="shared" si="6"/>
        <v>#REF!</v>
      </c>
      <c r="K40" s="476" t="e">
        <f t="shared" si="7"/>
        <v>#REF!</v>
      </c>
      <c r="L40" s="476" t="e">
        <f t="shared" si="8"/>
        <v>#REF!</v>
      </c>
      <c r="M40" s="476" t="e">
        <f t="shared" si="9"/>
        <v>#REF!</v>
      </c>
      <c r="N40" s="476">
        <v>273</v>
      </c>
    </row>
    <row r="41" spans="1:14" s="475" customFormat="1" ht="15" customHeight="1" x14ac:dyDescent="0.2">
      <c r="A41" s="475">
        <v>28</v>
      </c>
      <c r="B41" s="479" t="e">
        <f>'Tabelle 2.3'!#REF!</f>
        <v>#REF!</v>
      </c>
      <c r="C41" s="480" t="e">
        <f>'Tabelle 3.3'!#REF!</f>
        <v>#REF!</v>
      </c>
      <c r="D41" s="481" t="e">
        <f t="shared" si="3"/>
        <v>#REF!</v>
      </c>
      <c r="E41" s="481" t="e">
        <f t="shared" si="3"/>
        <v>#REF!</v>
      </c>
      <c r="F41" s="476" t="str">
        <f t="shared" si="4"/>
        <v/>
      </c>
      <c r="G41" s="476" t="str">
        <f t="shared" si="4"/>
        <v/>
      </c>
      <c r="H41" s="482" t="e">
        <f t="shared" si="5"/>
        <v>#REF!</v>
      </c>
      <c r="I41" s="482" t="e">
        <f t="shared" si="5"/>
        <v>#REF!</v>
      </c>
      <c r="J41" s="476" t="e">
        <f t="shared" si="6"/>
        <v>#REF!</v>
      </c>
      <c r="K41" s="476" t="e">
        <f t="shared" si="7"/>
        <v>#REF!</v>
      </c>
      <c r="L41" s="476" t="e">
        <f t="shared" si="8"/>
        <v>#REF!</v>
      </c>
      <c r="M41" s="476" t="e">
        <f t="shared" si="9"/>
        <v>#REF!</v>
      </c>
      <c r="N41" s="476">
        <v>284</v>
      </c>
    </row>
    <row r="42" spans="1:14" s="475" customFormat="1" ht="15" customHeight="1" x14ac:dyDescent="0.2">
      <c r="A42" s="475">
        <v>29</v>
      </c>
      <c r="B42" s="479" t="e">
        <f>'Tabelle 2.3'!#REF!</f>
        <v>#REF!</v>
      </c>
      <c r="C42" s="480" t="e">
        <f>'Tabelle 3.3'!#REF!</f>
        <v>#REF!</v>
      </c>
      <c r="D42" s="481" t="e">
        <f t="shared" si="3"/>
        <v>#REF!</v>
      </c>
      <c r="E42" s="481" t="e">
        <f t="shared" si="3"/>
        <v>#REF!</v>
      </c>
      <c r="F42" s="476" t="str">
        <f t="shared" si="4"/>
        <v/>
      </c>
      <c r="G42" s="476" t="str">
        <f t="shared" si="4"/>
        <v/>
      </c>
      <c r="H42" s="482" t="e">
        <f t="shared" si="5"/>
        <v>#REF!</v>
      </c>
      <c r="I42" s="482" t="e">
        <f t="shared" si="5"/>
        <v>#REF!</v>
      </c>
      <c r="J42" s="476" t="e">
        <f t="shared" si="6"/>
        <v>#REF!</v>
      </c>
      <c r="K42" s="476" t="e">
        <f t="shared" si="7"/>
        <v>#REF!</v>
      </c>
      <c r="L42" s="476" t="e">
        <f t="shared" si="8"/>
        <v>#REF!</v>
      </c>
      <c r="M42" s="476" t="e">
        <f t="shared" si="9"/>
        <v>#REF!</v>
      </c>
      <c r="N42" s="476">
        <v>294</v>
      </c>
    </row>
    <row r="43" spans="1:14" s="475" customFormat="1" ht="15" customHeight="1" x14ac:dyDescent="0.2">
      <c r="A43" s="475">
        <v>30</v>
      </c>
      <c r="B43" s="479" t="e">
        <f>'Tabelle 2.3'!#REF!</f>
        <v>#REF!</v>
      </c>
      <c r="C43" s="480" t="e">
        <f>'Tabelle 3.3'!#REF!</f>
        <v>#REF!</v>
      </c>
      <c r="D43" s="481" t="e">
        <f t="shared" si="3"/>
        <v>#REF!</v>
      </c>
      <c r="E43" s="481" t="e">
        <f t="shared" si="3"/>
        <v>#REF!</v>
      </c>
      <c r="F43" s="476" t="str">
        <f t="shared" si="4"/>
        <v/>
      </c>
      <c r="G43" s="476" t="str">
        <f t="shared" si="4"/>
        <v/>
      </c>
      <c r="H43" s="482" t="e">
        <f t="shared" si="5"/>
        <v>#REF!</v>
      </c>
      <c r="I43" s="482" t="e">
        <f t="shared" si="5"/>
        <v>#REF!</v>
      </c>
      <c r="J43" s="476" t="e">
        <f t="shared" si="6"/>
        <v>#REF!</v>
      </c>
      <c r="K43" s="476" t="e">
        <f t="shared" si="7"/>
        <v>#REF!</v>
      </c>
      <c r="L43" s="476" t="e">
        <f t="shared" si="8"/>
        <v>#REF!</v>
      </c>
      <c r="M43" s="476" t="e">
        <f t="shared" si="9"/>
        <v>#REF!</v>
      </c>
      <c r="N43" s="476">
        <v>304</v>
      </c>
    </row>
    <row r="44" spans="1:14" s="475" customFormat="1" ht="15" customHeight="1" x14ac:dyDescent="0.2">
      <c r="A44" s="475">
        <v>31</v>
      </c>
      <c r="B44" s="479" t="e">
        <f>'Tabelle 2.3'!#REF!</f>
        <v>#REF!</v>
      </c>
      <c r="C44" s="480" t="e">
        <f>'Tabelle 3.3'!#REF!</f>
        <v>#REF!</v>
      </c>
      <c r="D44" s="481" t="e">
        <f t="shared" si="3"/>
        <v>#REF!</v>
      </c>
      <c r="E44" s="481" t="e">
        <f t="shared" si="3"/>
        <v>#REF!</v>
      </c>
      <c r="F44" s="476" t="str">
        <f t="shared" si="4"/>
        <v/>
      </c>
      <c r="G44" s="476" t="str">
        <f t="shared" si="4"/>
        <v/>
      </c>
      <c r="H44" s="482" t="e">
        <f t="shared" si="5"/>
        <v>#REF!</v>
      </c>
      <c r="I44" s="482" t="e">
        <f t="shared" si="5"/>
        <v>#REF!</v>
      </c>
      <c r="J44" s="476" t="e">
        <f t="shared" si="6"/>
        <v>#REF!</v>
      </c>
      <c r="K44" s="476" t="e">
        <f t="shared" si="7"/>
        <v>#REF!</v>
      </c>
      <c r="L44" s="476" t="e">
        <f t="shared" si="8"/>
        <v>#REF!</v>
      </c>
      <c r="M44" s="476" t="e">
        <f t="shared" si="9"/>
        <v>#REF!</v>
      </c>
      <c r="N44" s="476">
        <v>315</v>
      </c>
    </row>
    <row r="45" spans="1:14" s="475" customFormat="1" ht="15" customHeight="1" x14ac:dyDescent="0.2">
      <c r="A45" s="475">
        <v>32</v>
      </c>
      <c r="B45" s="479">
        <f>'Tabelle 2.3'!J36</f>
        <v>1.7533066748692709</v>
      </c>
      <c r="C45" s="480">
        <f>'Tabelle 3.3'!J36</f>
        <v>-6.6864295125164688</v>
      </c>
      <c r="D45" s="481">
        <f t="shared" si="3"/>
        <v>1.7533066748692709</v>
      </c>
      <c r="E45" s="481">
        <f t="shared" si="3"/>
        <v>-6.6864295125164688</v>
      </c>
      <c r="F45" s="476" t="str">
        <f t="shared" si="4"/>
        <v/>
      </c>
      <c r="G45" s="476" t="str">
        <f t="shared" si="4"/>
        <v/>
      </c>
      <c r="H45" s="482" t="str">
        <f t="shared" si="5"/>
        <v/>
      </c>
      <c r="I45" s="482" t="str">
        <f t="shared" si="5"/>
        <v/>
      </c>
      <c r="J45" s="476" t="e">
        <f t="shared" si="6"/>
        <v>#N/A</v>
      </c>
      <c r="K45" s="476" t="e">
        <f t="shared" si="7"/>
        <v>#N/A</v>
      </c>
      <c r="L45" s="476" t="e">
        <f t="shared" si="8"/>
        <v>#N/A</v>
      </c>
      <c r="M45" s="476" t="e">
        <f t="shared" si="9"/>
        <v>#N/A</v>
      </c>
      <c r="N45" s="476">
        <v>325</v>
      </c>
    </row>
    <row r="46" spans="1:14" s="475" customFormat="1" ht="15" customHeight="1" x14ac:dyDescent="0.2">
      <c r="E46" s="476"/>
      <c r="F46" s="476"/>
      <c r="G46" s="476"/>
      <c r="H46" s="476"/>
      <c r="I46" s="476"/>
      <c r="J46" s="476"/>
      <c r="K46" s="476"/>
      <c r="L46" s="476"/>
      <c r="M46" s="476"/>
      <c r="N46" s="476"/>
    </row>
    <row r="47" spans="1:14" s="475" customFormat="1" ht="15" customHeight="1" x14ac:dyDescent="0.2">
      <c r="D47" s="483"/>
      <c r="E47" s="476"/>
      <c r="F47" s="476"/>
      <c r="G47" s="476"/>
      <c r="H47" s="476"/>
      <c r="I47" s="476"/>
      <c r="J47" s="476"/>
      <c r="K47" s="476"/>
      <c r="L47" s="476"/>
      <c r="M47" s="476"/>
      <c r="N47" s="476"/>
    </row>
    <row r="48" spans="1:14" s="475" customFormat="1" ht="15" customHeight="1" x14ac:dyDescent="0.2">
      <c r="A48" s="477" t="s">
        <v>453</v>
      </c>
      <c r="E48" s="476"/>
      <c r="F48" s="476"/>
      <c r="G48" s="476"/>
      <c r="H48" s="476"/>
      <c r="I48" s="476"/>
      <c r="J48" s="476"/>
      <c r="K48" s="476"/>
      <c r="L48" s="476"/>
      <c r="M48" s="476"/>
      <c r="N48" s="476"/>
    </row>
    <row r="49" spans="1:14" ht="15" customHeight="1" x14ac:dyDescent="0.2">
      <c r="A49" s="673" t="s">
        <v>454</v>
      </c>
      <c r="B49" s="674" t="s">
        <v>102</v>
      </c>
      <c r="C49" s="674"/>
      <c r="D49" s="674"/>
      <c r="E49" s="675" t="s">
        <v>455</v>
      </c>
      <c r="F49" s="675"/>
      <c r="G49" s="675"/>
      <c r="H49" s="676" t="s">
        <v>456</v>
      </c>
      <c r="I49" s="677" t="s">
        <v>457</v>
      </c>
      <c r="J49" s="677"/>
      <c r="K49" s="677"/>
      <c r="L49" s="484" t="s">
        <v>458</v>
      </c>
      <c r="M49" s="461"/>
      <c r="N49" s="453"/>
    </row>
    <row r="50" spans="1:14" ht="39.950000000000003" customHeight="1" x14ac:dyDescent="0.2">
      <c r="A50" s="673"/>
      <c r="B50" s="485" t="s">
        <v>441</v>
      </c>
      <c r="C50" s="485" t="s">
        <v>120</v>
      </c>
      <c r="D50" s="485" t="s">
        <v>121</v>
      </c>
      <c r="E50" s="485" t="s">
        <v>441</v>
      </c>
      <c r="F50" s="485" t="s">
        <v>120</v>
      </c>
      <c r="G50" s="485" t="s">
        <v>121</v>
      </c>
      <c r="H50" s="676"/>
      <c r="I50" s="485" t="s">
        <v>441</v>
      </c>
      <c r="J50" s="485" t="s">
        <v>120</v>
      </c>
      <c r="K50" s="485" t="s">
        <v>121</v>
      </c>
      <c r="L50" s="485" t="s">
        <v>459</v>
      </c>
      <c r="M50" s="485"/>
      <c r="N50" s="485"/>
    </row>
    <row r="51" spans="1:14" ht="15" customHeight="1" x14ac:dyDescent="0.2">
      <c r="A51" s="486" t="s">
        <v>460</v>
      </c>
      <c r="B51" s="487">
        <v>14551</v>
      </c>
      <c r="C51" s="487">
        <v>2553</v>
      </c>
      <c r="D51" s="487">
        <v>1015</v>
      </c>
      <c r="E51" s="488">
        <f>IF($A$51=37802,IF(COUNTBLANK(B$51:B$70)&gt;0,#N/A,B51/B$51*100),IF(COUNTBLANK(B$51:B$75)&gt;0,#N/A,B51/B$51*100))</f>
        <v>100</v>
      </c>
      <c r="F51" s="488">
        <f>IF($A$51=37802,IF(COUNTBLANK(C$51:C$70)&gt;0,#N/A,C51/C$51*100),IF(COUNTBLANK(C$51:C$75)&gt;0,#N/A,C51/C$51*100))</f>
        <v>100</v>
      </c>
      <c r="G51" s="488">
        <f>IF($A$51=37802,IF(COUNTBLANK(D$51:D$70)&gt;0,#N/A,D51/D$51*100),IF(COUNTBLANK(D$51:D$75)&gt;0,#N/A,D51/D$51*100))</f>
        <v>100</v>
      </c>
      <c r="H51" s="489" t="str">
        <f>IF(ISERROR(L51)=TRUE,IF(MONTH(A51)=MONTH(MAX(A$51:A$75)),A51,""),"")</f>
        <v/>
      </c>
      <c r="I51" s="488" t="str">
        <f>IF($H51&lt;&gt;"",E51,"")</f>
        <v/>
      </c>
      <c r="J51" s="488" t="str">
        <f>IF($H51&lt;&gt;"",F51,"")</f>
        <v/>
      </c>
      <c r="K51" s="488" t="str">
        <f t="shared" ref="J51:K66" si="10">IF($H51&lt;&gt;"",G51,"")</f>
        <v/>
      </c>
      <c r="L51" s="488" t="e">
        <f>IF(A$51=37802,IF(AND(COUNTBLANK(B$51:B$70)&lt;&gt;0,COUNTBLANK(C$51:C$70)&lt;&gt;0,COUNTBLANK(D$51:D$70)&lt;&gt;0),135,#N/A),IF(AND(COUNTBLANK(B$51:B$75)&lt;&gt;0,COUNTBLANK(C$51:C$75)&lt;&gt;0,COUNTBLANK(D$51:D$75)&lt;&gt;0),135,#N/A))</f>
        <v>#N/A</v>
      </c>
    </row>
    <row r="52" spans="1:14" ht="15" customHeight="1" x14ac:dyDescent="0.2">
      <c r="A52" s="486" t="s">
        <v>461</v>
      </c>
      <c r="B52" s="487">
        <v>14487</v>
      </c>
      <c r="C52" s="487">
        <v>2544</v>
      </c>
      <c r="D52" s="487">
        <v>1057</v>
      </c>
      <c r="E52" s="488">
        <f t="shared" ref="E52:G70" si="11">IF($A$51=37802,IF(COUNTBLANK(B$51:B$70)&gt;0,#N/A,B52/B$51*100),IF(COUNTBLANK(B$51:B$75)&gt;0,#N/A,B52/B$51*100))</f>
        <v>99.56016768606969</v>
      </c>
      <c r="F52" s="488">
        <f t="shared" si="11"/>
        <v>99.647473560517042</v>
      </c>
      <c r="G52" s="488">
        <f t="shared" si="11"/>
        <v>104.13793103448276</v>
      </c>
      <c r="H52" s="489" t="str">
        <f>IF(ISERROR(L52)=TRUE,IF(MONTH(A52)=MONTH(MAX(A$51:A$75)),A52,""),"")</f>
        <v/>
      </c>
      <c r="I52" s="488" t="str">
        <f t="shared" ref="I52:K75" si="12">IF($H52&lt;&gt;"",E52,"")</f>
        <v/>
      </c>
      <c r="J52" s="488" t="str">
        <f t="shared" si="10"/>
        <v/>
      </c>
      <c r="K52" s="488" t="str">
        <f t="shared" si="10"/>
        <v/>
      </c>
      <c r="L52" s="488" t="e">
        <f t="shared" ref="L52:L75" si="13">IF(A$51=37802,IF(AND(COUNTBLANK(B$51:B$70)&lt;&gt;0,COUNTBLANK(C$51:C$70)&lt;&gt;0,COUNTBLANK(D$51:D$70)&lt;&gt;0),135,#N/A),IF(AND(COUNTBLANK(B$51:B$75)&lt;&gt;0,COUNTBLANK(C$51:C$75)&lt;&gt;0,COUNTBLANK(D$51:D$75)&lt;&gt;0),135,#N/A))</f>
        <v>#N/A</v>
      </c>
    </row>
    <row r="53" spans="1:14" ht="15" customHeight="1" x14ac:dyDescent="0.2">
      <c r="A53" s="490">
        <v>41883</v>
      </c>
      <c r="B53" s="487">
        <v>14657</v>
      </c>
      <c r="C53" s="487">
        <v>2470</v>
      </c>
      <c r="D53" s="487">
        <v>1097</v>
      </c>
      <c r="E53" s="488">
        <f t="shared" si="11"/>
        <v>100.72847226994708</v>
      </c>
      <c r="F53" s="488">
        <f t="shared" si="11"/>
        <v>96.748922835879355</v>
      </c>
      <c r="G53" s="488">
        <f t="shared" si="11"/>
        <v>108.07881773399015</v>
      </c>
      <c r="H53" s="489">
        <f>IF(ISERROR(L53)=TRUE,IF(MONTH(A53)=MONTH(MAX(A$51:A$75)),A53,""),"")</f>
        <v>41883</v>
      </c>
      <c r="I53" s="488">
        <f t="shared" si="12"/>
        <v>100.72847226994708</v>
      </c>
      <c r="J53" s="488">
        <f t="shared" si="10"/>
        <v>96.748922835879355</v>
      </c>
      <c r="K53" s="488">
        <f t="shared" si="10"/>
        <v>108.07881773399015</v>
      </c>
      <c r="L53" s="488" t="e">
        <f t="shared" si="13"/>
        <v>#N/A</v>
      </c>
    </row>
    <row r="54" spans="1:14" ht="15" customHeight="1" x14ac:dyDescent="0.2">
      <c r="A54" s="490" t="s">
        <v>462</v>
      </c>
      <c r="B54" s="487">
        <v>14341</v>
      </c>
      <c r="C54" s="487">
        <v>2508</v>
      </c>
      <c r="D54" s="487">
        <v>1067</v>
      </c>
      <c r="E54" s="488">
        <f t="shared" si="11"/>
        <v>98.556800219916155</v>
      </c>
      <c r="F54" s="488">
        <f t="shared" si="11"/>
        <v>98.237367802585197</v>
      </c>
      <c r="G54" s="488">
        <f t="shared" si="11"/>
        <v>105.12315270935962</v>
      </c>
      <c r="H54" s="489" t="str">
        <f>IF(ISERROR(L54)=TRUE,IF(MONTH(A54)=MONTH(MAX(A$51:A$75)),A54,""),"")</f>
        <v/>
      </c>
      <c r="I54" s="488" t="str">
        <f t="shared" si="12"/>
        <v/>
      </c>
      <c r="J54" s="488" t="str">
        <f t="shared" si="10"/>
        <v/>
      </c>
      <c r="K54" s="488" t="str">
        <f t="shared" si="10"/>
        <v/>
      </c>
      <c r="L54" s="488" t="e">
        <f t="shared" si="13"/>
        <v>#N/A</v>
      </c>
    </row>
    <row r="55" spans="1:14" ht="15" customHeight="1" x14ac:dyDescent="0.2">
      <c r="A55" s="490" t="s">
        <v>463</v>
      </c>
      <c r="B55" s="487">
        <v>14283</v>
      </c>
      <c r="C55" s="487">
        <v>2414</v>
      </c>
      <c r="D55" s="487">
        <v>1012</v>
      </c>
      <c r="E55" s="488">
        <f t="shared" si="11"/>
        <v>98.158202185416812</v>
      </c>
      <c r="F55" s="488">
        <f t="shared" si="11"/>
        <v>94.555424990207598</v>
      </c>
      <c r="G55" s="488">
        <f t="shared" si="11"/>
        <v>99.704433497536954</v>
      </c>
      <c r="H55" s="489" t="str">
        <f t="shared" ref="H55:H70" si="14">IF(ISERROR(L55)=TRUE,IF(MONTH(A55)=MONTH(MAX(A$51:A$75)),A55,""),"")</f>
        <v/>
      </c>
      <c r="I55" s="488" t="str">
        <f t="shared" si="12"/>
        <v/>
      </c>
      <c r="J55" s="488" t="str">
        <f t="shared" si="10"/>
        <v/>
      </c>
      <c r="K55" s="488" t="str">
        <f t="shared" si="10"/>
        <v/>
      </c>
      <c r="L55" s="488" t="e">
        <f t="shared" si="13"/>
        <v>#N/A</v>
      </c>
    </row>
    <row r="56" spans="1:14" ht="15" customHeight="1" x14ac:dyDescent="0.2">
      <c r="A56" s="490" t="s">
        <v>464</v>
      </c>
      <c r="B56" s="487">
        <v>14323</v>
      </c>
      <c r="C56" s="487">
        <v>2403</v>
      </c>
      <c r="D56" s="487">
        <v>1052</v>
      </c>
      <c r="E56" s="488">
        <f t="shared" si="11"/>
        <v>98.433097381623256</v>
      </c>
      <c r="F56" s="488">
        <f t="shared" si="11"/>
        <v>94.124559341950643</v>
      </c>
      <c r="G56" s="488">
        <f t="shared" si="11"/>
        <v>103.64532019704433</v>
      </c>
      <c r="H56" s="489" t="str">
        <f t="shared" si="14"/>
        <v/>
      </c>
      <c r="I56" s="488" t="str">
        <f t="shared" si="12"/>
        <v/>
      </c>
      <c r="J56" s="488" t="str">
        <f t="shared" si="10"/>
        <v/>
      </c>
      <c r="K56" s="488" t="str">
        <f t="shared" si="10"/>
        <v/>
      </c>
      <c r="L56" s="488" t="e">
        <f t="shared" si="13"/>
        <v>#N/A</v>
      </c>
    </row>
    <row r="57" spans="1:14" ht="15" customHeight="1" x14ac:dyDescent="0.2">
      <c r="A57" s="490">
        <v>42248</v>
      </c>
      <c r="B57" s="487">
        <v>14384</v>
      </c>
      <c r="C57" s="487">
        <v>2336</v>
      </c>
      <c r="D57" s="487">
        <v>1093</v>
      </c>
      <c r="E57" s="488">
        <f t="shared" si="11"/>
        <v>98.852312555838083</v>
      </c>
      <c r="F57" s="488">
        <f t="shared" si="11"/>
        <v>91.500195848021932</v>
      </c>
      <c r="G57" s="488">
        <f t="shared" si="11"/>
        <v>107.6847290640394</v>
      </c>
      <c r="H57" s="489">
        <f t="shared" si="14"/>
        <v>42248</v>
      </c>
      <c r="I57" s="488">
        <f t="shared" si="12"/>
        <v>98.852312555838083</v>
      </c>
      <c r="J57" s="488">
        <f t="shared" si="10"/>
        <v>91.500195848021932</v>
      </c>
      <c r="K57" s="488">
        <f t="shared" si="10"/>
        <v>107.6847290640394</v>
      </c>
      <c r="L57" s="488" t="e">
        <f t="shared" si="13"/>
        <v>#N/A</v>
      </c>
    </row>
    <row r="58" spans="1:14" ht="15" customHeight="1" x14ac:dyDescent="0.2">
      <c r="A58" s="490" t="s">
        <v>465</v>
      </c>
      <c r="B58" s="487">
        <v>14739</v>
      </c>
      <c r="C58" s="487">
        <v>2352</v>
      </c>
      <c r="D58" s="487">
        <v>1059</v>
      </c>
      <c r="E58" s="488">
        <f t="shared" si="11"/>
        <v>101.2920074221703</v>
      </c>
      <c r="F58" s="488">
        <f t="shared" si="11"/>
        <v>92.126909518213864</v>
      </c>
      <c r="G58" s="488">
        <f t="shared" si="11"/>
        <v>104.33497536945812</v>
      </c>
      <c r="H58" s="489" t="str">
        <f t="shared" si="14"/>
        <v/>
      </c>
      <c r="I58" s="488" t="str">
        <f t="shared" si="12"/>
        <v/>
      </c>
      <c r="J58" s="488" t="str">
        <f t="shared" si="10"/>
        <v/>
      </c>
      <c r="K58" s="488" t="str">
        <f t="shared" si="10"/>
        <v/>
      </c>
      <c r="L58" s="488" t="e">
        <f t="shared" si="13"/>
        <v>#N/A</v>
      </c>
    </row>
    <row r="59" spans="1:14" ht="15" customHeight="1" x14ac:dyDescent="0.2">
      <c r="A59" s="490" t="s">
        <v>466</v>
      </c>
      <c r="B59" s="487">
        <v>14800</v>
      </c>
      <c r="C59" s="487">
        <v>2307</v>
      </c>
      <c r="D59" s="487">
        <v>1010</v>
      </c>
      <c r="E59" s="488">
        <f t="shared" si="11"/>
        <v>101.71122259638511</v>
      </c>
      <c r="F59" s="488">
        <f t="shared" si="11"/>
        <v>90.364277320799061</v>
      </c>
      <c r="G59" s="488">
        <f t="shared" si="11"/>
        <v>99.50738916256158</v>
      </c>
      <c r="H59" s="489" t="str">
        <f t="shared" si="14"/>
        <v/>
      </c>
      <c r="I59" s="488" t="str">
        <f t="shared" si="12"/>
        <v/>
      </c>
      <c r="J59" s="488" t="str">
        <f t="shared" si="10"/>
        <v/>
      </c>
      <c r="K59" s="488" t="str">
        <f t="shared" si="10"/>
        <v/>
      </c>
      <c r="L59" s="488" t="e">
        <f t="shared" si="13"/>
        <v>#N/A</v>
      </c>
    </row>
    <row r="60" spans="1:14" ht="15" customHeight="1" x14ac:dyDescent="0.2">
      <c r="A60" s="490" t="s">
        <v>467</v>
      </c>
      <c r="B60" s="487">
        <v>14943</v>
      </c>
      <c r="C60" s="487">
        <v>2337</v>
      </c>
      <c r="D60" s="487">
        <v>1025</v>
      </c>
      <c r="E60" s="488">
        <f t="shared" si="11"/>
        <v>102.69397292282318</v>
      </c>
      <c r="F60" s="488">
        <f t="shared" si="11"/>
        <v>91.53936545240893</v>
      </c>
      <c r="G60" s="488">
        <f t="shared" si="11"/>
        <v>100.98522167487684</v>
      </c>
      <c r="H60" s="489" t="str">
        <f t="shared" si="14"/>
        <v/>
      </c>
      <c r="I60" s="488" t="str">
        <f t="shared" si="12"/>
        <v/>
      </c>
      <c r="J60" s="488" t="str">
        <f t="shared" si="10"/>
        <v/>
      </c>
      <c r="K60" s="488" t="str">
        <f t="shared" si="10"/>
        <v/>
      </c>
      <c r="L60" s="488" t="e">
        <f t="shared" si="13"/>
        <v>#N/A</v>
      </c>
    </row>
    <row r="61" spans="1:14" ht="15" customHeight="1" x14ac:dyDescent="0.2">
      <c r="A61" s="490">
        <v>42614</v>
      </c>
      <c r="B61" s="487">
        <v>14917</v>
      </c>
      <c r="C61" s="487">
        <v>2311</v>
      </c>
      <c r="D61" s="487">
        <v>1088</v>
      </c>
      <c r="E61" s="488">
        <f t="shared" si="11"/>
        <v>102.51529104528898</v>
      </c>
      <c r="F61" s="488">
        <f t="shared" si="11"/>
        <v>90.520955738347041</v>
      </c>
      <c r="G61" s="488">
        <f t="shared" si="11"/>
        <v>107.19211822660097</v>
      </c>
      <c r="H61" s="489">
        <f t="shared" si="14"/>
        <v>42614</v>
      </c>
      <c r="I61" s="488">
        <f t="shared" si="12"/>
        <v>102.51529104528898</v>
      </c>
      <c r="J61" s="488">
        <f t="shared" si="10"/>
        <v>90.520955738347041</v>
      </c>
      <c r="K61" s="488">
        <f t="shared" si="10"/>
        <v>107.19211822660097</v>
      </c>
      <c r="L61" s="488" t="e">
        <f t="shared" si="13"/>
        <v>#N/A</v>
      </c>
    </row>
    <row r="62" spans="1:14" ht="15" customHeight="1" x14ac:dyDescent="0.2">
      <c r="A62" s="490" t="s">
        <v>468</v>
      </c>
      <c r="B62" s="487">
        <v>14732</v>
      </c>
      <c r="C62" s="487">
        <v>2374</v>
      </c>
      <c r="D62" s="487">
        <v>1080</v>
      </c>
      <c r="E62" s="488">
        <f t="shared" si="11"/>
        <v>101.24390076283416</v>
      </c>
      <c r="F62" s="488">
        <f t="shared" si="11"/>
        <v>92.988640814727773</v>
      </c>
      <c r="G62" s="488">
        <f t="shared" si="11"/>
        <v>106.40394088669952</v>
      </c>
      <c r="H62" s="489" t="str">
        <f t="shared" si="14"/>
        <v/>
      </c>
      <c r="I62" s="488" t="str">
        <f t="shared" si="12"/>
        <v/>
      </c>
      <c r="J62" s="488" t="str">
        <f t="shared" si="10"/>
        <v/>
      </c>
      <c r="K62" s="488" t="str">
        <f t="shared" si="10"/>
        <v/>
      </c>
      <c r="L62" s="488" t="e">
        <f t="shared" si="13"/>
        <v>#N/A</v>
      </c>
    </row>
    <row r="63" spans="1:14" ht="15" customHeight="1" x14ac:dyDescent="0.2">
      <c r="A63" s="490" t="s">
        <v>469</v>
      </c>
      <c r="B63" s="487">
        <v>14722</v>
      </c>
      <c r="C63" s="487">
        <v>2325</v>
      </c>
      <c r="D63" s="487">
        <v>1060</v>
      </c>
      <c r="E63" s="488">
        <f t="shared" si="11"/>
        <v>101.17517696378255</v>
      </c>
      <c r="F63" s="488">
        <f t="shared" si="11"/>
        <v>91.069330199764991</v>
      </c>
      <c r="G63" s="488">
        <f t="shared" si="11"/>
        <v>104.43349753694582</v>
      </c>
      <c r="H63" s="489" t="str">
        <f t="shared" si="14"/>
        <v/>
      </c>
      <c r="I63" s="488" t="str">
        <f t="shared" si="12"/>
        <v/>
      </c>
      <c r="J63" s="488" t="str">
        <f t="shared" si="10"/>
        <v/>
      </c>
      <c r="K63" s="488" t="str">
        <f t="shared" si="10"/>
        <v/>
      </c>
      <c r="L63" s="488" t="e">
        <f t="shared" si="13"/>
        <v>#N/A</v>
      </c>
    </row>
    <row r="64" spans="1:14" ht="15" customHeight="1" x14ac:dyDescent="0.2">
      <c r="A64" s="490" t="s">
        <v>470</v>
      </c>
      <c r="B64" s="487">
        <v>14766</v>
      </c>
      <c r="C64" s="487">
        <v>2417</v>
      </c>
      <c r="D64" s="487">
        <v>1080</v>
      </c>
      <c r="E64" s="488">
        <f t="shared" si="11"/>
        <v>101.47756167960964</v>
      </c>
      <c r="F64" s="488">
        <f t="shared" si="11"/>
        <v>94.672933803368579</v>
      </c>
      <c r="G64" s="488">
        <f t="shared" si="11"/>
        <v>106.40394088669952</v>
      </c>
      <c r="H64" s="489" t="str">
        <f t="shared" si="14"/>
        <v/>
      </c>
      <c r="I64" s="488" t="str">
        <f t="shared" si="12"/>
        <v/>
      </c>
      <c r="J64" s="488" t="str">
        <f t="shared" si="10"/>
        <v/>
      </c>
      <c r="K64" s="488" t="str">
        <f t="shared" si="10"/>
        <v/>
      </c>
      <c r="L64" s="488" t="e">
        <f t="shared" si="13"/>
        <v>#N/A</v>
      </c>
    </row>
    <row r="65" spans="1:12" ht="15" customHeight="1" x14ac:dyDescent="0.2">
      <c r="A65" s="490">
        <v>42979</v>
      </c>
      <c r="B65" s="487">
        <v>14933</v>
      </c>
      <c r="C65" s="487">
        <v>2342</v>
      </c>
      <c r="D65" s="487">
        <v>1115</v>
      </c>
      <c r="E65" s="488">
        <f t="shared" si="11"/>
        <v>102.62524912377155</v>
      </c>
      <c r="F65" s="488">
        <f t="shared" si="11"/>
        <v>91.735213474343908</v>
      </c>
      <c r="G65" s="488">
        <f t="shared" si="11"/>
        <v>109.85221674876848</v>
      </c>
      <c r="H65" s="489">
        <f t="shared" si="14"/>
        <v>42979</v>
      </c>
      <c r="I65" s="488">
        <f t="shared" si="12"/>
        <v>102.62524912377155</v>
      </c>
      <c r="J65" s="488">
        <f t="shared" si="10"/>
        <v>91.735213474343908</v>
      </c>
      <c r="K65" s="488">
        <f t="shared" si="10"/>
        <v>109.85221674876848</v>
      </c>
      <c r="L65" s="488" t="e">
        <f t="shared" si="13"/>
        <v>#N/A</v>
      </c>
    </row>
    <row r="66" spans="1:12" ht="15" customHeight="1" x14ac:dyDescent="0.2">
      <c r="A66" s="490" t="s">
        <v>471</v>
      </c>
      <c r="B66" s="487">
        <v>14828</v>
      </c>
      <c r="C66" s="487">
        <v>2312</v>
      </c>
      <c r="D66" s="487">
        <v>1152</v>
      </c>
      <c r="E66" s="488">
        <f t="shared" si="11"/>
        <v>101.90364923372964</v>
      </c>
      <c r="F66" s="488">
        <f t="shared" si="11"/>
        <v>90.56012534273404</v>
      </c>
      <c r="G66" s="488">
        <f t="shared" si="11"/>
        <v>113.49753694581281</v>
      </c>
      <c r="H66" s="489" t="str">
        <f t="shared" si="14"/>
        <v/>
      </c>
      <c r="I66" s="488" t="str">
        <f t="shared" si="12"/>
        <v/>
      </c>
      <c r="J66" s="488" t="str">
        <f t="shared" si="10"/>
        <v/>
      </c>
      <c r="K66" s="488" t="str">
        <f t="shared" si="10"/>
        <v/>
      </c>
      <c r="L66" s="488" t="e">
        <f t="shared" si="13"/>
        <v>#N/A</v>
      </c>
    </row>
    <row r="67" spans="1:12" ht="15" customHeight="1" x14ac:dyDescent="0.2">
      <c r="A67" s="490" t="s">
        <v>472</v>
      </c>
      <c r="B67" s="487">
        <v>15043</v>
      </c>
      <c r="C67" s="487">
        <v>2277</v>
      </c>
      <c r="D67" s="487">
        <v>1164</v>
      </c>
      <c r="E67" s="488">
        <f t="shared" si="11"/>
        <v>103.38121091333929</v>
      </c>
      <c r="F67" s="488">
        <f t="shared" si="11"/>
        <v>89.189189189189193</v>
      </c>
      <c r="G67" s="488">
        <f t="shared" si="11"/>
        <v>114.67980295566502</v>
      </c>
      <c r="H67" s="489" t="str">
        <f t="shared" si="14"/>
        <v/>
      </c>
      <c r="I67" s="488" t="str">
        <f t="shared" si="12"/>
        <v/>
      </c>
      <c r="J67" s="488" t="str">
        <f t="shared" si="12"/>
        <v/>
      </c>
      <c r="K67" s="488" t="str">
        <f t="shared" si="12"/>
        <v/>
      </c>
      <c r="L67" s="488" t="e">
        <f t="shared" si="13"/>
        <v>#N/A</v>
      </c>
    </row>
    <row r="68" spans="1:12" ht="15" customHeight="1" x14ac:dyDescent="0.2">
      <c r="A68" s="490" t="s">
        <v>473</v>
      </c>
      <c r="B68" s="487">
        <v>15129</v>
      </c>
      <c r="C68" s="487">
        <v>2336</v>
      </c>
      <c r="D68" s="487">
        <v>1134</v>
      </c>
      <c r="E68" s="488">
        <f t="shared" si="11"/>
        <v>103.97223558518316</v>
      </c>
      <c r="F68" s="488">
        <f t="shared" si="11"/>
        <v>91.500195848021932</v>
      </c>
      <c r="G68" s="488">
        <f t="shared" si="11"/>
        <v>111.72413793103448</v>
      </c>
      <c r="H68" s="489" t="str">
        <f t="shared" si="14"/>
        <v/>
      </c>
      <c r="I68" s="488" t="str">
        <f t="shared" si="12"/>
        <v/>
      </c>
      <c r="J68" s="488" t="str">
        <f t="shared" si="12"/>
        <v/>
      </c>
      <c r="K68" s="488" t="str">
        <f t="shared" si="12"/>
        <v/>
      </c>
      <c r="L68" s="488" t="e">
        <f t="shared" si="13"/>
        <v>#N/A</v>
      </c>
    </row>
    <row r="69" spans="1:12" ht="15" customHeight="1" x14ac:dyDescent="0.2">
      <c r="A69" s="490">
        <v>43344</v>
      </c>
      <c r="B69" s="487">
        <v>15635</v>
      </c>
      <c r="C69" s="487">
        <v>2215</v>
      </c>
      <c r="D69" s="487">
        <v>1220</v>
      </c>
      <c r="E69" s="488">
        <f t="shared" si="11"/>
        <v>107.4496598171947</v>
      </c>
      <c r="F69" s="488">
        <f t="shared" si="11"/>
        <v>86.760673717195459</v>
      </c>
      <c r="G69" s="488">
        <f t="shared" si="11"/>
        <v>120.19704433497537</v>
      </c>
      <c r="H69" s="489">
        <f t="shared" si="14"/>
        <v>43344</v>
      </c>
      <c r="I69" s="488">
        <f t="shared" si="12"/>
        <v>107.4496598171947</v>
      </c>
      <c r="J69" s="488">
        <f t="shared" si="12"/>
        <v>86.760673717195459</v>
      </c>
      <c r="K69" s="488">
        <f t="shared" si="12"/>
        <v>120.19704433497537</v>
      </c>
      <c r="L69" s="488" t="e">
        <f t="shared" si="13"/>
        <v>#N/A</v>
      </c>
    </row>
    <row r="70" spans="1:12" ht="15" customHeight="1" x14ac:dyDescent="0.2">
      <c r="A70" s="490" t="s">
        <v>474</v>
      </c>
      <c r="B70" s="487">
        <v>15415</v>
      </c>
      <c r="C70" s="487">
        <v>2268</v>
      </c>
      <c r="D70" s="487">
        <v>1183</v>
      </c>
      <c r="E70" s="488">
        <f t="shared" si="11"/>
        <v>105.93773623805924</v>
      </c>
      <c r="F70" s="488">
        <f t="shared" si="11"/>
        <v>88.836662749706235</v>
      </c>
      <c r="G70" s="488">
        <f t="shared" si="11"/>
        <v>116.55172413793105</v>
      </c>
      <c r="H70" s="489" t="str">
        <f t="shared" si="14"/>
        <v/>
      </c>
      <c r="I70" s="488" t="str">
        <f t="shared" si="12"/>
        <v/>
      </c>
      <c r="J70" s="488" t="str">
        <f t="shared" si="12"/>
        <v/>
      </c>
      <c r="K70" s="488" t="str">
        <f t="shared" si="12"/>
        <v/>
      </c>
      <c r="L70" s="488" t="e">
        <f t="shared" si="13"/>
        <v>#N/A</v>
      </c>
    </row>
    <row r="71" spans="1:12" ht="15" customHeight="1" x14ac:dyDescent="0.2">
      <c r="A71" s="490" t="s">
        <v>475</v>
      </c>
      <c r="B71" s="487">
        <v>15406</v>
      </c>
      <c r="C71" s="487">
        <v>2245</v>
      </c>
      <c r="D71" s="487">
        <v>1193</v>
      </c>
      <c r="E71" s="491">
        <f t="shared" ref="E71:G75" si="15">IF($A$51=37802,IF(COUNTBLANK(B$51:B$70)&gt;0,#N/A,IF(ISBLANK(B71)=FALSE,B71/B$51*100,#N/A)),IF(COUNTBLANK(B$51:B$75)&gt;0,#N/A,B71/B$51*100))</f>
        <v>105.87588481891279</v>
      </c>
      <c r="F71" s="491">
        <f t="shared" si="15"/>
        <v>87.935761848805328</v>
      </c>
      <c r="G71" s="491">
        <f t="shared" si="15"/>
        <v>117.53694581280789</v>
      </c>
      <c r="H71" s="492" t="str">
        <f>IF(A$51=37802,IF(ISERROR(L71)=TRUE,IF(ISBLANK(A71)=FALSE,IF(MONTH(A71)=MONTH(MAX(A$51:A$75)),A71,""),""),""),IF(ISERROR(L71)=TRUE,IF(MONTH(A71)=MONTH(MAX(A$51:A$75)),A71,""),""))</f>
        <v/>
      </c>
      <c r="I71" s="488" t="str">
        <f t="shared" si="12"/>
        <v/>
      </c>
      <c r="J71" s="488" t="str">
        <f t="shared" si="12"/>
        <v/>
      </c>
      <c r="K71" s="488" t="str">
        <f t="shared" si="12"/>
        <v/>
      </c>
      <c r="L71" s="488" t="e">
        <f t="shared" si="13"/>
        <v>#N/A</v>
      </c>
    </row>
    <row r="72" spans="1:12" ht="15" customHeight="1" x14ac:dyDescent="0.2">
      <c r="A72" s="490" t="s">
        <v>476</v>
      </c>
      <c r="B72" s="487">
        <v>15386</v>
      </c>
      <c r="C72" s="487">
        <v>2346</v>
      </c>
      <c r="D72" s="487">
        <v>1197</v>
      </c>
      <c r="E72" s="491">
        <f t="shared" si="15"/>
        <v>105.73843722080956</v>
      </c>
      <c r="F72" s="491">
        <f t="shared" si="15"/>
        <v>91.891891891891902</v>
      </c>
      <c r="G72" s="491">
        <f t="shared" si="15"/>
        <v>117.93103448275861</v>
      </c>
      <c r="H72" s="492" t="str">
        <f>IF(A$51=37802,IF(ISERROR(L72)=TRUE,IF(ISBLANK(A72)=FALSE,IF(MONTH(A72)=MONTH(MAX(A$51:A$75)),A72,""),""),""),IF(ISERROR(L72)=TRUE,IF(MONTH(A72)=MONTH(MAX(A$51:A$75)),A72,""),""))</f>
        <v/>
      </c>
      <c r="I72" s="488" t="str">
        <f t="shared" si="12"/>
        <v/>
      </c>
      <c r="J72" s="488" t="str">
        <f t="shared" si="12"/>
        <v/>
      </c>
      <c r="K72" s="488" t="str">
        <f t="shared" si="12"/>
        <v/>
      </c>
      <c r="L72" s="488" t="e">
        <f t="shared" si="13"/>
        <v>#N/A</v>
      </c>
    </row>
    <row r="73" spans="1:12" ht="15" customHeight="1" x14ac:dyDescent="0.2">
      <c r="A73" s="490">
        <v>43709</v>
      </c>
      <c r="B73" s="487">
        <v>15873</v>
      </c>
      <c r="C73" s="487">
        <v>2268</v>
      </c>
      <c r="D73" s="487">
        <v>1194</v>
      </c>
      <c r="E73" s="491">
        <f t="shared" si="15"/>
        <v>109.08528623462306</v>
      </c>
      <c r="F73" s="491">
        <f t="shared" si="15"/>
        <v>88.836662749706235</v>
      </c>
      <c r="G73" s="491">
        <f t="shared" si="15"/>
        <v>117.63546798029556</v>
      </c>
      <c r="H73" s="492">
        <f>IF(A$51=37802,IF(ISERROR(L73)=TRUE,IF(ISBLANK(A73)=FALSE,IF(MONTH(A73)=MONTH(MAX(A$51:A$75)),A73,""),""),""),IF(ISERROR(L73)=TRUE,IF(MONTH(A73)=MONTH(MAX(A$51:A$75)),A73,""),""))</f>
        <v>43709</v>
      </c>
      <c r="I73" s="488">
        <f t="shared" si="12"/>
        <v>109.08528623462306</v>
      </c>
      <c r="J73" s="488">
        <f t="shared" si="12"/>
        <v>88.836662749706235</v>
      </c>
      <c r="K73" s="488">
        <f t="shared" si="12"/>
        <v>117.63546798029556</v>
      </c>
      <c r="L73" s="488" t="e">
        <f t="shared" si="13"/>
        <v>#N/A</v>
      </c>
    </row>
    <row r="74" spans="1:12" ht="15" customHeight="1" x14ac:dyDescent="0.2">
      <c r="A74" s="490" t="s">
        <v>477</v>
      </c>
      <c r="B74" s="487">
        <v>15568</v>
      </c>
      <c r="C74" s="487">
        <v>2187</v>
      </c>
      <c r="D74" s="487">
        <v>1202</v>
      </c>
      <c r="E74" s="491">
        <f t="shared" si="15"/>
        <v>106.98921036354889</v>
      </c>
      <c r="F74" s="491">
        <f t="shared" si="15"/>
        <v>85.663924794359588</v>
      </c>
      <c r="G74" s="491">
        <f t="shared" si="15"/>
        <v>118.42364532019704</v>
      </c>
      <c r="H74" s="492" t="str">
        <f>IF(A$51=37802,IF(ISERROR(L74)=TRUE,IF(ISBLANK(A74)=FALSE,IF(MONTH(A74)=MONTH(MAX(A$51:A$75)),A74,""),""),""),IF(ISERROR(L74)=TRUE,IF(MONTH(A74)=MONTH(MAX(A$51:A$75)),A74,""),""))</f>
        <v/>
      </c>
      <c r="I74" s="488" t="str">
        <f t="shared" si="12"/>
        <v/>
      </c>
      <c r="J74" s="488" t="str">
        <f t="shared" si="12"/>
        <v/>
      </c>
      <c r="K74" s="488" t="str">
        <f t="shared" si="12"/>
        <v/>
      </c>
      <c r="L74" s="488" t="e">
        <f t="shared" si="13"/>
        <v>#N/A</v>
      </c>
    </row>
    <row r="75" spans="1:12" ht="15" customHeight="1" x14ac:dyDescent="0.2">
      <c r="A75" s="490" t="s">
        <v>478</v>
      </c>
      <c r="B75" s="487">
        <v>15571</v>
      </c>
      <c r="C75" s="493">
        <v>2090</v>
      </c>
      <c r="D75" s="493">
        <v>1123</v>
      </c>
      <c r="E75" s="491">
        <f t="shared" si="15"/>
        <v>107.00982750326438</v>
      </c>
      <c r="F75" s="491">
        <f t="shared" si="15"/>
        <v>81.864473168820993</v>
      </c>
      <c r="G75" s="491">
        <f t="shared" si="15"/>
        <v>110.64039408866995</v>
      </c>
      <c r="H75" s="492" t="str">
        <f>IF(A$51=37802,IF(ISERROR(L75)=TRUE,IF(ISBLANK(A75)=FALSE,IF(MONTH(A75)=MONTH(MAX(A$51:A$75)),A75,""),""),""),IF(ISERROR(L75)=TRUE,IF(MONTH(A75)=MONTH(MAX(A$51:A$75)),A75,""),""))</f>
        <v/>
      </c>
      <c r="I75" s="488" t="str">
        <f t="shared" si="12"/>
        <v/>
      </c>
      <c r="J75" s="488" t="str">
        <f t="shared" si="12"/>
        <v/>
      </c>
      <c r="K75" s="488" t="str">
        <f t="shared" si="12"/>
        <v/>
      </c>
      <c r="L75" s="488" t="e">
        <f t="shared" si="13"/>
        <v>#N/A</v>
      </c>
    </row>
    <row r="77" spans="1:12" ht="15" customHeight="1" x14ac:dyDescent="0.2">
      <c r="I77" s="488">
        <f>IF(I75&lt;&gt;"",I75,IF(I74&lt;&gt;"",I74,IF(I73&lt;&gt;"",I73,IF(I72&lt;&gt;"",I72,IF(I71&lt;&gt;"",I71,IF(I70&lt;&gt;"",I70,""))))))</f>
        <v>109.08528623462306</v>
      </c>
      <c r="J77" s="488">
        <f>IF(J75&lt;&gt;"",J75,IF(J74&lt;&gt;"",J74,IF(J73&lt;&gt;"",J73,IF(J72&lt;&gt;"",J72,IF(J71&lt;&gt;"",J71,IF(J70&lt;&gt;"",J70,""))))))</f>
        <v>88.836662749706235</v>
      </c>
      <c r="K77" s="488">
        <f>IF(K75&lt;&gt;"",K75,IF(K74&lt;&gt;"",K74,IF(K73&lt;&gt;"",K73,IF(K72&lt;&gt;"",K72,IF(K71&lt;&gt;"",K71,IF(K70&lt;&gt;"",K70,""))))))</f>
        <v>117.63546798029556</v>
      </c>
    </row>
    <row r="78" spans="1:12" ht="15" customHeight="1" x14ac:dyDescent="0.2">
      <c r="I78" s="495">
        <f>RANK(I77,$I77:$K77)</f>
        <v>2</v>
      </c>
      <c r="J78" s="495">
        <f>RANK(J77,$I77:$K77)</f>
        <v>3</v>
      </c>
      <c r="K78" s="495">
        <f>RANK(K77,$I77:$K77)</f>
        <v>1</v>
      </c>
    </row>
    <row r="79" spans="1:12" ht="15" customHeight="1" x14ac:dyDescent="0.2">
      <c r="I79" s="488" t="str">
        <f>"SvB: "&amp;IF(I77&gt;100,"+","")&amp;TEXT(I77-100,"0,0")&amp;"%"</f>
        <v>SvB: +9,1%</v>
      </c>
      <c r="J79" s="488" t="str">
        <f>"GeB - ausschließlich: "&amp;IF(J77&gt;100,"+","")&amp;TEXT(J77-100,"0,0")&amp;"%"</f>
        <v>GeB - ausschließlich: -11,2%</v>
      </c>
      <c r="K79" s="488" t="str">
        <f>"GeB - im Nebenjob: "&amp;IF(K77&gt;100,"+","")&amp;TEXT(K77-100,"0,0")&amp;"%"</f>
        <v>GeB - im Nebenjob: +17,6%</v>
      </c>
    </row>
    <row r="81" spans="9:9" ht="15" customHeight="1" x14ac:dyDescent="0.2">
      <c r="I81" s="488" t="str">
        <f>IF(ISERROR(HLOOKUP(1,I$78:K$79,2,FALSE)),"",HLOOKUP(1,I$78:K$79,2,FALSE))</f>
        <v>GeB - im Nebenjob: +17,6%</v>
      </c>
    </row>
    <row r="82" spans="9:9" ht="15" customHeight="1" x14ac:dyDescent="0.2">
      <c r="I82" s="488" t="str">
        <f>IF(ISERROR(HLOOKUP(2,I$78:K$79,2,FALSE)),"",HLOOKUP(2,I$78:K$79,2,FALSE))</f>
        <v>SvB: +9,1%</v>
      </c>
    </row>
    <row r="83" spans="9:9" ht="15" customHeight="1" x14ac:dyDescent="0.2">
      <c r="I83" s="488" t="str">
        <f>IF(ISERROR(HLOOKUP(3,I$78:K$79,2,FALSE)),"",HLOOKUP(3,I$78:K$79,2,FALSE))</f>
        <v>GeB - ausschließlich: -11,2%</v>
      </c>
    </row>
  </sheetData>
  <mergeCells count="16">
    <mergeCell ref="B4:C4"/>
    <mergeCell ref="D4:E4"/>
    <mergeCell ref="F4:G4"/>
    <mergeCell ref="H4:I4"/>
    <mergeCell ref="J4:N4"/>
    <mergeCell ref="J12:N12"/>
    <mergeCell ref="A49:A50"/>
    <mergeCell ref="B49:D49"/>
    <mergeCell ref="E49:G49"/>
    <mergeCell ref="H49:H50"/>
    <mergeCell ref="I49:K49"/>
    <mergeCell ref="A12:A13"/>
    <mergeCell ref="B12:C12"/>
    <mergeCell ref="D12:E12"/>
    <mergeCell ref="F12:G12"/>
    <mergeCell ref="H12:I12"/>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3" customWidth="1"/>
    <col min="2" max="2" width="15.125" style="523" customWidth="1"/>
    <col min="3" max="3" width="20.375" style="523" customWidth="1"/>
    <col min="4" max="5" width="10" style="523" customWidth="1"/>
    <col min="6" max="8" width="11" style="523"/>
    <col min="9" max="9" width="13.75" style="523" customWidth="1"/>
    <col min="10" max="256" width="11" style="523"/>
    <col min="257" max="257" width="2.375" style="523" customWidth="1"/>
    <col min="258" max="258" width="15.125" style="523" customWidth="1"/>
    <col min="259" max="259" width="20.375" style="523" customWidth="1"/>
    <col min="260" max="261" width="10" style="523" customWidth="1"/>
    <col min="262" max="264" width="11" style="523"/>
    <col min="265" max="265" width="13.75" style="523" customWidth="1"/>
    <col min="266" max="512" width="11" style="523"/>
    <col min="513" max="513" width="2.375" style="523" customWidth="1"/>
    <col min="514" max="514" width="15.125" style="523" customWidth="1"/>
    <col min="515" max="515" width="20.375" style="523" customWidth="1"/>
    <col min="516" max="517" width="10" style="523" customWidth="1"/>
    <col min="518" max="520" width="11" style="523"/>
    <col min="521" max="521" width="13.75" style="523" customWidth="1"/>
    <col min="522" max="768" width="11" style="523"/>
    <col min="769" max="769" width="2.375" style="523" customWidth="1"/>
    <col min="770" max="770" width="15.125" style="523" customWidth="1"/>
    <col min="771" max="771" width="20.375" style="523" customWidth="1"/>
    <col min="772" max="773" width="10" style="523" customWidth="1"/>
    <col min="774" max="776" width="11" style="523"/>
    <col min="777" max="777" width="13.75" style="523" customWidth="1"/>
    <col min="778" max="1024" width="11" style="523"/>
    <col min="1025" max="1025" width="2.375" style="523" customWidth="1"/>
    <col min="1026" max="1026" width="15.125" style="523" customWidth="1"/>
    <col min="1027" max="1027" width="20.375" style="523" customWidth="1"/>
    <col min="1028" max="1029" width="10" style="523" customWidth="1"/>
    <col min="1030" max="1032" width="11" style="523"/>
    <col min="1033" max="1033" width="13.75" style="523" customWidth="1"/>
    <col min="1034" max="1280" width="11" style="523"/>
    <col min="1281" max="1281" width="2.375" style="523" customWidth="1"/>
    <col min="1282" max="1282" width="15.125" style="523" customWidth="1"/>
    <col min="1283" max="1283" width="20.375" style="523" customWidth="1"/>
    <col min="1284" max="1285" width="10" style="523" customWidth="1"/>
    <col min="1286" max="1288" width="11" style="523"/>
    <col min="1289" max="1289" width="13.75" style="523" customWidth="1"/>
    <col min="1290" max="1536" width="11" style="523"/>
    <col min="1537" max="1537" width="2.375" style="523" customWidth="1"/>
    <col min="1538" max="1538" width="15.125" style="523" customWidth="1"/>
    <col min="1539" max="1539" width="20.375" style="523" customWidth="1"/>
    <col min="1540" max="1541" width="10" style="523" customWidth="1"/>
    <col min="1542" max="1544" width="11" style="523"/>
    <col min="1545" max="1545" width="13.75" style="523" customWidth="1"/>
    <col min="1546" max="1792" width="11" style="523"/>
    <col min="1793" max="1793" width="2.375" style="523" customWidth="1"/>
    <col min="1794" max="1794" width="15.125" style="523" customWidth="1"/>
    <col min="1795" max="1795" width="20.375" style="523" customWidth="1"/>
    <col min="1796" max="1797" width="10" style="523" customWidth="1"/>
    <col min="1798" max="1800" width="11" style="523"/>
    <col min="1801" max="1801" width="13.75" style="523" customWidth="1"/>
    <col min="1802" max="2048" width="11" style="523"/>
    <col min="2049" max="2049" width="2.375" style="523" customWidth="1"/>
    <col min="2050" max="2050" width="15.125" style="523" customWidth="1"/>
    <col min="2051" max="2051" width="20.375" style="523" customWidth="1"/>
    <col min="2052" max="2053" width="10" style="523" customWidth="1"/>
    <col min="2054" max="2056" width="11" style="523"/>
    <col min="2057" max="2057" width="13.75" style="523" customWidth="1"/>
    <col min="2058" max="2304" width="11" style="523"/>
    <col min="2305" max="2305" width="2.375" style="523" customWidth="1"/>
    <col min="2306" max="2306" width="15.125" style="523" customWidth="1"/>
    <col min="2307" max="2307" width="20.375" style="523" customWidth="1"/>
    <col min="2308" max="2309" width="10" style="523" customWidth="1"/>
    <col min="2310" max="2312" width="11" style="523"/>
    <col min="2313" max="2313" width="13.75" style="523" customWidth="1"/>
    <col min="2314" max="2560" width="11" style="523"/>
    <col min="2561" max="2561" width="2.375" style="523" customWidth="1"/>
    <col min="2562" max="2562" width="15.125" style="523" customWidth="1"/>
    <col min="2563" max="2563" width="20.375" style="523" customWidth="1"/>
    <col min="2564" max="2565" width="10" style="523" customWidth="1"/>
    <col min="2566" max="2568" width="11" style="523"/>
    <col min="2569" max="2569" width="13.75" style="523" customWidth="1"/>
    <col min="2570" max="2816" width="11" style="523"/>
    <col min="2817" max="2817" width="2.375" style="523" customWidth="1"/>
    <col min="2818" max="2818" width="15.125" style="523" customWidth="1"/>
    <col min="2819" max="2819" width="20.375" style="523" customWidth="1"/>
    <col min="2820" max="2821" width="10" style="523" customWidth="1"/>
    <col min="2822" max="2824" width="11" style="523"/>
    <col min="2825" max="2825" width="13.75" style="523" customWidth="1"/>
    <col min="2826" max="3072" width="11" style="523"/>
    <col min="3073" max="3073" width="2.375" style="523" customWidth="1"/>
    <col min="3074" max="3074" width="15.125" style="523" customWidth="1"/>
    <col min="3075" max="3075" width="20.375" style="523" customWidth="1"/>
    <col min="3076" max="3077" width="10" style="523" customWidth="1"/>
    <col min="3078" max="3080" width="11" style="523"/>
    <col min="3081" max="3081" width="13.75" style="523" customWidth="1"/>
    <col min="3082" max="3328" width="11" style="523"/>
    <col min="3329" max="3329" width="2.375" style="523" customWidth="1"/>
    <col min="3330" max="3330" width="15.125" style="523" customWidth="1"/>
    <col min="3331" max="3331" width="20.375" style="523" customWidth="1"/>
    <col min="3332" max="3333" width="10" style="523" customWidth="1"/>
    <col min="3334" max="3336" width="11" style="523"/>
    <col min="3337" max="3337" width="13.75" style="523" customWidth="1"/>
    <col min="3338" max="3584" width="11" style="523"/>
    <col min="3585" max="3585" width="2.375" style="523" customWidth="1"/>
    <col min="3586" max="3586" width="15.125" style="523" customWidth="1"/>
    <col min="3587" max="3587" width="20.375" style="523" customWidth="1"/>
    <col min="3588" max="3589" width="10" style="523" customWidth="1"/>
    <col min="3590" max="3592" width="11" style="523"/>
    <col min="3593" max="3593" width="13.75" style="523" customWidth="1"/>
    <col min="3594" max="3840" width="11" style="523"/>
    <col min="3841" max="3841" width="2.375" style="523" customWidth="1"/>
    <col min="3842" max="3842" width="15.125" style="523" customWidth="1"/>
    <col min="3843" max="3843" width="20.375" style="523" customWidth="1"/>
    <col min="3844" max="3845" width="10" style="523" customWidth="1"/>
    <col min="3846" max="3848" width="11" style="523"/>
    <col min="3849" max="3849" width="13.75" style="523" customWidth="1"/>
    <col min="3850" max="4096" width="11" style="523"/>
    <col min="4097" max="4097" width="2.375" style="523" customWidth="1"/>
    <col min="4098" max="4098" width="15.125" style="523" customWidth="1"/>
    <col min="4099" max="4099" width="20.375" style="523" customWidth="1"/>
    <col min="4100" max="4101" width="10" style="523" customWidth="1"/>
    <col min="4102" max="4104" width="11" style="523"/>
    <col min="4105" max="4105" width="13.75" style="523" customWidth="1"/>
    <col min="4106" max="4352" width="11" style="523"/>
    <col min="4353" max="4353" width="2.375" style="523" customWidth="1"/>
    <col min="4354" max="4354" width="15.125" style="523" customWidth="1"/>
    <col min="4355" max="4355" width="20.375" style="523" customWidth="1"/>
    <col min="4356" max="4357" width="10" style="523" customWidth="1"/>
    <col min="4358" max="4360" width="11" style="523"/>
    <col min="4361" max="4361" width="13.75" style="523" customWidth="1"/>
    <col min="4362" max="4608" width="11" style="523"/>
    <col min="4609" max="4609" width="2.375" style="523" customWidth="1"/>
    <col min="4610" max="4610" width="15.125" style="523" customWidth="1"/>
    <col min="4611" max="4611" width="20.375" style="523" customWidth="1"/>
    <col min="4612" max="4613" width="10" style="523" customWidth="1"/>
    <col min="4614" max="4616" width="11" style="523"/>
    <col min="4617" max="4617" width="13.75" style="523" customWidth="1"/>
    <col min="4618" max="4864" width="11" style="523"/>
    <col min="4865" max="4865" width="2.375" style="523" customWidth="1"/>
    <col min="4866" max="4866" width="15.125" style="523" customWidth="1"/>
    <col min="4867" max="4867" width="20.375" style="523" customWidth="1"/>
    <col min="4868" max="4869" width="10" style="523" customWidth="1"/>
    <col min="4870" max="4872" width="11" style="523"/>
    <col min="4873" max="4873" width="13.75" style="523" customWidth="1"/>
    <col min="4874" max="5120" width="11" style="523"/>
    <col min="5121" max="5121" width="2.375" style="523" customWidth="1"/>
    <col min="5122" max="5122" width="15.125" style="523" customWidth="1"/>
    <col min="5123" max="5123" width="20.375" style="523" customWidth="1"/>
    <col min="5124" max="5125" width="10" style="523" customWidth="1"/>
    <col min="5126" max="5128" width="11" style="523"/>
    <col min="5129" max="5129" width="13.75" style="523" customWidth="1"/>
    <col min="5130" max="5376" width="11" style="523"/>
    <col min="5377" max="5377" width="2.375" style="523" customWidth="1"/>
    <col min="5378" max="5378" width="15.125" style="523" customWidth="1"/>
    <col min="5379" max="5379" width="20.375" style="523" customWidth="1"/>
    <col min="5380" max="5381" width="10" style="523" customWidth="1"/>
    <col min="5382" max="5384" width="11" style="523"/>
    <col min="5385" max="5385" width="13.75" style="523" customWidth="1"/>
    <col min="5386" max="5632" width="11" style="523"/>
    <col min="5633" max="5633" width="2.375" style="523" customWidth="1"/>
    <col min="5634" max="5634" width="15.125" style="523" customWidth="1"/>
    <col min="5635" max="5635" width="20.375" style="523" customWidth="1"/>
    <col min="5636" max="5637" width="10" style="523" customWidth="1"/>
    <col min="5638" max="5640" width="11" style="523"/>
    <col min="5641" max="5641" width="13.75" style="523" customWidth="1"/>
    <col min="5642" max="5888" width="11" style="523"/>
    <col min="5889" max="5889" width="2.375" style="523" customWidth="1"/>
    <col min="5890" max="5890" width="15.125" style="523" customWidth="1"/>
    <col min="5891" max="5891" width="20.375" style="523" customWidth="1"/>
    <col min="5892" max="5893" width="10" style="523" customWidth="1"/>
    <col min="5894" max="5896" width="11" style="523"/>
    <col min="5897" max="5897" width="13.75" style="523" customWidth="1"/>
    <col min="5898" max="6144" width="11" style="523"/>
    <col min="6145" max="6145" width="2.375" style="523" customWidth="1"/>
    <col min="6146" max="6146" width="15.125" style="523" customWidth="1"/>
    <col min="6147" max="6147" width="20.375" style="523" customWidth="1"/>
    <col min="6148" max="6149" width="10" style="523" customWidth="1"/>
    <col min="6150" max="6152" width="11" style="523"/>
    <col min="6153" max="6153" width="13.75" style="523" customWidth="1"/>
    <col min="6154" max="6400" width="11" style="523"/>
    <col min="6401" max="6401" width="2.375" style="523" customWidth="1"/>
    <col min="6402" max="6402" width="15.125" style="523" customWidth="1"/>
    <col min="6403" max="6403" width="20.375" style="523" customWidth="1"/>
    <col min="6404" max="6405" width="10" style="523" customWidth="1"/>
    <col min="6406" max="6408" width="11" style="523"/>
    <col min="6409" max="6409" width="13.75" style="523" customWidth="1"/>
    <col min="6410" max="6656" width="11" style="523"/>
    <col min="6657" max="6657" width="2.375" style="523" customWidth="1"/>
    <col min="6658" max="6658" width="15.125" style="523" customWidth="1"/>
    <col min="6659" max="6659" width="20.375" style="523" customWidth="1"/>
    <col min="6660" max="6661" width="10" style="523" customWidth="1"/>
    <col min="6662" max="6664" width="11" style="523"/>
    <col min="6665" max="6665" width="13.75" style="523" customWidth="1"/>
    <col min="6666" max="6912" width="11" style="523"/>
    <col min="6913" max="6913" width="2.375" style="523" customWidth="1"/>
    <col min="6914" max="6914" width="15.125" style="523" customWidth="1"/>
    <col min="6915" max="6915" width="20.375" style="523" customWidth="1"/>
    <col min="6916" max="6917" width="10" style="523" customWidth="1"/>
    <col min="6918" max="6920" width="11" style="523"/>
    <col min="6921" max="6921" width="13.75" style="523" customWidth="1"/>
    <col min="6922" max="7168" width="11" style="523"/>
    <col min="7169" max="7169" width="2.375" style="523" customWidth="1"/>
    <col min="7170" max="7170" width="15.125" style="523" customWidth="1"/>
    <col min="7171" max="7171" width="20.375" style="523" customWidth="1"/>
    <col min="7172" max="7173" width="10" style="523" customWidth="1"/>
    <col min="7174" max="7176" width="11" style="523"/>
    <col min="7177" max="7177" width="13.75" style="523" customWidth="1"/>
    <col min="7178" max="7424" width="11" style="523"/>
    <col min="7425" max="7425" width="2.375" style="523" customWidth="1"/>
    <col min="7426" max="7426" width="15.125" style="523" customWidth="1"/>
    <col min="7427" max="7427" width="20.375" style="523" customWidth="1"/>
    <col min="7428" max="7429" width="10" style="523" customWidth="1"/>
    <col min="7430" max="7432" width="11" style="523"/>
    <col min="7433" max="7433" width="13.75" style="523" customWidth="1"/>
    <col min="7434" max="7680" width="11" style="523"/>
    <col min="7681" max="7681" width="2.375" style="523" customWidth="1"/>
    <col min="7682" max="7682" width="15.125" style="523" customWidth="1"/>
    <col min="7683" max="7683" width="20.375" style="523" customWidth="1"/>
    <col min="7684" max="7685" width="10" style="523" customWidth="1"/>
    <col min="7686" max="7688" width="11" style="523"/>
    <col min="7689" max="7689" width="13.75" style="523" customWidth="1"/>
    <col min="7690" max="7936" width="11" style="523"/>
    <col min="7937" max="7937" width="2.375" style="523" customWidth="1"/>
    <col min="7938" max="7938" width="15.125" style="523" customWidth="1"/>
    <col min="7939" max="7939" width="20.375" style="523" customWidth="1"/>
    <col min="7940" max="7941" width="10" style="523" customWidth="1"/>
    <col min="7942" max="7944" width="11" style="523"/>
    <col min="7945" max="7945" width="13.75" style="523" customWidth="1"/>
    <col min="7946" max="8192" width="11" style="523"/>
    <col min="8193" max="8193" width="2.375" style="523" customWidth="1"/>
    <col min="8194" max="8194" width="15.125" style="523" customWidth="1"/>
    <col min="8195" max="8195" width="20.375" style="523" customWidth="1"/>
    <col min="8196" max="8197" width="10" style="523" customWidth="1"/>
    <col min="8198" max="8200" width="11" style="523"/>
    <col min="8201" max="8201" width="13.75" style="523" customWidth="1"/>
    <col min="8202" max="8448" width="11" style="523"/>
    <col min="8449" max="8449" width="2.375" style="523" customWidth="1"/>
    <col min="8450" max="8450" width="15.125" style="523" customWidth="1"/>
    <col min="8451" max="8451" width="20.375" style="523" customWidth="1"/>
    <col min="8452" max="8453" width="10" style="523" customWidth="1"/>
    <col min="8454" max="8456" width="11" style="523"/>
    <col min="8457" max="8457" width="13.75" style="523" customWidth="1"/>
    <col min="8458" max="8704" width="11" style="523"/>
    <col min="8705" max="8705" width="2.375" style="523" customWidth="1"/>
    <col min="8706" max="8706" width="15.125" style="523" customWidth="1"/>
    <col min="8707" max="8707" width="20.375" style="523" customWidth="1"/>
    <col min="8708" max="8709" width="10" style="523" customWidth="1"/>
    <col min="8710" max="8712" width="11" style="523"/>
    <col min="8713" max="8713" width="13.75" style="523" customWidth="1"/>
    <col min="8714" max="8960" width="11" style="523"/>
    <col min="8961" max="8961" width="2.375" style="523" customWidth="1"/>
    <col min="8962" max="8962" width="15.125" style="523" customWidth="1"/>
    <col min="8963" max="8963" width="20.375" style="523" customWidth="1"/>
    <col min="8964" max="8965" width="10" style="523" customWidth="1"/>
    <col min="8966" max="8968" width="11" style="523"/>
    <col min="8969" max="8969" width="13.75" style="523" customWidth="1"/>
    <col min="8970" max="9216" width="11" style="523"/>
    <col min="9217" max="9217" width="2.375" style="523" customWidth="1"/>
    <col min="9218" max="9218" width="15.125" style="523" customWidth="1"/>
    <col min="9219" max="9219" width="20.375" style="523" customWidth="1"/>
    <col min="9220" max="9221" width="10" style="523" customWidth="1"/>
    <col min="9222" max="9224" width="11" style="523"/>
    <col min="9225" max="9225" width="13.75" style="523" customWidth="1"/>
    <col min="9226" max="9472" width="11" style="523"/>
    <col min="9473" max="9473" width="2.375" style="523" customWidth="1"/>
    <col min="9474" max="9474" width="15.125" style="523" customWidth="1"/>
    <col min="9475" max="9475" width="20.375" style="523" customWidth="1"/>
    <col min="9476" max="9477" width="10" style="523" customWidth="1"/>
    <col min="9478" max="9480" width="11" style="523"/>
    <col min="9481" max="9481" width="13.75" style="523" customWidth="1"/>
    <col min="9482" max="9728" width="11" style="523"/>
    <col min="9729" max="9729" width="2.375" style="523" customWidth="1"/>
    <col min="9730" max="9730" width="15.125" style="523" customWidth="1"/>
    <col min="9731" max="9731" width="20.375" style="523" customWidth="1"/>
    <col min="9732" max="9733" width="10" style="523" customWidth="1"/>
    <col min="9734" max="9736" width="11" style="523"/>
    <col min="9737" max="9737" width="13.75" style="523" customWidth="1"/>
    <col min="9738" max="9984" width="11" style="523"/>
    <col min="9985" max="9985" width="2.375" style="523" customWidth="1"/>
    <col min="9986" max="9986" width="15.125" style="523" customWidth="1"/>
    <col min="9987" max="9987" width="20.375" style="523" customWidth="1"/>
    <col min="9988" max="9989" width="10" style="523" customWidth="1"/>
    <col min="9990" max="9992" width="11" style="523"/>
    <col min="9993" max="9993" width="13.75" style="523" customWidth="1"/>
    <col min="9994" max="10240" width="11" style="523"/>
    <col min="10241" max="10241" width="2.375" style="523" customWidth="1"/>
    <col min="10242" max="10242" width="15.125" style="523" customWidth="1"/>
    <col min="10243" max="10243" width="20.375" style="523" customWidth="1"/>
    <col min="10244" max="10245" width="10" style="523" customWidth="1"/>
    <col min="10246" max="10248" width="11" style="523"/>
    <col min="10249" max="10249" width="13.75" style="523" customWidth="1"/>
    <col min="10250" max="10496" width="11" style="523"/>
    <col min="10497" max="10497" width="2.375" style="523" customWidth="1"/>
    <col min="10498" max="10498" width="15.125" style="523" customWidth="1"/>
    <col min="10499" max="10499" width="20.375" style="523" customWidth="1"/>
    <col min="10500" max="10501" width="10" style="523" customWidth="1"/>
    <col min="10502" max="10504" width="11" style="523"/>
    <col min="10505" max="10505" width="13.75" style="523" customWidth="1"/>
    <col min="10506" max="10752" width="11" style="523"/>
    <col min="10753" max="10753" width="2.375" style="523" customWidth="1"/>
    <col min="10754" max="10754" width="15.125" style="523" customWidth="1"/>
    <col min="10755" max="10755" width="20.375" style="523" customWidth="1"/>
    <col min="10756" max="10757" width="10" style="523" customWidth="1"/>
    <col min="10758" max="10760" width="11" style="523"/>
    <col min="10761" max="10761" width="13.75" style="523" customWidth="1"/>
    <col min="10762" max="11008" width="11" style="523"/>
    <col min="11009" max="11009" width="2.375" style="523" customWidth="1"/>
    <col min="11010" max="11010" width="15.125" style="523" customWidth="1"/>
    <col min="11011" max="11011" width="20.375" style="523" customWidth="1"/>
    <col min="11012" max="11013" width="10" style="523" customWidth="1"/>
    <col min="11014" max="11016" width="11" style="523"/>
    <col min="11017" max="11017" width="13.75" style="523" customWidth="1"/>
    <col min="11018" max="11264" width="11" style="523"/>
    <col min="11265" max="11265" width="2.375" style="523" customWidth="1"/>
    <col min="11266" max="11266" width="15.125" style="523" customWidth="1"/>
    <col min="11267" max="11267" width="20.375" style="523" customWidth="1"/>
    <col min="11268" max="11269" width="10" style="523" customWidth="1"/>
    <col min="11270" max="11272" width="11" style="523"/>
    <col min="11273" max="11273" width="13.75" style="523" customWidth="1"/>
    <col min="11274" max="11520" width="11" style="523"/>
    <col min="11521" max="11521" width="2.375" style="523" customWidth="1"/>
    <col min="11522" max="11522" width="15.125" style="523" customWidth="1"/>
    <col min="11523" max="11523" width="20.375" style="523" customWidth="1"/>
    <col min="11524" max="11525" width="10" style="523" customWidth="1"/>
    <col min="11526" max="11528" width="11" style="523"/>
    <col min="11529" max="11529" width="13.75" style="523" customWidth="1"/>
    <col min="11530" max="11776" width="11" style="523"/>
    <col min="11777" max="11777" width="2.375" style="523" customWidth="1"/>
    <col min="11778" max="11778" width="15.125" style="523" customWidth="1"/>
    <col min="11779" max="11779" width="20.375" style="523" customWidth="1"/>
    <col min="11780" max="11781" width="10" style="523" customWidth="1"/>
    <col min="11782" max="11784" width="11" style="523"/>
    <col min="11785" max="11785" width="13.75" style="523" customWidth="1"/>
    <col min="11786" max="12032" width="11" style="523"/>
    <col min="12033" max="12033" width="2.375" style="523" customWidth="1"/>
    <col min="12034" max="12034" width="15.125" style="523" customWidth="1"/>
    <col min="12035" max="12035" width="20.375" style="523" customWidth="1"/>
    <col min="12036" max="12037" width="10" style="523" customWidth="1"/>
    <col min="12038" max="12040" width="11" style="523"/>
    <col min="12041" max="12041" width="13.75" style="523" customWidth="1"/>
    <col min="12042" max="12288" width="11" style="523"/>
    <col min="12289" max="12289" width="2.375" style="523" customWidth="1"/>
    <col min="12290" max="12290" width="15.125" style="523" customWidth="1"/>
    <col min="12291" max="12291" width="20.375" style="523" customWidth="1"/>
    <col min="12292" max="12293" width="10" style="523" customWidth="1"/>
    <col min="12294" max="12296" width="11" style="523"/>
    <col min="12297" max="12297" width="13.75" style="523" customWidth="1"/>
    <col min="12298" max="12544" width="11" style="523"/>
    <col min="12545" max="12545" width="2.375" style="523" customWidth="1"/>
    <col min="12546" max="12546" width="15.125" style="523" customWidth="1"/>
    <col min="12547" max="12547" width="20.375" style="523" customWidth="1"/>
    <col min="12548" max="12549" width="10" style="523" customWidth="1"/>
    <col min="12550" max="12552" width="11" style="523"/>
    <col min="12553" max="12553" width="13.75" style="523" customWidth="1"/>
    <col min="12554" max="12800" width="11" style="523"/>
    <col min="12801" max="12801" width="2.375" style="523" customWidth="1"/>
    <col min="12802" max="12802" width="15.125" style="523" customWidth="1"/>
    <col min="12803" max="12803" width="20.375" style="523" customWidth="1"/>
    <col min="12804" max="12805" width="10" style="523" customWidth="1"/>
    <col min="12806" max="12808" width="11" style="523"/>
    <col min="12809" max="12809" width="13.75" style="523" customWidth="1"/>
    <col min="12810" max="13056" width="11" style="523"/>
    <col min="13057" max="13057" width="2.375" style="523" customWidth="1"/>
    <col min="13058" max="13058" width="15.125" style="523" customWidth="1"/>
    <col min="13059" max="13059" width="20.375" style="523" customWidth="1"/>
    <col min="13060" max="13061" width="10" style="523" customWidth="1"/>
    <col min="13062" max="13064" width="11" style="523"/>
    <col min="13065" max="13065" width="13.75" style="523" customWidth="1"/>
    <col min="13066" max="13312" width="11" style="523"/>
    <col min="13313" max="13313" width="2.375" style="523" customWidth="1"/>
    <col min="13314" max="13314" width="15.125" style="523" customWidth="1"/>
    <col min="13315" max="13315" width="20.375" style="523" customWidth="1"/>
    <col min="13316" max="13317" width="10" style="523" customWidth="1"/>
    <col min="13318" max="13320" width="11" style="523"/>
    <col min="13321" max="13321" width="13.75" style="523" customWidth="1"/>
    <col min="13322" max="13568" width="11" style="523"/>
    <col min="13569" max="13569" width="2.375" style="523" customWidth="1"/>
    <col min="13570" max="13570" width="15.125" style="523" customWidth="1"/>
    <col min="13571" max="13571" width="20.375" style="523" customWidth="1"/>
    <col min="13572" max="13573" width="10" style="523" customWidth="1"/>
    <col min="13574" max="13576" width="11" style="523"/>
    <col min="13577" max="13577" width="13.75" style="523" customWidth="1"/>
    <col min="13578" max="13824" width="11" style="523"/>
    <col min="13825" max="13825" width="2.375" style="523" customWidth="1"/>
    <col min="13826" max="13826" width="15.125" style="523" customWidth="1"/>
    <col min="13827" max="13827" width="20.375" style="523" customWidth="1"/>
    <col min="13828" max="13829" width="10" style="523" customWidth="1"/>
    <col min="13830" max="13832" width="11" style="523"/>
    <col min="13833" max="13833" width="13.75" style="523" customWidth="1"/>
    <col min="13834" max="14080" width="11" style="523"/>
    <col min="14081" max="14081" width="2.375" style="523" customWidth="1"/>
    <col min="14082" max="14082" width="15.125" style="523" customWidth="1"/>
    <col min="14083" max="14083" width="20.375" style="523" customWidth="1"/>
    <col min="14084" max="14085" width="10" style="523" customWidth="1"/>
    <col min="14086" max="14088" width="11" style="523"/>
    <col min="14089" max="14089" width="13.75" style="523" customWidth="1"/>
    <col min="14090" max="14336" width="11" style="523"/>
    <col min="14337" max="14337" width="2.375" style="523" customWidth="1"/>
    <col min="14338" max="14338" width="15.125" style="523" customWidth="1"/>
    <col min="14339" max="14339" width="20.375" style="523" customWidth="1"/>
    <col min="14340" max="14341" width="10" style="523" customWidth="1"/>
    <col min="14342" max="14344" width="11" style="523"/>
    <col min="14345" max="14345" width="13.75" style="523" customWidth="1"/>
    <col min="14346" max="14592" width="11" style="523"/>
    <col min="14593" max="14593" width="2.375" style="523" customWidth="1"/>
    <col min="14594" max="14594" width="15.125" style="523" customWidth="1"/>
    <col min="14595" max="14595" width="20.375" style="523" customWidth="1"/>
    <col min="14596" max="14597" width="10" style="523" customWidth="1"/>
    <col min="14598" max="14600" width="11" style="523"/>
    <col min="14601" max="14601" width="13.75" style="523" customWidth="1"/>
    <col min="14602" max="14848" width="11" style="523"/>
    <col min="14849" max="14849" width="2.375" style="523" customWidth="1"/>
    <col min="14850" max="14850" width="15.125" style="523" customWidth="1"/>
    <col min="14851" max="14851" width="20.375" style="523" customWidth="1"/>
    <col min="14852" max="14853" width="10" style="523" customWidth="1"/>
    <col min="14854" max="14856" width="11" style="523"/>
    <col min="14857" max="14857" width="13.75" style="523" customWidth="1"/>
    <col min="14858" max="15104" width="11" style="523"/>
    <col min="15105" max="15105" width="2.375" style="523" customWidth="1"/>
    <col min="15106" max="15106" width="15.125" style="523" customWidth="1"/>
    <col min="15107" max="15107" width="20.375" style="523" customWidth="1"/>
    <col min="15108" max="15109" width="10" style="523" customWidth="1"/>
    <col min="15110" max="15112" width="11" style="523"/>
    <col min="15113" max="15113" width="13.75" style="523" customWidth="1"/>
    <col min="15114" max="15360" width="11" style="523"/>
    <col min="15361" max="15361" width="2.375" style="523" customWidth="1"/>
    <col min="15362" max="15362" width="15.125" style="523" customWidth="1"/>
    <col min="15363" max="15363" width="20.375" style="523" customWidth="1"/>
    <col min="15364" max="15365" width="10" style="523" customWidth="1"/>
    <col min="15366" max="15368" width="11" style="523"/>
    <col min="15369" max="15369" width="13.75" style="523" customWidth="1"/>
    <col min="15370" max="15616" width="11" style="523"/>
    <col min="15617" max="15617" width="2.375" style="523" customWidth="1"/>
    <col min="15618" max="15618" width="15.125" style="523" customWidth="1"/>
    <col min="15619" max="15619" width="20.375" style="523" customWidth="1"/>
    <col min="15620" max="15621" width="10" style="523" customWidth="1"/>
    <col min="15622" max="15624" width="11" style="523"/>
    <col min="15625" max="15625" width="13.75" style="523" customWidth="1"/>
    <col min="15626" max="15872" width="11" style="523"/>
    <col min="15873" max="15873" width="2.375" style="523" customWidth="1"/>
    <col min="15874" max="15874" width="15.125" style="523" customWidth="1"/>
    <col min="15875" max="15875" width="20.375" style="523" customWidth="1"/>
    <col min="15876" max="15877" width="10" style="523" customWidth="1"/>
    <col min="15878" max="15880" width="11" style="523"/>
    <col min="15881" max="15881" width="13.75" style="523" customWidth="1"/>
    <col min="15882" max="16128" width="11" style="523"/>
    <col min="16129" max="16129" width="2.375" style="523" customWidth="1"/>
    <col min="16130" max="16130" width="15.125" style="523" customWidth="1"/>
    <col min="16131" max="16131" width="20.375" style="523" customWidth="1"/>
    <col min="16132" max="16133" width="10" style="523" customWidth="1"/>
    <col min="16134" max="16136" width="11" style="523"/>
    <col min="16137" max="16137" width="13.75" style="523" customWidth="1"/>
    <col min="16138" max="16384" width="11" style="523"/>
  </cols>
  <sheetData>
    <row r="1" spans="1:11" s="497" customFormat="1" ht="33.6" customHeight="1" x14ac:dyDescent="0.2">
      <c r="A1" s="496"/>
      <c r="B1" s="496"/>
      <c r="C1" s="496"/>
      <c r="D1" s="496"/>
      <c r="E1" s="15"/>
      <c r="F1" s="15"/>
      <c r="G1" s="15"/>
      <c r="I1" s="498"/>
    </row>
    <row r="2" spans="1:11" s="71" customFormat="1" ht="13.15" customHeight="1" x14ac:dyDescent="0.2">
      <c r="A2" s="499"/>
      <c r="C2" s="500"/>
      <c r="D2" s="500"/>
      <c r="G2" s="501" t="s">
        <v>479</v>
      </c>
      <c r="H2" s="502"/>
      <c r="I2" s="502"/>
      <c r="K2" s="498"/>
    </row>
    <row r="3" spans="1:11" s="497" customFormat="1" ht="19.5" customHeight="1" x14ac:dyDescent="0.25">
      <c r="A3" s="503" t="s">
        <v>480</v>
      </c>
      <c r="D3" s="504"/>
    </row>
    <row r="4" spans="1:11" s="71" customFormat="1" ht="19.5" customHeight="1" x14ac:dyDescent="0.2">
      <c r="A4" s="499"/>
      <c r="C4" s="500"/>
      <c r="D4" s="500"/>
      <c r="E4" s="500"/>
      <c r="G4" s="505"/>
      <c r="H4" s="502"/>
      <c r="I4" s="502"/>
    </row>
    <row r="5" spans="1:11" s="71" customFormat="1" ht="13.15" customHeight="1" x14ac:dyDescent="0.2">
      <c r="A5" s="499"/>
      <c r="C5" s="500"/>
      <c r="D5" s="500"/>
      <c r="E5" s="500"/>
      <c r="G5" s="505"/>
      <c r="H5" s="502"/>
      <c r="I5" s="502"/>
    </row>
    <row r="6" spans="1:11" s="71" customFormat="1" ht="13.15" customHeight="1" x14ac:dyDescent="0.2">
      <c r="A6" s="689" t="s">
        <v>481</v>
      </c>
      <c r="B6" s="665"/>
      <c r="C6" s="665"/>
      <c r="D6" s="665"/>
      <c r="E6" s="665"/>
      <c r="F6" s="690"/>
      <c r="G6" s="690"/>
      <c r="H6" s="502"/>
      <c r="I6" s="502"/>
    </row>
    <row r="7" spans="1:11" s="71" customFormat="1" ht="13.15" customHeight="1" x14ac:dyDescent="0.2">
      <c r="A7" s="499"/>
      <c r="C7" s="500"/>
      <c r="D7" s="500"/>
      <c r="E7" s="500"/>
      <c r="G7" s="505"/>
      <c r="H7" s="502"/>
      <c r="I7" s="502"/>
    </row>
    <row r="8" spans="1:11" s="505" customFormat="1" ht="13.15" customHeight="1" x14ac:dyDescent="0.2">
      <c r="B8" s="506" t="s">
        <v>482</v>
      </c>
      <c r="C8" s="507"/>
      <c r="D8" s="507"/>
      <c r="E8" s="508"/>
      <c r="F8" s="509"/>
      <c r="G8" s="509"/>
      <c r="H8" s="502"/>
      <c r="I8" s="502"/>
    </row>
    <row r="9" spans="1:11" s="505" customFormat="1" ht="13.15" customHeight="1" x14ac:dyDescent="0.2">
      <c r="A9" s="510"/>
      <c r="B9" s="680" t="s">
        <v>483</v>
      </c>
      <c r="C9" s="680"/>
      <c r="D9" s="681"/>
      <c r="E9" s="461"/>
      <c r="F9" s="461"/>
      <c r="H9" s="502"/>
      <c r="I9" s="502"/>
    </row>
    <row r="10" spans="1:11" s="505" customFormat="1" ht="13.15" customHeight="1" x14ac:dyDescent="0.2">
      <c r="A10" s="510"/>
      <c r="B10" s="680" t="s">
        <v>484</v>
      </c>
      <c r="C10" s="680"/>
      <c r="D10" s="681"/>
      <c r="E10" s="511"/>
      <c r="G10" s="512"/>
      <c r="H10" s="513"/>
      <c r="I10" s="513"/>
    </row>
    <row r="11" spans="1:11" s="505" customFormat="1" ht="13.15" customHeight="1" x14ac:dyDescent="0.2">
      <c r="A11" s="510"/>
      <c r="B11" s="680" t="s">
        <v>485</v>
      </c>
      <c r="C11" s="680"/>
      <c r="D11" s="681"/>
      <c r="E11" s="511"/>
      <c r="G11" s="512"/>
      <c r="H11" s="514"/>
      <c r="I11" s="514"/>
    </row>
    <row r="12" spans="1:11" s="505" customFormat="1" ht="13.15" customHeight="1" x14ac:dyDescent="0.2">
      <c r="A12" s="510"/>
      <c r="B12" s="680" t="s">
        <v>486</v>
      </c>
      <c r="C12" s="680"/>
      <c r="D12" s="681"/>
      <c r="E12" s="511"/>
      <c r="G12" s="512"/>
      <c r="H12" s="514"/>
      <c r="I12" s="514"/>
    </row>
    <row r="13" spans="1:11" s="505" customFormat="1" ht="13.15" customHeight="1" x14ac:dyDescent="0.2">
      <c r="A13" s="510"/>
      <c r="B13" s="680" t="s">
        <v>487</v>
      </c>
      <c r="C13" s="680"/>
      <c r="D13" s="681"/>
      <c r="E13" s="511"/>
      <c r="G13" s="512"/>
    </row>
    <row r="14" spans="1:11" s="505" customFormat="1" ht="13.15" customHeight="1" x14ac:dyDescent="0.2">
      <c r="A14" s="510"/>
      <c r="B14" s="680" t="s">
        <v>488</v>
      </c>
      <c r="C14" s="680"/>
      <c r="D14" s="681"/>
      <c r="E14" s="511"/>
      <c r="G14" s="512"/>
    </row>
    <row r="15" spans="1:11" s="505" customFormat="1" ht="13.15" customHeight="1" x14ac:dyDescent="0.2">
      <c r="A15" s="510"/>
      <c r="B15" s="680" t="s">
        <v>489</v>
      </c>
      <c r="C15" s="680"/>
      <c r="D15" s="681"/>
      <c r="E15" s="511"/>
      <c r="G15" s="512"/>
    </row>
    <row r="16" spans="1:11" s="505" customFormat="1" ht="13.15" customHeight="1" x14ac:dyDescent="0.2">
      <c r="A16" s="510"/>
      <c r="B16" s="680" t="s">
        <v>490</v>
      </c>
      <c r="C16" s="680"/>
      <c r="D16" s="681"/>
      <c r="E16" s="511"/>
      <c r="G16" s="512"/>
    </row>
    <row r="17" spans="1:8" s="505" customFormat="1" ht="13.15" customHeight="1" x14ac:dyDescent="0.2">
      <c r="A17" s="510"/>
      <c r="B17" s="688"/>
      <c r="C17" s="688"/>
      <c r="D17" s="515"/>
      <c r="E17" s="511"/>
      <c r="G17" s="512"/>
    </row>
    <row r="18" spans="1:8" s="505" customFormat="1" ht="13.15" customHeight="1" x14ac:dyDescent="0.2">
      <c r="B18" s="506" t="s">
        <v>491</v>
      </c>
      <c r="C18" s="516"/>
      <c r="D18" s="515"/>
      <c r="E18" s="511"/>
      <c r="G18" s="512"/>
    </row>
    <row r="19" spans="1:8" s="505" customFormat="1" ht="13.15" customHeight="1" x14ac:dyDescent="0.2">
      <c r="A19" s="510"/>
      <c r="B19" s="680" t="s">
        <v>492</v>
      </c>
      <c r="C19" s="680"/>
      <c r="D19" s="681"/>
      <c r="E19" s="511"/>
      <c r="G19" s="512"/>
    </row>
    <row r="20" spans="1:8" s="505" customFormat="1" ht="13.15" customHeight="1" x14ac:dyDescent="0.2">
      <c r="A20" s="510"/>
      <c r="B20" s="680" t="s">
        <v>493</v>
      </c>
      <c r="C20" s="680"/>
      <c r="D20" s="681"/>
      <c r="E20" s="511"/>
      <c r="G20" s="512"/>
    </row>
    <row r="21" spans="1:8" s="505" customFormat="1" ht="13.15" customHeight="1" x14ac:dyDescent="0.2">
      <c r="A21" s="510"/>
      <c r="B21" s="680" t="s">
        <v>494</v>
      </c>
      <c r="C21" s="680"/>
      <c r="D21" s="681"/>
      <c r="E21" s="511"/>
      <c r="G21" s="512"/>
    </row>
    <row r="22" spans="1:8" s="505" customFormat="1" ht="13.15" customHeight="1" x14ac:dyDescent="0.2">
      <c r="A22" s="510"/>
      <c r="B22" s="680" t="s">
        <v>495</v>
      </c>
      <c r="C22" s="680"/>
      <c r="D22" s="681"/>
      <c r="E22" s="511"/>
      <c r="G22" s="512"/>
    </row>
    <row r="23" spans="1:8" s="505" customFormat="1" ht="13.15" customHeight="1" x14ac:dyDescent="0.2">
      <c r="A23" s="510"/>
      <c r="B23" s="680" t="s">
        <v>496</v>
      </c>
      <c r="C23" s="680"/>
      <c r="D23" s="681"/>
      <c r="E23" s="511"/>
      <c r="G23" s="512"/>
    </row>
    <row r="24" spans="1:8" s="505" customFormat="1" ht="13.15" customHeight="1" x14ac:dyDescent="0.2">
      <c r="A24" s="510"/>
      <c r="B24" s="680" t="s">
        <v>497</v>
      </c>
      <c r="C24" s="680"/>
      <c r="D24" s="681"/>
      <c r="E24" s="511"/>
      <c r="G24" s="512"/>
    </row>
    <row r="25" spans="1:8" s="505" customFormat="1" ht="13.15" customHeight="1" x14ac:dyDescent="0.2">
      <c r="A25" s="510"/>
      <c r="B25" s="680" t="s">
        <v>498</v>
      </c>
      <c r="C25" s="680"/>
      <c r="D25" s="681"/>
      <c r="E25" s="511"/>
      <c r="G25" s="512"/>
    </row>
    <row r="26" spans="1:8" s="505" customFormat="1" ht="13.15" customHeight="1" x14ac:dyDescent="0.2">
      <c r="A26" s="510"/>
      <c r="B26" s="680" t="s">
        <v>499</v>
      </c>
      <c r="C26" s="680"/>
      <c r="D26" s="681"/>
      <c r="E26" s="511"/>
      <c r="G26" s="71"/>
    </row>
    <row r="27" spans="1:8" s="505" customFormat="1" ht="13.15" customHeight="1" x14ac:dyDescent="0.2">
      <c r="A27" s="510"/>
      <c r="B27" s="680" t="s">
        <v>500</v>
      </c>
      <c r="C27" s="680"/>
      <c r="D27" s="681"/>
      <c r="E27" s="511"/>
      <c r="G27" s="71"/>
    </row>
    <row r="28" spans="1:8" s="71" customFormat="1" ht="13.15" customHeight="1" x14ac:dyDescent="0.2">
      <c r="A28" s="510"/>
      <c r="B28" s="680" t="s">
        <v>501</v>
      </c>
      <c r="C28" s="680"/>
      <c r="D28" s="681"/>
      <c r="E28" s="511"/>
      <c r="F28" s="505"/>
    </row>
    <row r="29" spans="1:8" s="71" customFormat="1" ht="13.15" customHeight="1" x14ac:dyDescent="0.2">
      <c r="A29" s="510"/>
      <c r="B29" s="680" t="s">
        <v>502</v>
      </c>
      <c r="C29" s="680"/>
      <c r="D29" s="681"/>
      <c r="E29" s="511"/>
    </row>
    <row r="30" spans="1:8" s="71" customFormat="1" ht="13.15" customHeight="1" x14ac:dyDescent="0.2">
      <c r="A30" s="510"/>
      <c r="B30" s="680" t="s">
        <v>503</v>
      </c>
      <c r="C30" s="680"/>
      <c r="D30" s="681"/>
      <c r="E30" s="511"/>
    </row>
    <row r="31" spans="1:8" s="71" customFormat="1" ht="13.15" customHeight="1" x14ac:dyDescent="0.2">
      <c r="A31" s="510"/>
      <c r="B31" s="680" t="s">
        <v>504</v>
      </c>
      <c r="C31" s="680"/>
      <c r="D31" s="681"/>
      <c r="E31" s="511"/>
      <c r="H31" s="517"/>
    </row>
    <row r="32" spans="1:8" s="71" customFormat="1" ht="13.15" customHeight="1" x14ac:dyDescent="0.2">
      <c r="A32" s="510"/>
      <c r="B32" s="680" t="s">
        <v>505</v>
      </c>
      <c r="C32" s="680"/>
      <c r="D32" s="681"/>
      <c r="E32" s="511"/>
      <c r="H32" s="517"/>
    </row>
    <row r="33" spans="1:8" s="505" customFormat="1" ht="13.15" customHeight="1" x14ac:dyDescent="0.2">
      <c r="A33" s="510"/>
      <c r="B33" s="680" t="s">
        <v>506</v>
      </c>
      <c r="C33" s="680"/>
      <c r="D33" s="681"/>
      <c r="E33" s="511"/>
      <c r="F33" s="71"/>
      <c r="G33" s="71"/>
      <c r="H33" s="518"/>
    </row>
    <row r="34" spans="1:8" ht="13.15" customHeight="1" x14ac:dyDescent="0.2">
      <c r="A34" s="510"/>
      <c r="B34" s="519"/>
      <c r="C34" s="520"/>
      <c r="D34" s="521"/>
      <c r="E34" s="511"/>
      <c r="F34" s="71"/>
      <c r="G34" s="71"/>
      <c r="H34" s="522"/>
    </row>
    <row r="35" spans="1:8" ht="13.15" customHeight="1" x14ac:dyDescent="0.2">
      <c r="A35" s="682" t="s">
        <v>507</v>
      </c>
      <c r="B35" s="682"/>
      <c r="C35" s="682"/>
      <c r="D35" s="682"/>
      <c r="E35" s="682"/>
      <c r="F35" s="682"/>
      <c r="G35" s="682"/>
      <c r="H35" s="522"/>
    </row>
    <row r="36" spans="1:8" ht="13.15" customHeight="1" x14ac:dyDescent="0.2">
      <c r="A36" s="524"/>
      <c r="B36" s="525"/>
      <c r="C36" s="525"/>
      <c r="D36" s="526"/>
      <c r="E36" s="526"/>
      <c r="F36" s="526"/>
      <c r="G36" s="526"/>
      <c r="H36" s="522"/>
    </row>
    <row r="37" spans="1:8" ht="13.15" customHeight="1" x14ac:dyDescent="0.2">
      <c r="A37" s="683" t="s">
        <v>508</v>
      </c>
      <c r="B37" s="683"/>
      <c r="C37" s="683"/>
      <c r="D37" s="683"/>
      <c r="E37" s="683"/>
      <c r="F37" s="683"/>
      <c r="G37" s="683"/>
      <c r="H37" s="522"/>
    </row>
    <row r="38" spans="1:8" ht="13.15" customHeight="1" x14ac:dyDescent="0.2">
      <c r="A38" s="527"/>
      <c r="B38" s="528"/>
      <c r="C38" s="528"/>
      <c r="D38" s="515"/>
      <c r="E38" s="529"/>
      <c r="F38" s="517"/>
      <c r="G38" s="517"/>
      <c r="H38" s="522"/>
    </row>
    <row r="39" spans="1:8" ht="13.15" customHeight="1" x14ac:dyDescent="0.2">
      <c r="A39" s="684" t="s">
        <v>509</v>
      </c>
      <c r="B39" s="684"/>
      <c r="C39" s="684"/>
      <c r="D39" s="684"/>
      <c r="E39" s="684"/>
      <c r="F39" s="685"/>
      <c r="G39" s="685"/>
    </row>
    <row r="40" spans="1:8" ht="13.15" customHeight="1" x14ac:dyDescent="0.2">
      <c r="A40" s="685"/>
      <c r="B40" s="685"/>
      <c r="C40" s="685"/>
      <c r="D40" s="685"/>
      <c r="E40" s="685"/>
      <c r="F40" s="685"/>
      <c r="G40" s="685"/>
    </row>
    <row r="41" spans="1:8" ht="13.15" customHeight="1" x14ac:dyDescent="0.2">
      <c r="A41" s="530"/>
      <c r="B41" s="530"/>
      <c r="C41" s="530"/>
      <c r="D41" s="531"/>
      <c r="E41" s="531"/>
      <c r="F41" s="522"/>
      <c r="G41" s="522"/>
    </row>
    <row r="42" spans="1:8" ht="13.15" customHeight="1" x14ac:dyDescent="0.2">
      <c r="A42" s="686" t="s">
        <v>510</v>
      </c>
      <c r="B42" s="687"/>
      <c r="C42" s="687"/>
      <c r="D42" s="687"/>
      <c r="E42" s="687"/>
      <c r="F42" s="687"/>
      <c r="G42" s="687"/>
    </row>
    <row r="43" spans="1:8" ht="13.15" customHeight="1" x14ac:dyDescent="0.2">
      <c r="A43" s="683" t="s">
        <v>511</v>
      </c>
      <c r="B43" s="683"/>
      <c r="C43" s="532" t="s">
        <v>512</v>
      </c>
      <c r="D43" s="532"/>
      <c r="E43" s="532"/>
      <c r="F43" s="532"/>
      <c r="G43" s="532"/>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62" t="s">
        <v>7</v>
      </c>
      <c r="B4" s="562"/>
      <c r="C4" s="562"/>
      <c r="D4" s="562"/>
      <c r="E4" s="562"/>
      <c r="F4" s="562"/>
    </row>
    <row r="5" spans="1:6" ht="12.75" customHeight="1" x14ac:dyDescent="0.2">
      <c r="A5" s="21"/>
      <c r="B5" s="22"/>
      <c r="C5" s="21"/>
      <c r="D5" s="22"/>
      <c r="E5" s="21"/>
      <c r="F5" s="21"/>
    </row>
    <row r="6" spans="1:6" ht="12.75" customHeight="1" x14ac:dyDescent="0.2">
      <c r="A6" s="25" t="s">
        <v>8</v>
      </c>
      <c r="B6" s="26"/>
      <c r="C6" s="555" t="s">
        <v>9</v>
      </c>
      <c r="D6" s="555"/>
      <c r="E6" s="555"/>
      <c r="F6" s="555"/>
    </row>
    <row r="7" spans="1:6" ht="12.75" customHeight="1" x14ac:dyDescent="0.2">
      <c r="A7" s="25"/>
      <c r="B7" s="26"/>
      <c r="C7" s="27"/>
      <c r="D7" s="27"/>
      <c r="E7" s="27"/>
      <c r="F7" s="27"/>
    </row>
    <row r="8" spans="1:6" ht="12.75" customHeight="1" x14ac:dyDescent="0.2">
      <c r="A8" s="25" t="s">
        <v>10</v>
      </c>
      <c r="B8" s="26"/>
      <c r="C8" s="555" t="s">
        <v>11</v>
      </c>
      <c r="D8" s="555"/>
      <c r="E8" s="555"/>
      <c r="F8" s="555"/>
    </row>
    <row r="9" spans="1:6" ht="12.75" customHeight="1" x14ac:dyDescent="0.2">
      <c r="A9" s="25"/>
      <c r="B9" s="26"/>
      <c r="C9" s="27"/>
      <c r="D9" s="27"/>
      <c r="E9" s="27"/>
      <c r="F9" s="27"/>
    </row>
    <row r="10" spans="1:6" ht="12.75" customHeight="1" x14ac:dyDescent="0.2">
      <c r="A10" s="25" t="s">
        <v>12</v>
      </c>
      <c r="C10" s="563" t="s">
        <v>13</v>
      </c>
      <c r="D10" s="563"/>
      <c r="E10" s="563"/>
      <c r="F10" s="563"/>
    </row>
    <row r="11" spans="1:6" ht="12.75" customHeight="1" x14ac:dyDescent="0.2">
      <c r="A11" s="22"/>
      <c r="B11" s="21"/>
      <c r="C11" s="28"/>
      <c r="D11" s="27"/>
      <c r="E11" s="29"/>
      <c r="F11" s="27"/>
    </row>
    <row r="12" spans="1:6" ht="12.75" customHeight="1" x14ac:dyDescent="0.2">
      <c r="A12" s="25" t="s">
        <v>14</v>
      </c>
      <c r="B12" s="21"/>
      <c r="C12" s="564" t="s">
        <v>15</v>
      </c>
      <c r="D12" s="564"/>
      <c r="E12" s="564"/>
      <c r="F12" s="564"/>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54" t="s">
        <v>20</v>
      </c>
      <c r="B18" s="554"/>
      <c r="C18" s="31" t="s">
        <v>21</v>
      </c>
      <c r="D18" s="27"/>
      <c r="E18" s="27"/>
      <c r="F18" s="27"/>
    </row>
    <row r="19" spans="1:6" ht="12.75" customHeight="1" x14ac:dyDescent="0.2">
      <c r="A19" s="22"/>
      <c r="B19" s="21"/>
      <c r="C19" s="32"/>
      <c r="D19" s="27"/>
      <c r="E19" s="27"/>
      <c r="F19" s="27"/>
    </row>
    <row r="20" spans="1:6" ht="89.25" customHeight="1" x14ac:dyDescent="0.2">
      <c r="A20" s="25" t="s">
        <v>22</v>
      </c>
      <c r="B20" s="21"/>
      <c r="C20" s="555" t="s">
        <v>23</v>
      </c>
      <c r="D20" s="555"/>
      <c r="E20" s="555"/>
      <c r="F20" s="555"/>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56" t="s">
        <v>38</v>
      </c>
      <c r="D33" s="557"/>
      <c r="E33" s="557"/>
      <c r="F33" s="557"/>
    </row>
    <row r="34" spans="1:6" ht="12.75" customHeight="1" x14ac:dyDescent="0.2">
      <c r="A34" s="26"/>
      <c r="B34" s="26"/>
      <c r="C34" s="558" t="s">
        <v>39</v>
      </c>
      <c r="D34" s="559"/>
      <c r="E34" s="559"/>
      <c r="F34" s="559"/>
    </row>
    <row r="35" spans="1:6" ht="25.5" customHeight="1" x14ac:dyDescent="0.2">
      <c r="A35" s="26"/>
      <c r="B35" s="26"/>
      <c r="C35" s="560" t="s">
        <v>40</v>
      </c>
      <c r="D35" s="561"/>
      <c r="E35" s="561"/>
      <c r="F35" s="561"/>
    </row>
    <row r="36" spans="1:6" ht="12.75" x14ac:dyDescent="0.2">
      <c r="B36" s="26"/>
    </row>
    <row r="37" spans="1:6" ht="12.75" x14ac:dyDescent="0.2">
      <c r="A37" s="22" t="s">
        <v>41</v>
      </c>
      <c r="C37" s="45" t="s">
        <v>42</v>
      </c>
      <c r="D37" s="36"/>
      <c r="E37" s="36"/>
      <c r="F37" s="36"/>
    </row>
    <row r="38" spans="1:6" ht="28.5" customHeight="1" x14ac:dyDescent="0.2">
      <c r="C38" s="557" t="s">
        <v>43</v>
      </c>
      <c r="D38" s="557"/>
      <c r="E38" s="557"/>
      <c r="F38" s="557"/>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5" t="s">
        <v>89</v>
      </c>
      <c r="C41" s="565"/>
      <c r="D41" s="565"/>
      <c r="E41" s="565"/>
      <c r="F41" s="565"/>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15571</v>
      </c>
      <c r="E12" s="114">
        <v>15568</v>
      </c>
      <c r="F12" s="114">
        <v>15873</v>
      </c>
      <c r="G12" s="114">
        <v>15386</v>
      </c>
      <c r="H12" s="114">
        <v>15406</v>
      </c>
      <c r="I12" s="115">
        <v>165</v>
      </c>
      <c r="J12" s="116">
        <v>1.0710112943009218</v>
      </c>
      <c r="N12" s="117"/>
    </row>
    <row r="13" spans="1:15" s="110" customFormat="1" ht="13.5" customHeight="1" x14ac:dyDescent="0.2">
      <c r="A13" s="118" t="s">
        <v>105</v>
      </c>
      <c r="B13" s="119" t="s">
        <v>106</v>
      </c>
      <c r="C13" s="113">
        <v>58.127287907006618</v>
      </c>
      <c r="D13" s="114">
        <v>9051</v>
      </c>
      <c r="E13" s="114">
        <v>9033</v>
      </c>
      <c r="F13" s="114">
        <v>9297</v>
      </c>
      <c r="G13" s="114">
        <v>9022</v>
      </c>
      <c r="H13" s="114">
        <v>9038</v>
      </c>
      <c r="I13" s="115">
        <v>13</v>
      </c>
      <c r="J13" s="116">
        <v>0.14383713210887364</v>
      </c>
    </row>
    <row r="14" spans="1:15" s="110" customFormat="1" ht="13.5" customHeight="1" x14ac:dyDescent="0.2">
      <c r="A14" s="120"/>
      <c r="B14" s="119" t="s">
        <v>107</v>
      </c>
      <c r="C14" s="113">
        <v>41.872712092993382</v>
      </c>
      <c r="D14" s="114">
        <v>6520</v>
      </c>
      <c r="E14" s="114">
        <v>6535</v>
      </c>
      <c r="F14" s="114">
        <v>6576</v>
      </c>
      <c r="G14" s="114">
        <v>6364</v>
      </c>
      <c r="H14" s="114">
        <v>6368</v>
      </c>
      <c r="I14" s="115">
        <v>152</v>
      </c>
      <c r="J14" s="116">
        <v>2.386934673366834</v>
      </c>
    </row>
    <row r="15" spans="1:15" s="110" customFormat="1" ht="13.5" customHeight="1" x14ac:dyDescent="0.2">
      <c r="A15" s="118" t="s">
        <v>105</v>
      </c>
      <c r="B15" s="121" t="s">
        <v>108</v>
      </c>
      <c r="C15" s="113">
        <v>9.3956714404983632</v>
      </c>
      <c r="D15" s="114">
        <v>1463</v>
      </c>
      <c r="E15" s="114">
        <v>1509</v>
      </c>
      <c r="F15" s="114">
        <v>1605</v>
      </c>
      <c r="G15" s="114">
        <v>1407</v>
      </c>
      <c r="H15" s="114">
        <v>1495</v>
      </c>
      <c r="I15" s="115">
        <v>-32</v>
      </c>
      <c r="J15" s="116">
        <v>-2.1404682274247491</v>
      </c>
    </row>
    <row r="16" spans="1:15" s="110" customFormat="1" ht="13.5" customHeight="1" x14ac:dyDescent="0.2">
      <c r="A16" s="118"/>
      <c r="B16" s="121" t="s">
        <v>109</v>
      </c>
      <c r="C16" s="113">
        <v>67.208271787296894</v>
      </c>
      <c r="D16" s="114">
        <v>10465</v>
      </c>
      <c r="E16" s="114">
        <v>10414</v>
      </c>
      <c r="F16" s="114">
        <v>10607</v>
      </c>
      <c r="G16" s="114">
        <v>10401</v>
      </c>
      <c r="H16" s="114">
        <v>10387</v>
      </c>
      <c r="I16" s="115">
        <v>78</v>
      </c>
      <c r="J16" s="116">
        <v>0.75093867334167708</v>
      </c>
    </row>
    <row r="17" spans="1:10" s="110" customFormat="1" ht="13.5" customHeight="1" x14ac:dyDescent="0.2">
      <c r="A17" s="118"/>
      <c r="B17" s="121" t="s">
        <v>110</v>
      </c>
      <c r="C17" s="113">
        <v>22.329972384561042</v>
      </c>
      <c r="D17" s="114">
        <v>3477</v>
      </c>
      <c r="E17" s="114">
        <v>3458</v>
      </c>
      <c r="F17" s="114">
        <v>3476</v>
      </c>
      <c r="G17" s="114">
        <v>3400</v>
      </c>
      <c r="H17" s="114">
        <v>3364</v>
      </c>
      <c r="I17" s="115">
        <v>113</v>
      </c>
      <c r="J17" s="116">
        <v>3.3590963139120094</v>
      </c>
    </row>
    <row r="18" spans="1:10" s="110" customFormat="1" ht="13.5" customHeight="1" x14ac:dyDescent="0.2">
      <c r="A18" s="120"/>
      <c r="B18" s="121" t="s">
        <v>111</v>
      </c>
      <c r="C18" s="113">
        <v>1.0660843876436965</v>
      </c>
      <c r="D18" s="114">
        <v>166</v>
      </c>
      <c r="E18" s="114">
        <v>187</v>
      </c>
      <c r="F18" s="114">
        <v>185</v>
      </c>
      <c r="G18" s="114">
        <v>178</v>
      </c>
      <c r="H18" s="114">
        <v>160</v>
      </c>
      <c r="I18" s="115">
        <v>6</v>
      </c>
      <c r="J18" s="116">
        <v>3.75</v>
      </c>
    </row>
    <row r="19" spans="1:10" s="110" customFormat="1" ht="13.5" customHeight="1" x14ac:dyDescent="0.2">
      <c r="A19" s="120"/>
      <c r="B19" s="121" t="s">
        <v>112</v>
      </c>
      <c r="C19" s="113">
        <v>0.30826536510179181</v>
      </c>
      <c r="D19" s="114">
        <v>48</v>
      </c>
      <c r="E19" s="114">
        <v>60</v>
      </c>
      <c r="F19" s="114">
        <v>57</v>
      </c>
      <c r="G19" s="114">
        <v>51</v>
      </c>
      <c r="H19" s="114">
        <v>40</v>
      </c>
      <c r="I19" s="115">
        <v>8</v>
      </c>
      <c r="J19" s="116">
        <v>20</v>
      </c>
    </row>
    <row r="20" spans="1:10" s="110" customFormat="1" ht="13.5" customHeight="1" x14ac:dyDescent="0.2">
      <c r="A20" s="118" t="s">
        <v>113</v>
      </c>
      <c r="B20" s="122" t="s">
        <v>114</v>
      </c>
      <c r="C20" s="113">
        <v>75.017661036542293</v>
      </c>
      <c r="D20" s="114">
        <v>11681</v>
      </c>
      <c r="E20" s="114">
        <v>11665</v>
      </c>
      <c r="F20" s="114">
        <v>12008</v>
      </c>
      <c r="G20" s="114">
        <v>11608</v>
      </c>
      <c r="H20" s="114">
        <v>11674</v>
      </c>
      <c r="I20" s="115">
        <v>7</v>
      </c>
      <c r="J20" s="116">
        <v>5.9962309405516535E-2</v>
      </c>
    </row>
    <row r="21" spans="1:10" s="110" customFormat="1" ht="13.5" customHeight="1" x14ac:dyDescent="0.2">
      <c r="A21" s="120"/>
      <c r="B21" s="122" t="s">
        <v>115</v>
      </c>
      <c r="C21" s="113">
        <v>24.98233896345771</v>
      </c>
      <c r="D21" s="114">
        <v>3890</v>
      </c>
      <c r="E21" s="114">
        <v>3903</v>
      </c>
      <c r="F21" s="114">
        <v>3865</v>
      </c>
      <c r="G21" s="114">
        <v>3778</v>
      </c>
      <c r="H21" s="114">
        <v>3732</v>
      </c>
      <c r="I21" s="115">
        <v>158</v>
      </c>
      <c r="J21" s="116">
        <v>4.2336548767416931</v>
      </c>
    </row>
    <row r="22" spans="1:10" s="110" customFormat="1" ht="13.5" customHeight="1" x14ac:dyDescent="0.2">
      <c r="A22" s="118" t="s">
        <v>113</v>
      </c>
      <c r="B22" s="122" t="s">
        <v>116</v>
      </c>
      <c r="C22" s="113">
        <v>86.494123691477753</v>
      </c>
      <c r="D22" s="114">
        <v>13468</v>
      </c>
      <c r="E22" s="114">
        <v>13504</v>
      </c>
      <c r="F22" s="114">
        <v>13671</v>
      </c>
      <c r="G22" s="114">
        <v>13317</v>
      </c>
      <c r="H22" s="114">
        <v>13395</v>
      </c>
      <c r="I22" s="115">
        <v>73</v>
      </c>
      <c r="J22" s="116">
        <v>0.54497946995147439</v>
      </c>
    </row>
    <row r="23" spans="1:10" s="110" customFormat="1" ht="13.5" customHeight="1" x14ac:dyDescent="0.2">
      <c r="A23" s="123"/>
      <c r="B23" s="124" t="s">
        <v>117</v>
      </c>
      <c r="C23" s="125">
        <v>13.473765332990816</v>
      </c>
      <c r="D23" s="114">
        <v>2098</v>
      </c>
      <c r="E23" s="114">
        <v>2058</v>
      </c>
      <c r="F23" s="114">
        <v>2195</v>
      </c>
      <c r="G23" s="114">
        <v>2064</v>
      </c>
      <c r="H23" s="114">
        <v>2007</v>
      </c>
      <c r="I23" s="115">
        <v>91</v>
      </c>
      <c r="J23" s="116">
        <v>4.5341305430991525</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3213</v>
      </c>
      <c r="E26" s="114">
        <v>3389</v>
      </c>
      <c r="F26" s="114">
        <v>3462</v>
      </c>
      <c r="G26" s="114">
        <v>3543</v>
      </c>
      <c r="H26" s="140">
        <v>3438</v>
      </c>
      <c r="I26" s="115">
        <v>-225</v>
      </c>
      <c r="J26" s="116">
        <v>-6.5445026178010473</v>
      </c>
    </row>
    <row r="27" spans="1:10" s="110" customFormat="1" ht="13.5" customHeight="1" x14ac:dyDescent="0.2">
      <c r="A27" s="118" t="s">
        <v>105</v>
      </c>
      <c r="B27" s="119" t="s">
        <v>106</v>
      </c>
      <c r="C27" s="113">
        <v>37.908496732026144</v>
      </c>
      <c r="D27" s="115">
        <v>1218</v>
      </c>
      <c r="E27" s="114">
        <v>1279</v>
      </c>
      <c r="F27" s="114">
        <v>1303</v>
      </c>
      <c r="G27" s="114">
        <v>1331</v>
      </c>
      <c r="H27" s="140">
        <v>1283</v>
      </c>
      <c r="I27" s="115">
        <v>-65</v>
      </c>
      <c r="J27" s="116">
        <v>-5.0662509742790336</v>
      </c>
    </row>
    <row r="28" spans="1:10" s="110" customFormat="1" ht="13.5" customHeight="1" x14ac:dyDescent="0.2">
      <c r="A28" s="120"/>
      <c r="B28" s="119" t="s">
        <v>107</v>
      </c>
      <c r="C28" s="113">
        <v>62.091503267973856</v>
      </c>
      <c r="D28" s="115">
        <v>1995</v>
      </c>
      <c r="E28" s="114">
        <v>2110</v>
      </c>
      <c r="F28" s="114">
        <v>2159</v>
      </c>
      <c r="G28" s="114">
        <v>2212</v>
      </c>
      <c r="H28" s="140">
        <v>2155</v>
      </c>
      <c r="I28" s="115">
        <v>-160</v>
      </c>
      <c r="J28" s="116">
        <v>-7.4245939675174011</v>
      </c>
    </row>
    <row r="29" spans="1:10" s="110" customFormat="1" ht="13.5" customHeight="1" x14ac:dyDescent="0.2">
      <c r="A29" s="118" t="s">
        <v>105</v>
      </c>
      <c r="B29" s="121" t="s">
        <v>108</v>
      </c>
      <c r="C29" s="113">
        <v>20.759414877061936</v>
      </c>
      <c r="D29" s="115">
        <v>667</v>
      </c>
      <c r="E29" s="114">
        <v>738</v>
      </c>
      <c r="F29" s="114">
        <v>774</v>
      </c>
      <c r="G29" s="114">
        <v>815</v>
      </c>
      <c r="H29" s="140">
        <v>741</v>
      </c>
      <c r="I29" s="115">
        <v>-74</v>
      </c>
      <c r="J29" s="116">
        <v>-9.9865047233468278</v>
      </c>
    </row>
    <row r="30" spans="1:10" s="110" customFormat="1" ht="13.5" customHeight="1" x14ac:dyDescent="0.2">
      <c r="A30" s="118"/>
      <c r="B30" s="121" t="s">
        <v>109</v>
      </c>
      <c r="C30" s="113">
        <v>45.378151260504204</v>
      </c>
      <c r="D30" s="115">
        <v>1458</v>
      </c>
      <c r="E30" s="114">
        <v>1534</v>
      </c>
      <c r="F30" s="114">
        <v>1554</v>
      </c>
      <c r="G30" s="114">
        <v>1602</v>
      </c>
      <c r="H30" s="140">
        <v>1588</v>
      </c>
      <c r="I30" s="115">
        <v>-130</v>
      </c>
      <c r="J30" s="116">
        <v>-8.1863979848866499</v>
      </c>
    </row>
    <row r="31" spans="1:10" s="110" customFormat="1" ht="13.5" customHeight="1" x14ac:dyDescent="0.2">
      <c r="A31" s="118"/>
      <c r="B31" s="121" t="s">
        <v>110</v>
      </c>
      <c r="C31" s="113">
        <v>19.203236850295674</v>
      </c>
      <c r="D31" s="115">
        <v>617</v>
      </c>
      <c r="E31" s="114">
        <v>641</v>
      </c>
      <c r="F31" s="114">
        <v>651</v>
      </c>
      <c r="G31" s="114">
        <v>647</v>
      </c>
      <c r="H31" s="140">
        <v>646</v>
      </c>
      <c r="I31" s="115">
        <v>-29</v>
      </c>
      <c r="J31" s="116">
        <v>-4.4891640866873068</v>
      </c>
    </row>
    <row r="32" spans="1:10" s="110" customFormat="1" ht="13.5" customHeight="1" x14ac:dyDescent="0.2">
      <c r="A32" s="120"/>
      <c r="B32" s="121" t="s">
        <v>111</v>
      </c>
      <c r="C32" s="113">
        <v>14.659197012138188</v>
      </c>
      <c r="D32" s="115">
        <v>471</v>
      </c>
      <c r="E32" s="114">
        <v>476</v>
      </c>
      <c r="F32" s="114">
        <v>483</v>
      </c>
      <c r="G32" s="114">
        <v>479</v>
      </c>
      <c r="H32" s="140">
        <v>463</v>
      </c>
      <c r="I32" s="115">
        <v>8</v>
      </c>
      <c r="J32" s="116">
        <v>1.7278617710583153</v>
      </c>
    </row>
    <row r="33" spans="1:10" s="110" customFormat="1" ht="13.5" customHeight="1" x14ac:dyDescent="0.2">
      <c r="A33" s="120"/>
      <c r="B33" s="121" t="s">
        <v>112</v>
      </c>
      <c r="C33" s="113">
        <v>1.5873015873015872</v>
      </c>
      <c r="D33" s="115">
        <v>51</v>
      </c>
      <c r="E33" s="114">
        <v>49</v>
      </c>
      <c r="F33" s="114">
        <v>52</v>
      </c>
      <c r="G33" s="114">
        <v>48</v>
      </c>
      <c r="H33" s="140">
        <v>45</v>
      </c>
      <c r="I33" s="115">
        <v>6</v>
      </c>
      <c r="J33" s="116">
        <v>13.333333333333334</v>
      </c>
    </row>
    <row r="34" spans="1:10" s="110" customFormat="1" ht="13.5" customHeight="1" x14ac:dyDescent="0.2">
      <c r="A34" s="118" t="s">
        <v>113</v>
      </c>
      <c r="B34" s="122" t="s">
        <v>116</v>
      </c>
      <c r="C34" s="113">
        <v>91.845627139744792</v>
      </c>
      <c r="D34" s="115">
        <v>2951</v>
      </c>
      <c r="E34" s="114">
        <v>3122</v>
      </c>
      <c r="F34" s="114">
        <v>3186</v>
      </c>
      <c r="G34" s="114">
        <v>3250</v>
      </c>
      <c r="H34" s="140">
        <v>3157</v>
      </c>
      <c r="I34" s="115">
        <v>-206</v>
      </c>
      <c r="J34" s="116">
        <v>-6.5251821349382322</v>
      </c>
    </row>
    <row r="35" spans="1:10" s="110" customFormat="1" ht="13.5" customHeight="1" x14ac:dyDescent="0.2">
      <c r="A35" s="118"/>
      <c r="B35" s="119" t="s">
        <v>117</v>
      </c>
      <c r="C35" s="113">
        <v>7.9676314970432616</v>
      </c>
      <c r="D35" s="115">
        <v>256</v>
      </c>
      <c r="E35" s="114">
        <v>260</v>
      </c>
      <c r="F35" s="114">
        <v>270</v>
      </c>
      <c r="G35" s="114">
        <v>285</v>
      </c>
      <c r="H35" s="140">
        <v>274</v>
      </c>
      <c r="I35" s="115">
        <v>-18</v>
      </c>
      <c r="J35" s="116">
        <v>-6.5693430656934311</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2090</v>
      </c>
      <c r="E37" s="114">
        <v>2187</v>
      </c>
      <c r="F37" s="114">
        <v>2268</v>
      </c>
      <c r="G37" s="114">
        <v>2346</v>
      </c>
      <c r="H37" s="140">
        <v>2245</v>
      </c>
      <c r="I37" s="115">
        <v>-155</v>
      </c>
      <c r="J37" s="116">
        <v>-6.9042316258351892</v>
      </c>
    </row>
    <row r="38" spans="1:10" s="110" customFormat="1" ht="13.5" customHeight="1" x14ac:dyDescent="0.2">
      <c r="A38" s="118" t="s">
        <v>105</v>
      </c>
      <c r="B38" s="119" t="s">
        <v>106</v>
      </c>
      <c r="C38" s="113">
        <v>36.602870813397132</v>
      </c>
      <c r="D38" s="115">
        <v>765</v>
      </c>
      <c r="E38" s="114">
        <v>774</v>
      </c>
      <c r="F38" s="114">
        <v>812</v>
      </c>
      <c r="G38" s="114">
        <v>832</v>
      </c>
      <c r="H38" s="140">
        <v>787</v>
      </c>
      <c r="I38" s="115">
        <v>-22</v>
      </c>
      <c r="J38" s="116">
        <v>-2.7954256670902162</v>
      </c>
    </row>
    <row r="39" spans="1:10" s="110" customFormat="1" ht="13.5" customHeight="1" x14ac:dyDescent="0.2">
      <c r="A39" s="120"/>
      <c r="B39" s="119" t="s">
        <v>107</v>
      </c>
      <c r="C39" s="113">
        <v>63.397129186602868</v>
      </c>
      <c r="D39" s="115">
        <v>1325</v>
      </c>
      <c r="E39" s="114">
        <v>1413</v>
      </c>
      <c r="F39" s="114">
        <v>1456</v>
      </c>
      <c r="G39" s="114">
        <v>1514</v>
      </c>
      <c r="H39" s="140">
        <v>1458</v>
      </c>
      <c r="I39" s="115">
        <v>-133</v>
      </c>
      <c r="J39" s="116">
        <v>-9.1220850480109732</v>
      </c>
    </row>
    <row r="40" spans="1:10" s="110" customFormat="1" ht="13.5" customHeight="1" x14ac:dyDescent="0.2">
      <c r="A40" s="118" t="s">
        <v>105</v>
      </c>
      <c r="B40" s="121" t="s">
        <v>108</v>
      </c>
      <c r="C40" s="113">
        <v>25.215311004784688</v>
      </c>
      <c r="D40" s="115">
        <v>527</v>
      </c>
      <c r="E40" s="114">
        <v>578</v>
      </c>
      <c r="F40" s="114">
        <v>614</v>
      </c>
      <c r="G40" s="114">
        <v>664</v>
      </c>
      <c r="H40" s="140">
        <v>591</v>
      </c>
      <c r="I40" s="115">
        <v>-64</v>
      </c>
      <c r="J40" s="116">
        <v>-10.829103214890017</v>
      </c>
    </row>
    <row r="41" spans="1:10" s="110" customFormat="1" ht="13.5" customHeight="1" x14ac:dyDescent="0.2">
      <c r="A41" s="118"/>
      <c r="B41" s="121" t="s">
        <v>109</v>
      </c>
      <c r="C41" s="113">
        <v>32.248803827751196</v>
      </c>
      <c r="D41" s="115">
        <v>674</v>
      </c>
      <c r="E41" s="114">
        <v>703</v>
      </c>
      <c r="F41" s="114">
        <v>734</v>
      </c>
      <c r="G41" s="114">
        <v>763</v>
      </c>
      <c r="H41" s="140">
        <v>742</v>
      </c>
      <c r="I41" s="115">
        <v>-68</v>
      </c>
      <c r="J41" s="116">
        <v>-9.1644204851752029</v>
      </c>
    </row>
    <row r="42" spans="1:10" s="110" customFormat="1" ht="13.5" customHeight="1" x14ac:dyDescent="0.2">
      <c r="A42" s="118"/>
      <c r="B42" s="121" t="s">
        <v>110</v>
      </c>
      <c r="C42" s="113">
        <v>20.47846889952153</v>
      </c>
      <c r="D42" s="115">
        <v>428</v>
      </c>
      <c r="E42" s="114">
        <v>443</v>
      </c>
      <c r="F42" s="114">
        <v>449</v>
      </c>
      <c r="G42" s="114">
        <v>450</v>
      </c>
      <c r="H42" s="140">
        <v>458</v>
      </c>
      <c r="I42" s="115">
        <v>-30</v>
      </c>
      <c r="J42" s="116">
        <v>-6.5502183406113534</v>
      </c>
    </row>
    <row r="43" spans="1:10" s="110" customFormat="1" ht="13.5" customHeight="1" x14ac:dyDescent="0.2">
      <c r="A43" s="120"/>
      <c r="B43" s="121" t="s">
        <v>111</v>
      </c>
      <c r="C43" s="113">
        <v>22.057416267942585</v>
      </c>
      <c r="D43" s="115">
        <v>461</v>
      </c>
      <c r="E43" s="114">
        <v>463</v>
      </c>
      <c r="F43" s="114">
        <v>471</v>
      </c>
      <c r="G43" s="114">
        <v>469</v>
      </c>
      <c r="H43" s="140">
        <v>454</v>
      </c>
      <c r="I43" s="115">
        <v>7</v>
      </c>
      <c r="J43" s="116">
        <v>1.5418502202643172</v>
      </c>
    </row>
    <row r="44" spans="1:10" s="110" customFormat="1" ht="13.5" customHeight="1" x14ac:dyDescent="0.2">
      <c r="A44" s="120"/>
      <c r="B44" s="121" t="s">
        <v>112</v>
      </c>
      <c r="C44" s="113">
        <v>2.4401913875598087</v>
      </c>
      <c r="D44" s="115">
        <v>51</v>
      </c>
      <c r="E44" s="114" t="s">
        <v>513</v>
      </c>
      <c r="F44" s="114" t="s">
        <v>513</v>
      </c>
      <c r="G44" s="114" t="s">
        <v>513</v>
      </c>
      <c r="H44" s="140" t="s">
        <v>513</v>
      </c>
      <c r="I44" s="115" t="s">
        <v>513</v>
      </c>
      <c r="J44" s="116" t="s">
        <v>513</v>
      </c>
    </row>
    <row r="45" spans="1:10" s="110" customFormat="1" ht="13.5" customHeight="1" x14ac:dyDescent="0.2">
      <c r="A45" s="118" t="s">
        <v>113</v>
      </c>
      <c r="B45" s="122" t="s">
        <v>116</v>
      </c>
      <c r="C45" s="113">
        <v>90.861244019138752</v>
      </c>
      <c r="D45" s="115">
        <v>1899</v>
      </c>
      <c r="E45" s="114">
        <v>1998</v>
      </c>
      <c r="F45" s="114">
        <v>2064</v>
      </c>
      <c r="G45" s="114">
        <v>2140</v>
      </c>
      <c r="H45" s="140">
        <v>2042</v>
      </c>
      <c r="I45" s="115">
        <v>-143</v>
      </c>
      <c r="J45" s="116">
        <v>-7.002938295788443</v>
      </c>
    </row>
    <row r="46" spans="1:10" s="110" customFormat="1" ht="13.5" customHeight="1" x14ac:dyDescent="0.2">
      <c r="A46" s="118"/>
      <c r="B46" s="119" t="s">
        <v>117</v>
      </c>
      <c r="C46" s="113">
        <v>8.8516746411483247</v>
      </c>
      <c r="D46" s="115">
        <v>185</v>
      </c>
      <c r="E46" s="114">
        <v>182</v>
      </c>
      <c r="F46" s="114">
        <v>198</v>
      </c>
      <c r="G46" s="114">
        <v>198</v>
      </c>
      <c r="H46" s="140">
        <v>196</v>
      </c>
      <c r="I46" s="115">
        <v>-11</v>
      </c>
      <c r="J46" s="116">
        <v>-5.6122448979591839</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1123</v>
      </c>
      <c r="E48" s="114">
        <v>1202</v>
      </c>
      <c r="F48" s="114">
        <v>1194</v>
      </c>
      <c r="G48" s="114">
        <v>1197</v>
      </c>
      <c r="H48" s="140">
        <v>1193</v>
      </c>
      <c r="I48" s="115">
        <v>-70</v>
      </c>
      <c r="J48" s="116">
        <v>-5.8675607711651301</v>
      </c>
    </row>
    <row r="49" spans="1:12" s="110" customFormat="1" ht="13.5" customHeight="1" x14ac:dyDescent="0.2">
      <c r="A49" s="118" t="s">
        <v>105</v>
      </c>
      <c r="B49" s="119" t="s">
        <v>106</v>
      </c>
      <c r="C49" s="113">
        <v>40.338379341050754</v>
      </c>
      <c r="D49" s="115">
        <v>453</v>
      </c>
      <c r="E49" s="114">
        <v>505</v>
      </c>
      <c r="F49" s="114">
        <v>491</v>
      </c>
      <c r="G49" s="114">
        <v>499</v>
      </c>
      <c r="H49" s="140">
        <v>496</v>
      </c>
      <c r="I49" s="115">
        <v>-43</v>
      </c>
      <c r="J49" s="116">
        <v>-8.6693548387096779</v>
      </c>
    </row>
    <row r="50" spans="1:12" s="110" customFormat="1" ht="13.5" customHeight="1" x14ac:dyDescent="0.2">
      <c r="A50" s="120"/>
      <c r="B50" s="119" t="s">
        <v>107</v>
      </c>
      <c r="C50" s="113">
        <v>59.661620658949246</v>
      </c>
      <c r="D50" s="115">
        <v>670</v>
      </c>
      <c r="E50" s="114">
        <v>697</v>
      </c>
      <c r="F50" s="114">
        <v>703</v>
      </c>
      <c r="G50" s="114">
        <v>698</v>
      </c>
      <c r="H50" s="140">
        <v>697</v>
      </c>
      <c r="I50" s="115">
        <v>-27</v>
      </c>
      <c r="J50" s="116">
        <v>-3.873744619799139</v>
      </c>
    </row>
    <row r="51" spans="1:12" s="110" customFormat="1" ht="13.5" customHeight="1" x14ac:dyDescent="0.2">
      <c r="A51" s="118" t="s">
        <v>105</v>
      </c>
      <c r="B51" s="121" t="s">
        <v>108</v>
      </c>
      <c r="C51" s="113">
        <v>12.466607301869992</v>
      </c>
      <c r="D51" s="115">
        <v>140</v>
      </c>
      <c r="E51" s="114">
        <v>160</v>
      </c>
      <c r="F51" s="114">
        <v>160</v>
      </c>
      <c r="G51" s="114">
        <v>151</v>
      </c>
      <c r="H51" s="140">
        <v>150</v>
      </c>
      <c r="I51" s="115">
        <v>-10</v>
      </c>
      <c r="J51" s="116">
        <v>-6.666666666666667</v>
      </c>
    </row>
    <row r="52" spans="1:12" s="110" customFormat="1" ht="13.5" customHeight="1" x14ac:dyDescent="0.2">
      <c r="A52" s="118"/>
      <c r="B52" s="121" t="s">
        <v>109</v>
      </c>
      <c r="C52" s="113">
        <v>69.813000890471955</v>
      </c>
      <c r="D52" s="115">
        <v>784</v>
      </c>
      <c r="E52" s="114">
        <v>831</v>
      </c>
      <c r="F52" s="114">
        <v>820</v>
      </c>
      <c r="G52" s="114">
        <v>839</v>
      </c>
      <c r="H52" s="140">
        <v>846</v>
      </c>
      <c r="I52" s="115">
        <v>-62</v>
      </c>
      <c r="J52" s="116">
        <v>-7.3286052009456268</v>
      </c>
    </row>
    <row r="53" spans="1:12" s="110" customFormat="1" ht="13.5" customHeight="1" x14ac:dyDescent="0.2">
      <c r="A53" s="118"/>
      <c r="B53" s="121" t="s">
        <v>110</v>
      </c>
      <c r="C53" s="113">
        <v>16.829919857524487</v>
      </c>
      <c r="D53" s="115">
        <v>189</v>
      </c>
      <c r="E53" s="114">
        <v>198</v>
      </c>
      <c r="F53" s="114">
        <v>202</v>
      </c>
      <c r="G53" s="114">
        <v>197</v>
      </c>
      <c r="H53" s="140">
        <v>188</v>
      </c>
      <c r="I53" s="115">
        <v>1</v>
      </c>
      <c r="J53" s="116">
        <v>0.53191489361702127</v>
      </c>
    </row>
    <row r="54" spans="1:12" s="110" customFormat="1" ht="13.5" customHeight="1" x14ac:dyDescent="0.2">
      <c r="A54" s="120"/>
      <c r="B54" s="121" t="s">
        <v>111</v>
      </c>
      <c r="C54" s="113">
        <v>0.89047195013357083</v>
      </c>
      <c r="D54" s="115">
        <v>10</v>
      </c>
      <c r="E54" s="114">
        <v>13</v>
      </c>
      <c r="F54" s="114">
        <v>12</v>
      </c>
      <c r="G54" s="114">
        <v>10</v>
      </c>
      <c r="H54" s="140">
        <v>9</v>
      </c>
      <c r="I54" s="115">
        <v>1</v>
      </c>
      <c r="J54" s="116">
        <v>11.111111111111111</v>
      </c>
    </row>
    <row r="55" spans="1:12" s="110" customFormat="1" ht="13.5" customHeight="1" x14ac:dyDescent="0.2">
      <c r="A55" s="120"/>
      <c r="B55" s="121" t="s">
        <v>112</v>
      </c>
      <c r="C55" s="113">
        <v>0</v>
      </c>
      <c r="D55" s="115">
        <v>0</v>
      </c>
      <c r="E55" s="114" t="s">
        <v>513</v>
      </c>
      <c r="F55" s="114" t="s">
        <v>513</v>
      </c>
      <c r="G55" s="114" t="s">
        <v>513</v>
      </c>
      <c r="H55" s="140" t="s">
        <v>513</v>
      </c>
      <c r="I55" s="115" t="s">
        <v>513</v>
      </c>
      <c r="J55" s="116" t="s">
        <v>513</v>
      </c>
    </row>
    <row r="56" spans="1:12" s="110" customFormat="1" ht="13.5" customHeight="1" x14ac:dyDescent="0.2">
      <c r="A56" s="118" t="s">
        <v>113</v>
      </c>
      <c r="B56" s="122" t="s">
        <v>116</v>
      </c>
      <c r="C56" s="113">
        <v>93.67764915405165</v>
      </c>
      <c r="D56" s="115">
        <v>1052</v>
      </c>
      <c r="E56" s="114">
        <v>1124</v>
      </c>
      <c r="F56" s="114">
        <v>1122</v>
      </c>
      <c r="G56" s="114">
        <v>1110</v>
      </c>
      <c r="H56" s="140">
        <v>1115</v>
      </c>
      <c r="I56" s="115">
        <v>-63</v>
      </c>
      <c r="J56" s="116">
        <v>-5.6502242152466371</v>
      </c>
    </row>
    <row r="57" spans="1:12" s="110" customFormat="1" ht="13.5" customHeight="1" x14ac:dyDescent="0.2">
      <c r="A57" s="142"/>
      <c r="B57" s="124" t="s">
        <v>117</v>
      </c>
      <c r="C57" s="125">
        <v>6.3223508459483524</v>
      </c>
      <c r="D57" s="143">
        <v>71</v>
      </c>
      <c r="E57" s="144">
        <v>78</v>
      </c>
      <c r="F57" s="144">
        <v>72</v>
      </c>
      <c r="G57" s="144">
        <v>87</v>
      </c>
      <c r="H57" s="145">
        <v>78</v>
      </c>
      <c r="I57" s="143">
        <v>-7</v>
      </c>
      <c r="J57" s="146">
        <v>-8.9743589743589745</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3" t="s">
        <v>514</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9" t="s">
        <v>57</v>
      </c>
      <c r="B6" s="599"/>
      <c r="C6" s="167"/>
      <c r="D6" s="600" t="s">
        <v>127</v>
      </c>
      <c r="E6" s="600"/>
      <c r="F6" s="600"/>
      <c r="G6" s="600"/>
      <c r="H6" s="600"/>
      <c r="I6" s="600"/>
      <c r="J6" s="160"/>
      <c r="K6" s="161"/>
    </row>
    <row r="7" spans="1:11" s="94" customFormat="1" ht="24.95" customHeight="1" x14ac:dyDescent="0.2">
      <c r="A7" s="168"/>
      <c r="B7" s="169"/>
      <c r="C7" s="170"/>
      <c r="D7" s="601" t="s">
        <v>66</v>
      </c>
      <c r="E7" s="601"/>
      <c r="F7" s="601"/>
      <c r="G7" s="601" t="s">
        <v>128</v>
      </c>
      <c r="H7" s="601"/>
      <c r="I7" s="601"/>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5" t="s">
        <v>13</v>
      </c>
      <c r="B15" s="572"/>
      <c r="C15" s="572"/>
      <c r="D15" s="572"/>
      <c r="E15" s="572"/>
      <c r="F15" s="572"/>
      <c r="G15" s="572"/>
      <c r="H15" s="572"/>
      <c r="I15" s="596"/>
      <c r="J15" s="188"/>
      <c r="K15" s="161"/>
    </row>
    <row r="16" spans="1:11" s="192" customFormat="1" ht="24.95" customHeight="1" x14ac:dyDescent="0.2">
      <c r="A16" s="597" t="s">
        <v>104</v>
      </c>
      <c r="B16" s="598"/>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3" t="s">
        <v>139</v>
      </c>
      <c r="C20" s="593"/>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3" t="s">
        <v>143</v>
      </c>
      <c r="C22" s="593"/>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3" t="s">
        <v>155</v>
      </c>
      <c r="C28" s="593"/>
      <c r="D28" s="196"/>
      <c r="E28" s="196"/>
      <c r="F28" s="196"/>
      <c r="G28" s="196"/>
      <c r="H28" s="196"/>
      <c r="I28" s="197"/>
    </row>
    <row r="29" spans="1:9" s="198" customFormat="1" ht="24.95" customHeight="1" x14ac:dyDescent="0.2">
      <c r="A29" s="193" t="s">
        <v>156</v>
      </c>
      <c r="B29" s="593" t="s">
        <v>157</v>
      </c>
      <c r="C29" s="593"/>
      <c r="D29" s="196"/>
      <c r="E29" s="196"/>
      <c r="F29" s="196"/>
      <c r="G29" s="196"/>
      <c r="H29" s="196"/>
      <c r="I29" s="197"/>
    </row>
    <row r="30" spans="1:9" s="198" customFormat="1" ht="24.95" customHeight="1" x14ac:dyDescent="0.2">
      <c r="A30" s="201" t="s">
        <v>158</v>
      </c>
      <c r="B30" s="592" t="s">
        <v>159</v>
      </c>
      <c r="C30" s="592"/>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3" t="s">
        <v>162</v>
      </c>
      <c r="C32" s="593"/>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3" t="s">
        <v>168</v>
      </c>
      <c r="C36" s="593"/>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4" t="s">
        <v>175</v>
      </c>
      <c r="B44" s="594"/>
      <c r="C44" s="594"/>
      <c r="D44" s="594"/>
      <c r="E44" s="594"/>
      <c r="F44" s="594"/>
      <c r="G44" s="594"/>
      <c r="H44" s="594"/>
      <c r="I44" s="594"/>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D7:F7"/>
    <mergeCell ref="G7:I7"/>
    <mergeCell ref="A3:I3"/>
    <mergeCell ref="A4:I4"/>
    <mergeCell ref="A5:D5"/>
    <mergeCell ref="A6:B6"/>
    <mergeCell ref="D6:I6"/>
    <mergeCell ref="B30:C30"/>
    <mergeCell ref="B32:C32"/>
    <mergeCell ref="B36:C36"/>
    <mergeCell ref="A44:I44"/>
    <mergeCell ref="A15:I15"/>
    <mergeCell ref="A16:B16"/>
    <mergeCell ref="B20:C20"/>
    <mergeCell ref="B22:C22"/>
    <mergeCell ref="B28:C28"/>
    <mergeCell ref="B29:C29"/>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15571</v>
      </c>
      <c r="E12" s="236">
        <v>15568</v>
      </c>
      <c r="F12" s="114">
        <v>15873</v>
      </c>
      <c r="G12" s="114">
        <v>15386</v>
      </c>
      <c r="H12" s="140">
        <v>15406</v>
      </c>
      <c r="I12" s="115">
        <v>165</v>
      </c>
      <c r="J12" s="116">
        <v>1.0710112943009218</v>
      </c>
    </row>
    <row r="13" spans="1:15" s="110" customFormat="1" ht="12" customHeight="1" x14ac:dyDescent="0.2">
      <c r="A13" s="118" t="s">
        <v>105</v>
      </c>
      <c r="B13" s="119" t="s">
        <v>106</v>
      </c>
      <c r="C13" s="113">
        <v>58.127287907006618</v>
      </c>
      <c r="D13" s="115">
        <v>9051</v>
      </c>
      <c r="E13" s="114">
        <v>9033</v>
      </c>
      <c r="F13" s="114">
        <v>9297</v>
      </c>
      <c r="G13" s="114">
        <v>9022</v>
      </c>
      <c r="H13" s="140">
        <v>9038</v>
      </c>
      <c r="I13" s="115">
        <v>13</v>
      </c>
      <c r="J13" s="116">
        <v>0.14383713210887364</v>
      </c>
    </row>
    <row r="14" spans="1:15" s="110" customFormat="1" ht="12" customHeight="1" x14ac:dyDescent="0.2">
      <c r="A14" s="118"/>
      <c r="B14" s="119" t="s">
        <v>107</v>
      </c>
      <c r="C14" s="113">
        <v>41.872712092993382</v>
      </c>
      <c r="D14" s="115">
        <v>6520</v>
      </c>
      <c r="E14" s="114">
        <v>6535</v>
      </c>
      <c r="F14" s="114">
        <v>6576</v>
      </c>
      <c r="G14" s="114">
        <v>6364</v>
      </c>
      <c r="H14" s="140">
        <v>6368</v>
      </c>
      <c r="I14" s="115">
        <v>152</v>
      </c>
      <c r="J14" s="116">
        <v>2.386934673366834</v>
      </c>
    </row>
    <row r="15" spans="1:15" s="110" customFormat="1" ht="12" customHeight="1" x14ac:dyDescent="0.2">
      <c r="A15" s="118" t="s">
        <v>105</v>
      </c>
      <c r="B15" s="121" t="s">
        <v>108</v>
      </c>
      <c r="C15" s="113">
        <v>9.3956714404983632</v>
      </c>
      <c r="D15" s="115">
        <v>1463</v>
      </c>
      <c r="E15" s="114">
        <v>1509</v>
      </c>
      <c r="F15" s="114">
        <v>1605</v>
      </c>
      <c r="G15" s="114">
        <v>1407</v>
      </c>
      <c r="H15" s="140">
        <v>1495</v>
      </c>
      <c r="I15" s="115">
        <v>-32</v>
      </c>
      <c r="J15" s="116">
        <v>-2.1404682274247491</v>
      </c>
    </row>
    <row r="16" spans="1:15" s="110" customFormat="1" ht="12" customHeight="1" x14ac:dyDescent="0.2">
      <c r="A16" s="118"/>
      <c r="B16" s="121" t="s">
        <v>109</v>
      </c>
      <c r="C16" s="113">
        <v>67.208271787296894</v>
      </c>
      <c r="D16" s="115">
        <v>10465</v>
      </c>
      <c r="E16" s="114">
        <v>10414</v>
      </c>
      <c r="F16" s="114">
        <v>10607</v>
      </c>
      <c r="G16" s="114">
        <v>10401</v>
      </c>
      <c r="H16" s="140">
        <v>10387</v>
      </c>
      <c r="I16" s="115">
        <v>78</v>
      </c>
      <c r="J16" s="116">
        <v>0.75093867334167708</v>
      </c>
    </row>
    <row r="17" spans="1:10" s="110" customFormat="1" ht="12" customHeight="1" x14ac:dyDescent="0.2">
      <c r="A17" s="118"/>
      <c r="B17" s="121" t="s">
        <v>110</v>
      </c>
      <c r="C17" s="113">
        <v>22.329972384561042</v>
      </c>
      <c r="D17" s="115">
        <v>3477</v>
      </c>
      <c r="E17" s="114">
        <v>3458</v>
      </c>
      <c r="F17" s="114">
        <v>3476</v>
      </c>
      <c r="G17" s="114">
        <v>3400</v>
      </c>
      <c r="H17" s="140">
        <v>3364</v>
      </c>
      <c r="I17" s="115">
        <v>113</v>
      </c>
      <c r="J17" s="116">
        <v>3.3590963139120094</v>
      </c>
    </row>
    <row r="18" spans="1:10" s="110" customFormat="1" ht="12" customHeight="1" x14ac:dyDescent="0.2">
      <c r="A18" s="120"/>
      <c r="B18" s="121" t="s">
        <v>111</v>
      </c>
      <c r="C18" s="113">
        <v>1.0660843876436965</v>
      </c>
      <c r="D18" s="115">
        <v>166</v>
      </c>
      <c r="E18" s="114">
        <v>187</v>
      </c>
      <c r="F18" s="114">
        <v>185</v>
      </c>
      <c r="G18" s="114">
        <v>178</v>
      </c>
      <c r="H18" s="140">
        <v>160</v>
      </c>
      <c r="I18" s="115">
        <v>6</v>
      </c>
      <c r="J18" s="116">
        <v>3.75</v>
      </c>
    </row>
    <row r="19" spans="1:10" s="110" customFormat="1" ht="12" customHeight="1" x14ac:dyDescent="0.2">
      <c r="A19" s="120"/>
      <c r="B19" s="121" t="s">
        <v>112</v>
      </c>
      <c r="C19" s="113">
        <v>0.30826536510179181</v>
      </c>
      <c r="D19" s="115">
        <v>48</v>
      </c>
      <c r="E19" s="114">
        <v>60</v>
      </c>
      <c r="F19" s="114">
        <v>57</v>
      </c>
      <c r="G19" s="114">
        <v>51</v>
      </c>
      <c r="H19" s="140">
        <v>40</v>
      </c>
      <c r="I19" s="115">
        <v>8</v>
      </c>
      <c r="J19" s="116">
        <v>20</v>
      </c>
    </row>
    <row r="20" spans="1:10" s="110" customFormat="1" ht="12" customHeight="1" x14ac:dyDescent="0.2">
      <c r="A20" s="118" t="s">
        <v>113</v>
      </c>
      <c r="B20" s="119" t="s">
        <v>181</v>
      </c>
      <c r="C20" s="113">
        <v>75.017661036542293</v>
      </c>
      <c r="D20" s="115">
        <v>11681</v>
      </c>
      <c r="E20" s="114">
        <v>11665</v>
      </c>
      <c r="F20" s="114">
        <v>12008</v>
      </c>
      <c r="G20" s="114">
        <v>11608</v>
      </c>
      <c r="H20" s="140">
        <v>11674</v>
      </c>
      <c r="I20" s="115">
        <v>7</v>
      </c>
      <c r="J20" s="116">
        <v>5.9962309405516535E-2</v>
      </c>
    </row>
    <row r="21" spans="1:10" s="110" customFormat="1" ht="12" customHeight="1" x14ac:dyDescent="0.2">
      <c r="A21" s="118"/>
      <c r="B21" s="119" t="s">
        <v>182</v>
      </c>
      <c r="C21" s="113">
        <v>24.98233896345771</v>
      </c>
      <c r="D21" s="115">
        <v>3890</v>
      </c>
      <c r="E21" s="114">
        <v>3903</v>
      </c>
      <c r="F21" s="114">
        <v>3865</v>
      </c>
      <c r="G21" s="114">
        <v>3778</v>
      </c>
      <c r="H21" s="140">
        <v>3732</v>
      </c>
      <c r="I21" s="115">
        <v>158</v>
      </c>
      <c r="J21" s="116">
        <v>4.2336548767416931</v>
      </c>
    </row>
    <row r="22" spans="1:10" s="110" customFormat="1" ht="12" customHeight="1" x14ac:dyDescent="0.2">
      <c r="A22" s="118" t="s">
        <v>113</v>
      </c>
      <c r="B22" s="119" t="s">
        <v>116</v>
      </c>
      <c r="C22" s="113">
        <v>86.494123691477753</v>
      </c>
      <c r="D22" s="115">
        <v>13468</v>
      </c>
      <c r="E22" s="114">
        <v>13504</v>
      </c>
      <c r="F22" s="114">
        <v>13671</v>
      </c>
      <c r="G22" s="114">
        <v>13317</v>
      </c>
      <c r="H22" s="140">
        <v>13395</v>
      </c>
      <c r="I22" s="115">
        <v>73</v>
      </c>
      <c r="J22" s="116">
        <v>0.54497946995147439</v>
      </c>
    </row>
    <row r="23" spans="1:10" s="110" customFormat="1" ht="12" customHeight="1" x14ac:dyDescent="0.2">
      <c r="A23" s="118"/>
      <c r="B23" s="119" t="s">
        <v>117</v>
      </c>
      <c r="C23" s="113">
        <v>13.473765332990816</v>
      </c>
      <c r="D23" s="115">
        <v>2098</v>
      </c>
      <c r="E23" s="114">
        <v>2058</v>
      </c>
      <c r="F23" s="114">
        <v>2195</v>
      </c>
      <c r="G23" s="114">
        <v>2064</v>
      </c>
      <c r="H23" s="140">
        <v>2007</v>
      </c>
      <c r="I23" s="115">
        <v>91</v>
      </c>
      <c r="J23" s="116">
        <v>4.5341305430991525</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1441449</v>
      </c>
      <c r="E25" s="236">
        <v>1446650</v>
      </c>
      <c r="F25" s="236">
        <v>1462132</v>
      </c>
      <c r="G25" s="236">
        <v>1435337</v>
      </c>
      <c r="H25" s="241">
        <v>1430873</v>
      </c>
      <c r="I25" s="235">
        <v>10576</v>
      </c>
      <c r="J25" s="116">
        <v>0.73912918896366064</v>
      </c>
    </row>
    <row r="26" spans="1:10" s="110" customFormat="1" ht="12" customHeight="1" x14ac:dyDescent="0.2">
      <c r="A26" s="118" t="s">
        <v>105</v>
      </c>
      <c r="B26" s="119" t="s">
        <v>106</v>
      </c>
      <c r="C26" s="113">
        <v>53.286172455633185</v>
      </c>
      <c r="D26" s="115">
        <v>768093</v>
      </c>
      <c r="E26" s="114">
        <v>770050</v>
      </c>
      <c r="F26" s="114">
        <v>783014</v>
      </c>
      <c r="G26" s="114">
        <v>768712</v>
      </c>
      <c r="H26" s="140">
        <v>765019</v>
      </c>
      <c r="I26" s="115">
        <v>3074</v>
      </c>
      <c r="J26" s="116">
        <v>0.401820085514216</v>
      </c>
    </row>
    <row r="27" spans="1:10" s="110" customFormat="1" ht="12" customHeight="1" x14ac:dyDescent="0.2">
      <c r="A27" s="118"/>
      <c r="B27" s="119" t="s">
        <v>107</v>
      </c>
      <c r="C27" s="113">
        <v>46.713827544366815</v>
      </c>
      <c r="D27" s="115">
        <v>673356</v>
      </c>
      <c r="E27" s="114">
        <v>676600</v>
      </c>
      <c r="F27" s="114">
        <v>679118</v>
      </c>
      <c r="G27" s="114">
        <v>666625</v>
      </c>
      <c r="H27" s="140">
        <v>665854</v>
      </c>
      <c r="I27" s="115">
        <v>7502</v>
      </c>
      <c r="J27" s="116">
        <v>1.1266734148927542</v>
      </c>
    </row>
    <row r="28" spans="1:10" s="110" customFormat="1" ht="12" customHeight="1" x14ac:dyDescent="0.2">
      <c r="A28" s="118" t="s">
        <v>105</v>
      </c>
      <c r="B28" s="121" t="s">
        <v>108</v>
      </c>
      <c r="C28" s="113">
        <v>10.893205378754296</v>
      </c>
      <c r="D28" s="115">
        <v>157020</v>
      </c>
      <c r="E28" s="114">
        <v>163368</v>
      </c>
      <c r="F28" s="114">
        <v>168885</v>
      </c>
      <c r="G28" s="114">
        <v>152793</v>
      </c>
      <c r="H28" s="140">
        <v>156772</v>
      </c>
      <c r="I28" s="115">
        <v>248</v>
      </c>
      <c r="J28" s="116">
        <v>0.15819151379072793</v>
      </c>
    </row>
    <row r="29" spans="1:10" s="110" customFormat="1" ht="12" customHeight="1" x14ac:dyDescent="0.2">
      <c r="A29" s="118"/>
      <c r="B29" s="121" t="s">
        <v>109</v>
      </c>
      <c r="C29" s="113">
        <v>66.484835745142561</v>
      </c>
      <c r="D29" s="115">
        <v>958345</v>
      </c>
      <c r="E29" s="114">
        <v>959647</v>
      </c>
      <c r="F29" s="114">
        <v>970564</v>
      </c>
      <c r="G29" s="114">
        <v>964956</v>
      </c>
      <c r="H29" s="140">
        <v>961883</v>
      </c>
      <c r="I29" s="115">
        <v>-3538</v>
      </c>
      <c r="J29" s="116">
        <v>-0.36782020266498111</v>
      </c>
    </row>
    <row r="30" spans="1:10" s="110" customFormat="1" ht="12" customHeight="1" x14ac:dyDescent="0.2">
      <c r="A30" s="118"/>
      <c r="B30" s="121" t="s">
        <v>110</v>
      </c>
      <c r="C30" s="113">
        <v>21.377516651647056</v>
      </c>
      <c r="D30" s="115">
        <v>308146</v>
      </c>
      <c r="E30" s="114">
        <v>305536</v>
      </c>
      <c r="F30" s="114">
        <v>304827</v>
      </c>
      <c r="G30" s="114">
        <v>300283</v>
      </c>
      <c r="H30" s="140">
        <v>295530</v>
      </c>
      <c r="I30" s="115">
        <v>12616</v>
      </c>
      <c r="J30" s="116">
        <v>4.2689405474909483</v>
      </c>
    </row>
    <row r="31" spans="1:10" s="110" customFormat="1" ht="12" customHeight="1" x14ac:dyDescent="0.2">
      <c r="A31" s="120"/>
      <c r="B31" s="121" t="s">
        <v>111</v>
      </c>
      <c r="C31" s="113">
        <v>1.2444422244560855</v>
      </c>
      <c r="D31" s="115">
        <v>17938</v>
      </c>
      <c r="E31" s="114">
        <v>18099</v>
      </c>
      <c r="F31" s="114">
        <v>17856</v>
      </c>
      <c r="G31" s="114">
        <v>17305</v>
      </c>
      <c r="H31" s="140">
        <v>16688</v>
      </c>
      <c r="I31" s="115">
        <v>1250</v>
      </c>
      <c r="J31" s="116">
        <v>7.4904122722914668</v>
      </c>
    </row>
    <row r="32" spans="1:10" s="110" customFormat="1" ht="12" customHeight="1" x14ac:dyDescent="0.2">
      <c r="A32" s="120"/>
      <c r="B32" s="121" t="s">
        <v>112</v>
      </c>
      <c r="C32" s="113">
        <v>0.35027253825837751</v>
      </c>
      <c r="D32" s="115">
        <v>5049</v>
      </c>
      <c r="E32" s="114">
        <v>4922</v>
      </c>
      <c r="F32" s="114">
        <v>5056</v>
      </c>
      <c r="G32" s="114">
        <v>4447</v>
      </c>
      <c r="H32" s="140">
        <v>4195</v>
      </c>
      <c r="I32" s="115">
        <v>854</v>
      </c>
      <c r="J32" s="116">
        <v>20.357568533969012</v>
      </c>
    </row>
    <row r="33" spans="1:10" s="110" customFormat="1" ht="12" customHeight="1" x14ac:dyDescent="0.2">
      <c r="A33" s="118" t="s">
        <v>113</v>
      </c>
      <c r="B33" s="119" t="s">
        <v>181</v>
      </c>
      <c r="C33" s="113">
        <v>70.348794858506963</v>
      </c>
      <c r="D33" s="115">
        <v>1014042</v>
      </c>
      <c r="E33" s="114">
        <v>1018598</v>
      </c>
      <c r="F33" s="114">
        <v>1035340</v>
      </c>
      <c r="G33" s="114">
        <v>1013339</v>
      </c>
      <c r="H33" s="140">
        <v>1013621</v>
      </c>
      <c r="I33" s="115">
        <v>421</v>
      </c>
      <c r="J33" s="116">
        <v>4.1534261819753143E-2</v>
      </c>
    </row>
    <row r="34" spans="1:10" s="110" customFormat="1" ht="12" customHeight="1" x14ac:dyDescent="0.2">
      <c r="A34" s="118"/>
      <c r="B34" s="119" t="s">
        <v>182</v>
      </c>
      <c r="C34" s="113">
        <v>29.65120514149304</v>
      </c>
      <c r="D34" s="115">
        <v>427407</v>
      </c>
      <c r="E34" s="114">
        <v>428052</v>
      </c>
      <c r="F34" s="114">
        <v>426792</v>
      </c>
      <c r="G34" s="114">
        <v>421998</v>
      </c>
      <c r="H34" s="140">
        <v>417252</v>
      </c>
      <c r="I34" s="115">
        <v>10155</v>
      </c>
      <c r="J34" s="116">
        <v>2.4337810244168989</v>
      </c>
    </row>
    <row r="35" spans="1:10" s="110" customFormat="1" ht="12" customHeight="1" x14ac:dyDescent="0.2">
      <c r="A35" s="118" t="s">
        <v>113</v>
      </c>
      <c r="B35" s="119" t="s">
        <v>116</v>
      </c>
      <c r="C35" s="113">
        <v>87.929229546102562</v>
      </c>
      <c r="D35" s="115">
        <v>1267455</v>
      </c>
      <c r="E35" s="114">
        <v>1275867</v>
      </c>
      <c r="F35" s="114">
        <v>1284787</v>
      </c>
      <c r="G35" s="114">
        <v>1264668</v>
      </c>
      <c r="H35" s="140">
        <v>1266591</v>
      </c>
      <c r="I35" s="115">
        <v>864</v>
      </c>
      <c r="J35" s="116">
        <v>6.8214601240653067E-2</v>
      </c>
    </row>
    <row r="36" spans="1:10" s="110" customFormat="1" ht="12" customHeight="1" x14ac:dyDescent="0.2">
      <c r="A36" s="118"/>
      <c r="B36" s="119" t="s">
        <v>117</v>
      </c>
      <c r="C36" s="113">
        <v>12.025885064265195</v>
      </c>
      <c r="D36" s="115">
        <v>173347</v>
      </c>
      <c r="E36" s="114">
        <v>170119</v>
      </c>
      <c r="F36" s="114">
        <v>176683</v>
      </c>
      <c r="G36" s="114">
        <v>170010</v>
      </c>
      <c r="H36" s="140">
        <v>163627</v>
      </c>
      <c r="I36" s="115">
        <v>9720</v>
      </c>
      <c r="J36" s="116">
        <v>5.9403399194509463</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27441554</v>
      </c>
      <c r="E38" s="236">
        <v>27509686</v>
      </c>
      <c r="F38" s="236">
        <v>27669269</v>
      </c>
      <c r="G38" s="236">
        <v>27223430</v>
      </c>
      <c r="H38" s="241">
        <v>27137976</v>
      </c>
      <c r="I38" s="235">
        <v>303578</v>
      </c>
      <c r="J38" s="116">
        <v>1.1186464311118853</v>
      </c>
    </row>
    <row r="39" spans="1:10" s="110" customFormat="1" ht="12" customHeight="1" x14ac:dyDescent="0.2">
      <c r="A39" s="118" t="s">
        <v>105</v>
      </c>
      <c r="B39" s="119" t="s">
        <v>106</v>
      </c>
      <c r="C39" s="113">
        <v>54.248279816806296</v>
      </c>
      <c r="D39" s="115">
        <v>14886571</v>
      </c>
      <c r="E39" s="114">
        <v>14920349</v>
      </c>
      <c r="F39" s="114">
        <v>15072037</v>
      </c>
      <c r="G39" s="114">
        <v>14826108</v>
      </c>
      <c r="H39" s="140">
        <v>14759261</v>
      </c>
      <c r="I39" s="115">
        <v>127310</v>
      </c>
      <c r="J39" s="116">
        <v>0.86257706263206535</v>
      </c>
    </row>
    <row r="40" spans="1:10" s="110" customFormat="1" ht="12" customHeight="1" x14ac:dyDescent="0.2">
      <c r="A40" s="118"/>
      <c r="B40" s="119" t="s">
        <v>107</v>
      </c>
      <c r="C40" s="113">
        <v>45.751720183193704</v>
      </c>
      <c r="D40" s="115">
        <v>12554983</v>
      </c>
      <c r="E40" s="114">
        <v>12589337</v>
      </c>
      <c r="F40" s="114">
        <v>12597232</v>
      </c>
      <c r="G40" s="114">
        <v>12397322</v>
      </c>
      <c r="H40" s="140">
        <v>12378715</v>
      </c>
      <c r="I40" s="115">
        <v>176268</v>
      </c>
      <c r="J40" s="116">
        <v>1.4239604029982111</v>
      </c>
    </row>
    <row r="41" spans="1:10" s="110" customFormat="1" ht="12" customHeight="1" x14ac:dyDescent="0.2">
      <c r="A41" s="118" t="s">
        <v>105</v>
      </c>
      <c r="B41" s="121" t="s">
        <v>108</v>
      </c>
      <c r="C41" s="113">
        <v>10.538714389134086</v>
      </c>
      <c r="D41" s="115">
        <v>2891987</v>
      </c>
      <c r="E41" s="114">
        <v>2997767</v>
      </c>
      <c r="F41" s="114">
        <v>3072196</v>
      </c>
      <c r="G41" s="114">
        <v>2814032</v>
      </c>
      <c r="H41" s="140">
        <v>2889054</v>
      </c>
      <c r="I41" s="115">
        <v>2933</v>
      </c>
      <c r="J41" s="116">
        <v>0.10152112075440611</v>
      </c>
    </row>
    <row r="42" spans="1:10" s="110" customFormat="1" ht="12" customHeight="1" x14ac:dyDescent="0.2">
      <c r="A42" s="118"/>
      <c r="B42" s="121" t="s">
        <v>109</v>
      </c>
      <c r="C42" s="113">
        <v>68.326086780653895</v>
      </c>
      <c r="D42" s="115">
        <v>18749740</v>
      </c>
      <c r="E42" s="114">
        <v>18768586</v>
      </c>
      <c r="F42" s="114">
        <v>18897044</v>
      </c>
      <c r="G42" s="114">
        <v>18813939</v>
      </c>
      <c r="H42" s="140">
        <v>18759218</v>
      </c>
      <c r="I42" s="115">
        <v>-9478</v>
      </c>
      <c r="J42" s="116">
        <v>-5.0524494144691956E-2</v>
      </c>
    </row>
    <row r="43" spans="1:10" s="110" customFormat="1" ht="12" customHeight="1" x14ac:dyDescent="0.2">
      <c r="A43" s="118"/>
      <c r="B43" s="121" t="s">
        <v>110</v>
      </c>
      <c r="C43" s="113">
        <v>19.952805879725325</v>
      </c>
      <c r="D43" s="115">
        <v>5475360</v>
      </c>
      <c r="E43" s="114">
        <v>5419583</v>
      </c>
      <c r="F43" s="114">
        <v>5382047</v>
      </c>
      <c r="G43" s="114">
        <v>5289617</v>
      </c>
      <c r="H43" s="140">
        <v>5195801</v>
      </c>
      <c r="I43" s="115">
        <v>279559</v>
      </c>
      <c r="J43" s="116">
        <v>5.3804793524617285</v>
      </c>
    </row>
    <row r="44" spans="1:10" s="110" customFormat="1" ht="12" customHeight="1" x14ac:dyDescent="0.2">
      <c r="A44" s="120"/>
      <c r="B44" s="121" t="s">
        <v>111</v>
      </c>
      <c r="C44" s="113">
        <v>1.1823893063782029</v>
      </c>
      <c r="D44" s="115">
        <v>324466</v>
      </c>
      <c r="E44" s="114">
        <v>323748</v>
      </c>
      <c r="F44" s="114">
        <v>317982</v>
      </c>
      <c r="G44" s="114">
        <v>305842</v>
      </c>
      <c r="H44" s="140">
        <v>293903</v>
      </c>
      <c r="I44" s="115">
        <v>30563</v>
      </c>
      <c r="J44" s="116">
        <v>10.399009196911907</v>
      </c>
    </row>
    <row r="45" spans="1:10" s="110" customFormat="1" ht="12" customHeight="1" x14ac:dyDescent="0.2">
      <c r="A45" s="120"/>
      <c r="B45" s="121" t="s">
        <v>112</v>
      </c>
      <c r="C45" s="113">
        <v>0.34224738147118056</v>
      </c>
      <c r="D45" s="115">
        <v>93918</v>
      </c>
      <c r="E45" s="114">
        <v>91260</v>
      </c>
      <c r="F45" s="114">
        <v>93173</v>
      </c>
      <c r="G45" s="114">
        <v>81037</v>
      </c>
      <c r="H45" s="140">
        <v>76176</v>
      </c>
      <c r="I45" s="115">
        <v>17742</v>
      </c>
      <c r="J45" s="116">
        <v>23.290800252047887</v>
      </c>
    </row>
    <row r="46" spans="1:10" s="110" customFormat="1" ht="12" customHeight="1" x14ac:dyDescent="0.2">
      <c r="A46" s="118" t="s">
        <v>113</v>
      </c>
      <c r="B46" s="119" t="s">
        <v>181</v>
      </c>
      <c r="C46" s="113">
        <v>71.663525323675188</v>
      </c>
      <c r="D46" s="115">
        <v>19665585</v>
      </c>
      <c r="E46" s="114">
        <v>19737865</v>
      </c>
      <c r="F46" s="114">
        <v>19948582</v>
      </c>
      <c r="G46" s="114">
        <v>19598203</v>
      </c>
      <c r="H46" s="140">
        <v>19593539</v>
      </c>
      <c r="I46" s="115">
        <v>72046</v>
      </c>
      <c r="J46" s="116">
        <v>0.36770284326889596</v>
      </c>
    </row>
    <row r="47" spans="1:10" s="110" customFormat="1" ht="12" customHeight="1" x14ac:dyDescent="0.2">
      <c r="A47" s="118"/>
      <c r="B47" s="119" t="s">
        <v>182</v>
      </c>
      <c r="C47" s="113">
        <v>28.336474676324819</v>
      </c>
      <c r="D47" s="115">
        <v>7775969</v>
      </c>
      <c r="E47" s="114">
        <v>7771821</v>
      </c>
      <c r="F47" s="114">
        <v>7720686</v>
      </c>
      <c r="G47" s="114">
        <v>7625226</v>
      </c>
      <c r="H47" s="140">
        <v>7544437</v>
      </c>
      <c r="I47" s="115">
        <v>231532</v>
      </c>
      <c r="J47" s="116">
        <v>3.06891024472734</v>
      </c>
    </row>
    <row r="48" spans="1:10" s="110" customFormat="1" ht="12" customHeight="1" x14ac:dyDescent="0.2">
      <c r="A48" s="118" t="s">
        <v>113</v>
      </c>
      <c r="B48" s="119" t="s">
        <v>116</v>
      </c>
      <c r="C48" s="113">
        <v>86.197603823748466</v>
      </c>
      <c r="D48" s="115">
        <v>23653962</v>
      </c>
      <c r="E48" s="114">
        <v>23774742</v>
      </c>
      <c r="F48" s="114">
        <v>23889738</v>
      </c>
      <c r="G48" s="114">
        <v>23539136</v>
      </c>
      <c r="H48" s="140">
        <v>23545841</v>
      </c>
      <c r="I48" s="115">
        <v>108121</v>
      </c>
      <c r="J48" s="116">
        <v>0.45919362149774134</v>
      </c>
    </row>
    <row r="49" spans="1:10" s="110" customFormat="1" ht="12" customHeight="1" x14ac:dyDescent="0.2">
      <c r="A49" s="118"/>
      <c r="B49" s="119" t="s">
        <v>117</v>
      </c>
      <c r="C49" s="113">
        <v>13.748740322796587</v>
      </c>
      <c r="D49" s="115">
        <v>3772868</v>
      </c>
      <c r="E49" s="114">
        <v>3720476</v>
      </c>
      <c r="F49" s="114">
        <v>3765171</v>
      </c>
      <c r="G49" s="114">
        <v>3669112</v>
      </c>
      <c r="H49" s="140">
        <v>3577239</v>
      </c>
      <c r="I49" s="115">
        <v>195629</v>
      </c>
      <c r="J49" s="116">
        <v>5.4687148384550204</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13303</v>
      </c>
      <c r="E64" s="236">
        <v>13315</v>
      </c>
      <c r="F64" s="236">
        <v>13503</v>
      </c>
      <c r="G64" s="236">
        <v>13182</v>
      </c>
      <c r="H64" s="140">
        <v>13151</v>
      </c>
      <c r="I64" s="115">
        <v>152</v>
      </c>
      <c r="J64" s="116">
        <v>1.15580564215649</v>
      </c>
    </row>
    <row r="65" spans="1:12" s="110" customFormat="1" ht="12" customHeight="1" x14ac:dyDescent="0.2">
      <c r="A65" s="118" t="s">
        <v>105</v>
      </c>
      <c r="B65" s="119" t="s">
        <v>106</v>
      </c>
      <c r="C65" s="113">
        <v>55.566413590919339</v>
      </c>
      <c r="D65" s="235">
        <v>7392</v>
      </c>
      <c r="E65" s="236">
        <v>7373</v>
      </c>
      <c r="F65" s="236">
        <v>7549</v>
      </c>
      <c r="G65" s="236">
        <v>7371</v>
      </c>
      <c r="H65" s="140">
        <v>7344</v>
      </c>
      <c r="I65" s="115">
        <v>48</v>
      </c>
      <c r="J65" s="116">
        <v>0.65359477124183007</v>
      </c>
    </row>
    <row r="66" spans="1:12" s="110" customFormat="1" ht="12" customHeight="1" x14ac:dyDescent="0.2">
      <c r="A66" s="118"/>
      <c r="B66" s="119" t="s">
        <v>107</v>
      </c>
      <c r="C66" s="113">
        <v>44.433586409080661</v>
      </c>
      <c r="D66" s="235">
        <v>5911</v>
      </c>
      <c r="E66" s="236">
        <v>5942</v>
      </c>
      <c r="F66" s="236">
        <v>5954</v>
      </c>
      <c r="G66" s="236">
        <v>5811</v>
      </c>
      <c r="H66" s="140">
        <v>5807</v>
      </c>
      <c r="I66" s="115">
        <v>104</v>
      </c>
      <c r="J66" s="116">
        <v>1.7909419665920441</v>
      </c>
    </row>
    <row r="67" spans="1:12" s="110" customFormat="1" ht="12" customHeight="1" x14ac:dyDescent="0.2">
      <c r="A67" s="118" t="s">
        <v>105</v>
      </c>
      <c r="B67" s="121" t="s">
        <v>108</v>
      </c>
      <c r="C67" s="113">
        <v>9.5843042922649033</v>
      </c>
      <c r="D67" s="235">
        <v>1275</v>
      </c>
      <c r="E67" s="236">
        <v>1337</v>
      </c>
      <c r="F67" s="236">
        <v>1386</v>
      </c>
      <c r="G67" s="236">
        <v>1215</v>
      </c>
      <c r="H67" s="140">
        <v>1269</v>
      </c>
      <c r="I67" s="115">
        <v>6</v>
      </c>
      <c r="J67" s="116">
        <v>0.4728132387706856</v>
      </c>
    </row>
    <row r="68" spans="1:12" s="110" customFormat="1" ht="12" customHeight="1" x14ac:dyDescent="0.2">
      <c r="A68" s="118"/>
      <c r="B68" s="121" t="s">
        <v>109</v>
      </c>
      <c r="C68" s="113">
        <v>67.278057580996773</v>
      </c>
      <c r="D68" s="235">
        <v>8950</v>
      </c>
      <c r="E68" s="236">
        <v>8939</v>
      </c>
      <c r="F68" s="236">
        <v>9082</v>
      </c>
      <c r="G68" s="236">
        <v>8998</v>
      </c>
      <c r="H68" s="140">
        <v>8963</v>
      </c>
      <c r="I68" s="115">
        <v>-13</v>
      </c>
      <c r="J68" s="116">
        <v>-0.14504072297221912</v>
      </c>
    </row>
    <row r="69" spans="1:12" s="110" customFormat="1" ht="12" customHeight="1" x14ac:dyDescent="0.2">
      <c r="A69" s="118"/>
      <c r="B69" s="121" t="s">
        <v>110</v>
      </c>
      <c r="C69" s="113">
        <v>21.859730887769675</v>
      </c>
      <c r="D69" s="235">
        <v>2908</v>
      </c>
      <c r="E69" s="236">
        <v>2857</v>
      </c>
      <c r="F69" s="236">
        <v>2857</v>
      </c>
      <c r="G69" s="236">
        <v>2798</v>
      </c>
      <c r="H69" s="140">
        <v>2752</v>
      </c>
      <c r="I69" s="115">
        <v>156</v>
      </c>
      <c r="J69" s="116">
        <v>5.6686046511627906</v>
      </c>
    </row>
    <row r="70" spans="1:12" s="110" customFormat="1" ht="12" customHeight="1" x14ac:dyDescent="0.2">
      <c r="A70" s="120"/>
      <c r="B70" s="121" t="s">
        <v>111</v>
      </c>
      <c r="C70" s="113">
        <v>1.2779072389686537</v>
      </c>
      <c r="D70" s="235">
        <v>170</v>
      </c>
      <c r="E70" s="236">
        <v>182</v>
      </c>
      <c r="F70" s="236">
        <v>178</v>
      </c>
      <c r="G70" s="236">
        <v>171</v>
      </c>
      <c r="H70" s="140">
        <v>167</v>
      </c>
      <c r="I70" s="115">
        <v>3</v>
      </c>
      <c r="J70" s="116">
        <v>1.7964071856287425</v>
      </c>
    </row>
    <row r="71" spans="1:12" s="110" customFormat="1" ht="12" customHeight="1" x14ac:dyDescent="0.2">
      <c r="A71" s="120"/>
      <c r="B71" s="121" t="s">
        <v>112</v>
      </c>
      <c r="C71" s="113">
        <v>0.36082086747350223</v>
      </c>
      <c r="D71" s="235">
        <v>48</v>
      </c>
      <c r="E71" s="236">
        <v>50</v>
      </c>
      <c r="F71" s="236">
        <v>47</v>
      </c>
      <c r="G71" s="236">
        <v>45</v>
      </c>
      <c r="H71" s="140">
        <v>43</v>
      </c>
      <c r="I71" s="115">
        <v>5</v>
      </c>
      <c r="J71" s="116">
        <v>11.627906976744185</v>
      </c>
    </row>
    <row r="72" spans="1:12" s="110" customFormat="1" ht="12" customHeight="1" x14ac:dyDescent="0.2">
      <c r="A72" s="118" t="s">
        <v>113</v>
      </c>
      <c r="B72" s="119" t="s">
        <v>181</v>
      </c>
      <c r="C72" s="113">
        <v>72.254378711568819</v>
      </c>
      <c r="D72" s="235">
        <v>9612</v>
      </c>
      <c r="E72" s="236">
        <v>9601</v>
      </c>
      <c r="F72" s="236">
        <v>9835</v>
      </c>
      <c r="G72" s="236">
        <v>9541</v>
      </c>
      <c r="H72" s="140">
        <v>9529</v>
      </c>
      <c r="I72" s="115">
        <v>83</v>
      </c>
      <c r="J72" s="116">
        <v>0.87102529121628713</v>
      </c>
    </row>
    <row r="73" spans="1:12" s="110" customFormat="1" ht="12" customHeight="1" x14ac:dyDescent="0.2">
      <c r="A73" s="118"/>
      <c r="B73" s="119" t="s">
        <v>182</v>
      </c>
      <c r="C73" s="113">
        <v>27.745621288431181</v>
      </c>
      <c r="D73" s="115">
        <v>3691</v>
      </c>
      <c r="E73" s="114">
        <v>3714</v>
      </c>
      <c r="F73" s="114">
        <v>3668</v>
      </c>
      <c r="G73" s="114">
        <v>3641</v>
      </c>
      <c r="H73" s="140">
        <v>3622</v>
      </c>
      <c r="I73" s="115">
        <v>69</v>
      </c>
      <c r="J73" s="116">
        <v>1.9050248481501932</v>
      </c>
    </row>
    <row r="74" spans="1:12" s="110" customFormat="1" ht="12" customHeight="1" x14ac:dyDescent="0.2">
      <c r="A74" s="118" t="s">
        <v>113</v>
      </c>
      <c r="B74" s="119" t="s">
        <v>116</v>
      </c>
      <c r="C74" s="113">
        <v>88.401112531008039</v>
      </c>
      <c r="D74" s="115">
        <v>11760</v>
      </c>
      <c r="E74" s="114">
        <v>11809</v>
      </c>
      <c r="F74" s="114">
        <v>11913</v>
      </c>
      <c r="G74" s="114">
        <v>11710</v>
      </c>
      <c r="H74" s="140">
        <v>11720</v>
      </c>
      <c r="I74" s="115">
        <v>40</v>
      </c>
      <c r="J74" s="116">
        <v>0.34129692832764508</v>
      </c>
    </row>
    <row r="75" spans="1:12" s="110" customFormat="1" ht="12" customHeight="1" x14ac:dyDescent="0.2">
      <c r="A75" s="142"/>
      <c r="B75" s="124" t="s">
        <v>117</v>
      </c>
      <c r="C75" s="125">
        <v>11.546267759152071</v>
      </c>
      <c r="D75" s="143">
        <v>1536</v>
      </c>
      <c r="E75" s="144">
        <v>1499</v>
      </c>
      <c r="F75" s="144">
        <v>1584</v>
      </c>
      <c r="G75" s="144">
        <v>1466</v>
      </c>
      <c r="H75" s="145">
        <v>1425</v>
      </c>
      <c r="I75" s="143">
        <v>111</v>
      </c>
      <c r="J75" s="146">
        <v>7.7894736842105265</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3" t="s">
        <v>514</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2"/>
      <c r="B80" s="603"/>
      <c r="C80" s="603"/>
      <c r="D80" s="603"/>
      <c r="E80" s="603"/>
      <c r="F80" s="603"/>
      <c r="G80" s="603"/>
      <c r="H80" s="603"/>
      <c r="I80" s="603"/>
      <c r="J80" s="603"/>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3:J3"/>
    <mergeCell ref="A4:J4"/>
    <mergeCell ref="A5:D5"/>
    <mergeCell ref="A7:B10"/>
    <mergeCell ref="C7:C10"/>
    <mergeCell ref="D7:H7"/>
    <mergeCell ref="I7:J8"/>
    <mergeCell ref="D8:D9"/>
    <mergeCell ref="E8:E9"/>
    <mergeCell ref="F8:F9"/>
    <mergeCell ref="G8:G9"/>
    <mergeCell ref="H8:H9"/>
    <mergeCell ref="A78:J78"/>
    <mergeCell ref="A79:J79"/>
    <mergeCell ref="A80:J80"/>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15571</v>
      </c>
      <c r="G11" s="114">
        <v>15568</v>
      </c>
      <c r="H11" s="114">
        <v>15873</v>
      </c>
      <c r="I11" s="114">
        <v>15386</v>
      </c>
      <c r="J11" s="140">
        <v>15406</v>
      </c>
      <c r="K11" s="114">
        <v>165</v>
      </c>
      <c r="L11" s="116">
        <v>1.0710112943009218</v>
      </c>
    </row>
    <row r="12" spans="1:17" s="110" customFormat="1" ht="24.95" customHeight="1" x14ac:dyDescent="0.2">
      <c r="A12" s="604" t="s">
        <v>185</v>
      </c>
      <c r="B12" s="605"/>
      <c r="C12" s="605"/>
      <c r="D12" s="606"/>
      <c r="E12" s="113">
        <v>58.127287907006618</v>
      </c>
      <c r="F12" s="115">
        <v>9051</v>
      </c>
      <c r="G12" s="114">
        <v>9033</v>
      </c>
      <c r="H12" s="114">
        <v>9297</v>
      </c>
      <c r="I12" s="114">
        <v>9022</v>
      </c>
      <c r="J12" s="140">
        <v>9038</v>
      </c>
      <c r="K12" s="114">
        <v>13</v>
      </c>
      <c r="L12" s="116">
        <v>0.14383713210887364</v>
      </c>
    </row>
    <row r="13" spans="1:17" s="110" customFormat="1" ht="15" customHeight="1" x14ac:dyDescent="0.2">
      <c r="A13" s="120"/>
      <c r="B13" s="612" t="s">
        <v>107</v>
      </c>
      <c r="C13" s="612"/>
      <c r="E13" s="113">
        <v>41.872712092993382</v>
      </c>
      <c r="F13" s="115">
        <v>6520</v>
      </c>
      <c r="G13" s="114">
        <v>6535</v>
      </c>
      <c r="H13" s="114">
        <v>6576</v>
      </c>
      <c r="I13" s="114">
        <v>6364</v>
      </c>
      <c r="J13" s="140">
        <v>6368</v>
      </c>
      <c r="K13" s="114">
        <v>152</v>
      </c>
      <c r="L13" s="116">
        <v>2.386934673366834</v>
      </c>
    </row>
    <row r="14" spans="1:17" s="110" customFormat="1" ht="24.95" customHeight="1" x14ac:dyDescent="0.2">
      <c r="A14" s="604" t="s">
        <v>186</v>
      </c>
      <c r="B14" s="605"/>
      <c r="C14" s="605"/>
      <c r="D14" s="606"/>
      <c r="E14" s="113">
        <v>9.3956714404983632</v>
      </c>
      <c r="F14" s="115">
        <v>1463</v>
      </c>
      <c r="G14" s="114">
        <v>1509</v>
      </c>
      <c r="H14" s="114">
        <v>1605</v>
      </c>
      <c r="I14" s="114">
        <v>1407</v>
      </c>
      <c r="J14" s="140">
        <v>1495</v>
      </c>
      <c r="K14" s="114">
        <v>-32</v>
      </c>
      <c r="L14" s="116">
        <v>-2.1404682274247491</v>
      </c>
    </row>
    <row r="15" spans="1:17" s="110" customFormat="1" ht="15" customHeight="1" x14ac:dyDescent="0.2">
      <c r="A15" s="120"/>
      <c r="B15" s="119"/>
      <c r="C15" s="258" t="s">
        <v>106</v>
      </c>
      <c r="E15" s="113">
        <v>61.380724538619276</v>
      </c>
      <c r="F15" s="115">
        <v>898</v>
      </c>
      <c r="G15" s="114">
        <v>923</v>
      </c>
      <c r="H15" s="114">
        <v>1006</v>
      </c>
      <c r="I15" s="114">
        <v>870</v>
      </c>
      <c r="J15" s="140">
        <v>927</v>
      </c>
      <c r="K15" s="114">
        <v>-29</v>
      </c>
      <c r="L15" s="116">
        <v>-3.1283710895361381</v>
      </c>
    </row>
    <row r="16" spans="1:17" s="110" customFormat="1" ht="15" customHeight="1" x14ac:dyDescent="0.2">
      <c r="A16" s="120"/>
      <c r="B16" s="119"/>
      <c r="C16" s="258" t="s">
        <v>107</v>
      </c>
      <c r="E16" s="113">
        <v>38.619275461380724</v>
      </c>
      <c r="F16" s="115">
        <v>565</v>
      </c>
      <c r="G16" s="114">
        <v>586</v>
      </c>
      <c r="H16" s="114">
        <v>599</v>
      </c>
      <c r="I16" s="114">
        <v>537</v>
      </c>
      <c r="J16" s="140">
        <v>568</v>
      </c>
      <c r="K16" s="114">
        <v>-3</v>
      </c>
      <c r="L16" s="116">
        <v>-0.528169014084507</v>
      </c>
    </row>
    <row r="17" spans="1:12" s="110" customFormat="1" ht="15" customHeight="1" x14ac:dyDescent="0.2">
      <c r="A17" s="120"/>
      <c r="B17" s="121" t="s">
        <v>109</v>
      </c>
      <c r="C17" s="258"/>
      <c r="E17" s="113">
        <v>67.208271787296894</v>
      </c>
      <c r="F17" s="115">
        <v>10465</v>
      </c>
      <c r="G17" s="114">
        <v>10414</v>
      </c>
      <c r="H17" s="114">
        <v>10607</v>
      </c>
      <c r="I17" s="114">
        <v>10401</v>
      </c>
      <c r="J17" s="140">
        <v>10387</v>
      </c>
      <c r="K17" s="114">
        <v>78</v>
      </c>
      <c r="L17" s="116">
        <v>0.75093867334167708</v>
      </c>
    </row>
    <row r="18" spans="1:12" s="110" customFormat="1" ht="15" customHeight="1" x14ac:dyDescent="0.2">
      <c r="A18" s="120"/>
      <c r="B18" s="119"/>
      <c r="C18" s="258" t="s">
        <v>106</v>
      </c>
      <c r="E18" s="113">
        <v>58.289536550406119</v>
      </c>
      <c r="F18" s="115">
        <v>6100</v>
      </c>
      <c r="G18" s="114">
        <v>6073</v>
      </c>
      <c r="H18" s="114">
        <v>6240</v>
      </c>
      <c r="I18" s="114">
        <v>6134</v>
      </c>
      <c r="J18" s="140">
        <v>6125</v>
      </c>
      <c r="K18" s="114">
        <v>-25</v>
      </c>
      <c r="L18" s="116">
        <v>-0.40816326530612246</v>
      </c>
    </row>
    <row r="19" spans="1:12" s="110" customFormat="1" ht="15" customHeight="1" x14ac:dyDescent="0.2">
      <c r="A19" s="120"/>
      <c r="B19" s="119"/>
      <c r="C19" s="258" t="s">
        <v>107</v>
      </c>
      <c r="E19" s="113">
        <v>41.710463449593881</v>
      </c>
      <c r="F19" s="115">
        <v>4365</v>
      </c>
      <c r="G19" s="114">
        <v>4341</v>
      </c>
      <c r="H19" s="114">
        <v>4367</v>
      </c>
      <c r="I19" s="114">
        <v>4267</v>
      </c>
      <c r="J19" s="140">
        <v>4262</v>
      </c>
      <c r="K19" s="114">
        <v>103</v>
      </c>
      <c r="L19" s="116">
        <v>2.4167057719380574</v>
      </c>
    </row>
    <row r="20" spans="1:12" s="110" customFormat="1" ht="15" customHeight="1" x14ac:dyDescent="0.2">
      <c r="A20" s="120"/>
      <c r="B20" s="121" t="s">
        <v>110</v>
      </c>
      <c r="C20" s="258"/>
      <c r="E20" s="113">
        <v>22.329972384561042</v>
      </c>
      <c r="F20" s="115">
        <v>3477</v>
      </c>
      <c r="G20" s="114">
        <v>3458</v>
      </c>
      <c r="H20" s="114">
        <v>3476</v>
      </c>
      <c r="I20" s="114">
        <v>3400</v>
      </c>
      <c r="J20" s="140">
        <v>3364</v>
      </c>
      <c r="K20" s="114">
        <v>113</v>
      </c>
      <c r="L20" s="116">
        <v>3.3590963139120094</v>
      </c>
    </row>
    <row r="21" spans="1:12" s="110" customFormat="1" ht="15" customHeight="1" x14ac:dyDescent="0.2">
      <c r="A21" s="120"/>
      <c r="B21" s="119"/>
      <c r="C21" s="258" t="s">
        <v>106</v>
      </c>
      <c r="E21" s="113">
        <v>55.967788323267186</v>
      </c>
      <c r="F21" s="115">
        <v>1946</v>
      </c>
      <c r="G21" s="114">
        <v>1919</v>
      </c>
      <c r="H21" s="114">
        <v>1937</v>
      </c>
      <c r="I21" s="114">
        <v>1909</v>
      </c>
      <c r="J21" s="140">
        <v>1884</v>
      </c>
      <c r="K21" s="114">
        <v>62</v>
      </c>
      <c r="L21" s="116">
        <v>3.2908704883227178</v>
      </c>
    </row>
    <row r="22" spans="1:12" s="110" customFormat="1" ht="15" customHeight="1" x14ac:dyDescent="0.2">
      <c r="A22" s="120"/>
      <c r="B22" s="119"/>
      <c r="C22" s="258" t="s">
        <v>107</v>
      </c>
      <c r="E22" s="113">
        <v>44.032211676732814</v>
      </c>
      <c r="F22" s="115">
        <v>1531</v>
      </c>
      <c r="G22" s="114">
        <v>1539</v>
      </c>
      <c r="H22" s="114">
        <v>1539</v>
      </c>
      <c r="I22" s="114">
        <v>1491</v>
      </c>
      <c r="J22" s="140">
        <v>1480</v>
      </c>
      <c r="K22" s="114">
        <v>51</v>
      </c>
      <c r="L22" s="116">
        <v>3.4459459459459461</v>
      </c>
    </row>
    <row r="23" spans="1:12" s="110" customFormat="1" ht="15" customHeight="1" x14ac:dyDescent="0.2">
      <c r="A23" s="120"/>
      <c r="B23" s="121" t="s">
        <v>111</v>
      </c>
      <c r="C23" s="258"/>
      <c r="E23" s="113">
        <v>1.0660843876436965</v>
      </c>
      <c r="F23" s="115">
        <v>166</v>
      </c>
      <c r="G23" s="114">
        <v>187</v>
      </c>
      <c r="H23" s="114">
        <v>185</v>
      </c>
      <c r="I23" s="114">
        <v>178</v>
      </c>
      <c r="J23" s="140">
        <v>160</v>
      </c>
      <c r="K23" s="114">
        <v>6</v>
      </c>
      <c r="L23" s="116">
        <v>3.75</v>
      </c>
    </row>
    <row r="24" spans="1:12" s="110" customFormat="1" ht="15" customHeight="1" x14ac:dyDescent="0.2">
      <c r="A24" s="120"/>
      <c r="B24" s="119"/>
      <c r="C24" s="258" t="s">
        <v>106</v>
      </c>
      <c r="E24" s="113">
        <v>64.4578313253012</v>
      </c>
      <c r="F24" s="115">
        <v>107</v>
      </c>
      <c r="G24" s="114">
        <v>118</v>
      </c>
      <c r="H24" s="114">
        <v>114</v>
      </c>
      <c r="I24" s="114">
        <v>109</v>
      </c>
      <c r="J24" s="140">
        <v>102</v>
      </c>
      <c r="K24" s="114">
        <v>5</v>
      </c>
      <c r="L24" s="116">
        <v>4.9019607843137258</v>
      </c>
    </row>
    <row r="25" spans="1:12" s="110" customFormat="1" ht="15" customHeight="1" x14ac:dyDescent="0.2">
      <c r="A25" s="120"/>
      <c r="B25" s="119"/>
      <c r="C25" s="258" t="s">
        <v>107</v>
      </c>
      <c r="E25" s="113">
        <v>35.542168674698793</v>
      </c>
      <c r="F25" s="115">
        <v>59</v>
      </c>
      <c r="G25" s="114">
        <v>69</v>
      </c>
      <c r="H25" s="114">
        <v>71</v>
      </c>
      <c r="I25" s="114">
        <v>69</v>
      </c>
      <c r="J25" s="140">
        <v>58</v>
      </c>
      <c r="K25" s="114">
        <v>1</v>
      </c>
      <c r="L25" s="116">
        <v>1.7241379310344827</v>
      </c>
    </row>
    <row r="26" spans="1:12" s="110" customFormat="1" ht="15" customHeight="1" x14ac:dyDescent="0.2">
      <c r="A26" s="120"/>
      <c r="C26" s="121" t="s">
        <v>187</v>
      </c>
      <c r="D26" s="110" t="s">
        <v>188</v>
      </c>
      <c r="E26" s="113">
        <v>0.30826536510179181</v>
      </c>
      <c r="F26" s="115">
        <v>48</v>
      </c>
      <c r="G26" s="114">
        <v>60</v>
      </c>
      <c r="H26" s="114">
        <v>57</v>
      </c>
      <c r="I26" s="114">
        <v>51</v>
      </c>
      <c r="J26" s="140">
        <v>40</v>
      </c>
      <c r="K26" s="114">
        <v>8</v>
      </c>
      <c r="L26" s="116">
        <v>20</v>
      </c>
    </row>
    <row r="27" spans="1:12" s="110" customFormat="1" ht="15" customHeight="1" x14ac:dyDescent="0.2">
      <c r="A27" s="120"/>
      <c r="B27" s="119"/>
      <c r="D27" s="259" t="s">
        <v>106</v>
      </c>
      <c r="E27" s="113">
        <v>60.416666666666664</v>
      </c>
      <c r="F27" s="115">
        <v>29</v>
      </c>
      <c r="G27" s="114">
        <v>34</v>
      </c>
      <c r="H27" s="114">
        <v>30</v>
      </c>
      <c r="I27" s="114">
        <v>24</v>
      </c>
      <c r="J27" s="140">
        <v>17</v>
      </c>
      <c r="K27" s="114">
        <v>12</v>
      </c>
      <c r="L27" s="116">
        <v>70.588235294117652</v>
      </c>
    </row>
    <row r="28" spans="1:12" s="110" customFormat="1" ht="15" customHeight="1" x14ac:dyDescent="0.2">
      <c r="A28" s="120"/>
      <c r="B28" s="119"/>
      <c r="D28" s="259" t="s">
        <v>107</v>
      </c>
      <c r="E28" s="113">
        <v>39.583333333333336</v>
      </c>
      <c r="F28" s="115">
        <v>19</v>
      </c>
      <c r="G28" s="114">
        <v>26</v>
      </c>
      <c r="H28" s="114">
        <v>27</v>
      </c>
      <c r="I28" s="114">
        <v>27</v>
      </c>
      <c r="J28" s="140">
        <v>23</v>
      </c>
      <c r="K28" s="114">
        <v>-4</v>
      </c>
      <c r="L28" s="116">
        <v>-17.391304347826086</v>
      </c>
    </row>
    <row r="29" spans="1:12" s="110" customFormat="1" ht="24.95" customHeight="1" x14ac:dyDescent="0.2">
      <c r="A29" s="604" t="s">
        <v>189</v>
      </c>
      <c r="B29" s="605"/>
      <c r="C29" s="605"/>
      <c r="D29" s="606"/>
      <c r="E29" s="113">
        <v>86.494123691477753</v>
      </c>
      <c r="F29" s="115">
        <v>13468</v>
      </c>
      <c r="G29" s="114">
        <v>13504</v>
      </c>
      <c r="H29" s="114">
        <v>13671</v>
      </c>
      <c r="I29" s="114">
        <v>13317</v>
      </c>
      <c r="J29" s="140">
        <v>13395</v>
      </c>
      <c r="K29" s="114">
        <v>73</v>
      </c>
      <c r="L29" s="116">
        <v>0.54497946995147439</v>
      </c>
    </row>
    <row r="30" spans="1:12" s="110" customFormat="1" ht="15" customHeight="1" x14ac:dyDescent="0.2">
      <c r="A30" s="120"/>
      <c r="B30" s="119"/>
      <c r="C30" s="258" t="s">
        <v>106</v>
      </c>
      <c r="E30" s="113">
        <v>55.034155034155035</v>
      </c>
      <c r="F30" s="115">
        <v>7412</v>
      </c>
      <c r="G30" s="114">
        <v>7444</v>
      </c>
      <c r="H30" s="114">
        <v>7579</v>
      </c>
      <c r="I30" s="114">
        <v>7410</v>
      </c>
      <c r="J30" s="140">
        <v>7482</v>
      </c>
      <c r="K30" s="114">
        <v>-70</v>
      </c>
      <c r="L30" s="116">
        <v>-0.93557872226677363</v>
      </c>
    </row>
    <row r="31" spans="1:12" s="110" customFormat="1" ht="15" customHeight="1" x14ac:dyDescent="0.2">
      <c r="A31" s="120"/>
      <c r="B31" s="119"/>
      <c r="C31" s="258" t="s">
        <v>107</v>
      </c>
      <c r="E31" s="113">
        <v>44.965844965844965</v>
      </c>
      <c r="F31" s="115">
        <v>6056</v>
      </c>
      <c r="G31" s="114">
        <v>6060</v>
      </c>
      <c r="H31" s="114">
        <v>6092</v>
      </c>
      <c r="I31" s="114">
        <v>5907</v>
      </c>
      <c r="J31" s="140">
        <v>5913</v>
      </c>
      <c r="K31" s="114">
        <v>143</v>
      </c>
      <c r="L31" s="116">
        <v>2.4184001352951126</v>
      </c>
    </row>
    <row r="32" spans="1:12" s="110" customFormat="1" ht="15" customHeight="1" x14ac:dyDescent="0.2">
      <c r="A32" s="120"/>
      <c r="B32" s="119" t="s">
        <v>117</v>
      </c>
      <c r="C32" s="258"/>
      <c r="E32" s="113">
        <v>13.473765332990816</v>
      </c>
      <c r="F32" s="115">
        <v>2098</v>
      </c>
      <c r="G32" s="114">
        <v>2058</v>
      </c>
      <c r="H32" s="114">
        <v>2195</v>
      </c>
      <c r="I32" s="114">
        <v>2064</v>
      </c>
      <c r="J32" s="140">
        <v>2007</v>
      </c>
      <c r="K32" s="114">
        <v>91</v>
      </c>
      <c r="L32" s="116">
        <v>4.5341305430991525</v>
      </c>
    </row>
    <row r="33" spans="1:12" s="110" customFormat="1" ht="15" customHeight="1" x14ac:dyDescent="0.2">
      <c r="A33" s="120"/>
      <c r="B33" s="119"/>
      <c r="C33" s="258" t="s">
        <v>106</v>
      </c>
      <c r="E33" s="113">
        <v>78.026692087702571</v>
      </c>
      <c r="F33" s="115">
        <v>1637</v>
      </c>
      <c r="G33" s="114">
        <v>1587</v>
      </c>
      <c r="H33" s="114">
        <v>1715</v>
      </c>
      <c r="I33" s="114">
        <v>1610</v>
      </c>
      <c r="J33" s="140">
        <v>1554</v>
      </c>
      <c r="K33" s="114">
        <v>83</v>
      </c>
      <c r="L33" s="116">
        <v>5.3410553410553412</v>
      </c>
    </row>
    <row r="34" spans="1:12" s="110" customFormat="1" ht="15" customHeight="1" x14ac:dyDescent="0.2">
      <c r="A34" s="120"/>
      <c r="B34" s="119"/>
      <c r="C34" s="258" t="s">
        <v>107</v>
      </c>
      <c r="E34" s="113">
        <v>21.973307912297425</v>
      </c>
      <c r="F34" s="115">
        <v>461</v>
      </c>
      <c r="G34" s="114">
        <v>471</v>
      </c>
      <c r="H34" s="114">
        <v>480</v>
      </c>
      <c r="I34" s="114">
        <v>454</v>
      </c>
      <c r="J34" s="140">
        <v>453</v>
      </c>
      <c r="K34" s="114">
        <v>8</v>
      </c>
      <c r="L34" s="116">
        <v>1.7660044150110374</v>
      </c>
    </row>
    <row r="35" spans="1:12" s="110" customFormat="1" ht="24.95" customHeight="1" x14ac:dyDescent="0.2">
      <c r="A35" s="604" t="s">
        <v>190</v>
      </c>
      <c r="B35" s="605"/>
      <c r="C35" s="605"/>
      <c r="D35" s="606"/>
      <c r="E35" s="113">
        <v>75.017661036542293</v>
      </c>
      <c r="F35" s="115">
        <v>11681</v>
      </c>
      <c r="G35" s="114">
        <v>11665</v>
      </c>
      <c r="H35" s="114">
        <v>12008</v>
      </c>
      <c r="I35" s="114">
        <v>11608</v>
      </c>
      <c r="J35" s="140">
        <v>11674</v>
      </c>
      <c r="K35" s="114">
        <v>7</v>
      </c>
      <c r="L35" s="116">
        <v>5.9962309405516535E-2</v>
      </c>
    </row>
    <row r="36" spans="1:12" s="110" customFormat="1" ht="15" customHeight="1" x14ac:dyDescent="0.2">
      <c r="A36" s="120"/>
      <c r="B36" s="119"/>
      <c r="C36" s="258" t="s">
        <v>106</v>
      </c>
      <c r="E36" s="113">
        <v>72.211283280541053</v>
      </c>
      <c r="F36" s="115">
        <v>8435</v>
      </c>
      <c r="G36" s="114">
        <v>8405</v>
      </c>
      <c r="H36" s="114">
        <v>8677</v>
      </c>
      <c r="I36" s="114">
        <v>8410</v>
      </c>
      <c r="J36" s="140">
        <v>8438</v>
      </c>
      <c r="K36" s="114">
        <v>-3</v>
      </c>
      <c r="L36" s="116">
        <v>-3.5553448684522398E-2</v>
      </c>
    </row>
    <row r="37" spans="1:12" s="110" customFormat="1" ht="15" customHeight="1" x14ac:dyDescent="0.2">
      <c r="A37" s="120"/>
      <c r="B37" s="119"/>
      <c r="C37" s="258" t="s">
        <v>107</v>
      </c>
      <c r="E37" s="113">
        <v>27.78871671945895</v>
      </c>
      <c r="F37" s="115">
        <v>3246</v>
      </c>
      <c r="G37" s="114">
        <v>3260</v>
      </c>
      <c r="H37" s="114">
        <v>3331</v>
      </c>
      <c r="I37" s="114">
        <v>3198</v>
      </c>
      <c r="J37" s="140">
        <v>3236</v>
      </c>
      <c r="K37" s="114">
        <v>10</v>
      </c>
      <c r="L37" s="116">
        <v>0.30902348578491967</v>
      </c>
    </row>
    <row r="38" spans="1:12" s="110" customFormat="1" ht="15" customHeight="1" x14ac:dyDescent="0.2">
      <c r="A38" s="120"/>
      <c r="B38" s="119" t="s">
        <v>182</v>
      </c>
      <c r="C38" s="258"/>
      <c r="E38" s="113">
        <v>24.98233896345771</v>
      </c>
      <c r="F38" s="115">
        <v>3890</v>
      </c>
      <c r="G38" s="114">
        <v>3903</v>
      </c>
      <c r="H38" s="114">
        <v>3865</v>
      </c>
      <c r="I38" s="114">
        <v>3778</v>
      </c>
      <c r="J38" s="140">
        <v>3732</v>
      </c>
      <c r="K38" s="114">
        <v>158</v>
      </c>
      <c r="L38" s="116">
        <v>4.2336548767416931</v>
      </c>
    </row>
    <row r="39" spans="1:12" s="110" customFormat="1" ht="15" customHeight="1" x14ac:dyDescent="0.2">
      <c r="A39" s="120"/>
      <c r="B39" s="119"/>
      <c r="C39" s="258" t="s">
        <v>106</v>
      </c>
      <c r="E39" s="113">
        <v>15.83547557840617</v>
      </c>
      <c r="F39" s="115">
        <v>616</v>
      </c>
      <c r="G39" s="114">
        <v>628</v>
      </c>
      <c r="H39" s="114">
        <v>620</v>
      </c>
      <c r="I39" s="114">
        <v>612</v>
      </c>
      <c r="J39" s="140">
        <v>600</v>
      </c>
      <c r="K39" s="114">
        <v>16</v>
      </c>
      <c r="L39" s="116">
        <v>2.6666666666666665</v>
      </c>
    </row>
    <row r="40" spans="1:12" s="110" customFormat="1" ht="15" customHeight="1" x14ac:dyDescent="0.2">
      <c r="A40" s="120"/>
      <c r="B40" s="119"/>
      <c r="C40" s="258" t="s">
        <v>107</v>
      </c>
      <c r="E40" s="113">
        <v>84.164524421593825</v>
      </c>
      <c r="F40" s="115">
        <v>3274</v>
      </c>
      <c r="G40" s="114">
        <v>3275</v>
      </c>
      <c r="H40" s="114">
        <v>3245</v>
      </c>
      <c r="I40" s="114">
        <v>3166</v>
      </c>
      <c r="J40" s="140">
        <v>3132</v>
      </c>
      <c r="K40" s="114">
        <v>142</v>
      </c>
      <c r="L40" s="116">
        <v>4.5338441890166026</v>
      </c>
    </row>
    <row r="41" spans="1:12" s="110" customFormat="1" ht="24.75" customHeight="1" x14ac:dyDescent="0.2">
      <c r="A41" s="604" t="s">
        <v>517</v>
      </c>
      <c r="B41" s="605"/>
      <c r="C41" s="605"/>
      <c r="D41" s="606"/>
      <c r="E41" s="113">
        <v>4.8487573052469335</v>
      </c>
      <c r="F41" s="115">
        <v>755</v>
      </c>
      <c r="G41" s="114">
        <v>834</v>
      </c>
      <c r="H41" s="114">
        <v>886</v>
      </c>
      <c r="I41" s="114">
        <v>639</v>
      </c>
      <c r="J41" s="140">
        <v>759</v>
      </c>
      <c r="K41" s="114">
        <v>-4</v>
      </c>
      <c r="L41" s="116">
        <v>-0.5270092226613966</v>
      </c>
    </row>
    <row r="42" spans="1:12" s="110" customFormat="1" ht="15" customHeight="1" x14ac:dyDescent="0.2">
      <c r="A42" s="120"/>
      <c r="B42" s="119"/>
      <c r="C42" s="258" t="s">
        <v>106</v>
      </c>
      <c r="E42" s="113">
        <v>58.145695364238414</v>
      </c>
      <c r="F42" s="115">
        <v>439</v>
      </c>
      <c r="G42" s="114">
        <v>507</v>
      </c>
      <c r="H42" s="114">
        <v>538</v>
      </c>
      <c r="I42" s="114">
        <v>381</v>
      </c>
      <c r="J42" s="140">
        <v>442</v>
      </c>
      <c r="K42" s="114">
        <v>-3</v>
      </c>
      <c r="L42" s="116">
        <v>-0.67873303167420818</v>
      </c>
    </row>
    <row r="43" spans="1:12" s="110" customFormat="1" ht="15" customHeight="1" x14ac:dyDescent="0.2">
      <c r="A43" s="123"/>
      <c r="B43" s="124"/>
      <c r="C43" s="260" t="s">
        <v>107</v>
      </c>
      <c r="D43" s="261"/>
      <c r="E43" s="125">
        <v>41.854304635761586</v>
      </c>
      <c r="F43" s="143">
        <v>316</v>
      </c>
      <c r="G43" s="144">
        <v>327</v>
      </c>
      <c r="H43" s="144">
        <v>348</v>
      </c>
      <c r="I43" s="144">
        <v>258</v>
      </c>
      <c r="J43" s="145">
        <v>317</v>
      </c>
      <c r="K43" s="144">
        <v>-1</v>
      </c>
      <c r="L43" s="146">
        <v>-0.31545741324921134</v>
      </c>
    </row>
    <row r="44" spans="1:12" s="110" customFormat="1" ht="45.75" customHeight="1" x14ac:dyDescent="0.2">
      <c r="A44" s="604" t="s">
        <v>191</v>
      </c>
      <c r="B44" s="605"/>
      <c r="C44" s="605"/>
      <c r="D44" s="606"/>
      <c r="E44" s="113">
        <v>9.6332926594309934E-2</v>
      </c>
      <c r="F44" s="115">
        <v>15</v>
      </c>
      <c r="G44" s="114">
        <v>15</v>
      </c>
      <c r="H44" s="114">
        <v>15</v>
      </c>
      <c r="I44" s="114">
        <v>18</v>
      </c>
      <c r="J44" s="140">
        <v>21</v>
      </c>
      <c r="K44" s="114">
        <v>-6</v>
      </c>
      <c r="L44" s="116">
        <v>-28.571428571428573</v>
      </c>
    </row>
    <row r="45" spans="1:12" s="110" customFormat="1" ht="15" customHeight="1" x14ac:dyDescent="0.2">
      <c r="A45" s="120"/>
      <c r="B45" s="119"/>
      <c r="C45" s="258" t="s">
        <v>106</v>
      </c>
      <c r="E45" s="113">
        <v>60</v>
      </c>
      <c r="F45" s="115">
        <v>9</v>
      </c>
      <c r="G45" s="114">
        <v>9</v>
      </c>
      <c r="H45" s="114">
        <v>9</v>
      </c>
      <c r="I45" s="114">
        <v>13</v>
      </c>
      <c r="J45" s="140">
        <v>14</v>
      </c>
      <c r="K45" s="114">
        <v>-5</v>
      </c>
      <c r="L45" s="116">
        <v>-35.714285714285715</v>
      </c>
    </row>
    <row r="46" spans="1:12" s="110" customFormat="1" ht="15" customHeight="1" x14ac:dyDescent="0.2">
      <c r="A46" s="123"/>
      <c r="B46" s="124"/>
      <c r="C46" s="260" t="s">
        <v>107</v>
      </c>
      <c r="D46" s="261"/>
      <c r="E46" s="125">
        <v>40</v>
      </c>
      <c r="F46" s="143">
        <v>6</v>
      </c>
      <c r="G46" s="144">
        <v>6</v>
      </c>
      <c r="H46" s="144">
        <v>6</v>
      </c>
      <c r="I46" s="144">
        <v>5</v>
      </c>
      <c r="J46" s="145">
        <v>7</v>
      </c>
      <c r="K46" s="144">
        <v>-1</v>
      </c>
      <c r="L46" s="146">
        <v>-14.285714285714286</v>
      </c>
    </row>
    <row r="47" spans="1:12" s="110" customFormat="1" ht="39" customHeight="1" x14ac:dyDescent="0.2">
      <c r="A47" s="604" t="s">
        <v>518</v>
      </c>
      <c r="B47" s="607"/>
      <c r="C47" s="607"/>
      <c r="D47" s="608"/>
      <c r="E47" s="113">
        <v>0.16055487765718324</v>
      </c>
      <c r="F47" s="115">
        <v>25</v>
      </c>
      <c r="G47" s="114">
        <v>21</v>
      </c>
      <c r="H47" s="114">
        <v>19</v>
      </c>
      <c r="I47" s="114">
        <v>23</v>
      </c>
      <c r="J47" s="140">
        <v>25</v>
      </c>
      <c r="K47" s="114">
        <v>0</v>
      </c>
      <c r="L47" s="116">
        <v>0</v>
      </c>
    </row>
    <row r="48" spans="1:12" s="110" customFormat="1" ht="15" customHeight="1" x14ac:dyDescent="0.2">
      <c r="A48" s="120"/>
      <c r="B48" s="119"/>
      <c r="C48" s="258" t="s">
        <v>106</v>
      </c>
      <c r="E48" s="113">
        <v>24</v>
      </c>
      <c r="F48" s="115">
        <v>6</v>
      </c>
      <c r="G48" s="114">
        <v>5</v>
      </c>
      <c r="H48" s="114">
        <v>4</v>
      </c>
      <c r="I48" s="114">
        <v>8</v>
      </c>
      <c r="J48" s="140">
        <v>10</v>
      </c>
      <c r="K48" s="114">
        <v>-4</v>
      </c>
      <c r="L48" s="116">
        <v>-40</v>
      </c>
    </row>
    <row r="49" spans="1:12" s="110" customFormat="1" ht="15" customHeight="1" x14ac:dyDescent="0.2">
      <c r="A49" s="123"/>
      <c r="B49" s="124"/>
      <c r="C49" s="260" t="s">
        <v>107</v>
      </c>
      <c r="D49" s="261"/>
      <c r="E49" s="125">
        <v>76</v>
      </c>
      <c r="F49" s="143">
        <v>19</v>
      </c>
      <c r="G49" s="144">
        <v>16</v>
      </c>
      <c r="H49" s="144">
        <v>15</v>
      </c>
      <c r="I49" s="144">
        <v>15</v>
      </c>
      <c r="J49" s="145">
        <v>15</v>
      </c>
      <c r="K49" s="144">
        <v>4</v>
      </c>
      <c r="L49" s="146">
        <v>26.666666666666668</v>
      </c>
    </row>
    <row r="50" spans="1:12" s="110" customFormat="1" ht="24.95" customHeight="1" x14ac:dyDescent="0.2">
      <c r="A50" s="609" t="s">
        <v>192</v>
      </c>
      <c r="B50" s="610"/>
      <c r="C50" s="610"/>
      <c r="D50" s="611"/>
      <c r="E50" s="262">
        <v>11.977393873225868</v>
      </c>
      <c r="F50" s="263">
        <v>1865</v>
      </c>
      <c r="G50" s="264">
        <v>1925</v>
      </c>
      <c r="H50" s="264">
        <v>1969</v>
      </c>
      <c r="I50" s="264">
        <v>1800</v>
      </c>
      <c r="J50" s="265">
        <v>1827</v>
      </c>
      <c r="K50" s="263">
        <v>38</v>
      </c>
      <c r="L50" s="266">
        <v>2.0799124247400109</v>
      </c>
    </row>
    <row r="51" spans="1:12" s="110" customFormat="1" ht="15" customHeight="1" x14ac:dyDescent="0.2">
      <c r="A51" s="120"/>
      <c r="B51" s="119"/>
      <c r="C51" s="258" t="s">
        <v>106</v>
      </c>
      <c r="E51" s="113">
        <v>53.351206434316353</v>
      </c>
      <c r="F51" s="115">
        <v>995</v>
      </c>
      <c r="G51" s="114">
        <v>1028</v>
      </c>
      <c r="H51" s="114">
        <v>1071</v>
      </c>
      <c r="I51" s="114">
        <v>967</v>
      </c>
      <c r="J51" s="140">
        <v>979</v>
      </c>
      <c r="K51" s="114">
        <v>16</v>
      </c>
      <c r="L51" s="116">
        <v>1.634320735444331</v>
      </c>
    </row>
    <row r="52" spans="1:12" s="110" customFormat="1" ht="15" customHeight="1" x14ac:dyDescent="0.2">
      <c r="A52" s="120"/>
      <c r="B52" s="119"/>
      <c r="C52" s="258" t="s">
        <v>107</v>
      </c>
      <c r="E52" s="113">
        <v>46.648793565683647</v>
      </c>
      <c r="F52" s="115">
        <v>870</v>
      </c>
      <c r="G52" s="114">
        <v>897</v>
      </c>
      <c r="H52" s="114">
        <v>898</v>
      </c>
      <c r="I52" s="114">
        <v>833</v>
      </c>
      <c r="J52" s="140">
        <v>848</v>
      </c>
      <c r="K52" s="114">
        <v>22</v>
      </c>
      <c r="L52" s="116">
        <v>2.5943396226415096</v>
      </c>
    </row>
    <row r="53" spans="1:12" s="110" customFormat="1" ht="15" customHeight="1" x14ac:dyDescent="0.2">
      <c r="A53" s="120"/>
      <c r="B53" s="119"/>
      <c r="C53" s="258" t="s">
        <v>187</v>
      </c>
      <c r="D53" s="110" t="s">
        <v>193</v>
      </c>
      <c r="E53" s="113">
        <v>29.812332439678283</v>
      </c>
      <c r="F53" s="115">
        <v>556</v>
      </c>
      <c r="G53" s="114">
        <v>634</v>
      </c>
      <c r="H53" s="114">
        <v>686</v>
      </c>
      <c r="I53" s="114">
        <v>485</v>
      </c>
      <c r="J53" s="140">
        <v>544</v>
      </c>
      <c r="K53" s="114">
        <v>12</v>
      </c>
      <c r="L53" s="116">
        <v>2.2058823529411766</v>
      </c>
    </row>
    <row r="54" spans="1:12" s="110" customFormat="1" ht="15" customHeight="1" x14ac:dyDescent="0.2">
      <c r="A54" s="120"/>
      <c r="B54" s="119"/>
      <c r="D54" s="267" t="s">
        <v>194</v>
      </c>
      <c r="E54" s="113">
        <v>61.330935251798564</v>
      </c>
      <c r="F54" s="115">
        <v>341</v>
      </c>
      <c r="G54" s="114">
        <v>394</v>
      </c>
      <c r="H54" s="114">
        <v>431</v>
      </c>
      <c r="I54" s="114">
        <v>313</v>
      </c>
      <c r="J54" s="140">
        <v>341</v>
      </c>
      <c r="K54" s="114">
        <v>0</v>
      </c>
      <c r="L54" s="116">
        <v>0</v>
      </c>
    </row>
    <row r="55" spans="1:12" s="110" customFormat="1" ht="15" customHeight="1" x14ac:dyDescent="0.2">
      <c r="A55" s="120"/>
      <c r="B55" s="119"/>
      <c r="D55" s="267" t="s">
        <v>195</v>
      </c>
      <c r="E55" s="113">
        <v>38.669064748201436</v>
      </c>
      <c r="F55" s="115">
        <v>215</v>
      </c>
      <c r="G55" s="114">
        <v>240</v>
      </c>
      <c r="H55" s="114">
        <v>255</v>
      </c>
      <c r="I55" s="114">
        <v>172</v>
      </c>
      <c r="J55" s="140">
        <v>203</v>
      </c>
      <c r="K55" s="114">
        <v>12</v>
      </c>
      <c r="L55" s="116">
        <v>5.9113300492610836</v>
      </c>
    </row>
    <row r="56" spans="1:12" s="110" customFormat="1" ht="15" customHeight="1" x14ac:dyDescent="0.2">
      <c r="A56" s="120"/>
      <c r="B56" s="119" t="s">
        <v>196</v>
      </c>
      <c r="C56" s="258"/>
      <c r="E56" s="113">
        <v>67.330293494316351</v>
      </c>
      <c r="F56" s="115">
        <v>10484</v>
      </c>
      <c r="G56" s="114">
        <v>10468</v>
      </c>
      <c r="H56" s="114">
        <v>10654</v>
      </c>
      <c r="I56" s="114">
        <v>10434</v>
      </c>
      <c r="J56" s="140">
        <v>10464</v>
      </c>
      <c r="K56" s="114">
        <v>20</v>
      </c>
      <c r="L56" s="116">
        <v>0.19113149847094801</v>
      </c>
    </row>
    <row r="57" spans="1:12" s="110" customFormat="1" ht="15" customHeight="1" x14ac:dyDescent="0.2">
      <c r="A57" s="120"/>
      <c r="B57" s="119"/>
      <c r="C57" s="258" t="s">
        <v>106</v>
      </c>
      <c r="E57" s="113">
        <v>56.238077069820676</v>
      </c>
      <c r="F57" s="115">
        <v>5896</v>
      </c>
      <c r="G57" s="114">
        <v>5878</v>
      </c>
      <c r="H57" s="114">
        <v>6031</v>
      </c>
      <c r="I57" s="114">
        <v>5925</v>
      </c>
      <c r="J57" s="140">
        <v>5958</v>
      </c>
      <c r="K57" s="114">
        <v>-62</v>
      </c>
      <c r="L57" s="116">
        <v>-1.0406176569318564</v>
      </c>
    </row>
    <row r="58" spans="1:12" s="110" customFormat="1" ht="15" customHeight="1" x14ac:dyDescent="0.2">
      <c r="A58" s="120"/>
      <c r="B58" s="119"/>
      <c r="C58" s="258" t="s">
        <v>107</v>
      </c>
      <c r="E58" s="113">
        <v>43.761922930179324</v>
      </c>
      <c r="F58" s="115">
        <v>4588</v>
      </c>
      <c r="G58" s="114">
        <v>4590</v>
      </c>
      <c r="H58" s="114">
        <v>4623</v>
      </c>
      <c r="I58" s="114">
        <v>4509</v>
      </c>
      <c r="J58" s="140">
        <v>4506</v>
      </c>
      <c r="K58" s="114">
        <v>82</v>
      </c>
      <c r="L58" s="116">
        <v>1.8197958277851753</v>
      </c>
    </row>
    <row r="59" spans="1:12" s="110" customFormat="1" ht="15" customHeight="1" x14ac:dyDescent="0.2">
      <c r="A59" s="120"/>
      <c r="B59" s="119"/>
      <c r="C59" s="258" t="s">
        <v>105</v>
      </c>
      <c r="D59" s="110" t="s">
        <v>197</v>
      </c>
      <c r="E59" s="113">
        <v>94.229301793208705</v>
      </c>
      <c r="F59" s="115">
        <v>9879</v>
      </c>
      <c r="G59" s="114">
        <v>9864</v>
      </c>
      <c r="H59" s="114">
        <v>10037</v>
      </c>
      <c r="I59" s="114">
        <v>9829</v>
      </c>
      <c r="J59" s="140">
        <v>9866</v>
      </c>
      <c r="K59" s="114">
        <v>13</v>
      </c>
      <c r="L59" s="116">
        <v>0.13176565984188121</v>
      </c>
    </row>
    <row r="60" spans="1:12" s="110" customFormat="1" ht="15" customHeight="1" x14ac:dyDescent="0.2">
      <c r="A60" s="120"/>
      <c r="B60" s="119"/>
      <c r="C60" s="258"/>
      <c r="D60" s="267" t="s">
        <v>198</v>
      </c>
      <c r="E60" s="113">
        <v>54.90434254479198</v>
      </c>
      <c r="F60" s="115">
        <v>5424</v>
      </c>
      <c r="G60" s="114">
        <v>5401</v>
      </c>
      <c r="H60" s="114">
        <v>5549</v>
      </c>
      <c r="I60" s="114">
        <v>5449</v>
      </c>
      <c r="J60" s="140">
        <v>5485</v>
      </c>
      <c r="K60" s="114">
        <v>-61</v>
      </c>
      <c r="L60" s="116">
        <v>-1.1121239744758431</v>
      </c>
    </row>
    <row r="61" spans="1:12" s="110" customFormat="1" ht="15" customHeight="1" x14ac:dyDescent="0.2">
      <c r="A61" s="120"/>
      <c r="B61" s="119"/>
      <c r="C61" s="258"/>
      <c r="D61" s="267" t="s">
        <v>199</v>
      </c>
      <c r="E61" s="113">
        <v>45.09565745520802</v>
      </c>
      <c r="F61" s="115">
        <v>4455</v>
      </c>
      <c r="G61" s="114">
        <v>4463</v>
      </c>
      <c r="H61" s="114">
        <v>4488</v>
      </c>
      <c r="I61" s="114">
        <v>4380</v>
      </c>
      <c r="J61" s="140">
        <v>4381</v>
      </c>
      <c r="K61" s="114">
        <v>74</v>
      </c>
      <c r="L61" s="116">
        <v>1.6891120748687514</v>
      </c>
    </row>
    <row r="62" spans="1:12" s="110" customFormat="1" ht="15" customHeight="1" x14ac:dyDescent="0.2">
      <c r="A62" s="120"/>
      <c r="B62" s="119"/>
      <c r="C62" s="258"/>
      <c r="D62" s="258" t="s">
        <v>200</v>
      </c>
      <c r="E62" s="113">
        <v>5.7706982067913009</v>
      </c>
      <c r="F62" s="115">
        <v>605</v>
      </c>
      <c r="G62" s="114">
        <v>604</v>
      </c>
      <c r="H62" s="114">
        <v>617</v>
      </c>
      <c r="I62" s="114">
        <v>605</v>
      </c>
      <c r="J62" s="140">
        <v>598</v>
      </c>
      <c r="K62" s="114">
        <v>7</v>
      </c>
      <c r="L62" s="116">
        <v>1.1705685618729098</v>
      </c>
    </row>
    <row r="63" spans="1:12" s="110" customFormat="1" ht="15" customHeight="1" x14ac:dyDescent="0.2">
      <c r="A63" s="120"/>
      <c r="B63" s="119"/>
      <c r="C63" s="258"/>
      <c r="D63" s="267" t="s">
        <v>198</v>
      </c>
      <c r="E63" s="113">
        <v>78.016528925619838</v>
      </c>
      <c r="F63" s="115">
        <v>472</v>
      </c>
      <c r="G63" s="114">
        <v>477</v>
      </c>
      <c r="H63" s="114">
        <v>482</v>
      </c>
      <c r="I63" s="114">
        <v>476</v>
      </c>
      <c r="J63" s="140">
        <v>473</v>
      </c>
      <c r="K63" s="114">
        <v>-1</v>
      </c>
      <c r="L63" s="116">
        <v>-0.21141649048625794</v>
      </c>
    </row>
    <row r="64" spans="1:12" s="110" customFormat="1" ht="15" customHeight="1" x14ac:dyDescent="0.2">
      <c r="A64" s="120"/>
      <c r="B64" s="119"/>
      <c r="C64" s="258"/>
      <c r="D64" s="267" t="s">
        <v>199</v>
      </c>
      <c r="E64" s="113">
        <v>21.983471074380166</v>
      </c>
      <c r="F64" s="115">
        <v>133</v>
      </c>
      <c r="G64" s="114">
        <v>127</v>
      </c>
      <c r="H64" s="114">
        <v>135</v>
      </c>
      <c r="I64" s="114">
        <v>129</v>
      </c>
      <c r="J64" s="140">
        <v>125</v>
      </c>
      <c r="K64" s="114">
        <v>8</v>
      </c>
      <c r="L64" s="116">
        <v>6.4</v>
      </c>
    </row>
    <row r="65" spans="1:12" s="110" customFormat="1" ht="15" customHeight="1" x14ac:dyDescent="0.2">
      <c r="A65" s="120"/>
      <c r="B65" s="119" t="s">
        <v>201</v>
      </c>
      <c r="C65" s="258"/>
      <c r="E65" s="113">
        <v>10.185601438571704</v>
      </c>
      <c r="F65" s="115">
        <v>1586</v>
      </c>
      <c r="G65" s="114">
        <v>1565</v>
      </c>
      <c r="H65" s="114">
        <v>1544</v>
      </c>
      <c r="I65" s="114">
        <v>1532</v>
      </c>
      <c r="J65" s="140">
        <v>1524</v>
      </c>
      <c r="K65" s="114">
        <v>62</v>
      </c>
      <c r="L65" s="116">
        <v>4.0682414698162725</v>
      </c>
    </row>
    <row r="66" spans="1:12" s="110" customFormat="1" ht="15" customHeight="1" x14ac:dyDescent="0.2">
      <c r="A66" s="120"/>
      <c r="B66" s="119"/>
      <c r="C66" s="258" t="s">
        <v>106</v>
      </c>
      <c r="E66" s="113">
        <v>62.799495586380836</v>
      </c>
      <c r="F66" s="115">
        <v>996</v>
      </c>
      <c r="G66" s="114">
        <v>989</v>
      </c>
      <c r="H66" s="114">
        <v>979</v>
      </c>
      <c r="I66" s="114">
        <v>978</v>
      </c>
      <c r="J66" s="140">
        <v>975</v>
      </c>
      <c r="K66" s="114">
        <v>21</v>
      </c>
      <c r="L66" s="116">
        <v>2.1538461538461537</v>
      </c>
    </row>
    <row r="67" spans="1:12" s="110" customFormat="1" ht="15" customHeight="1" x14ac:dyDescent="0.2">
      <c r="A67" s="120"/>
      <c r="B67" s="119"/>
      <c r="C67" s="258" t="s">
        <v>107</v>
      </c>
      <c r="E67" s="113">
        <v>37.200504413619164</v>
      </c>
      <c r="F67" s="115">
        <v>590</v>
      </c>
      <c r="G67" s="114">
        <v>576</v>
      </c>
      <c r="H67" s="114">
        <v>565</v>
      </c>
      <c r="I67" s="114">
        <v>554</v>
      </c>
      <c r="J67" s="140">
        <v>549</v>
      </c>
      <c r="K67" s="114">
        <v>41</v>
      </c>
      <c r="L67" s="116">
        <v>7.4681238615664842</v>
      </c>
    </row>
    <row r="68" spans="1:12" s="110" customFormat="1" ht="15" customHeight="1" x14ac:dyDescent="0.2">
      <c r="A68" s="120"/>
      <c r="B68" s="119"/>
      <c r="C68" s="258" t="s">
        <v>105</v>
      </c>
      <c r="D68" s="110" t="s">
        <v>202</v>
      </c>
      <c r="E68" s="113">
        <v>19.419924337957124</v>
      </c>
      <c r="F68" s="115">
        <v>308</v>
      </c>
      <c r="G68" s="114">
        <v>300</v>
      </c>
      <c r="H68" s="114">
        <v>285</v>
      </c>
      <c r="I68" s="114">
        <v>277</v>
      </c>
      <c r="J68" s="140">
        <v>275</v>
      </c>
      <c r="K68" s="114">
        <v>33</v>
      </c>
      <c r="L68" s="116">
        <v>12</v>
      </c>
    </row>
    <row r="69" spans="1:12" s="110" customFormat="1" ht="15" customHeight="1" x14ac:dyDescent="0.2">
      <c r="A69" s="120"/>
      <c r="B69" s="119"/>
      <c r="C69" s="258"/>
      <c r="D69" s="267" t="s">
        <v>198</v>
      </c>
      <c r="E69" s="113">
        <v>53.896103896103895</v>
      </c>
      <c r="F69" s="115">
        <v>166</v>
      </c>
      <c r="G69" s="114">
        <v>164</v>
      </c>
      <c r="H69" s="114">
        <v>157</v>
      </c>
      <c r="I69" s="114">
        <v>154</v>
      </c>
      <c r="J69" s="140">
        <v>153</v>
      </c>
      <c r="K69" s="114">
        <v>13</v>
      </c>
      <c r="L69" s="116">
        <v>8.4967320261437909</v>
      </c>
    </row>
    <row r="70" spans="1:12" s="110" customFormat="1" ht="15" customHeight="1" x14ac:dyDescent="0.2">
      <c r="A70" s="120"/>
      <c r="B70" s="119"/>
      <c r="C70" s="258"/>
      <c r="D70" s="267" t="s">
        <v>199</v>
      </c>
      <c r="E70" s="113">
        <v>46.103896103896105</v>
      </c>
      <c r="F70" s="115">
        <v>142</v>
      </c>
      <c r="G70" s="114">
        <v>136</v>
      </c>
      <c r="H70" s="114">
        <v>128</v>
      </c>
      <c r="I70" s="114">
        <v>123</v>
      </c>
      <c r="J70" s="140">
        <v>122</v>
      </c>
      <c r="K70" s="114">
        <v>20</v>
      </c>
      <c r="L70" s="116">
        <v>16.393442622950818</v>
      </c>
    </row>
    <row r="71" spans="1:12" s="110" customFormat="1" ht="15" customHeight="1" x14ac:dyDescent="0.2">
      <c r="A71" s="120"/>
      <c r="B71" s="119"/>
      <c r="C71" s="258"/>
      <c r="D71" s="110" t="s">
        <v>203</v>
      </c>
      <c r="E71" s="113">
        <v>76.229508196721312</v>
      </c>
      <c r="F71" s="115">
        <v>1209</v>
      </c>
      <c r="G71" s="114">
        <v>1200</v>
      </c>
      <c r="H71" s="114">
        <v>1194</v>
      </c>
      <c r="I71" s="114">
        <v>1186</v>
      </c>
      <c r="J71" s="140">
        <v>1186</v>
      </c>
      <c r="K71" s="114">
        <v>23</v>
      </c>
      <c r="L71" s="116">
        <v>1.93929173693086</v>
      </c>
    </row>
    <row r="72" spans="1:12" s="110" customFormat="1" ht="15" customHeight="1" x14ac:dyDescent="0.2">
      <c r="A72" s="120"/>
      <c r="B72" s="119"/>
      <c r="C72" s="258"/>
      <c r="D72" s="267" t="s">
        <v>198</v>
      </c>
      <c r="E72" s="113">
        <v>65.50868486352357</v>
      </c>
      <c r="F72" s="115">
        <v>792</v>
      </c>
      <c r="G72" s="114">
        <v>789</v>
      </c>
      <c r="H72" s="114">
        <v>785</v>
      </c>
      <c r="I72" s="114">
        <v>785</v>
      </c>
      <c r="J72" s="140">
        <v>787</v>
      </c>
      <c r="K72" s="114">
        <v>5</v>
      </c>
      <c r="L72" s="116">
        <v>0.63532401524777637</v>
      </c>
    </row>
    <row r="73" spans="1:12" s="110" customFormat="1" ht="15" customHeight="1" x14ac:dyDescent="0.2">
      <c r="A73" s="120"/>
      <c r="B73" s="119"/>
      <c r="C73" s="258"/>
      <c r="D73" s="267" t="s">
        <v>199</v>
      </c>
      <c r="E73" s="113">
        <v>34.49131513647643</v>
      </c>
      <c r="F73" s="115">
        <v>417</v>
      </c>
      <c r="G73" s="114">
        <v>411</v>
      </c>
      <c r="H73" s="114">
        <v>409</v>
      </c>
      <c r="I73" s="114">
        <v>401</v>
      </c>
      <c r="J73" s="140">
        <v>399</v>
      </c>
      <c r="K73" s="114">
        <v>18</v>
      </c>
      <c r="L73" s="116">
        <v>4.511278195488722</v>
      </c>
    </row>
    <row r="74" spans="1:12" s="110" customFormat="1" ht="15" customHeight="1" x14ac:dyDescent="0.2">
      <c r="A74" s="120"/>
      <c r="B74" s="119"/>
      <c r="C74" s="258"/>
      <c r="D74" s="110" t="s">
        <v>204</v>
      </c>
      <c r="E74" s="113">
        <v>4.3505674653215634</v>
      </c>
      <c r="F74" s="115">
        <v>69</v>
      </c>
      <c r="G74" s="114">
        <v>65</v>
      </c>
      <c r="H74" s="114">
        <v>65</v>
      </c>
      <c r="I74" s="114">
        <v>69</v>
      </c>
      <c r="J74" s="140">
        <v>63</v>
      </c>
      <c r="K74" s="114">
        <v>6</v>
      </c>
      <c r="L74" s="116">
        <v>9.5238095238095237</v>
      </c>
    </row>
    <row r="75" spans="1:12" s="110" customFormat="1" ht="15" customHeight="1" x14ac:dyDescent="0.2">
      <c r="A75" s="120"/>
      <c r="B75" s="119"/>
      <c r="C75" s="258"/>
      <c r="D75" s="267" t="s">
        <v>198</v>
      </c>
      <c r="E75" s="113">
        <v>55.072463768115945</v>
      </c>
      <c r="F75" s="115">
        <v>38</v>
      </c>
      <c r="G75" s="114">
        <v>36</v>
      </c>
      <c r="H75" s="114">
        <v>37</v>
      </c>
      <c r="I75" s="114">
        <v>39</v>
      </c>
      <c r="J75" s="140">
        <v>35</v>
      </c>
      <c r="K75" s="114">
        <v>3</v>
      </c>
      <c r="L75" s="116">
        <v>8.5714285714285712</v>
      </c>
    </row>
    <row r="76" spans="1:12" s="110" customFormat="1" ht="15" customHeight="1" x14ac:dyDescent="0.2">
      <c r="A76" s="120"/>
      <c r="B76" s="119"/>
      <c r="C76" s="258"/>
      <c r="D76" s="267" t="s">
        <v>199</v>
      </c>
      <c r="E76" s="113">
        <v>44.927536231884055</v>
      </c>
      <c r="F76" s="115">
        <v>31</v>
      </c>
      <c r="G76" s="114">
        <v>29</v>
      </c>
      <c r="H76" s="114">
        <v>28</v>
      </c>
      <c r="I76" s="114">
        <v>30</v>
      </c>
      <c r="J76" s="140">
        <v>28</v>
      </c>
      <c r="K76" s="114">
        <v>3</v>
      </c>
      <c r="L76" s="116">
        <v>10.714285714285714</v>
      </c>
    </row>
    <row r="77" spans="1:12" s="110" customFormat="1" ht="15" customHeight="1" x14ac:dyDescent="0.2">
      <c r="A77" s="534"/>
      <c r="B77" s="119" t="s">
        <v>205</v>
      </c>
      <c r="C77" s="268"/>
      <c r="D77" s="182"/>
      <c r="E77" s="113">
        <v>10.506711193886071</v>
      </c>
      <c r="F77" s="115">
        <v>1636</v>
      </c>
      <c r="G77" s="114">
        <v>1610</v>
      </c>
      <c r="H77" s="114">
        <v>1706</v>
      </c>
      <c r="I77" s="114">
        <v>1620</v>
      </c>
      <c r="J77" s="140">
        <v>1591</v>
      </c>
      <c r="K77" s="114">
        <v>45</v>
      </c>
      <c r="L77" s="116">
        <v>2.8284098051539912</v>
      </c>
    </row>
    <row r="78" spans="1:12" s="110" customFormat="1" ht="15" customHeight="1" x14ac:dyDescent="0.2">
      <c r="A78" s="120"/>
      <c r="B78" s="119"/>
      <c r="C78" s="268" t="s">
        <v>106</v>
      </c>
      <c r="D78" s="182"/>
      <c r="E78" s="113">
        <v>71.149144254278724</v>
      </c>
      <c r="F78" s="115">
        <v>1164</v>
      </c>
      <c r="G78" s="114">
        <v>1138</v>
      </c>
      <c r="H78" s="114">
        <v>1216</v>
      </c>
      <c r="I78" s="114">
        <v>1152</v>
      </c>
      <c r="J78" s="140">
        <v>1126</v>
      </c>
      <c r="K78" s="114">
        <v>38</v>
      </c>
      <c r="L78" s="116">
        <v>3.374777975133215</v>
      </c>
    </row>
    <row r="79" spans="1:12" s="110" customFormat="1" ht="15" customHeight="1" x14ac:dyDescent="0.2">
      <c r="A79" s="123"/>
      <c r="B79" s="124"/>
      <c r="C79" s="260" t="s">
        <v>107</v>
      </c>
      <c r="D79" s="261"/>
      <c r="E79" s="125">
        <v>28.850855745721272</v>
      </c>
      <c r="F79" s="143">
        <v>472</v>
      </c>
      <c r="G79" s="144">
        <v>472</v>
      </c>
      <c r="H79" s="144">
        <v>490</v>
      </c>
      <c r="I79" s="144">
        <v>468</v>
      </c>
      <c r="J79" s="145">
        <v>465</v>
      </c>
      <c r="K79" s="144">
        <v>7</v>
      </c>
      <c r="L79" s="146">
        <v>1.5053763440860215</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86:L86"/>
    <mergeCell ref="A35:D35"/>
    <mergeCell ref="A41:D41"/>
    <mergeCell ref="A44:D44"/>
    <mergeCell ref="A47:D47"/>
    <mergeCell ref="A50:D50"/>
    <mergeCell ref="A85:L85"/>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3" t="s">
        <v>104</v>
      </c>
      <c r="B11" s="614"/>
      <c r="C11" s="285">
        <v>100</v>
      </c>
      <c r="D11" s="115">
        <v>15571</v>
      </c>
      <c r="E11" s="114">
        <v>15568</v>
      </c>
      <c r="F11" s="114">
        <v>15873</v>
      </c>
      <c r="G11" s="114">
        <v>15386</v>
      </c>
      <c r="H11" s="140">
        <v>15406</v>
      </c>
      <c r="I11" s="115">
        <v>165</v>
      </c>
      <c r="J11" s="116">
        <v>1.0710112943009218</v>
      </c>
    </row>
    <row r="12" spans="1:15" s="110" customFormat="1" ht="24.95" customHeight="1" x14ac:dyDescent="0.2">
      <c r="A12" s="193" t="s">
        <v>132</v>
      </c>
      <c r="B12" s="194" t="s">
        <v>133</v>
      </c>
      <c r="C12" s="113">
        <v>0.40459829169610173</v>
      </c>
      <c r="D12" s="115">
        <v>63</v>
      </c>
      <c r="E12" s="114">
        <v>56</v>
      </c>
      <c r="F12" s="114">
        <v>57</v>
      </c>
      <c r="G12" s="114">
        <v>57</v>
      </c>
      <c r="H12" s="140" t="s">
        <v>513</v>
      </c>
      <c r="I12" s="115" t="s">
        <v>513</v>
      </c>
      <c r="J12" s="116" t="s">
        <v>513</v>
      </c>
    </row>
    <row r="13" spans="1:15" s="110" customFormat="1" ht="24.95" customHeight="1" x14ac:dyDescent="0.2">
      <c r="A13" s="193" t="s">
        <v>134</v>
      </c>
      <c r="B13" s="199" t="s">
        <v>214</v>
      </c>
      <c r="C13" s="113" t="s">
        <v>513</v>
      </c>
      <c r="D13" s="115" t="s">
        <v>513</v>
      </c>
      <c r="E13" s="114" t="s">
        <v>513</v>
      </c>
      <c r="F13" s="114" t="s">
        <v>513</v>
      </c>
      <c r="G13" s="114" t="s">
        <v>513</v>
      </c>
      <c r="H13" s="140" t="s">
        <v>513</v>
      </c>
      <c r="I13" s="115" t="s">
        <v>513</v>
      </c>
      <c r="J13" s="116" t="s">
        <v>513</v>
      </c>
    </row>
    <row r="14" spans="1:15" s="287" customFormat="1" ht="24" customHeight="1" x14ac:dyDescent="0.2">
      <c r="A14" s="193" t="s">
        <v>215</v>
      </c>
      <c r="B14" s="199" t="s">
        <v>137</v>
      </c>
      <c r="C14" s="113">
        <v>29.497142123177703</v>
      </c>
      <c r="D14" s="115">
        <v>4593</v>
      </c>
      <c r="E14" s="114">
        <v>4652</v>
      </c>
      <c r="F14" s="114">
        <v>4702</v>
      </c>
      <c r="G14" s="114">
        <v>4613</v>
      </c>
      <c r="H14" s="140">
        <v>4630</v>
      </c>
      <c r="I14" s="115">
        <v>-37</v>
      </c>
      <c r="J14" s="116">
        <v>-0.79913606911447088</v>
      </c>
      <c r="K14" s="110"/>
      <c r="L14" s="110"/>
      <c r="M14" s="110"/>
      <c r="N14" s="110"/>
      <c r="O14" s="110"/>
    </row>
    <row r="15" spans="1:15" s="110" customFormat="1" ht="24.75" customHeight="1" x14ac:dyDescent="0.2">
      <c r="A15" s="193" t="s">
        <v>216</v>
      </c>
      <c r="B15" s="199" t="s">
        <v>217</v>
      </c>
      <c r="C15" s="113">
        <v>0.76424121764819219</v>
      </c>
      <c r="D15" s="115">
        <v>119</v>
      </c>
      <c r="E15" s="114">
        <v>118</v>
      </c>
      <c r="F15" s="114">
        <v>118</v>
      </c>
      <c r="G15" s="114">
        <v>118</v>
      </c>
      <c r="H15" s="140">
        <v>117</v>
      </c>
      <c r="I15" s="115">
        <v>2</v>
      </c>
      <c r="J15" s="116">
        <v>1.7094017094017093</v>
      </c>
    </row>
    <row r="16" spans="1:15" s="287" customFormat="1" ht="24.95" customHeight="1" x14ac:dyDescent="0.2">
      <c r="A16" s="193" t="s">
        <v>218</v>
      </c>
      <c r="B16" s="199" t="s">
        <v>141</v>
      </c>
      <c r="C16" s="113">
        <v>26.607154325348404</v>
      </c>
      <c r="D16" s="115">
        <v>4143</v>
      </c>
      <c r="E16" s="114">
        <v>4192</v>
      </c>
      <c r="F16" s="114">
        <v>4240</v>
      </c>
      <c r="G16" s="114">
        <v>4163</v>
      </c>
      <c r="H16" s="140">
        <v>4176</v>
      </c>
      <c r="I16" s="115">
        <v>-33</v>
      </c>
      <c r="J16" s="116">
        <v>-0.79022988505747127</v>
      </c>
      <c r="K16" s="110"/>
      <c r="L16" s="110"/>
      <c r="M16" s="110"/>
      <c r="N16" s="110"/>
      <c r="O16" s="110"/>
    </row>
    <row r="17" spans="1:15" s="110" customFormat="1" ht="24.95" customHeight="1" x14ac:dyDescent="0.2">
      <c r="A17" s="193" t="s">
        <v>219</v>
      </c>
      <c r="B17" s="199" t="s">
        <v>220</v>
      </c>
      <c r="C17" s="113">
        <v>2.1257465801811057</v>
      </c>
      <c r="D17" s="115">
        <v>331</v>
      </c>
      <c r="E17" s="114">
        <v>342</v>
      </c>
      <c r="F17" s="114">
        <v>344</v>
      </c>
      <c r="G17" s="114">
        <v>332</v>
      </c>
      <c r="H17" s="140">
        <v>337</v>
      </c>
      <c r="I17" s="115">
        <v>-6</v>
      </c>
      <c r="J17" s="116">
        <v>-1.7804154302670623</v>
      </c>
    </row>
    <row r="18" spans="1:15" s="287" customFormat="1" ht="24.95" customHeight="1" x14ac:dyDescent="0.2">
      <c r="A18" s="201" t="s">
        <v>144</v>
      </c>
      <c r="B18" s="202" t="s">
        <v>145</v>
      </c>
      <c r="C18" s="113" t="s">
        <v>513</v>
      </c>
      <c r="D18" s="115" t="s">
        <v>513</v>
      </c>
      <c r="E18" s="114" t="s">
        <v>513</v>
      </c>
      <c r="F18" s="114" t="s">
        <v>513</v>
      </c>
      <c r="G18" s="114" t="s">
        <v>513</v>
      </c>
      <c r="H18" s="140" t="s">
        <v>513</v>
      </c>
      <c r="I18" s="115" t="s">
        <v>513</v>
      </c>
      <c r="J18" s="116" t="s">
        <v>513</v>
      </c>
      <c r="K18" s="110"/>
      <c r="L18" s="110"/>
      <c r="M18" s="110"/>
      <c r="N18" s="110"/>
      <c r="O18" s="110"/>
    </row>
    <row r="19" spans="1:15" s="110" customFormat="1" ht="24.95" customHeight="1" x14ac:dyDescent="0.2">
      <c r="A19" s="193" t="s">
        <v>146</v>
      </c>
      <c r="B19" s="199" t="s">
        <v>147</v>
      </c>
      <c r="C19" s="113">
        <v>14.713248988504271</v>
      </c>
      <c r="D19" s="115">
        <v>2291</v>
      </c>
      <c r="E19" s="114">
        <v>2321</v>
      </c>
      <c r="F19" s="114">
        <v>2346</v>
      </c>
      <c r="G19" s="114">
        <v>2266</v>
      </c>
      <c r="H19" s="140">
        <v>2261</v>
      </c>
      <c r="I19" s="115">
        <v>30</v>
      </c>
      <c r="J19" s="116">
        <v>1.3268465280849182</v>
      </c>
    </row>
    <row r="20" spans="1:15" s="287" customFormat="1" ht="24.95" customHeight="1" x14ac:dyDescent="0.2">
      <c r="A20" s="193" t="s">
        <v>148</v>
      </c>
      <c r="B20" s="199" t="s">
        <v>149</v>
      </c>
      <c r="C20" s="113">
        <v>4.3478260869565215</v>
      </c>
      <c r="D20" s="115">
        <v>677</v>
      </c>
      <c r="E20" s="114">
        <v>663</v>
      </c>
      <c r="F20" s="114">
        <v>681</v>
      </c>
      <c r="G20" s="114">
        <v>657</v>
      </c>
      <c r="H20" s="140">
        <v>656</v>
      </c>
      <c r="I20" s="115">
        <v>21</v>
      </c>
      <c r="J20" s="116">
        <v>3.2012195121951219</v>
      </c>
      <c r="K20" s="110"/>
      <c r="L20" s="110"/>
      <c r="M20" s="110"/>
      <c r="N20" s="110"/>
      <c r="O20" s="110"/>
    </row>
    <row r="21" spans="1:15" s="110" customFormat="1" ht="24.95" customHeight="1" x14ac:dyDescent="0.2">
      <c r="A21" s="201" t="s">
        <v>150</v>
      </c>
      <c r="B21" s="202" t="s">
        <v>151</v>
      </c>
      <c r="C21" s="113">
        <v>2.6716331642155287</v>
      </c>
      <c r="D21" s="115">
        <v>416</v>
      </c>
      <c r="E21" s="114">
        <v>462</v>
      </c>
      <c r="F21" s="114">
        <v>449</v>
      </c>
      <c r="G21" s="114">
        <v>452</v>
      </c>
      <c r="H21" s="140">
        <v>445</v>
      </c>
      <c r="I21" s="115">
        <v>-29</v>
      </c>
      <c r="J21" s="116">
        <v>-6.5168539325842696</v>
      </c>
    </row>
    <row r="22" spans="1:15" s="110" customFormat="1" ht="24.95" customHeight="1" x14ac:dyDescent="0.2">
      <c r="A22" s="201" t="s">
        <v>152</v>
      </c>
      <c r="B22" s="199" t="s">
        <v>153</v>
      </c>
      <c r="C22" s="113">
        <v>1.7725258493353029</v>
      </c>
      <c r="D22" s="115">
        <v>276</v>
      </c>
      <c r="E22" s="114">
        <v>271</v>
      </c>
      <c r="F22" s="114">
        <v>272</v>
      </c>
      <c r="G22" s="114">
        <v>263</v>
      </c>
      <c r="H22" s="140">
        <v>279</v>
      </c>
      <c r="I22" s="115">
        <v>-3</v>
      </c>
      <c r="J22" s="116">
        <v>-1.075268817204301</v>
      </c>
    </row>
    <row r="23" spans="1:15" s="110" customFormat="1" ht="24.95" customHeight="1" x14ac:dyDescent="0.2">
      <c r="A23" s="193" t="s">
        <v>154</v>
      </c>
      <c r="B23" s="199" t="s">
        <v>155</v>
      </c>
      <c r="C23" s="113" t="s">
        <v>513</v>
      </c>
      <c r="D23" s="115" t="s">
        <v>513</v>
      </c>
      <c r="E23" s="114" t="s">
        <v>513</v>
      </c>
      <c r="F23" s="114" t="s">
        <v>513</v>
      </c>
      <c r="G23" s="114" t="s">
        <v>513</v>
      </c>
      <c r="H23" s="140">
        <v>176</v>
      </c>
      <c r="I23" s="115" t="s">
        <v>513</v>
      </c>
      <c r="J23" s="116" t="s">
        <v>513</v>
      </c>
    </row>
    <row r="24" spans="1:15" s="110" customFormat="1" ht="24.95" customHeight="1" x14ac:dyDescent="0.2">
      <c r="A24" s="193" t="s">
        <v>156</v>
      </c>
      <c r="B24" s="199" t="s">
        <v>221</v>
      </c>
      <c r="C24" s="113">
        <v>6.1267741313981121</v>
      </c>
      <c r="D24" s="115">
        <v>954</v>
      </c>
      <c r="E24" s="114">
        <v>961</v>
      </c>
      <c r="F24" s="114">
        <v>955</v>
      </c>
      <c r="G24" s="114">
        <v>932</v>
      </c>
      <c r="H24" s="140">
        <v>954</v>
      </c>
      <c r="I24" s="115">
        <v>0</v>
      </c>
      <c r="J24" s="116">
        <v>0</v>
      </c>
    </row>
    <row r="25" spans="1:15" s="110" customFormat="1" ht="24.95" customHeight="1" x14ac:dyDescent="0.2">
      <c r="A25" s="193" t="s">
        <v>222</v>
      </c>
      <c r="B25" s="204" t="s">
        <v>159</v>
      </c>
      <c r="C25" s="113">
        <v>3.1789865776122279</v>
      </c>
      <c r="D25" s="115">
        <v>495</v>
      </c>
      <c r="E25" s="114">
        <v>504</v>
      </c>
      <c r="F25" s="114">
        <v>523</v>
      </c>
      <c r="G25" s="114">
        <v>521</v>
      </c>
      <c r="H25" s="140">
        <v>521</v>
      </c>
      <c r="I25" s="115">
        <v>-26</v>
      </c>
      <c r="J25" s="116">
        <v>-4.9904030710172744</v>
      </c>
    </row>
    <row r="26" spans="1:15" s="110" customFormat="1" ht="24.95" customHeight="1" x14ac:dyDescent="0.2">
      <c r="A26" s="201">
        <v>782.78300000000002</v>
      </c>
      <c r="B26" s="203" t="s">
        <v>160</v>
      </c>
      <c r="C26" s="113" t="s">
        <v>513</v>
      </c>
      <c r="D26" s="115" t="s">
        <v>513</v>
      </c>
      <c r="E26" s="114" t="s">
        <v>513</v>
      </c>
      <c r="F26" s="114" t="s">
        <v>513</v>
      </c>
      <c r="G26" s="114" t="s">
        <v>513</v>
      </c>
      <c r="H26" s="140">
        <v>764</v>
      </c>
      <c r="I26" s="115" t="s">
        <v>513</v>
      </c>
      <c r="J26" s="116" t="s">
        <v>513</v>
      </c>
    </row>
    <row r="27" spans="1:15" s="110" customFormat="1" ht="24.95" customHeight="1" x14ac:dyDescent="0.2">
      <c r="A27" s="193" t="s">
        <v>161</v>
      </c>
      <c r="B27" s="199" t="s">
        <v>223</v>
      </c>
      <c r="C27" s="113">
        <v>6.5056836426690641</v>
      </c>
      <c r="D27" s="115">
        <v>1013</v>
      </c>
      <c r="E27" s="114">
        <v>1011</v>
      </c>
      <c r="F27" s="114">
        <v>1019</v>
      </c>
      <c r="G27" s="114">
        <v>1008</v>
      </c>
      <c r="H27" s="140">
        <v>1010</v>
      </c>
      <c r="I27" s="115">
        <v>3</v>
      </c>
      <c r="J27" s="116">
        <v>0.29702970297029702</v>
      </c>
    </row>
    <row r="28" spans="1:15" s="110" customFormat="1" ht="24.95" customHeight="1" x14ac:dyDescent="0.2">
      <c r="A28" s="193" t="s">
        <v>163</v>
      </c>
      <c r="B28" s="199" t="s">
        <v>164</v>
      </c>
      <c r="C28" s="113">
        <v>4.0202941365358678</v>
      </c>
      <c r="D28" s="115">
        <v>626</v>
      </c>
      <c r="E28" s="114">
        <v>629</v>
      </c>
      <c r="F28" s="114">
        <v>631</v>
      </c>
      <c r="G28" s="114">
        <v>603</v>
      </c>
      <c r="H28" s="140">
        <v>627</v>
      </c>
      <c r="I28" s="115">
        <v>-1</v>
      </c>
      <c r="J28" s="116">
        <v>-0.15948963317384371</v>
      </c>
    </row>
    <row r="29" spans="1:15" s="110" customFormat="1" ht="24.95" customHeight="1" x14ac:dyDescent="0.2">
      <c r="A29" s="193">
        <v>86</v>
      </c>
      <c r="B29" s="199" t="s">
        <v>165</v>
      </c>
      <c r="C29" s="113">
        <v>6.242373643311284</v>
      </c>
      <c r="D29" s="115">
        <v>972</v>
      </c>
      <c r="E29" s="114">
        <v>962</v>
      </c>
      <c r="F29" s="114">
        <v>968</v>
      </c>
      <c r="G29" s="114">
        <v>936</v>
      </c>
      <c r="H29" s="140">
        <v>942</v>
      </c>
      <c r="I29" s="115">
        <v>30</v>
      </c>
      <c r="J29" s="116">
        <v>3.1847133757961785</v>
      </c>
    </row>
    <row r="30" spans="1:15" s="110" customFormat="1" ht="24.95" customHeight="1" x14ac:dyDescent="0.2">
      <c r="A30" s="193">
        <v>87.88</v>
      </c>
      <c r="B30" s="204" t="s">
        <v>166</v>
      </c>
      <c r="C30" s="113">
        <v>4.3221373065313724</v>
      </c>
      <c r="D30" s="115">
        <v>673</v>
      </c>
      <c r="E30" s="114">
        <v>675</v>
      </c>
      <c r="F30" s="114">
        <v>675</v>
      </c>
      <c r="G30" s="114">
        <v>636</v>
      </c>
      <c r="H30" s="140">
        <v>640</v>
      </c>
      <c r="I30" s="115">
        <v>33</v>
      </c>
      <c r="J30" s="116">
        <v>5.15625</v>
      </c>
    </row>
    <row r="31" spans="1:15" s="110" customFormat="1" ht="24.95" customHeight="1" x14ac:dyDescent="0.2">
      <c r="A31" s="193" t="s">
        <v>167</v>
      </c>
      <c r="B31" s="199" t="s">
        <v>168</v>
      </c>
      <c r="C31" s="113">
        <v>3.2688973091002507</v>
      </c>
      <c r="D31" s="115">
        <v>509</v>
      </c>
      <c r="E31" s="114">
        <v>499</v>
      </c>
      <c r="F31" s="114">
        <v>508</v>
      </c>
      <c r="G31" s="114">
        <v>501</v>
      </c>
      <c r="H31" s="140">
        <v>478</v>
      </c>
      <c r="I31" s="115">
        <v>31</v>
      </c>
      <c r="J31" s="116">
        <v>6.485355648535565</v>
      </c>
    </row>
    <row r="32" spans="1:15" s="110" customFormat="1" ht="24.95" customHeight="1" x14ac:dyDescent="0.2">
      <c r="A32" s="193"/>
      <c r="B32" s="288" t="s">
        <v>224</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0.40459829169610173</v>
      </c>
      <c r="D34" s="115">
        <v>63</v>
      </c>
      <c r="E34" s="114">
        <v>56</v>
      </c>
      <c r="F34" s="114">
        <v>57</v>
      </c>
      <c r="G34" s="114">
        <v>57</v>
      </c>
      <c r="H34" s="140" t="s">
        <v>513</v>
      </c>
      <c r="I34" s="115" t="s">
        <v>513</v>
      </c>
      <c r="J34" s="116" t="s">
        <v>513</v>
      </c>
    </row>
    <row r="35" spans="1:10" s="110" customFormat="1" ht="24.95" customHeight="1" x14ac:dyDescent="0.2">
      <c r="A35" s="292" t="s">
        <v>171</v>
      </c>
      <c r="B35" s="293" t="s">
        <v>172</v>
      </c>
      <c r="C35" s="113">
        <v>35.861537473508449</v>
      </c>
      <c r="D35" s="115">
        <v>5584</v>
      </c>
      <c r="E35" s="114">
        <v>5643</v>
      </c>
      <c r="F35" s="114">
        <v>5713</v>
      </c>
      <c r="G35" s="114">
        <v>5588</v>
      </c>
      <c r="H35" s="140" t="s">
        <v>513</v>
      </c>
      <c r="I35" s="115" t="s">
        <v>513</v>
      </c>
      <c r="J35" s="116" t="s">
        <v>513</v>
      </c>
    </row>
    <row r="36" spans="1:10" s="110" customFormat="1" ht="24.95" customHeight="1" x14ac:dyDescent="0.2">
      <c r="A36" s="294" t="s">
        <v>173</v>
      </c>
      <c r="B36" s="295" t="s">
        <v>174</v>
      </c>
      <c r="C36" s="125">
        <v>63.733864234795455</v>
      </c>
      <c r="D36" s="143">
        <v>9924</v>
      </c>
      <c r="E36" s="144">
        <v>9869</v>
      </c>
      <c r="F36" s="144">
        <v>10103</v>
      </c>
      <c r="G36" s="144">
        <v>9741</v>
      </c>
      <c r="H36" s="145">
        <v>9753</v>
      </c>
      <c r="I36" s="143">
        <v>171</v>
      </c>
      <c r="J36" s="146">
        <v>1.7533066748692709</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2020-09-25T09:31:10Z</dcterms:created>
  <dcterms:modified xsi:type="dcterms:W3CDTF">2020-09-28T08:09:23Z</dcterms:modified>
</cp:coreProperties>
</file>