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J75" i="24" s="1"/>
  <c r="G75" i="24"/>
  <c r="F75" i="24"/>
  <c r="E75" i="24"/>
  <c r="L74" i="24"/>
  <c r="H74" i="24" s="1"/>
  <c r="G74" i="24"/>
  <c r="F74" i="24"/>
  <c r="E74" i="24"/>
  <c r="L73" i="24"/>
  <c r="H73" i="24" s="1"/>
  <c r="J73" i="24" s="1"/>
  <c r="G73" i="24"/>
  <c r="F73" i="24"/>
  <c r="E73" i="24"/>
  <c r="L72" i="24"/>
  <c r="H72" i="24" s="1"/>
  <c r="J72" i="24"/>
  <c r="G72" i="24"/>
  <c r="F72" i="24"/>
  <c r="E72" i="24"/>
  <c r="L71" i="24"/>
  <c r="H71" i="24" s="1"/>
  <c r="J71" i="24"/>
  <c r="G71" i="24"/>
  <c r="F71" i="24"/>
  <c r="E71" i="24"/>
  <c r="L70" i="24"/>
  <c r="H70" i="24" s="1"/>
  <c r="J70" i="24" s="1"/>
  <c r="G70" i="24"/>
  <c r="F70" i="24"/>
  <c r="E70" i="24"/>
  <c r="L69" i="24"/>
  <c r="H69" i="24" s="1"/>
  <c r="J69" i="24"/>
  <c r="G69" i="24"/>
  <c r="F69" i="24"/>
  <c r="E69" i="24"/>
  <c r="L68" i="24"/>
  <c r="H68" i="24" s="1"/>
  <c r="J68" i="24"/>
  <c r="G68" i="24"/>
  <c r="F68" i="24"/>
  <c r="E68" i="24"/>
  <c r="L67" i="24"/>
  <c r="H67" i="24" s="1"/>
  <c r="J67" i="24" s="1"/>
  <c r="G67" i="24"/>
  <c r="F67" i="24"/>
  <c r="E67" i="24"/>
  <c r="L66" i="24"/>
  <c r="H66" i="24" s="1"/>
  <c r="G66" i="24"/>
  <c r="F66" i="24"/>
  <c r="E66" i="24"/>
  <c r="L65" i="24"/>
  <c r="H65" i="24" s="1"/>
  <c r="J65" i="24"/>
  <c r="G65" i="24"/>
  <c r="F65" i="24"/>
  <c r="E65" i="24"/>
  <c r="L64" i="24"/>
  <c r="H64" i="24" s="1"/>
  <c r="J64" i="24"/>
  <c r="G64" i="24"/>
  <c r="F64" i="24"/>
  <c r="E64" i="24"/>
  <c r="L63" i="24"/>
  <c r="H63" i="24" s="1"/>
  <c r="J63" i="24"/>
  <c r="G63" i="24"/>
  <c r="F63" i="24"/>
  <c r="E63" i="24"/>
  <c r="L62" i="24"/>
  <c r="H62" i="24" s="1"/>
  <c r="J62" i="24" s="1"/>
  <c r="G62" i="24"/>
  <c r="F62" i="24"/>
  <c r="E62" i="24"/>
  <c r="L61" i="24"/>
  <c r="H61" i="24" s="1"/>
  <c r="J61" i="24"/>
  <c r="G61" i="24"/>
  <c r="F61" i="24"/>
  <c r="E61" i="24"/>
  <c r="L60" i="24"/>
  <c r="H60" i="24" s="1"/>
  <c r="J60" i="24" s="1"/>
  <c r="G60" i="24"/>
  <c r="F60" i="24"/>
  <c r="E60" i="24"/>
  <c r="L59" i="24"/>
  <c r="H59" i="24" s="1"/>
  <c r="J59" i="24" s="1"/>
  <c r="G59" i="24"/>
  <c r="F59" i="24"/>
  <c r="E59" i="24"/>
  <c r="L58" i="24"/>
  <c r="H58" i="24" s="1"/>
  <c r="G58" i="24"/>
  <c r="F58" i="24"/>
  <c r="E58" i="24"/>
  <c r="L57" i="24"/>
  <c r="H57" i="24" s="1"/>
  <c r="J57" i="24"/>
  <c r="G57" i="24"/>
  <c r="F57" i="24"/>
  <c r="E57" i="24"/>
  <c r="L56" i="24"/>
  <c r="H56" i="24" s="1"/>
  <c r="J56" i="24"/>
  <c r="G56" i="24"/>
  <c r="F56" i="24"/>
  <c r="E56" i="24"/>
  <c r="L55" i="24"/>
  <c r="H55" i="24" s="1"/>
  <c r="J55" i="24"/>
  <c r="G55" i="24"/>
  <c r="F55" i="24"/>
  <c r="E55" i="24"/>
  <c r="L54" i="24"/>
  <c r="H54" i="24" s="1"/>
  <c r="J54" i="24" s="1"/>
  <c r="G54" i="24"/>
  <c r="F54" i="24"/>
  <c r="E54" i="24"/>
  <c r="L53" i="24"/>
  <c r="H53" i="24" s="1"/>
  <c r="J53" i="24"/>
  <c r="G53" i="24"/>
  <c r="F53" i="24"/>
  <c r="E53" i="24"/>
  <c r="L52" i="24"/>
  <c r="H52" i="24" s="1"/>
  <c r="J52" i="24" s="1"/>
  <c r="G52" i="24"/>
  <c r="F52" i="24"/>
  <c r="E52" i="24"/>
  <c r="L51" i="24"/>
  <c r="H51" i="24" s="1"/>
  <c r="J51" i="24" s="1"/>
  <c r="G51" i="24"/>
  <c r="F51" i="24"/>
  <c r="E51" i="24"/>
  <c r="K44" i="24"/>
  <c r="I44" i="24"/>
  <c r="G44" i="24"/>
  <c r="C44" i="24"/>
  <c r="M44" i="24" s="1"/>
  <c r="B44" i="24"/>
  <c r="D44" i="24" s="1"/>
  <c r="K43" i="24"/>
  <c r="H43" i="24"/>
  <c r="F43" i="24"/>
  <c r="C43" i="24"/>
  <c r="M43" i="24" s="1"/>
  <c r="B43" i="24"/>
  <c r="D43" i="24" s="1"/>
  <c r="I42" i="24"/>
  <c r="G42" i="24"/>
  <c r="C42" i="24"/>
  <c r="M42" i="24" s="1"/>
  <c r="B42" i="24"/>
  <c r="D42" i="24" s="1"/>
  <c r="M41" i="24"/>
  <c r="K41" i="24"/>
  <c r="H41" i="24"/>
  <c r="F41" i="24"/>
  <c r="E41" i="24"/>
  <c r="C41" i="24"/>
  <c r="B41" i="24"/>
  <c r="D41" i="24" s="1"/>
  <c r="I40" i="24"/>
  <c r="G40" i="24"/>
  <c r="C40" i="24"/>
  <c r="M40" i="24" s="1"/>
  <c r="B40" i="24"/>
  <c r="D40" i="24" s="1"/>
  <c r="C37" i="24"/>
  <c r="M36" i="24"/>
  <c r="L36" i="24"/>
  <c r="K36" i="24"/>
  <c r="J36" i="24"/>
  <c r="I36" i="24"/>
  <c r="H36" i="24"/>
  <c r="G36" i="24"/>
  <c r="F36" i="24"/>
  <c r="E36" i="24"/>
  <c r="D36" i="24"/>
  <c r="K57" i="15"/>
  <c r="L57" i="15" s="1"/>
  <c r="C38" i="24"/>
  <c r="C35" i="24"/>
  <c r="C34" i="24"/>
  <c r="E34" i="24" s="1"/>
  <c r="C33" i="24"/>
  <c r="C32" i="24"/>
  <c r="C31" i="24"/>
  <c r="I31" i="24" s="1"/>
  <c r="C30" i="24"/>
  <c r="C29" i="24"/>
  <c r="C28" i="24"/>
  <c r="G28" i="24" s="1"/>
  <c r="C27" i="24"/>
  <c r="C26" i="24"/>
  <c r="C25" i="24"/>
  <c r="C24" i="24"/>
  <c r="C23" i="24"/>
  <c r="C22" i="24"/>
  <c r="C21" i="24"/>
  <c r="C20" i="24"/>
  <c r="G20" i="24" s="1"/>
  <c r="C19" i="24"/>
  <c r="C18" i="24"/>
  <c r="E18" i="24" s="1"/>
  <c r="C17" i="24"/>
  <c r="C16" i="24"/>
  <c r="C15" i="24"/>
  <c r="I15" i="24" s="1"/>
  <c r="C9" i="24"/>
  <c r="C8" i="24"/>
  <c r="M8" i="24" s="1"/>
  <c r="C7" i="24"/>
  <c r="B38" i="24"/>
  <c r="B37" i="24"/>
  <c r="B35" i="24"/>
  <c r="B34" i="24"/>
  <c r="B33" i="24"/>
  <c r="B32" i="24"/>
  <c r="B31" i="24"/>
  <c r="B30" i="24"/>
  <c r="B29" i="24"/>
  <c r="B28" i="24"/>
  <c r="B27" i="24"/>
  <c r="B26" i="24"/>
  <c r="B25" i="24"/>
  <c r="B24" i="24"/>
  <c r="B23" i="24"/>
  <c r="B22" i="24"/>
  <c r="B21" i="24"/>
  <c r="B20" i="24"/>
  <c r="B19" i="24"/>
  <c r="B18" i="24"/>
  <c r="B17" i="24"/>
  <c r="B16" i="24"/>
  <c r="B15" i="24"/>
  <c r="B9" i="24"/>
  <c r="B8" i="24"/>
  <c r="B7" i="24"/>
  <c r="M20" i="24" l="1"/>
  <c r="M28" i="24"/>
  <c r="K8" i="24"/>
  <c r="J8" i="24"/>
  <c r="H8" i="24"/>
  <c r="F8" i="24"/>
  <c r="D8" i="24"/>
  <c r="K16" i="24"/>
  <c r="J16" i="24"/>
  <c r="H16" i="24"/>
  <c r="F16" i="24"/>
  <c r="D16" i="24"/>
  <c r="K32" i="24"/>
  <c r="J32" i="24"/>
  <c r="H32" i="24"/>
  <c r="F32" i="24"/>
  <c r="D32" i="24"/>
  <c r="K24" i="24"/>
  <c r="J24" i="24"/>
  <c r="H24" i="24"/>
  <c r="F24" i="24"/>
  <c r="D24" i="24"/>
  <c r="K22" i="24"/>
  <c r="J22" i="24"/>
  <c r="H22" i="24"/>
  <c r="F22" i="24"/>
  <c r="D22" i="24"/>
  <c r="I26" i="24"/>
  <c r="L26" i="24"/>
  <c r="M26" i="24"/>
  <c r="G26" i="24"/>
  <c r="F19" i="24"/>
  <c r="D19" i="24"/>
  <c r="J19" i="24"/>
  <c r="H19" i="24"/>
  <c r="K19" i="24"/>
  <c r="F25" i="24"/>
  <c r="D25" i="24"/>
  <c r="J25" i="24"/>
  <c r="H25" i="24"/>
  <c r="K25" i="24"/>
  <c r="F35" i="24"/>
  <c r="D35" i="24"/>
  <c r="J35" i="24"/>
  <c r="H35" i="24"/>
  <c r="K35" i="24"/>
  <c r="G23" i="24"/>
  <c r="M23" i="24"/>
  <c r="E23" i="24"/>
  <c r="L23" i="24"/>
  <c r="G29" i="24"/>
  <c r="M29" i="24"/>
  <c r="E29" i="24"/>
  <c r="L29" i="24"/>
  <c r="I29" i="24"/>
  <c r="B45" i="24"/>
  <c r="B39" i="24"/>
  <c r="F29" i="24"/>
  <c r="D29" i="24"/>
  <c r="J29" i="24"/>
  <c r="H29" i="24"/>
  <c r="K29" i="24"/>
  <c r="G17" i="24"/>
  <c r="M17" i="24"/>
  <c r="E17" i="24"/>
  <c r="L17" i="24"/>
  <c r="I17" i="24"/>
  <c r="G33" i="24"/>
  <c r="M33" i="24"/>
  <c r="E33" i="24"/>
  <c r="L33" i="24"/>
  <c r="I33" i="24"/>
  <c r="K26" i="24"/>
  <c r="J26" i="24"/>
  <c r="H26" i="24"/>
  <c r="F26" i="24"/>
  <c r="D26" i="24"/>
  <c r="C14" i="24"/>
  <c r="C6" i="24"/>
  <c r="I24" i="24"/>
  <c r="L24" i="24"/>
  <c r="M24" i="24"/>
  <c r="G24" i="24"/>
  <c r="E24" i="24"/>
  <c r="G27" i="24"/>
  <c r="M27" i="24"/>
  <c r="E27" i="24"/>
  <c r="L27" i="24"/>
  <c r="I27" i="24"/>
  <c r="I30" i="24"/>
  <c r="L30" i="24"/>
  <c r="M30" i="24"/>
  <c r="G30" i="24"/>
  <c r="E30" i="24"/>
  <c r="K58" i="24"/>
  <c r="I58" i="24"/>
  <c r="J58" i="24"/>
  <c r="K74" i="24"/>
  <c r="I74" i="24"/>
  <c r="J74" i="24"/>
  <c r="K20" i="24"/>
  <c r="J20" i="24"/>
  <c r="H20" i="24"/>
  <c r="F20" i="24"/>
  <c r="D20" i="24"/>
  <c r="F23" i="24"/>
  <c r="D23" i="24"/>
  <c r="J23" i="24"/>
  <c r="H23" i="24"/>
  <c r="K23" i="24"/>
  <c r="H37" i="24"/>
  <c r="F37" i="24"/>
  <c r="D37" i="24"/>
  <c r="J37" i="24"/>
  <c r="K37" i="24"/>
  <c r="B14" i="24"/>
  <c r="B6" i="24"/>
  <c r="K30" i="24"/>
  <c r="J30" i="24"/>
  <c r="H30" i="24"/>
  <c r="F30" i="24"/>
  <c r="D30" i="24"/>
  <c r="G7" i="24"/>
  <c r="M7" i="24"/>
  <c r="E7" i="24"/>
  <c r="L7" i="24"/>
  <c r="I7" i="24"/>
  <c r="I8" i="24"/>
  <c r="L8" i="24"/>
  <c r="E8" i="24"/>
  <c r="G8" i="24"/>
  <c r="I18" i="24"/>
  <c r="L18" i="24"/>
  <c r="M18" i="24"/>
  <c r="G18" i="24"/>
  <c r="I34" i="24"/>
  <c r="L34" i="24"/>
  <c r="M34" i="24"/>
  <c r="G34" i="24"/>
  <c r="I37" i="24"/>
  <c r="G37" i="24"/>
  <c r="L37" i="24"/>
  <c r="M37" i="24"/>
  <c r="E37" i="24"/>
  <c r="F9" i="24"/>
  <c r="D9" i="24"/>
  <c r="J9" i="24"/>
  <c r="H9" i="24"/>
  <c r="K9" i="24"/>
  <c r="F17" i="24"/>
  <c r="D17" i="24"/>
  <c r="J17" i="24"/>
  <c r="H17" i="24"/>
  <c r="K17" i="24"/>
  <c r="F27" i="24"/>
  <c r="D27" i="24"/>
  <c r="J27" i="24"/>
  <c r="H27" i="24"/>
  <c r="K27" i="24"/>
  <c r="F33" i="24"/>
  <c r="D33" i="24"/>
  <c r="J33" i="24"/>
  <c r="H33" i="24"/>
  <c r="K33" i="24"/>
  <c r="G9" i="24"/>
  <c r="M9" i="24"/>
  <c r="E9" i="24"/>
  <c r="L9" i="24"/>
  <c r="I9" i="24"/>
  <c r="G15" i="24"/>
  <c r="M15" i="24"/>
  <c r="E15" i="24"/>
  <c r="L15" i="24"/>
  <c r="G21" i="24"/>
  <c r="M21" i="24"/>
  <c r="E21" i="24"/>
  <c r="L21" i="24"/>
  <c r="I21" i="24"/>
  <c r="G31" i="24"/>
  <c r="M31" i="24"/>
  <c r="E31" i="24"/>
  <c r="L31" i="24"/>
  <c r="M38" i="24"/>
  <c r="E38" i="24"/>
  <c r="L38" i="24"/>
  <c r="I38" i="24"/>
  <c r="G38" i="24"/>
  <c r="I23" i="24"/>
  <c r="F21" i="24"/>
  <c r="D21" i="24"/>
  <c r="J21" i="24"/>
  <c r="H21" i="24"/>
  <c r="K21" i="24"/>
  <c r="D38" i="24"/>
  <c r="K38" i="24"/>
  <c r="J38" i="24"/>
  <c r="H38" i="24"/>
  <c r="F38" i="24"/>
  <c r="G25" i="24"/>
  <c r="M25" i="24"/>
  <c r="E25" i="24"/>
  <c r="L25" i="24"/>
  <c r="I25" i="24"/>
  <c r="E26" i="24"/>
  <c r="F7" i="24"/>
  <c r="D7" i="24"/>
  <c r="J7" i="24"/>
  <c r="H7" i="24"/>
  <c r="K7" i="24"/>
  <c r="F15" i="24"/>
  <c r="D15" i="24"/>
  <c r="J15" i="24"/>
  <c r="H15" i="24"/>
  <c r="K15" i="24"/>
  <c r="K18" i="24"/>
  <c r="J18" i="24"/>
  <c r="H18" i="24"/>
  <c r="F18" i="24"/>
  <c r="D18" i="24"/>
  <c r="K28" i="24"/>
  <c r="J28" i="24"/>
  <c r="H28" i="24"/>
  <c r="F28" i="24"/>
  <c r="D28" i="24"/>
  <c r="F31" i="24"/>
  <c r="D31" i="24"/>
  <c r="J31" i="24"/>
  <c r="H31" i="24"/>
  <c r="K31" i="24"/>
  <c r="K34" i="24"/>
  <c r="J34" i="24"/>
  <c r="H34" i="24"/>
  <c r="F34" i="24"/>
  <c r="D34" i="24"/>
  <c r="I16" i="24"/>
  <c r="L16" i="24"/>
  <c r="M16" i="24"/>
  <c r="G16" i="24"/>
  <c r="E16" i="24"/>
  <c r="G19" i="24"/>
  <c r="M19" i="24"/>
  <c r="E19" i="24"/>
  <c r="L19" i="24"/>
  <c r="I19" i="24"/>
  <c r="I22" i="24"/>
  <c r="L22" i="24"/>
  <c r="M22" i="24"/>
  <c r="G22" i="24"/>
  <c r="E22" i="24"/>
  <c r="I32" i="24"/>
  <c r="L32" i="24"/>
  <c r="M32" i="24"/>
  <c r="G32" i="24"/>
  <c r="E32" i="24"/>
  <c r="G35" i="24"/>
  <c r="M35" i="24"/>
  <c r="E35" i="24"/>
  <c r="L35" i="24"/>
  <c r="I35" i="24"/>
  <c r="C39" i="24"/>
  <c r="C45" i="24"/>
  <c r="K66" i="24"/>
  <c r="I66" i="24"/>
  <c r="J66" i="24"/>
  <c r="J77" i="24"/>
  <c r="I41" i="24"/>
  <c r="G41" i="24"/>
  <c r="L41" i="24"/>
  <c r="K53" i="24"/>
  <c r="I53" i="24"/>
  <c r="K61" i="24"/>
  <c r="I61" i="24"/>
  <c r="K69" i="24"/>
  <c r="I69" i="24"/>
  <c r="K55" i="24"/>
  <c r="I55" i="24"/>
  <c r="K63" i="24"/>
  <c r="I63" i="24"/>
  <c r="K71" i="24"/>
  <c r="I71" i="24"/>
  <c r="I43" i="24"/>
  <c r="G43" i="24"/>
  <c r="L43" i="24"/>
  <c r="K52" i="24"/>
  <c r="I52" i="24"/>
  <c r="K60" i="24"/>
  <c r="I60" i="24"/>
  <c r="K68" i="24"/>
  <c r="I68" i="24"/>
  <c r="E43" i="24"/>
  <c r="K57" i="24"/>
  <c r="I57" i="24"/>
  <c r="K65" i="24"/>
  <c r="I65" i="24"/>
  <c r="K73" i="24"/>
  <c r="I73" i="24"/>
  <c r="K54" i="24"/>
  <c r="I54" i="24"/>
  <c r="K62" i="24"/>
  <c r="I62" i="24"/>
  <c r="K70" i="24"/>
  <c r="I70" i="24"/>
  <c r="I20" i="24"/>
  <c r="L20" i="24"/>
  <c r="I28" i="24"/>
  <c r="L28" i="24"/>
  <c r="K51" i="24"/>
  <c r="I51" i="24"/>
  <c r="K59" i="24"/>
  <c r="I59" i="24"/>
  <c r="K67" i="24"/>
  <c r="I67" i="24"/>
  <c r="K75" i="24"/>
  <c r="K77" i="24" s="1"/>
  <c r="I75" i="24"/>
  <c r="E20" i="24"/>
  <c r="E28" i="24"/>
  <c r="K56" i="24"/>
  <c r="I56" i="24"/>
  <c r="K64" i="24"/>
  <c r="I64" i="24"/>
  <c r="K72" i="24"/>
  <c r="I72" i="24"/>
  <c r="F40" i="24"/>
  <c r="J41" i="24"/>
  <c r="F42" i="24"/>
  <c r="J43" i="24"/>
  <c r="F44" i="24"/>
  <c r="H40" i="24"/>
  <c r="H42" i="24"/>
  <c r="H44" i="24"/>
  <c r="J40" i="24"/>
  <c r="J42" i="24"/>
  <c r="J44" i="24"/>
  <c r="K40" i="24"/>
  <c r="K42" i="24"/>
  <c r="L40" i="24"/>
  <c r="L42" i="24"/>
  <c r="L44" i="24"/>
  <c r="E40" i="24"/>
  <c r="E42" i="24"/>
  <c r="E44" i="24"/>
  <c r="K79" i="24" l="1"/>
  <c r="K78" i="24"/>
  <c r="J79" i="24"/>
  <c r="I77" i="24"/>
  <c r="H39" i="24"/>
  <c r="F39" i="24"/>
  <c r="D39" i="24"/>
  <c r="J39" i="24"/>
  <c r="K39" i="24"/>
  <c r="H45" i="24"/>
  <c r="F45" i="24"/>
  <c r="D45" i="24"/>
  <c r="J45" i="24"/>
  <c r="K45" i="24"/>
  <c r="I6" i="24"/>
  <c r="L6" i="24"/>
  <c r="M6" i="24"/>
  <c r="G6" i="24"/>
  <c r="E6" i="24"/>
  <c r="I14" i="24"/>
  <c r="L14" i="24"/>
  <c r="M14" i="24"/>
  <c r="G14" i="24"/>
  <c r="E14" i="24"/>
  <c r="I45" i="24"/>
  <c r="G45" i="24"/>
  <c r="L45" i="24"/>
  <c r="E45" i="24"/>
  <c r="M45" i="24"/>
  <c r="K6" i="24"/>
  <c r="J6" i="24"/>
  <c r="H6" i="24"/>
  <c r="F6" i="24"/>
  <c r="D6" i="24"/>
  <c r="I39" i="24"/>
  <c r="G39" i="24"/>
  <c r="L39" i="24"/>
  <c r="M39" i="24"/>
  <c r="E39" i="24"/>
  <c r="K14" i="24"/>
  <c r="J14" i="24"/>
  <c r="H14" i="24"/>
  <c r="F14" i="24"/>
  <c r="D14" i="24"/>
  <c r="I78" i="24" l="1"/>
  <c r="I79" i="24"/>
  <c r="J78" i="24"/>
  <c r="I83" i="24" l="1"/>
  <c r="I82" i="24"/>
  <c r="I81" i="24"/>
</calcChain>
</file>

<file path=xl/sharedStrings.xml><?xml version="1.0" encoding="utf-8"?>
<sst xmlns="http://schemas.openxmlformats.org/spreadsheetml/2006/main" count="1707" uniqueCount="523">
  <si>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</si>
  <si>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</si>
  <si>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</si>
  <si>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</si>
  <si>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</si>
  <si>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</si>
  <si>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</si>
  <si>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</si>
  <si>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</si>
  <si>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</si>
  <si>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</si>
  <si>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</si>
  <si>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</si>
  <si>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Mainz-Bingen (07339)</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</si>
  <si>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</si>
  <si>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</si>
  <si>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</si>
  <si>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</si>
  <si>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</si>
  <si>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</si>
  <si>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</si>
  <si>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</si>
  <si>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</si>
  <si>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</si>
  <si>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</si>
  <si>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</si>
  <si>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</si>
  <si>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</si>
  <si>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Südwest</t>
  </si>
  <si>
    <t>Saonestr. 2-4</t>
  </si>
  <si>
    <t>60528 Frankfurt a.M.</t>
  </si>
  <si>
    <t>E-Mail:</t>
  </si>
  <si>
    <t>Statistik-Service-Suedwest@arbeitsagentur.de</t>
  </si>
  <si>
    <t>Hotline:</t>
  </si>
  <si>
    <t>069/6670-601</t>
  </si>
  <si>
    <t>Fax:</t>
  </si>
  <si>
    <t>069/6670-910601</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</si>
  <si>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</si>
  <si>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</si>
  <si>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</si>
  <si>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</si>
  <si>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</si>
  <si>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</si>
  <si>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</si>
  <si>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</si>
  <si>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</si>
  <si>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</si>
  <si>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</si>
  <si>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</si>
  <si>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</si>
  <si>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</si>
  <si>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</si>
  <si>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</si>
  <si>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</si>
  <si>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</si>
  <si>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</si>
  <si>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</si>
  <si>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</si>
  <si>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</si>
  <si>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</si>
  <si>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</si>
  <si>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</si>
  <si>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</si>
  <si>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</si>
  <si>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</si>
  <si>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</si>
  <si>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</si>
  <si>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</si>
  <si>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</si>
  <si>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</si>
  <si>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</si>
  <si>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</si>
  <si>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</si>
  <si>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</si>
  <si>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</si>
  <si>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</si>
  <si>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</si>
  <si>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</si>
  <si>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</si>
  <si>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</si>
  <si>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</si>
  <si>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</si>
  <si>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</si>
  <si>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</si>
  <si>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</si>
  <si>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</si>
  <si>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</si>
  <si>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</si>
  <si>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</si>
  <si>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</si>
  <si>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</si>
  <si>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</si>
  <si>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Mainz-Bingen (07339);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</si>
  <si>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</si>
  <si>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</si>
  <si>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</si>
  <si>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</si>
  <si>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</si>
  <si>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</si>
  <si>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</si>
  <si>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</si>
  <si>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</si>
  <si>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</si>
  <si>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</si>
  <si>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</si>
  <si>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</si>
  <si>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</si>
  <si>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</si>
  <si>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</si>
  <si>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</si>
  <si>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</si>
  <si>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</si>
  <si>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</si>
  <si>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</si>
  <si>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</si>
  <si>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</si>
  <si>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</si>
  <si>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</si>
  <si>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</si>
  <si>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</si>
  <si>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</si>
  <si>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</si>
  <si>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</si>
  <si>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</si>
  <si>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</si>
  <si>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</si>
  <si>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</si>
  <si>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</si>
  <si>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</si>
  <si>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Bundesland Rheinland-Pfalz</t>
  </si>
  <si>
    <t>Westdeutschland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</si>
  <si>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</si>
  <si>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</si>
  <si>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</si>
  <si>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</si>
  <si>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</si>
  <si>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</si>
  <si>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</si>
  <si>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</si>
  <si>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</si>
  <si>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</si>
  <si>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</si>
  <si>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</si>
  <si>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</si>
  <si>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</si>
  <si>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</si>
  <si>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</si>
  <si>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</si>
  <si>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</si>
  <si>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</si>
  <si>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</si>
  <si>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</si>
  <si>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</si>
  <si>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</si>
  <si>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</si>
  <si>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</si>
  <si>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</si>
  <si>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</si>
  <si>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</si>
  <si>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</si>
  <si>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</si>
  <si>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</si>
  <si>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</si>
  <si>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</si>
  <si>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</si>
  <si>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</si>
  <si>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</si>
  <si>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</si>
  <si>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</si>
  <si>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</si>
  <si>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</si>
  <si>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</si>
  <si>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</si>
  <si>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</si>
  <si>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</si>
  <si>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</si>
  <si>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</si>
  <si>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</si>
  <si>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</si>
  <si>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</si>
  <si>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</si>
  <si>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</si>
  <si>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</si>
  <si>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Mainz-Bingen (07339)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</si>
  <si>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</si>
  <si>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</si>
  <si>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</si>
  <si>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</si>
  <si>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</si>
  <si>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</si>
  <si>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</si>
  <si>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</si>
  <si>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</si>
  <si>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</si>
  <si>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</si>
  <si>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</si>
  <si>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</si>
  <si>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</si>
  <si>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</si>
  <si>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</si>
  <si>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</si>
  <si>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</si>
  <si>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</si>
  <si>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</si>
  <si>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</si>
  <si>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</si>
  <si>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</si>
  <si>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</si>
  <si>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</si>
  <si>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</si>
  <si>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</si>
  <si>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</si>
  <si>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</si>
  <si>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</si>
  <si>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</si>
  <si>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</si>
  <si>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</si>
  <si>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</si>
  <si>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</si>
  <si>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</si>
  <si>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</si>
  <si>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</si>
  <si>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</si>
  <si>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</si>
  <si>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</si>
  <si>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</si>
  <si>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</si>
  <si>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</si>
  <si>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</si>
  <si>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</si>
  <si>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</si>
  <si>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</si>
  <si>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</si>
  <si>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</si>
  <si>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</si>
  <si>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</si>
  <si>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</si>
  <si>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</si>
  <si>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</si>
  <si>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</si>
  <si>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</si>
  <si>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</si>
  <si>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</si>
  <si>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</si>
  <si>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</si>
  <si>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</si>
  <si>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</si>
  <si>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</si>
  <si>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</si>
  <si>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</si>
  <si>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</si>
  <si>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</si>
  <si>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</si>
  <si>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</si>
  <si>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</si>
  <si>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</si>
  <si>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</si>
  <si>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</si>
  <si>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</si>
  <si>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</si>
  <si>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</si>
  <si>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</si>
  <si>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</si>
  <si>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</si>
  <si>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</si>
  <si>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</si>
  <si>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</si>
  <si>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</si>
  <si>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</si>
  <si>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</si>
  <si>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</si>
  <si>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</si>
  <si>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</si>
  <si>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</si>
  <si>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</si>
  <si>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</si>
  <si>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</si>
  <si>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</si>
  <si>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</si>
  <si>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</si>
  <si>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</si>
  <si>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</si>
  <si>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</si>
  <si>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</si>
  <si>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</si>
  <si>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</si>
  <si>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</si>
  <si>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</si>
  <si>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</si>
  <si>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</si>
  <si>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</si>
  <si>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</si>
  <si>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</si>
  <si>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</si>
  <si>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</si>
  <si>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</si>
  <si>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</si>
  <si>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</si>
  <si>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</si>
  <si>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</si>
  <si>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</si>
  <si>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</si>
  <si>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</si>
  <si>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</si>
  <si>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</si>
  <si>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</si>
  <si>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</si>
  <si>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</si>
  <si>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</si>
  <si>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</si>
  <si>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</si>
  <si>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</si>
  <si>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</si>
  <si>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</si>
  <si>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</si>
  <si>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</si>
  <si>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</si>
  <si>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</si>
  <si>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</si>
  <si>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</si>
  <si>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</si>
  <si>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</si>
  <si>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</si>
  <si>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</si>
  <si>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</si>
  <si>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</si>
  <si>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</si>
  <si>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</si>
  <si>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</si>
  <si>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</si>
  <si>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</si>
  <si>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</si>
  <si>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</si>
  <si>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</si>
  <si>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</si>
  <si>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</si>
  <si>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</si>
  <si>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</si>
  <si>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</si>
  <si>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</si>
  <si>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</si>
  <si>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</si>
  <si>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</si>
  <si>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</si>
  <si>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</si>
  <si>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</si>
  <si>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</si>
  <si>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</si>
  <si>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</si>
  <si>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</si>
  <si>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</si>
  <si>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</si>
  <si>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</si>
  <si>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</si>
  <si>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</si>
  <si>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</si>
  <si>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</si>
  <si>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</si>
  <si>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</si>
  <si>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</si>
  <si>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</si>
  <si>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</si>
  <si>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</si>
  <si>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</si>
  <si>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</si>
  <si>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</si>
  <si>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</si>
  <si>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</si>
  <si>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</si>
  <si>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</si>
  <si>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</si>
  <si>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</si>
  <si>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</si>
  <si>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Mainz-Bingen (07339);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</si>
  <si>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</si>
  <si>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</si>
  <si>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</si>
  <si>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</si>
  <si>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</si>
  <si>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</si>
  <si>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</si>
  <si>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</si>
  <si>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</si>
  <si>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</si>
  <si>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</si>
  <si>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</si>
  <si>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</si>
  <si>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</si>
  <si>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</si>
  <si>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</si>
  <si>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</si>
  <si>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</si>
  <si>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</si>
  <si>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</si>
  <si>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</si>
  <si>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</si>
  <si>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</si>
  <si>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</si>
  <si>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</si>
  <si>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</si>
  <si>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</si>
  <si>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</si>
  <si>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</si>
  <si>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</si>
  <si>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</si>
  <si>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</si>
  <si>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</si>
  <si>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</si>
  <si>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</si>
  <si>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</si>
  <si>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</si>
  <si>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</si>
  <si>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</si>
  <si>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</si>
  <si>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</si>
  <si>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</si>
  <si>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</si>
  <si>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</si>
  <si>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</si>
  <si>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</si>
  <si>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</si>
  <si>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</si>
  <si>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</si>
  <si>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</si>
  <si>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</si>
  <si>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</si>
  <si>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</si>
  <si>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</si>
  <si>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</si>
  <si>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</si>
  <si>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</si>
  <si>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</si>
  <si>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</si>
  <si>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</si>
  <si>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</si>
  <si>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</si>
  <si>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</si>
  <si>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</si>
  <si>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</si>
  <si>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</si>
  <si>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</si>
  <si>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</si>
  <si>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</si>
  <si>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</si>
  <si>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</si>
  <si>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</si>
  <si>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</si>
  <si>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</si>
  <si>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</si>
  <si>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</si>
  <si>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</si>
  <si>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</si>
  <si>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</si>
  <si>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</si>
  <si>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</si>
  <si>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</si>
  <si>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</si>
  <si>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</si>
  <si>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</si>
  <si>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</si>
  <si>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</si>
  <si>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</si>
  <si>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</si>
  <si>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</si>
  <si>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</si>
  <si>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</si>
  <si>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</si>
  <si>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</si>
  <si>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</si>
  <si>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</si>
  <si>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</si>
  <si>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</si>
  <si>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</si>
  <si>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</si>
  <si>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</si>
  <si>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</si>
  <si>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</si>
  <si>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</si>
  <si>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</si>
  <si>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</si>
  <si>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</si>
  <si>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</si>
  <si>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</si>
  <si>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</si>
  <si>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</si>
  <si>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</si>
  <si>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</si>
  <si>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</si>
  <si>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</si>
  <si>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</si>
  <si>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</si>
  <si>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</si>
  <si>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</si>
  <si>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</si>
  <si>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</si>
  <si>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</si>
  <si>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</si>
  <si>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</si>
  <si>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</si>
  <si>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</si>
  <si>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</si>
  <si>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</si>
  <si>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</si>
  <si>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</si>
  <si>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</si>
  <si>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</si>
  <si>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</si>
  <si>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</si>
  <si>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</si>
  <si>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</si>
  <si>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</si>
  <si>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</si>
  <si>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</si>
  <si>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</si>
  <si>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t>0,0</t>
  </si>
  <si>
    <t>.X</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</si>
  <si>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</si>
  <si>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</si>
  <si>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</si>
  <si>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</si>
  <si>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</si>
  <si>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Aufgrund von betrieblichen Umstrukturierungen in der Automobilindustrie erfolgten zum November 2019 bundesweit vermehrte An- und Abmeldungen von Beschäftigungsverhältnissen, die sich in der erhöhten Anzahl von begonnenen und beendeten Beschäftigungsverhältnissen zeigen. Für den Gesamtbestand der Beschäftigten gibt es jedoch kaum Auswirkungen.</t>
  </si>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</sst>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5">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11" fillId="0" borderId="0" xfId="4" applyFont="1" applyBorder="1" applyAlignment="1">
      <alignment horizontal="left"/>
    </xf>
    <xf numFmtId="0" fontId="2" fillId="0" borderId="0" xfId="0" applyFont="1" applyBorder="1" applyAlignment="1">
      <alignment wrapText="1"/>
    </xf>
    <xf numFmtId="0" fontId="0" fillId="0" borderId="0" xfId="0" applyAlignment="1">
      <alignment wrapText="1"/>
    </xf>
    <xf numFmtId="0" fontId="3" fillId="0" borderId="0" xfId="3" applyFont="1" applyFill="1" applyBorder="1" applyAlignment="1">
      <alignment horizontal="left" vertical="top" wrapText="1"/>
    </xf>
    <xf numFmtId="0" fontId="5" fillId="0" borderId="0" xfId="5" applyFont="1" applyFill="1" applyBorder="1" applyAlignment="1">
      <alignment horizontal="left"/>
    </xf>
    <xf numFmtId="0" fontId="3" fillId="0" borderId="0" xfId="3" applyFont="1" applyFill="1" applyBorder="1" applyAlignment="1">
      <alignment horizontal="left" wrapText="1"/>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9" fillId="0" borderId="0" xfId="4"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3" fillId="0" borderId="0" xfId="4" applyFont="1" applyBorder="1" applyAlignment="1">
      <alignment horizontal="left"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164" fontId="16" fillId="0" borderId="6" xfId="4" applyNumberFormat="1" applyFont="1" applyBorder="1" applyAlignment="1">
      <alignment horizontal="center" vertical="top"/>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49" fontId="16" fillId="0" borderId="0" xfId="9" applyNumberFormat="1" applyFont="1" applyFill="1" applyBorder="1" applyAlignment="1"/>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4" applyFont="1" applyAlignment="1">
      <alignment wrapText="1"/>
    </xf>
    <xf numFmtId="0" fontId="34" fillId="0" borderId="0" xfId="6" applyFont="1" applyAlignment="1" applyProtection="1">
      <alignment horizontal="left" wrapText="1"/>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164" fontId="26" fillId="0" borderId="6" xfId="12" applyNumberFormat="1" applyFont="1" applyFill="1" applyBorder="1" applyAlignment="1">
      <alignment horizontal="left" wrapText="1"/>
    </xf>
    <xf numFmtId="0" fontId="2" fillId="0" borderId="6" xfId="0" applyFont="1" applyBorder="1" applyAlignment="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0" borderId="9" xfId="4" applyFont="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3" fillId="0" borderId="0" xfId="4" applyNumberFormat="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3" fillId="0" borderId="0" xfId="4" applyFont="1" applyAlignment="1">
      <alignment horizontal="left" wrapText="1"/>
    </xf>
    <xf numFmtId="0" fontId="3" fillId="0" borderId="0" xfId="4" applyAlignment="1">
      <alignment horizontal="left" wrapText="1"/>
    </xf>
    <xf numFmtId="0" fontId="15" fillId="0" borderId="0" xfId="21" applyAlignment="1" applyProtection="1">
      <alignment horizontal="left" wrapText="1" indent="2"/>
    </xf>
    <xf numFmtId="0" fontId="15" fillId="0" borderId="0" xfId="21" applyFill="1" applyAlignment="1" applyProtection="1">
      <alignment horizontal="left"/>
    </xf>
    <xf numFmtId="0" fontId="15" fillId="0" borderId="0" xfId="21" applyFill="1" applyAlignment="1" applyProtection="1"/>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{17B1D173-B632-4E8C-B4E0-2FB70B46A7C0}</c15:txfldGUID>
                      <c15:f>Daten_Diagramme!$D$6</c15:f>
                      <c15:dlblFieldTableCache>
                        <c:ptCount val="1"/>
                        <c:pt idx="0">
                          <c:v>2.1</c:v>
                        </c:pt>
                      </c15:dlblFieldTableCache>
                    </c15:dlblFTEntry>
                  </c15:dlblFieldTable>
                  <c15:showDataLabelsRange val="0"/>
                </c:ext>
                <c:ext xmlns:c16="http://schemas.microsoft.com/office/drawing/2014/chart" uri="{C3380CC4-5D6E-409C-BE32-E72D297353CC}">
                  <c16:uniqueId val="{00000000-949D-4787-B898-BF3D8878F84E}"/>
                </c:ext>
              </c:extLst>
            </c:dLbl>
            <c:dLbl>
              <c:idx val="1"/>
              <c:tx>
                <c:strRef>
                  <c:f>Daten_Diagramme!$D$7</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{196A2271-E023-4590-A3C8-0B1A9DE9A6C9}</c15:txfldGUID>
                      <c15:f>Daten_Diagramme!$D$7</c15:f>
                      <c15:dlblFieldTableCache>
                        <c:ptCount val="1"/>
                        <c:pt idx="0">
                          <c:v>0.7</c:v>
                        </c:pt>
                      </c15:dlblFieldTableCache>
                    </c15:dlblFTEntry>
                  </c15:dlblFieldTable>
                  <c15:showDataLabelsRange val="0"/>
                </c:ext>
                <c:ext xmlns:c16="http://schemas.microsoft.com/office/drawing/2014/chart" uri="{C3380CC4-5D6E-409C-BE32-E72D297353CC}">
                  <c16:uniqueId val="{00000001-949D-4787-B898-BF3D8878F84E}"/>
                </c:ext>
              </c:extLst>
            </c:dLbl>
            <c:dLbl>
              <c:idx val="2"/>
              <c:tx>
                <c:strRef>
                  <c:f>Daten_Diagramme!$D$8</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{482F3FA2-801C-4627-A1AA-EA1085AE1938}</c15:txfldGUID>
                      <c15:f>Daten_Diagramme!$D$8</c15:f>
                      <c15:dlblFieldTableCache>
                        <c:ptCount val="1"/>
                        <c:pt idx="0">
                          <c:v>1.1</c:v>
                        </c:pt>
                      </c15:dlblFieldTableCache>
                    </c15:dlblFTEntry>
                  </c15:dlblFieldTable>
                  <c15:showDataLabelsRange val="0"/>
                </c:ext>
                <c:ext xmlns:c16="http://schemas.microsoft.com/office/drawing/2014/chart" uri="{C3380CC4-5D6E-409C-BE32-E72D297353CC}">
                  <c16:uniqueId val="{00000002-949D-4787-B898-BF3D8878F84E}"/>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{636CA29B-6332-493C-A7D7-510AC0F36606}</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949D-4787-B898-BF3D8878F84E}"/>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2.1108734527858619</c:v>
                </c:pt>
                <c:pt idx="1">
                  <c:v>0.73912918896366064</c:v>
                </c:pt>
                <c:pt idx="2">
                  <c:v>1.1186464311118853</c:v>
                </c:pt>
                <c:pt idx="3">
                  <c:v>1.0875687030768</c:v>
                </c:pt>
              </c:numCache>
            </c:numRef>
          </c:val>
          <c:extLst>
            <c:ext xmlns:c16="http://schemas.microsoft.com/office/drawing/2014/chart" uri="{C3380CC4-5D6E-409C-BE32-E72D297353CC}">
              <c16:uniqueId val="{00000004-949D-4787-B898-BF3D8878F84E}"/>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{FC28E185-F64A-4AC5-9D97-B71E5408930F}</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949D-4787-B898-BF3D8878F84E}"/>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{9EC2D2FB-41DE-47CE-9D66-E0DC345EFA82}</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949D-4787-B898-BF3D8878F84E}"/>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{4D8E9171-8DBE-4955-A728-E4AA0948968C}</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949D-4787-B898-BF3D8878F84E}"/>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{84296290-2EAC-42A6-9A44-A7C564C292FE}</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949D-4787-B898-BF3D8878F84E}"/>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949D-4787-B898-BF3D8878F84E}"/>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949D-4787-B898-BF3D8878F84E}"/>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-2.2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{E73528C2-7BD1-40EF-AD47-9E8725D9EBE5}</c15:txfldGUID>
                      <c15:f>Daten_Diagramme!$E$6</c15:f>
                      <c15:dlblFieldTableCache>
                        <c:ptCount val="1"/>
                        <c:pt idx="0">
                          <c:v>-2.2</c:v>
                        </c:pt>
                      </c15:dlblFieldTableCache>
                    </c15:dlblFTEntry>
                  </c15:dlblFieldTable>
                  <c15:showDataLabelsRange val="0"/>
                </c:ext>
                <c:ext xmlns:c16="http://schemas.microsoft.com/office/drawing/2014/chart" uri="{C3380CC4-5D6E-409C-BE32-E72D297353CC}">
                  <c16:uniqueId val="{00000000-B4DB-46D7-88B4-E6B4582822CF}"/>
                </c:ext>
              </c:extLst>
            </c:dLbl>
            <c:dLbl>
              <c:idx val="1"/>
              <c:tx>
                <c:strRef>
                  <c:f>Daten_Diagramme!$E$7</c:f>
                  <c:strCache>
                    <c:ptCount val="1"/>
                    <c:pt idx="0">
                      <c:v>-3.3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{D21C8DE4-E1BB-4C8F-B11E-12CA7CFE4FA9}</c15:txfldGUID>
                      <c15:f>Daten_Diagramme!$E$7</c15:f>
                      <c15:dlblFieldTableCache>
                        <c:ptCount val="1"/>
                        <c:pt idx="0">
                          <c:v>-3.3</c:v>
                        </c:pt>
                      </c15:dlblFieldTableCache>
                    </c15:dlblFTEntry>
                  </c15:dlblFieldTable>
                  <c15:showDataLabelsRange val="0"/>
                </c:ext>
                <c:ext xmlns:c16="http://schemas.microsoft.com/office/drawing/2014/chart" uri="{C3380CC4-5D6E-409C-BE32-E72D297353CC}">
                  <c16:uniqueId val="{00000001-B4DB-46D7-88B4-E6B4582822CF}"/>
                </c:ext>
              </c:extLst>
            </c:dLbl>
            <c:dLbl>
              <c:idx val="2"/>
              <c:tx>
                <c:strRef>
                  <c:f>Daten_Diagramme!$E$8</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{B85BB7A9-3EF8-4C29-92DB-499D2C834287}</c15:txfldGUID>
                      <c15:f>Daten_Diagramme!$E$8</c15:f>
                      <c15:dlblFieldTableCache>
                        <c:ptCount val="1"/>
                        <c:pt idx="0">
                          <c:v>-2.8</c:v>
                        </c:pt>
                      </c15:dlblFieldTableCache>
                    </c15:dlblFTEntry>
                  </c15:dlblFieldTable>
                  <c15:showDataLabelsRange val="0"/>
                </c:ext>
                <c:ext xmlns:c16="http://schemas.microsoft.com/office/drawing/2014/chart" uri="{C3380CC4-5D6E-409C-BE32-E72D297353CC}">
                  <c16:uniqueId val="{00000002-B4DB-46D7-88B4-E6B4582822CF}"/>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{866F56F5-391B-40D4-9AE1-09A5A830333C}</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B4DB-46D7-88B4-E6B4582822CF}"/>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-2.2052489519324641</c:v>
                </c:pt>
                <c:pt idx="1">
                  <c:v>-3.2711552602853353</c:v>
                </c:pt>
                <c:pt idx="2">
                  <c:v>-2.7637010795899166</c:v>
                </c:pt>
                <c:pt idx="3">
                  <c:v>-2.8655893304673015</c:v>
                </c:pt>
              </c:numCache>
            </c:numRef>
          </c:val>
          <c:extLst>
            <c:ext xmlns:c16="http://schemas.microsoft.com/office/drawing/2014/chart" uri="{C3380CC4-5D6E-409C-BE32-E72D297353CC}">
              <c16:uniqueId val="{00000004-B4DB-46D7-88B4-E6B4582822CF}"/>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{3D002ACC-FD0C-43E7-8D77-39935FF26DD9}</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B4DB-46D7-88B4-E6B4582822CF}"/>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{D6E08A08-3D5F-4A78-93C6-79A76DCDF416}</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B4DB-46D7-88B4-E6B4582822CF}"/>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{855B8AEA-40A8-4507-A4BD-64FB95B5647C}</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B4DB-46D7-88B4-E6B4582822CF}"/>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{24A0AAD2-1785-4A52-8BF0-F864C0B7AC67}</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B4DB-46D7-88B4-E6B4582822CF}"/>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B4DB-46D7-88B4-E6B4582822CF}"/>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B4DB-46D7-88B4-E6B4582822CF}"/>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{A2C957DA-C7F0-4629-BC56-D6B3E6E2A206}</c15:txfldGUID>
                      <c15:f>Daten_Diagramme!$D$14</c15:f>
                      <c15:dlblFieldTableCache>
                        <c:ptCount val="1"/>
                        <c:pt idx="0">
                          <c:v>2.1</c:v>
                        </c:pt>
                      </c15:dlblFieldTableCache>
                    </c15:dlblFTEntry>
                  </c15:dlblFieldTable>
                  <c15:showDataLabelsRange val="0"/>
                </c:ext>
                <c:ext xmlns:c16="http://schemas.microsoft.com/office/drawing/2014/chart" uri="{C3380CC4-5D6E-409C-BE32-E72D297353CC}">
                  <c16:uniqueId val="{00000000-1D11-4E7F-8CA7-A2A48787A3CC}"/>
                </c:ext>
              </c:extLst>
            </c:dLbl>
            <c:dLbl>
              <c:idx val="1"/>
              <c:tx>
                <c:strRef>
                  <c:f>Daten_Diagramme!$D$15</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{63511A3C-3193-40FE-83AF-720813F0F6FF}</c15:txfldGUID>
                      <c15:f>Daten_Diagramme!$D$15</c15:f>
                      <c15:dlblFieldTableCache>
                        <c:ptCount val="1"/>
                        <c:pt idx="0">
                          <c:v>1.4</c:v>
                        </c:pt>
                      </c15:dlblFieldTableCache>
                    </c15:dlblFTEntry>
                  </c15:dlblFieldTable>
                  <c15:showDataLabelsRange val="0"/>
                </c:ext>
                <c:ext xmlns:c16="http://schemas.microsoft.com/office/drawing/2014/chart" uri="{C3380CC4-5D6E-409C-BE32-E72D297353CC}">
                  <c16:uniqueId val="{00000001-1D11-4E7F-8CA7-A2A48787A3CC}"/>
                </c:ext>
              </c:extLst>
            </c:dLbl>
            <c:dLbl>
              <c:idx val="2"/>
              <c:tx>
                <c:strRef>
                  <c:f>Daten_Diagramme!$D$16</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{91715C78-D779-4A42-8A18-2BC79AD567CE}</c15:txfldGUID>
                      <c15:f>Daten_Diagramme!$D$16</c15:f>
                      <c15:dlblFieldTableCache>
                        <c:ptCount val="1"/>
                        <c:pt idx="0">
                          <c:v>2.7</c:v>
                        </c:pt>
                      </c15:dlblFieldTableCache>
                    </c15:dlblFTEntry>
                  </c15:dlblFieldTable>
                  <c15:showDataLabelsRange val="0"/>
                </c:ext>
                <c:ext xmlns:c16="http://schemas.microsoft.com/office/drawing/2014/chart" uri="{C3380CC4-5D6E-409C-BE32-E72D297353CC}">
                  <c16:uniqueId val="{00000002-1D11-4E7F-8CA7-A2A48787A3CC}"/>
                </c:ext>
              </c:extLst>
            </c:dLbl>
            <c:dLbl>
              <c:idx val="3"/>
              <c:tx>
                <c:strRef>
                  <c:f>Daten_Diagramme!$D$17</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{66291D76-7729-4DD9-916D-70C10D7436FF}</c15:txfldGUID>
                      <c15:f>Daten_Diagramme!$D$17</c15:f>
                      <c15:dlblFieldTableCache>
                        <c:ptCount val="1"/>
                        <c:pt idx="0">
                          <c:v>0.0</c:v>
                        </c:pt>
                      </c15:dlblFieldTableCache>
                    </c15:dlblFTEntry>
                  </c15:dlblFieldTable>
                  <c15:showDataLabelsRange val="0"/>
                </c:ext>
                <c:ext xmlns:c16="http://schemas.microsoft.com/office/drawing/2014/chart" uri="{C3380CC4-5D6E-409C-BE32-E72D297353CC}">
                  <c16:uniqueId val="{00000003-1D11-4E7F-8CA7-A2A48787A3CC}"/>
                </c:ext>
              </c:extLst>
            </c:dLbl>
            <c:dLbl>
              <c:idx val="4"/>
              <c:tx>
                <c:strRef>
                  <c:f>Daten_Diagramme!$D$18</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{F5B80008-9940-4AA7-9B46-A36646DFC7DC}</c15:txfldGUID>
                      <c15:f>Daten_Diagramme!$D$18</c15:f>
                      <c15:dlblFieldTableCache>
                        <c:ptCount val="1"/>
                        <c:pt idx="0">
                          <c:v>-0.7</c:v>
                        </c:pt>
                      </c15:dlblFieldTableCache>
                    </c15:dlblFTEntry>
                  </c15:dlblFieldTable>
                  <c15:showDataLabelsRange val="0"/>
                </c:ext>
                <c:ext xmlns:c16="http://schemas.microsoft.com/office/drawing/2014/chart" uri="{C3380CC4-5D6E-409C-BE32-E72D297353CC}">
                  <c16:uniqueId val="{00000004-1D11-4E7F-8CA7-A2A48787A3CC}"/>
                </c:ext>
              </c:extLst>
            </c:dLbl>
            <c:dLbl>
              <c:idx val="5"/>
              <c:tx>
                <c:strRef>
                  <c:f>Daten_Diagramme!$D$19</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{C76546DB-19AD-45BB-AD58-4FFEEC06089D}</c15:txfldGUID>
                      <c15:f>Daten_Diagramme!$D$19</c15:f>
                      <c15:dlblFieldTableCache>
                        <c:ptCount val="1"/>
                        <c:pt idx="0">
                          <c:v>1.5</c:v>
                        </c:pt>
                      </c15:dlblFieldTableCache>
                    </c15:dlblFTEntry>
                  </c15:dlblFieldTable>
                  <c15:showDataLabelsRange val="0"/>
                </c:ext>
                <c:ext xmlns:c16="http://schemas.microsoft.com/office/drawing/2014/chart" uri="{C3380CC4-5D6E-409C-BE32-E72D297353CC}">
                  <c16:uniqueId val="{00000005-1D11-4E7F-8CA7-A2A48787A3CC}"/>
                </c:ext>
              </c:extLst>
            </c:dLbl>
            <c:dLbl>
              <c:idx val="6"/>
              <c:tx>
                <c:strRef>
                  <c:f>Daten_Diagramme!$D$20</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{CA9F56D8-4DF3-48A1-B2C6-9EA4A5020294}</c15:txfldGUID>
                      <c15:f>Daten_Diagramme!$D$20</c15:f>
                      <c15:dlblFieldTableCache>
                        <c:ptCount val="1"/>
                        <c:pt idx="0">
                          <c:v>0.7</c:v>
                        </c:pt>
                      </c15:dlblFieldTableCache>
                    </c15:dlblFTEntry>
                  </c15:dlblFieldTable>
                  <c15:showDataLabelsRange val="0"/>
                </c:ext>
                <c:ext xmlns:c16="http://schemas.microsoft.com/office/drawing/2014/chart" uri="{C3380CC4-5D6E-409C-BE32-E72D297353CC}">
                  <c16:uniqueId val="{00000006-1D11-4E7F-8CA7-A2A48787A3CC}"/>
                </c:ext>
              </c:extLst>
            </c:dLbl>
            <c:dLbl>
              <c:idx val="7"/>
              <c:tx>
                <c:strRef>
                  <c:f>Daten_Diagramme!$D$21</c:f>
                  <c:strCache>
                    <c:ptCount val="1"/>
                    <c:pt idx="0">
                      <c:v>6.4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{B172DB6E-ABB8-49EA-9492-CBE9B73D9223}</c15:txfldGUID>
                      <c15:f>Daten_Diagramme!$D$21</c15:f>
                      <c15:dlblFieldTableCache>
                        <c:ptCount val="1"/>
                        <c:pt idx="0">
                          <c:v>6.4</c:v>
                        </c:pt>
                      </c15:dlblFieldTableCache>
                    </c15:dlblFTEntry>
                  </c15:dlblFieldTable>
                  <c15:showDataLabelsRange val="0"/>
                </c:ext>
                <c:ext xmlns:c16="http://schemas.microsoft.com/office/drawing/2014/chart" uri="{C3380CC4-5D6E-409C-BE32-E72D297353CC}">
                  <c16:uniqueId val="{00000007-1D11-4E7F-8CA7-A2A48787A3CC}"/>
                </c:ext>
              </c:extLst>
            </c:dLbl>
            <c:dLbl>
              <c:idx val="8"/>
              <c:tx>
                <c:strRef>
                  <c:f>Daten_Diagramme!$D$22</c:f>
                  <c:strCache>
                    <c:ptCount val="1"/>
                    <c:pt idx="0">
                      <c:v>3.6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{00990DF7-94B7-4600-9A2B-BA7B31A4CF13}</c15:txfldGUID>
                      <c15:f>Daten_Diagramme!$D$22</c15:f>
                      <c15:dlblFieldTableCache>
                        <c:ptCount val="1"/>
                        <c:pt idx="0">
                          <c:v>3.6</c:v>
                        </c:pt>
                      </c15:dlblFieldTableCache>
                    </c15:dlblFTEntry>
                  </c15:dlblFieldTable>
                  <c15:showDataLabelsRange val="0"/>
                </c:ext>
                <c:ext xmlns:c16="http://schemas.microsoft.com/office/drawing/2014/chart" uri="{C3380CC4-5D6E-409C-BE32-E72D297353CC}">
                  <c16:uniqueId val="{00000008-1D11-4E7F-8CA7-A2A48787A3CC}"/>
                </c:ext>
              </c:extLst>
            </c:dLbl>
            <c:dLbl>
              <c:idx val="9"/>
              <c:tx>
                <c:strRef>
                  <c:f>Daten_Diagramme!$D$23</c:f>
                  <c:strCache>
                    <c:ptCount val="1"/>
                    <c:pt idx="0">
                      <c:v>4.6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{21DF2A85-6C6D-49E6-84E1-C339F30D872E}</c15:txfldGUID>
                      <c15:f>Daten_Diagramme!$D$23</c15:f>
                      <c15:dlblFieldTableCache>
                        <c:ptCount val="1"/>
                        <c:pt idx="0">
                          <c:v>4.6</c:v>
                        </c:pt>
                      </c15:dlblFieldTableCache>
                    </c15:dlblFTEntry>
                  </c15:dlblFieldTable>
                  <c15:showDataLabelsRange val="0"/>
                </c:ext>
                <c:ext xmlns:c16="http://schemas.microsoft.com/office/drawing/2014/chart" uri="{C3380CC4-5D6E-409C-BE32-E72D297353CC}">
                  <c16:uniqueId val="{00000009-1D11-4E7F-8CA7-A2A48787A3CC}"/>
                </c:ext>
              </c:extLst>
            </c:dLbl>
            <c:dLbl>
              <c:idx val="10"/>
              <c:tx>
                <c:strRef>
                  <c:f>Daten_Diagramme!$D$24</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{340679CD-81EC-4B00-A7C7-62656ECC513A}</c15:txfldGUID>
                      <c15:f>Daten_Diagramme!$D$24</c15:f>
                      <c15:dlblFieldTableCache>
                        <c:ptCount val="1"/>
                        <c:pt idx="0">
                          <c:v>1.5</c:v>
                        </c:pt>
                      </c15:dlblFieldTableCache>
                    </c15:dlblFTEntry>
                  </c15:dlblFieldTable>
                  <c15:showDataLabelsRange val="0"/>
                </c:ext>
                <c:ext xmlns:c16="http://schemas.microsoft.com/office/drawing/2014/chart" uri="{C3380CC4-5D6E-409C-BE32-E72D297353CC}">
                  <c16:uniqueId val="{0000000A-1D11-4E7F-8CA7-A2A48787A3CC}"/>
                </c:ext>
              </c:extLst>
            </c:dLbl>
            <c:dLbl>
              <c:idx val="11"/>
              <c:tx>
                <c:strRef>
                  <c:f>Daten_Diagramme!$D$25</c:f>
                  <c:strCache>
                    <c:ptCount val="1"/>
                    <c:pt idx="0">
                      <c:v>7.0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{BEDE7A22-6065-4A72-99FE-93E21A7F855E}</c15:txfldGUID>
                      <c15:f>Daten_Diagramme!$D$25</c15:f>
                      <c15:dlblFieldTableCache>
                        <c:ptCount val="1"/>
                        <c:pt idx="0">
                          <c:v>7.0</c:v>
                        </c:pt>
                      </c15:dlblFieldTableCache>
                    </c15:dlblFTEntry>
                  </c15:dlblFieldTable>
                  <c15:showDataLabelsRange val="0"/>
                </c:ext>
                <c:ext xmlns:c16="http://schemas.microsoft.com/office/drawing/2014/chart" uri="{C3380CC4-5D6E-409C-BE32-E72D297353CC}">
                  <c16:uniqueId val="{0000000B-1D11-4E7F-8CA7-A2A48787A3CC}"/>
                </c:ext>
              </c:extLst>
            </c:dLbl>
            <c:dLbl>
              <c:idx val="12"/>
              <c:tx>
                <c:strRef>
                  <c:f>Daten_Diagramme!$D$26</c:f>
                  <c:strCache>
                    <c:ptCount val="1"/>
                    <c:pt idx="0">
                      <c:v>4.9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{C8FE4031-714C-444D-9BDA-1A6B03535C67}</c15:txfldGUID>
                      <c15:f>Daten_Diagramme!$D$26</c15:f>
                      <c15:dlblFieldTableCache>
                        <c:ptCount val="1"/>
                        <c:pt idx="0">
                          <c:v>4.9</c:v>
                        </c:pt>
                      </c15:dlblFieldTableCache>
                    </c15:dlblFTEntry>
                  </c15:dlblFieldTable>
                  <c15:showDataLabelsRange val="0"/>
                </c:ext>
                <c:ext xmlns:c16="http://schemas.microsoft.com/office/drawing/2014/chart" uri="{C3380CC4-5D6E-409C-BE32-E72D297353CC}">
                  <c16:uniqueId val="{0000000C-1D11-4E7F-8CA7-A2A48787A3CC}"/>
                </c:ext>
              </c:extLst>
            </c:dLbl>
            <c:dLbl>
              <c:idx val="13"/>
              <c:tx>
                <c:strRef>
                  <c:f>Daten_Diagramme!$D$27</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{FE2636A4-ABE4-423C-A81F-F16302928347}</c15:txfldGUID>
                      <c15:f>Daten_Diagramme!$D$27</c15:f>
                      <c15:dlblFieldTableCache>
                        <c:ptCount val="1"/>
                        <c:pt idx="0">
                          <c:v>1.0</c:v>
                        </c:pt>
                      </c15:dlblFieldTableCache>
                    </c15:dlblFTEntry>
                  </c15:dlblFieldTable>
                  <c15:showDataLabelsRange val="0"/>
                </c:ext>
                <c:ext xmlns:c16="http://schemas.microsoft.com/office/drawing/2014/chart" uri="{C3380CC4-5D6E-409C-BE32-E72D297353CC}">
                  <c16:uniqueId val="{0000000D-1D11-4E7F-8CA7-A2A48787A3CC}"/>
                </c:ext>
              </c:extLst>
            </c:dLbl>
            <c:dLbl>
              <c:idx val="14"/>
              <c:tx>
                <c:strRef>
                  <c:f>Daten_Diagramme!$D$28</c:f>
                  <c:strCache>
                    <c:ptCount val="1"/>
                    <c:pt idx="0">
                      <c:v>6.4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{C75D6301-2E90-48E1-9ECF-D03BC961AC8B}</c15:txfldGUID>
                      <c15:f>Daten_Diagramme!$D$28</c15:f>
                      <c15:dlblFieldTableCache>
                        <c:ptCount val="1"/>
                        <c:pt idx="0">
                          <c:v>6.4</c:v>
                        </c:pt>
                      </c15:dlblFieldTableCache>
                    </c15:dlblFTEntry>
                  </c15:dlblFieldTable>
                  <c15:showDataLabelsRange val="0"/>
                </c:ext>
                <c:ext xmlns:c16="http://schemas.microsoft.com/office/drawing/2014/chart" uri="{C3380CC4-5D6E-409C-BE32-E72D297353CC}">
                  <c16:uniqueId val="{0000000E-1D11-4E7F-8CA7-A2A48787A3CC}"/>
                </c:ext>
              </c:extLst>
            </c:dLbl>
            <c:dLbl>
              <c:idx val="15"/>
              <c:tx>
                <c:strRef>
                  <c:f>Daten_Diagramme!$D$29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{8465FB8D-B156-4C91-A8AE-C2C7BA5B6169}</c15:txfldGUID>
                      <c15:f>Daten_Diagramme!$D$29</c15:f>
                      <c15:dlblFieldTableCache>
                        <c:ptCount val="1"/>
                      </c15:dlblFieldTableCache>
                    </c15:dlblFTEntry>
                  </c15:dlblFieldTable>
                  <c15:showDataLabelsRange val="0"/>
                </c:ext>
                <c:ext xmlns:c16="http://schemas.microsoft.com/office/drawing/2014/chart" uri="{C3380CC4-5D6E-409C-BE32-E72D297353CC}">
                  <c16:uniqueId val="{0000000F-1D11-4E7F-8CA7-A2A48787A3CC}"/>
                </c:ext>
              </c:extLst>
            </c:dLbl>
            <c:dLbl>
              <c:idx val="16"/>
              <c:tx>
                <c:strRef>
                  <c:f>Daten_Diagramme!$D$30</c:f>
                  <c:strCache>
                    <c:ptCount val="1"/>
                    <c:pt idx="0">
                      <c:v>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{1EBC0D9F-5402-474C-8DDD-D2B4A7A841BC}</c15:txfldGUID>
                      <c15:f>Daten_Diagramme!$D$30</c15:f>
                      <c15:dlblFieldTableCache>
                        <c:ptCount val="1"/>
                        <c:pt idx="0">
                          <c:v>1.8</c:v>
                        </c:pt>
                      </c15:dlblFieldTableCache>
                    </c15:dlblFTEntry>
                  </c15:dlblFieldTable>
                  <c15:showDataLabelsRange val="0"/>
                </c:ext>
                <c:ext xmlns:c16="http://schemas.microsoft.com/office/drawing/2014/chart" uri="{C3380CC4-5D6E-409C-BE32-E72D297353CC}">
                  <c16:uniqueId val="{00000010-1D11-4E7F-8CA7-A2A48787A3CC}"/>
                </c:ext>
              </c:extLst>
            </c:dLbl>
            <c:dLbl>
              <c:idx val="17"/>
              <c:tx>
                <c:strRef>
                  <c:f>Daten_Diagramme!$D$31</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{63488599-9624-4141-B217-A62C2ACF956F}</c15:txfldGUID>
                      <c15:f>Daten_Diagramme!$D$31</c15:f>
                      <c15:dlblFieldTableCache>
                        <c:ptCount val="1"/>
                        <c:pt idx="0">
                          <c:v>1.3</c:v>
                        </c:pt>
                      </c15:dlblFieldTableCache>
                    </c15:dlblFTEntry>
                  </c15:dlblFieldTable>
                  <c15:showDataLabelsRange val="0"/>
                </c:ext>
                <c:ext xmlns:c16="http://schemas.microsoft.com/office/drawing/2014/chart" uri="{C3380CC4-5D6E-409C-BE32-E72D297353CC}">
                  <c16:uniqueId val="{00000011-1D11-4E7F-8CA7-A2A48787A3CC}"/>
                </c:ext>
              </c:extLst>
            </c:dLbl>
            <c:dLbl>
              <c:idx val="18"/>
              <c:tx>
                <c:strRef>
                  <c:f>Daten_Diagramme!$D$32</c:f>
                  <c:strCache>
                    <c:ptCount val="1"/>
                    <c:pt idx="0">
                      <c:v>-4.8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{52783828-E3DE-41BD-883D-0C79FB340D40}</c15:txfldGUID>
                      <c15:f>Daten_Diagramme!$D$32</c15:f>
                      <c15:dlblFieldTableCache>
                        <c:ptCount val="1"/>
                        <c:pt idx="0">
                          <c:v>-4.8</c:v>
                        </c:pt>
                      </c15:dlblFieldTableCache>
                    </c15:dlblFTEntry>
                  </c15:dlblFieldTable>
                  <c15:showDataLabelsRange val="0"/>
                </c:ext>
                <c:ext xmlns:c16="http://schemas.microsoft.com/office/drawing/2014/chart" uri="{C3380CC4-5D6E-409C-BE32-E72D297353CC}">
                  <c16:uniqueId val="{00000012-1D11-4E7F-8CA7-A2A48787A3CC}"/>
                </c:ext>
              </c:extLst>
            </c:dLbl>
            <c:dLbl>
              <c:idx val="19"/>
              <c:tx>
                <c:strRef>
                  <c:f>Daten_Diagramme!$D$33</c:f>
                  <c:strCache>
                    <c:ptCount val="1"/>
                    <c:pt idx="0">
                      <c:v>-4.6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{181EDE3B-3454-4B44-A2E0-CE544CFD978F}</c15:txfldGUID>
                      <c15:f>Daten_Diagramme!$D$33</c15:f>
                      <c15:dlblFieldTableCache>
                        <c:ptCount val="1"/>
                        <c:pt idx="0">
                          <c:v>-4.6</c:v>
                        </c:pt>
                      </c15:dlblFieldTableCache>
                    </c15:dlblFTEntry>
                  </c15:dlblFieldTable>
                  <c15:showDataLabelsRange val="0"/>
                </c:ext>
                <c:ext xmlns:c16="http://schemas.microsoft.com/office/drawing/2014/chart" uri="{C3380CC4-5D6E-409C-BE32-E72D297353CC}">
                  <c16:uniqueId val="{00000013-1D11-4E7F-8CA7-A2A48787A3CC}"/>
                </c:ext>
              </c:extLst>
            </c:dLbl>
            <c:dLbl>
              <c:idx val="20"/>
              <c:tx>
                <c:strRef>
                  <c:f>Daten_Diagramme!$D$34</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{AEBB60B0-D391-4FD6-8117-7D03FF7FA0A4}</c15:txfldGUID>
                      <c15:f>Daten_Diagramme!$D$34</c15:f>
                      <c15:dlblFieldTableCache>
                        <c:ptCount val="1"/>
                        <c:pt idx="0">
                          <c:v>-1.2</c:v>
                        </c:pt>
                      </c15:dlblFieldTableCache>
                    </c15:dlblFTEntry>
                  </c15:dlblFieldTable>
                  <c15:showDataLabelsRange val="0"/>
                </c:ext>
                <c:ext xmlns:c16="http://schemas.microsoft.com/office/drawing/2014/chart" uri="{C3380CC4-5D6E-409C-BE32-E72D297353CC}">
                  <c16:uniqueId val="{00000014-1D11-4E7F-8CA7-A2A48787A3CC}"/>
                </c:ext>
              </c:extLst>
            </c:dLbl>
            <c:dLbl>
              <c:idx val="21"/>
              <c:tx>
                <c:strRef>
                  <c:f>Daten_Diagramme!$D$35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{96B0DECA-53AF-407C-A41F-7FFE06D927F2}</c15:txfldGUID>
                      <c15:f>Daten_Diagramme!$D$35</c15:f>
                      <c15:dlblFieldTableCache>
                        <c:ptCount val="1"/>
                        <c:pt idx="0">
                          <c:v>0.0</c:v>
                        </c:pt>
                      </c15:dlblFieldTableCache>
                    </c15:dlblFTEntry>
                  </c15:dlblFieldTable>
                  <c15:showDataLabelsRange val="0"/>
                </c:ext>
                <c:ext xmlns:c16="http://schemas.microsoft.com/office/drawing/2014/chart" uri="{C3380CC4-5D6E-409C-BE32-E72D297353CC}">
                  <c16:uniqueId val="{00000015-1D11-4E7F-8CA7-A2A48787A3CC}"/>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{8C1ACBDC-BB34-4F77-873D-82EB79913471}</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1D11-4E7F-8CA7-A2A48787A3CC}"/>
                </c:ext>
              </c:extLst>
            </c:dLbl>
            <c:dLbl>
              <c:idx val="23"/>
              <c:tx>
                <c:strRef>
                  <c:f>Daten_Diagramme!$D$37</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{197D7E46-A7BE-4B11-B56B-53ABCF7250AF}</c15:txfldGUID>
                      <c15:f>Daten_Diagramme!$D$37</c15:f>
                      <c15:dlblFieldTableCache>
                        <c:ptCount val="1"/>
                        <c:pt idx="0">
                          <c:v>1.4</c:v>
                        </c:pt>
                      </c15:dlblFieldTableCache>
                    </c15:dlblFTEntry>
                  </c15:dlblFieldTable>
                  <c15:showDataLabelsRange val="0"/>
                </c:ext>
                <c:ext xmlns:c16="http://schemas.microsoft.com/office/drawing/2014/chart" uri="{C3380CC4-5D6E-409C-BE32-E72D297353CC}">
                  <c16:uniqueId val="{00000017-1D11-4E7F-8CA7-A2A48787A3CC}"/>
                </c:ext>
              </c:extLst>
            </c:dLbl>
            <c:dLbl>
              <c:idx val="24"/>
              <c:layout>
                <c:manualLayout>
                  <c:x val="4.7769028871392123E-3"/>
                  <c:y val="-4.6876052205785108E-5"/>
                </c:manualLayout>
              </c:layout>
              <c:tx>
                <c:strRef>
                  <c:f>Daten_Diagramme!$D$38</c:f>
                  <c:strCache>
                    <c:ptCount val="1"/>
                    <c:pt idx="0">
                      <c:v>1.6</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{24ED88B9-244A-42EF-99EF-0D6A4374DA01}</c15:txfldGUID>
                      <c15:f>Daten_Diagramme!$D$38</c15:f>
                      <c15:dlblFieldTableCache>
                        <c:ptCount val="1"/>
                        <c:pt idx="0">
                          <c:v>1.6</c:v>
                        </c:pt>
                      </c15:dlblFieldTableCache>
                    </c15:dlblFTEntry>
                  </c15:dlblFieldTable>
                  <c15:showDataLabelsRange val="0"/>
                </c:ext>
                <c:ext xmlns:c16="http://schemas.microsoft.com/office/drawing/2014/chart" uri="{C3380CC4-5D6E-409C-BE32-E72D297353CC}">
                  <c16:uniqueId val="{00000018-1D11-4E7F-8CA7-A2A48787A3CC}"/>
                </c:ext>
              </c:extLst>
            </c:dLbl>
            <c:dLbl>
              <c:idx val="25"/>
              <c:tx>
                <c:strRef>
                  <c:f>Daten_Diagramme!$D$39</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{D5941345-7840-4F2D-B3B1-55053ED6DC13}</c15:txfldGUID>
                      <c15:f>Daten_Diagramme!$D$39</c15:f>
                      <c15:dlblFieldTableCache>
                        <c:ptCount val="1"/>
                        <c:pt idx="0">
                          <c:v>2.4</c:v>
                        </c:pt>
                      </c15:dlblFieldTableCache>
                    </c15:dlblFTEntry>
                  </c15:dlblFieldTable>
                  <c15:showDataLabelsRange val="0"/>
                </c:ext>
                <c:ext xmlns:c16="http://schemas.microsoft.com/office/drawing/2014/chart" uri="{C3380CC4-5D6E-409C-BE32-E72D297353CC}">
                  <c16:uniqueId val="{00000019-1D11-4E7F-8CA7-A2A48787A3CC}"/>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{B0BA35AD-9287-4C18-AD36-0F4CF7285252}</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1D11-4E7F-8CA7-A2A48787A3CC}"/>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{88C09219-1601-4699-A7EC-60FE8C0B525A}</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1D11-4E7F-8CA7-A2A48787A3CC}"/>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{7ABB443D-D007-474D-99E8-230B917BBD0B}</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1D11-4E7F-8CA7-A2A48787A3CC}"/>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{0FB678B0-6568-4827-B10E-63474412B935}</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1D11-4E7F-8CA7-A2A48787A3CC}"/>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{A1D3C34C-9F41-4D38-8195-28A581C38FE7}</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1D11-4E7F-8CA7-A2A48787A3CC}"/>
                </c:ext>
              </c:extLst>
            </c:dLbl>
            <c:dLbl>
              <c:idx val="31"/>
              <c:tx>
                <c:strRef>
                  <c:f>Daten_Diagramme!$D$45</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{5EC324BA-7483-4290-9324-CE4FD7C3A41F}</c15:txfldGUID>
                      <c15:f>Daten_Diagramme!$D$45</c15:f>
                      <c15:dlblFieldTableCache>
                        <c:ptCount val="1"/>
                        <c:pt idx="0">
                          <c:v>2.4</c:v>
                        </c:pt>
                      </c15:dlblFieldTableCache>
                    </c15:dlblFTEntry>
                  </c15:dlblFieldTable>
                  <c15:showDataLabelsRange val="0"/>
                </c:ext>
                <c:ext xmlns:c16="http://schemas.microsoft.com/office/drawing/2014/chart" uri="{C3380CC4-5D6E-409C-BE32-E72D297353CC}">
                  <c16:uniqueId val="{0000001F-1D11-4E7F-8CA7-A2A48787A3CC}"/>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2.1108734527858619</c:v>
                </c:pt>
                <c:pt idx="1">
                  <c:v>1.3953488372093024</c:v>
                </c:pt>
                <c:pt idx="2">
                  <c:v>2.6984126984126986</c:v>
                </c:pt>
                <c:pt idx="3">
                  <c:v>7.571742257893541E-3</c:v>
                </c:pt>
                <c:pt idx="4">
                  <c:v>-0.70087906866239014</c:v>
                </c:pt>
                <c:pt idx="5">
                  <c:v>1.536</c:v>
                </c:pt>
                <c:pt idx="6">
                  <c:v>0.72115384615384615</c:v>
                </c:pt>
                <c:pt idx="7">
                  <c:v>6.4477753985248629</c:v>
                </c:pt>
                <c:pt idx="8">
                  <c:v>3.5895435037065937</c:v>
                </c:pt>
                <c:pt idx="9">
                  <c:v>4.6248382923674001</c:v>
                </c:pt>
                <c:pt idx="10">
                  <c:v>1.4886731391585761</c:v>
                </c:pt>
                <c:pt idx="11">
                  <c:v>7.0070070070070072</c:v>
                </c:pt>
                <c:pt idx="12">
                  <c:v>4.8760666395774077</c:v>
                </c:pt>
                <c:pt idx="13">
                  <c:v>1.0395610742131101</c:v>
                </c:pt>
                <c:pt idx="14">
                  <c:v>6.4373464373464371</c:v>
                </c:pt>
                <c:pt idx="15">
                  <c:v>53.140096618357489</c:v>
                </c:pt>
                <c:pt idx="16">
                  <c:v>1.813752030319437</c:v>
                </c:pt>
                <c:pt idx="17">
                  <c:v>1.2641673931996513</c:v>
                </c:pt>
                <c:pt idx="18">
                  <c:v>-4.833836858006042</c:v>
                </c:pt>
                <c:pt idx="19">
                  <c:v>-4.5891141942369265</c:v>
                </c:pt>
                <c:pt idx="20">
                  <c:v>-1.1590470057952351</c:v>
                </c:pt>
                <c:pt idx="21">
                  <c:v>0</c:v>
                </c:pt>
                <c:pt idx="23">
                  <c:v>1.3953488372093024</c:v>
                </c:pt>
                <c:pt idx="24">
                  <c:v>1.6019955654101996</c:v>
                </c:pt>
                <c:pt idx="25">
                  <c:v>2.3732299659837039</c:v>
                </c:pt>
              </c:numCache>
            </c:numRef>
          </c:val>
          <c:extLst>
            <c:ext xmlns:c16="http://schemas.microsoft.com/office/drawing/2014/chart" uri="{C3380CC4-5D6E-409C-BE32-E72D297353CC}">
              <c16:uniqueId val="{00000020-1D11-4E7F-8CA7-A2A48787A3CC}"/>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{6FF1B72F-8E81-44F7-86EF-70BF9CC34640}</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1D11-4E7F-8CA7-A2A48787A3CC}"/>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{8F067B22-5E37-47FA-9D5A-EB06B8AC315F}</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1D11-4E7F-8CA7-A2A48787A3CC}"/>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{98FB513F-F6A2-4CAD-8A02-D7651DD7DD80}</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1D11-4E7F-8CA7-A2A48787A3CC}"/>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{C6721E59-FAE4-4817-97D0-8F0C9920E0AF}</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1D11-4E7F-8CA7-A2A48787A3CC}"/>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{45B5FA1A-98EE-4D16-B085-E1B764F77919}</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1D11-4E7F-8CA7-A2A48787A3CC}"/>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{9E8AA21A-02E7-4C2C-84B6-6FA17C3CCD9B}</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1D11-4E7F-8CA7-A2A48787A3CC}"/>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{D1D919F7-F012-4AB1-9E64-40DA8C62765C}</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1D11-4E7F-8CA7-A2A48787A3CC}"/>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{726E5013-28CC-4F6D-A30F-A0DAB8C669F3}</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1D11-4E7F-8CA7-A2A48787A3CC}"/>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{7B5342F1-BF81-478C-B3DA-AF3DD2DC6914}</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1D11-4E7F-8CA7-A2A48787A3CC}"/>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{FF6075D1-F0D0-4547-99B5-16669ABD8242}</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1D11-4E7F-8CA7-A2A48787A3CC}"/>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{98B1B259-1A31-41E1-B423-C6779D27DAD8}</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1D11-4E7F-8CA7-A2A48787A3CC}"/>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{42716201-7187-47C4-B292-0C64F4C1D6EB}</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1D11-4E7F-8CA7-A2A48787A3CC}"/>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{24FE0679-876F-4EBA-A7A1-9FEEC0B56A29}</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1D11-4E7F-8CA7-A2A48787A3CC}"/>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{946DE0F4-6B96-452E-B5D5-2C3724F00B27}</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1D11-4E7F-8CA7-A2A48787A3CC}"/>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{02953D80-86EF-42CB-A3EB-396EC53FD754}</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1D11-4E7F-8CA7-A2A48787A3CC}"/>
                </c:ext>
              </c:extLst>
            </c:dLbl>
            <c:dLbl>
              <c:idx val="15"/>
              <c:tx>
                <c:strRef>
                  <c:f>Daten_Diagramme!$F$29</c:f>
                  <c:strCache>
                    <c:ptCount val="1"/>
                    <c:pt idx="0">
                      <c:v>&gt; 50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{4F3D5CAD-7B15-49C3-B2EF-B2833E29F940}</c15:txfldGUID>
                      <c15:f>Daten_Diagramme!$F$29</c15:f>
                      <c15:dlblFieldTableCache>
                        <c:ptCount val="1"/>
                        <c:pt idx="0">
                          <c:v>&gt; 50</c:v>
                        </c:pt>
                      </c15:dlblFieldTableCache>
                    </c15:dlblFTEntry>
                  </c15:dlblFieldTable>
                  <c15:showDataLabelsRange val="0"/>
                </c:ext>
                <c:ext xmlns:c16="http://schemas.microsoft.com/office/drawing/2014/chart" uri="{C3380CC4-5D6E-409C-BE32-E72D297353CC}">
                  <c16:uniqueId val="{00000030-1D11-4E7F-8CA7-A2A48787A3CC}"/>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{F31D366D-D300-4F55-8D5D-0030EF4A3191}</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1D11-4E7F-8CA7-A2A48787A3CC}"/>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{E8C50AD8-A3AE-4300-8908-E087C0E93FE4}</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1D11-4E7F-8CA7-A2A48787A3CC}"/>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{E03B2BC4-62D3-4083-A922-D53093FB3627}</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1D11-4E7F-8CA7-A2A48787A3CC}"/>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{1666D4D1-DD14-450B-A760-E76A7FDDB80A}</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1D11-4E7F-8CA7-A2A48787A3CC}"/>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{93B4348F-03A6-4E6F-BBA7-D8EB83E08531}</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1D11-4E7F-8CA7-A2A48787A3CC}"/>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{E69D3811-62C4-4858-B034-CB7BA1B6C61B}</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1D11-4E7F-8CA7-A2A48787A3CC}"/>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{D1B1B64F-BC00-436B-A6B8-9FDDA12BDF2B}</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1D11-4E7F-8CA7-A2A48787A3CC}"/>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{07ABCBC3-026E-44FD-8176-8BA021439274}</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1D11-4E7F-8CA7-A2A48787A3CC}"/>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{20E3A119-AAE6-4FD8-A0F8-20EC3ED6F52F}</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1D11-4E7F-8CA7-A2A48787A3CC}"/>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{5EDE1E24-B38C-4E73-A7DF-7CEDB412F634}</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1D11-4E7F-8CA7-A2A48787A3CC}"/>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{8C92B033-AB6C-4298-8826-44BE268B59A0}</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1D11-4E7F-8CA7-A2A48787A3CC}"/>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{E20B32AA-E75C-4650-BBB2-94DE766E18E2}</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1D11-4E7F-8CA7-A2A48787A3CC}"/>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{BB4E3D21-B58A-4711-8800-8AA13F0AAFA6}</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1D11-4E7F-8CA7-A2A48787A3CC}"/>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{A2AEB20F-39EF-447D-AF51-9E1C47C2C6A0}</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1D11-4E7F-8CA7-A2A48787A3CC}"/>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{A247802F-A5EE-475E-A67F-E50CB859B511}</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1D11-4E7F-8CA7-A2A48787A3CC}"/>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{D6E0B7E2-BCD9-484E-9692-23E109D5021E}</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1D11-4E7F-8CA7-A2A48787A3CC}"/>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-0.75</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1D11-4E7F-8CA7-A2A48787A3CC}"/>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45</c:v>
                </c:pt>
                <c:pt idx="16">
                  <c:v>#N/A</c:v>
                </c:pt>
                <c:pt idx="17">
                  <c:v>#N/A</c:v>
                </c:pt>
                <c:pt idx="18">
                  <c:v>#N/A</c:v>
                </c:pt>
                <c:pt idx="19">
                  <c:v>#N/A</c:v>
                </c:pt>
                <c:pt idx="20">
                  <c:v>#N/A</c:v>
                </c:pt>
                <c:pt idx="21">
                  <c:v>#N/A</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160</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1D11-4E7F-8CA7-A2A48787A3CC}"/>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-2.2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{22A17D0E-ADFA-4B3B-BEA2-879D401074D8}</c15:txfldGUID>
                      <c15:f>Daten_Diagramme!$E$14</c15:f>
                      <c15:dlblFieldTableCache>
                        <c:ptCount val="1"/>
                        <c:pt idx="0">
                          <c:v>-2.2</c:v>
                        </c:pt>
                      </c15:dlblFieldTableCache>
                    </c15:dlblFTEntry>
                  </c15:dlblFieldTable>
                  <c15:showDataLabelsRange val="0"/>
                </c:ext>
                <c:ext xmlns:c16="http://schemas.microsoft.com/office/drawing/2014/chart" uri="{C3380CC4-5D6E-409C-BE32-E72D297353CC}">
                  <c16:uniqueId val="{00000000-AE44-440A-8116-70F9745F3293}"/>
                </c:ext>
              </c:extLst>
            </c:dLbl>
            <c:dLbl>
              <c:idx val="1"/>
              <c:tx>
                <c:strRef>
                  <c:f>Daten_Diagramme!$E$15</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{5A40BA4A-95CC-4E0E-8F6D-7E3CC5D9C232}</c15:txfldGUID>
                      <c15:f>Daten_Diagramme!$E$15</c15:f>
                      <c15:dlblFieldTableCache>
                        <c:ptCount val="1"/>
                        <c:pt idx="0">
                          <c:v>-1.2</c:v>
                        </c:pt>
                      </c15:dlblFieldTableCache>
                    </c15:dlblFTEntry>
                  </c15:dlblFieldTable>
                  <c15:showDataLabelsRange val="0"/>
                </c:ext>
                <c:ext xmlns:c16="http://schemas.microsoft.com/office/drawing/2014/chart" uri="{C3380CC4-5D6E-409C-BE32-E72D297353CC}">
                  <c16:uniqueId val="{00000001-AE44-440A-8116-70F9745F3293}"/>
                </c:ext>
              </c:extLst>
            </c:dLbl>
            <c:dLbl>
              <c:idx val="2"/>
              <c:tx>
                <c:strRef>
                  <c:f>Daten_Diagramme!$E$16</c:f>
                  <c:strCache>
                    <c:ptCount val="1"/>
                    <c:pt idx="0">
                      <c:v>-25.0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{86ED3C57-5B05-4561-8BF2-91AE35E38D12}</c15:txfldGUID>
                      <c15:f>Daten_Diagramme!$E$16</c15:f>
                      <c15:dlblFieldTableCache>
                        <c:ptCount val="1"/>
                        <c:pt idx="0">
                          <c:v>-25.0</c:v>
                        </c:pt>
                      </c15:dlblFieldTableCache>
                    </c15:dlblFTEntry>
                  </c15:dlblFieldTable>
                  <c15:showDataLabelsRange val="0"/>
                </c:ext>
                <c:ext xmlns:c16="http://schemas.microsoft.com/office/drawing/2014/chart" uri="{C3380CC4-5D6E-409C-BE32-E72D297353CC}">
                  <c16:uniqueId val="{00000002-AE44-440A-8116-70F9745F3293}"/>
                </c:ext>
              </c:extLst>
            </c:dLbl>
            <c:dLbl>
              <c:idx val="3"/>
              <c:tx>
                <c:strRef>
                  <c:f>Daten_Diagramme!$E$17</c:f>
                  <c:strCache>
                    <c:ptCount val="1"/>
                    <c:pt idx="0">
                      <c:v>-10.1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{AD15CB0A-C877-4560-933F-9F4849FA50D4}</c15:txfldGUID>
                      <c15:f>Daten_Diagramme!$E$17</c15:f>
                      <c15:dlblFieldTableCache>
                        <c:ptCount val="1"/>
                        <c:pt idx="0">
                          <c:v>-10.1</c:v>
                        </c:pt>
                      </c15:dlblFieldTableCache>
                    </c15:dlblFTEntry>
                  </c15:dlblFieldTable>
                  <c15:showDataLabelsRange val="0"/>
                </c:ext>
                <c:ext xmlns:c16="http://schemas.microsoft.com/office/drawing/2014/chart" uri="{C3380CC4-5D6E-409C-BE32-E72D297353CC}">
                  <c16:uniqueId val="{00000003-AE44-440A-8116-70F9745F3293}"/>
                </c:ext>
              </c:extLst>
            </c:dLbl>
            <c:dLbl>
              <c:idx val="4"/>
              <c:tx>
                <c:strRef>
                  <c:f>Daten_Diagramme!$E$18</c:f>
                  <c:strCache>
                    <c:ptCount val="1"/>
                    <c:pt idx="0">
                      <c:v>-15.0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{08AEE233-2A72-4DA0-9E86-7BD740DA7850}</c15:txfldGUID>
                      <c15:f>Daten_Diagramme!$E$18</c15:f>
                      <c15:dlblFieldTableCache>
                        <c:ptCount val="1"/>
                        <c:pt idx="0">
                          <c:v>-15.0</c:v>
                        </c:pt>
                      </c15:dlblFieldTableCache>
                    </c15:dlblFTEntry>
                  </c15:dlblFieldTable>
                  <c15:showDataLabelsRange val="0"/>
                </c:ext>
                <c:ext xmlns:c16="http://schemas.microsoft.com/office/drawing/2014/chart" uri="{C3380CC4-5D6E-409C-BE32-E72D297353CC}">
                  <c16:uniqueId val="{00000004-AE44-440A-8116-70F9745F3293}"/>
                </c:ext>
              </c:extLst>
            </c:dLbl>
            <c:dLbl>
              <c:idx val="5"/>
              <c:tx>
                <c:strRef>
                  <c:f>Daten_Diagramme!$E$19</c:f>
                  <c:strCache>
                    <c:ptCount val="1"/>
                    <c:pt idx="0">
                      <c:v>-1.7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{FC67207F-1DA7-4FD7-A9D9-6BB0CE77F274}</c15:txfldGUID>
                      <c15:f>Daten_Diagramme!$E$19</c15:f>
                      <c15:dlblFieldTableCache>
                        <c:ptCount val="1"/>
                        <c:pt idx="0">
                          <c:v>-1.7</c:v>
                        </c:pt>
                      </c15:dlblFieldTableCache>
                    </c15:dlblFTEntry>
                  </c15:dlblFieldTable>
                  <c15:showDataLabelsRange val="0"/>
                </c:ext>
                <c:ext xmlns:c16="http://schemas.microsoft.com/office/drawing/2014/chart" uri="{C3380CC4-5D6E-409C-BE32-E72D297353CC}">
                  <c16:uniqueId val="{00000005-AE44-440A-8116-70F9745F3293}"/>
                </c:ext>
              </c:extLst>
            </c:dLbl>
            <c:dLbl>
              <c:idx val="6"/>
              <c:tx>
                <c:strRef>
                  <c:f>Daten_Diagramme!$E$20</c:f>
                  <c:strCache>
                    <c:ptCount val="1"/>
                    <c:pt idx="0">
                      <c:v>-8.5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{F5E170DA-B52D-406D-AE9E-F5E19D3283EA}</c15:txfldGUID>
                      <c15:f>Daten_Diagramme!$E$20</c15:f>
                      <c15:dlblFieldTableCache>
                        <c:ptCount val="1"/>
                        <c:pt idx="0">
                          <c:v>-8.5</c:v>
                        </c:pt>
                      </c15:dlblFieldTableCache>
                    </c15:dlblFTEntry>
                  </c15:dlblFieldTable>
                  <c15:showDataLabelsRange val="0"/>
                </c:ext>
                <c:ext xmlns:c16="http://schemas.microsoft.com/office/drawing/2014/chart" uri="{C3380CC4-5D6E-409C-BE32-E72D297353CC}">
                  <c16:uniqueId val="{00000006-AE44-440A-8116-70F9745F3293}"/>
                </c:ext>
              </c:extLst>
            </c:dLbl>
            <c:dLbl>
              <c:idx val="7"/>
              <c:tx>
                <c:strRef>
                  <c:f>Daten_Diagramme!$E$21</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{80A3115F-0F4F-4E74-A79A-FD37DA599DEA}</c15:txfldGUID>
                      <c15:f>Daten_Diagramme!$E$21</c15:f>
                      <c15:dlblFieldTableCache>
                        <c:ptCount val="1"/>
                        <c:pt idx="0">
                          <c:v>1.3</c:v>
                        </c:pt>
                      </c15:dlblFieldTableCache>
                    </c15:dlblFTEntry>
                  </c15:dlblFieldTable>
                  <c15:showDataLabelsRange val="0"/>
                </c:ext>
                <c:ext xmlns:c16="http://schemas.microsoft.com/office/drawing/2014/chart" uri="{C3380CC4-5D6E-409C-BE32-E72D297353CC}">
                  <c16:uniqueId val="{00000007-AE44-440A-8116-70F9745F3293}"/>
                </c:ext>
              </c:extLst>
            </c:dLbl>
            <c:dLbl>
              <c:idx val="8"/>
              <c:tx>
                <c:strRef>
                  <c:f>Daten_Diagramme!$E$22</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{FD8C7E2B-9DA7-41F1-9C01-3FB911A9F300}</c15:txfldGUID>
                      <c15:f>Daten_Diagramme!$E$22</c15:f>
                      <c15:dlblFieldTableCache>
                        <c:ptCount val="1"/>
                        <c:pt idx="0">
                          <c:v>-1.0</c:v>
                        </c:pt>
                      </c15:dlblFieldTableCache>
                    </c15:dlblFTEntry>
                  </c15:dlblFieldTable>
                  <c15:showDataLabelsRange val="0"/>
                </c:ext>
                <c:ext xmlns:c16="http://schemas.microsoft.com/office/drawing/2014/chart" uri="{C3380CC4-5D6E-409C-BE32-E72D297353CC}">
                  <c16:uniqueId val="{00000008-AE44-440A-8116-70F9745F3293}"/>
                </c:ext>
              </c:extLst>
            </c:dLbl>
            <c:dLbl>
              <c:idx val="9"/>
              <c:tx>
                <c:strRef>
                  <c:f>Daten_Diagramme!$E$23</c:f>
                  <c:strCache>
                    <c:ptCount val="1"/>
                    <c:pt idx="0">
                      <c:v>13.1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{EB94869A-A9E4-4122-898D-FBE83DEA3545}</c15:txfldGUID>
                      <c15:f>Daten_Diagramme!$E$23</c15:f>
                      <c15:dlblFieldTableCache>
                        <c:ptCount val="1"/>
                        <c:pt idx="0">
                          <c:v>13.1</c:v>
                        </c:pt>
                      </c15:dlblFieldTableCache>
                    </c15:dlblFTEntry>
                  </c15:dlblFieldTable>
                  <c15:showDataLabelsRange val="0"/>
                </c:ext>
                <c:ext xmlns:c16="http://schemas.microsoft.com/office/drawing/2014/chart" uri="{C3380CC4-5D6E-409C-BE32-E72D297353CC}">
                  <c16:uniqueId val="{00000009-AE44-440A-8116-70F9745F3293}"/>
                </c:ext>
              </c:extLst>
            </c:dLbl>
            <c:dLbl>
              <c:idx val="10"/>
              <c:tx>
                <c:strRef>
                  <c:f>Daten_Diagramme!$E$24</c:f>
                  <c:strCache>
                    <c:ptCount val="1"/>
                    <c:pt idx="0">
                      <c:v>-7.9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{32274721-4F49-4EF0-B8C7-EC4BB7FC553D}</c15:txfldGUID>
                      <c15:f>Daten_Diagramme!$E$24</c15:f>
                      <c15:dlblFieldTableCache>
                        <c:ptCount val="1"/>
                        <c:pt idx="0">
                          <c:v>-7.9</c:v>
                        </c:pt>
                      </c15:dlblFieldTableCache>
                    </c15:dlblFTEntry>
                  </c15:dlblFieldTable>
                  <c15:showDataLabelsRange val="0"/>
                </c:ext>
                <c:ext xmlns:c16="http://schemas.microsoft.com/office/drawing/2014/chart" uri="{C3380CC4-5D6E-409C-BE32-E72D297353CC}">
                  <c16:uniqueId val="{0000000A-AE44-440A-8116-70F9745F3293}"/>
                </c:ext>
              </c:extLst>
            </c:dLbl>
            <c:dLbl>
              <c:idx val="11"/>
              <c:tx>
                <c:strRef>
                  <c:f>Daten_Diagramme!$E$25</c:f>
                  <c:strCache>
                    <c:ptCount val="1"/>
                    <c:pt idx="0">
                      <c:v>-31.2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{F274D5A3-5007-42C6-8371-3D45E1B611FB}</c15:txfldGUID>
                      <c15:f>Daten_Diagramme!$E$25</c15:f>
                      <c15:dlblFieldTableCache>
                        <c:ptCount val="1"/>
                        <c:pt idx="0">
                          <c:v>-31.2</c:v>
                        </c:pt>
                      </c15:dlblFieldTableCache>
                    </c15:dlblFTEntry>
                  </c15:dlblFieldTable>
                  <c15:showDataLabelsRange val="0"/>
                </c:ext>
                <c:ext xmlns:c16="http://schemas.microsoft.com/office/drawing/2014/chart" uri="{C3380CC4-5D6E-409C-BE32-E72D297353CC}">
                  <c16:uniqueId val="{0000000B-AE44-440A-8116-70F9745F3293}"/>
                </c:ext>
              </c:extLst>
            </c:dLbl>
            <c:dLbl>
              <c:idx val="12"/>
              <c:tx>
                <c:strRef>
                  <c:f>Daten_Diagramme!$E$26</c:f>
                  <c:strCache>
                    <c:ptCount val="1"/>
                    <c:pt idx="0">
                      <c:v>9.6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{B3B26055-77FB-41A1-9097-4ED1875A0762}</c15:txfldGUID>
                      <c15:f>Daten_Diagramme!$E$26</c15:f>
                      <c15:dlblFieldTableCache>
                        <c:ptCount val="1"/>
                        <c:pt idx="0">
                          <c:v>9.6</c:v>
                        </c:pt>
                      </c15:dlblFieldTableCache>
                    </c15:dlblFTEntry>
                  </c15:dlblFieldTable>
                  <c15:showDataLabelsRange val="0"/>
                </c:ext>
                <c:ext xmlns:c16="http://schemas.microsoft.com/office/drawing/2014/chart" uri="{C3380CC4-5D6E-409C-BE32-E72D297353CC}">
                  <c16:uniqueId val="{0000000C-AE44-440A-8116-70F9745F3293}"/>
                </c:ext>
              </c:extLst>
            </c:dLbl>
            <c:dLbl>
              <c:idx val="13"/>
              <c:tx>
                <c:strRef>
                  <c:f>Daten_Diagramme!$E$27</c:f>
                  <c:strCache>
                    <c:ptCount val="1"/>
                    <c:pt idx="0">
                      <c:v>5.7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{1358C251-ADDC-4752-9343-08EED838226E}</c15:txfldGUID>
                      <c15:f>Daten_Diagramme!$E$27</c15:f>
                      <c15:dlblFieldTableCache>
                        <c:ptCount val="1"/>
                        <c:pt idx="0">
                          <c:v>5.7</c:v>
                        </c:pt>
                      </c15:dlblFieldTableCache>
                    </c15:dlblFTEntry>
                  </c15:dlblFieldTable>
                  <c15:showDataLabelsRange val="0"/>
                </c:ext>
                <c:ext xmlns:c16="http://schemas.microsoft.com/office/drawing/2014/chart" uri="{C3380CC4-5D6E-409C-BE32-E72D297353CC}">
                  <c16:uniqueId val="{0000000D-AE44-440A-8116-70F9745F3293}"/>
                </c:ext>
              </c:extLst>
            </c:dLbl>
            <c:dLbl>
              <c:idx val="14"/>
              <c:tx>
                <c:strRef>
                  <c:f>Daten_Diagramme!$E$28</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{B0537738-D777-4E54-A622-2D3C6C3FD23F}</c15:txfldGUID>
                      <c15:f>Daten_Diagramme!$E$28</c15:f>
                      <c15:dlblFieldTableCache>
                        <c:ptCount val="1"/>
                        <c:pt idx="0">
                          <c:v>1.9</c:v>
                        </c:pt>
                      </c15:dlblFieldTableCache>
                    </c15:dlblFTEntry>
                  </c15:dlblFieldTable>
                  <c15:showDataLabelsRange val="0"/>
                </c:ext>
                <c:ext xmlns:c16="http://schemas.microsoft.com/office/drawing/2014/chart" uri="{C3380CC4-5D6E-409C-BE32-E72D297353CC}">
                  <c16:uniqueId val="{0000000E-AE44-440A-8116-70F9745F3293}"/>
                </c:ext>
              </c:extLst>
            </c:dLbl>
            <c:dLbl>
              <c:idx val="15"/>
              <c:tx>
                <c:strRef>
                  <c:f>Daten_Diagramme!$E$29</c:f>
                  <c:strCache>
                    <c:ptCount val="1"/>
                    <c:pt idx="0">
                      <c:v>-15.9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{1DE558CE-CD27-4657-9D30-DBB668F3D425}</c15:txfldGUID>
                      <c15:f>Daten_Diagramme!$E$29</c15:f>
                      <c15:dlblFieldTableCache>
                        <c:ptCount val="1"/>
                        <c:pt idx="0">
                          <c:v>-15.9</c:v>
                        </c:pt>
                      </c15:dlblFieldTableCache>
                    </c15:dlblFTEntry>
                  </c15:dlblFieldTable>
                  <c15:showDataLabelsRange val="0"/>
                </c:ext>
                <c:ext xmlns:c16="http://schemas.microsoft.com/office/drawing/2014/chart" uri="{C3380CC4-5D6E-409C-BE32-E72D297353CC}">
                  <c16:uniqueId val="{0000000F-AE44-440A-8116-70F9745F3293}"/>
                </c:ext>
              </c:extLst>
            </c:dLbl>
            <c:dLbl>
              <c:idx val="16"/>
              <c:tx>
                <c:strRef>
                  <c:f>Daten_Diagramme!$E$30</c:f>
                  <c:strCache>
                    <c:ptCount val="1"/>
                    <c:pt idx="0">
                      <c:v>-7.9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{02C24A6B-E980-4F5C-B738-0CE0454576EC}</c15:txfldGUID>
                      <c15:f>Daten_Diagramme!$E$30</c15:f>
                      <c15:dlblFieldTableCache>
                        <c:ptCount val="1"/>
                        <c:pt idx="0">
                          <c:v>-7.9</c:v>
                        </c:pt>
                      </c15:dlblFieldTableCache>
                    </c15:dlblFTEntry>
                  </c15:dlblFieldTable>
                  <c15:showDataLabelsRange val="0"/>
                </c:ext>
                <c:ext xmlns:c16="http://schemas.microsoft.com/office/drawing/2014/chart" uri="{C3380CC4-5D6E-409C-BE32-E72D297353CC}">
                  <c16:uniqueId val="{00000010-AE44-440A-8116-70F9745F3293}"/>
                </c:ext>
              </c:extLst>
            </c:dLbl>
            <c:dLbl>
              <c:idx val="17"/>
              <c:tx>
                <c:strRef>
                  <c:f>Daten_Diagramme!$E$31</c:f>
                  <c:strCache>
                    <c:ptCount val="1"/>
                    <c:pt idx="0">
                      <c:v>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{3850F291-5013-4F7E-995B-BA6D2D929285}</c15:txfldGUID>
                      <c15:f>Daten_Diagramme!$E$31</c15:f>
                      <c15:dlblFieldTableCache>
                        <c:ptCount val="1"/>
                        <c:pt idx="0">
                          <c:v>0.6</c:v>
                        </c:pt>
                      </c15:dlblFieldTableCache>
                    </c15:dlblFTEntry>
                  </c15:dlblFieldTable>
                  <c15:showDataLabelsRange val="0"/>
                </c:ext>
                <c:ext xmlns:c16="http://schemas.microsoft.com/office/drawing/2014/chart" uri="{C3380CC4-5D6E-409C-BE32-E72D297353CC}">
                  <c16:uniqueId val="{00000011-AE44-440A-8116-70F9745F3293}"/>
                </c:ext>
              </c:extLst>
            </c:dLbl>
            <c:dLbl>
              <c:idx val="18"/>
              <c:tx>
                <c:strRef>
                  <c:f>Daten_Diagramme!$E$32</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{7931114E-1ABA-4B30-BA1D-092549B8A85E}</c15:txfldGUID>
                      <c15:f>Daten_Diagramme!$E$32</c15:f>
                      <c15:dlblFieldTableCache>
                        <c:ptCount val="1"/>
                        <c:pt idx="0">
                          <c:v>-2.4</c:v>
                        </c:pt>
                      </c15:dlblFieldTableCache>
                    </c15:dlblFTEntry>
                  </c15:dlblFieldTable>
                  <c15:showDataLabelsRange val="0"/>
                </c:ext>
                <c:ext xmlns:c16="http://schemas.microsoft.com/office/drawing/2014/chart" uri="{C3380CC4-5D6E-409C-BE32-E72D297353CC}">
                  <c16:uniqueId val="{00000012-AE44-440A-8116-70F9745F3293}"/>
                </c:ext>
              </c:extLst>
            </c:dLbl>
            <c:dLbl>
              <c:idx val="19"/>
              <c:tx>
                <c:strRef>
                  <c:f>Daten_Diagramme!$E$33</c:f>
                  <c:strCache>
                    <c:ptCount val="1"/>
                    <c:pt idx="0">
                      <c:v>-6.8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{435D54A8-0DBA-4D71-A502-AEEA3AB52B79}</c15:txfldGUID>
                      <c15:f>Daten_Diagramme!$E$33</c15:f>
                      <c15:dlblFieldTableCache>
                        <c:ptCount val="1"/>
                        <c:pt idx="0">
                          <c:v>-6.8</c:v>
                        </c:pt>
                      </c15:dlblFieldTableCache>
                    </c15:dlblFTEntry>
                  </c15:dlblFieldTable>
                  <c15:showDataLabelsRange val="0"/>
                </c:ext>
                <c:ext xmlns:c16="http://schemas.microsoft.com/office/drawing/2014/chart" uri="{C3380CC4-5D6E-409C-BE32-E72D297353CC}">
                  <c16:uniqueId val="{00000013-AE44-440A-8116-70F9745F3293}"/>
                </c:ext>
              </c:extLst>
            </c:dLbl>
            <c:dLbl>
              <c:idx val="20"/>
              <c:tx>
                <c:strRef>
                  <c:f>Daten_Diagramme!$E$34</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{0749A190-EE13-4850-882E-B378787B93BA}</c15:txfldGUID>
                      <c15:f>Daten_Diagramme!$E$34</c15:f>
                      <c15:dlblFieldTableCache>
                        <c:ptCount val="1"/>
                        <c:pt idx="0">
                          <c:v>-0.7</c:v>
                        </c:pt>
                      </c15:dlblFieldTableCache>
                    </c15:dlblFTEntry>
                  </c15:dlblFieldTable>
                  <c15:showDataLabelsRange val="0"/>
                </c:ext>
                <c:ext xmlns:c16="http://schemas.microsoft.com/office/drawing/2014/chart" uri="{C3380CC4-5D6E-409C-BE32-E72D297353CC}">
                  <c16:uniqueId val="{00000014-AE44-440A-8116-70F9745F3293}"/>
                </c:ext>
              </c:extLst>
            </c:dLbl>
            <c:dLbl>
              <c:idx val="21"/>
              <c:tx>
                <c:strRef>
                  <c:f>Daten_Diagramme!$E$35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{08650C82-0441-4454-8EE0-FAEAFCED911C}</c15:txfldGUID>
                      <c15:f>Daten_Diagramme!$E$35</c15:f>
                      <c15:dlblFieldTableCache>
                        <c:ptCount val="1"/>
                        <c:pt idx="0">
                          <c:v>*</c:v>
                        </c:pt>
                      </c15:dlblFieldTableCache>
                    </c15:dlblFTEntry>
                  </c15:dlblFieldTable>
                  <c15:showDataLabelsRange val="0"/>
                </c:ext>
                <c:ext xmlns:c16="http://schemas.microsoft.com/office/drawing/2014/chart" uri="{C3380CC4-5D6E-409C-BE32-E72D297353CC}">
                  <c16:uniqueId val="{00000015-AE44-440A-8116-70F9745F3293}"/>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{4604909A-4EB4-42F6-AD7E-4A4E8E34BED0}</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AE44-440A-8116-70F9745F3293}"/>
                </c:ext>
              </c:extLst>
            </c:dLbl>
            <c:dLbl>
              <c:idx val="23"/>
              <c:tx>
                <c:strRef>
                  <c:f>Daten_Diagramme!$E$37</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{B1A9932F-510E-4BFC-8E4F-4BE9CC5686EA}</c15:txfldGUID>
                      <c15:f>Daten_Diagramme!$E$37</c15:f>
                      <c15:dlblFieldTableCache>
                        <c:ptCount val="1"/>
                        <c:pt idx="0">
                          <c:v>-1.2</c:v>
                        </c:pt>
                      </c15:dlblFieldTableCache>
                    </c15:dlblFTEntry>
                  </c15:dlblFieldTable>
                  <c15:showDataLabelsRange val="0"/>
                </c:ext>
                <c:ext xmlns:c16="http://schemas.microsoft.com/office/drawing/2014/chart" uri="{C3380CC4-5D6E-409C-BE32-E72D297353CC}">
                  <c16:uniqueId val="{00000017-AE44-440A-8116-70F9745F3293}"/>
                </c:ext>
              </c:extLst>
            </c:dLbl>
            <c:dLbl>
              <c:idx val="24"/>
              <c:tx>
                <c:strRef>
                  <c:f>Daten_Diagramme!$E$38</c:f>
                  <c:strCache>
                    <c:ptCount val="1"/>
                    <c:pt idx="0">
                      <c:v>-6.3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{82DBE3EB-B0B0-4EFC-8A8F-2F56F7A4A25D}</c15:txfldGUID>
                      <c15:f>Daten_Diagramme!$E$38</c15:f>
                      <c15:dlblFieldTableCache>
                        <c:ptCount val="1"/>
                        <c:pt idx="0">
                          <c:v>-6.3</c:v>
                        </c:pt>
                      </c15:dlblFieldTableCache>
                    </c15:dlblFTEntry>
                  </c15:dlblFieldTable>
                  <c15:showDataLabelsRange val="0"/>
                </c:ext>
                <c:ext xmlns:c16="http://schemas.microsoft.com/office/drawing/2014/chart" uri="{C3380CC4-5D6E-409C-BE32-E72D297353CC}">
                  <c16:uniqueId val="{00000018-AE44-440A-8116-70F9745F3293}"/>
                </c:ext>
              </c:extLst>
            </c:dLbl>
            <c:dLbl>
              <c:idx val="25"/>
              <c:tx>
                <c:strRef>
                  <c:f>Daten_Diagramme!$E$39</c:f>
                  <c:strCache>
                    <c:ptCount val="1"/>
                    <c:pt idx="0">
                      <c:v>-1.6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{454399C7-8E16-4B01-AF15-52F7A90288FC}</c15:txfldGUID>
                      <c15:f>Daten_Diagramme!$E$39</c15:f>
                      <c15:dlblFieldTableCache>
                        <c:ptCount val="1"/>
                        <c:pt idx="0">
                          <c:v>-1.6</c:v>
                        </c:pt>
                      </c15:dlblFieldTableCache>
                    </c15:dlblFTEntry>
                  </c15:dlblFieldTable>
                  <c15:showDataLabelsRange val="0"/>
                </c:ext>
                <c:ext xmlns:c16="http://schemas.microsoft.com/office/drawing/2014/chart" uri="{C3380CC4-5D6E-409C-BE32-E72D297353CC}">
                  <c16:uniqueId val="{00000019-AE44-440A-8116-70F9745F3293}"/>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{0C843152-1141-45EF-8720-5A594B77CC05}</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AE44-440A-8116-70F9745F3293}"/>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{96AE7F6B-580D-42AA-92EA-43489BD3C171}</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AE44-440A-8116-70F9745F3293}"/>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{42FAD50A-A93A-4BDA-B8A8-71D474EB1FC3}</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AE44-440A-8116-70F9745F3293}"/>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{0A5E58D8-7F06-4876-916C-4D17B7F35B98}</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AE44-440A-8116-70F9745F3293}"/>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{FC2180A9-4132-44DD-8375-071B0B8D7D0F}</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AE44-440A-8116-70F9745F3293}"/>
                </c:ext>
              </c:extLst>
            </c:dLbl>
            <c:dLbl>
              <c:idx val="31"/>
              <c:tx>
                <c:strRef>
                  <c:f>Daten_Diagramme!$E$45</c:f>
                  <c:strCache>
                    <c:ptCount val="1"/>
                    <c:pt idx="0">
                      <c:v>-1.6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{78463B8F-441D-4111-8917-264123A90330}</c15:txfldGUID>
                      <c15:f>Daten_Diagramme!$E$45</c15:f>
                      <c15:dlblFieldTableCache>
                        <c:ptCount val="1"/>
                        <c:pt idx="0">
                          <c:v>-1.6</c:v>
                        </c:pt>
                      </c15:dlblFieldTableCache>
                    </c15:dlblFTEntry>
                  </c15:dlblFieldTable>
                  <c15:showDataLabelsRange val="0"/>
                </c:ext>
                <c:ext xmlns:c16="http://schemas.microsoft.com/office/drawing/2014/chart" uri="{C3380CC4-5D6E-409C-BE32-E72D297353CC}">
                  <c16:uniqueId val="{0000001F-AE44-440A-8116-70F9745F3293}"/>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-2.2052489519324641</c:v>
                </c:pt>
                <c:pt idx="1">
                  <c:v>-1.174496644295302</c:v>
                </c:pt>
                <c:pt idx="2">
                  <c:v>-25</c:v>
                </c:pt>
                <c:pt idx="3">
                  <c:v>-10.052513128282071</c:v>
                </c:pt>
                <c:pt idx="4">
                  <c:v>-14.975247524752476</c:v>
                </c:pt>
                <c:pt idx="5">
                  <c:v>-1.7167381974248928</c:v>
                </c:pt>
                <c:pt idx="6">
                  <c:v>-8.4745762711864412</c:v>
                </c:pt>
                <c:pt idx="7">
                  <c:v>1.3237063778580025</c:v>
                </c:pt>
                <c:pt idx="8">
                  <c:v>-1.0436079016026836</c:v>
                </c:pt>
                <c:pt idx="9">
                  <c:v>13.099041533546325</c:v>
                </c:pt>
                <c:pt idx="10">
                  <c:v>-7.9170194750211689</c:v>
                </c:pt>
                <c:pt idx="11">
                  <c:v>-31.15727002967359</c:v>
                </c:pt>
                <c:pt idx="12">
                  <c:v>9.5588235294117645</c:v>
                </c:pt>
                <c:pt idx="13">
                  <c:v>5.6561085972850682</c:v>
                </c:pt>
                <c:pt idx="14">
                  <c:v>1.9104084321475625</c:v>
                </c:pt>
                <c:pt idx="15">
                  <c:v>-15.853658536585366</c:v>
                </c:pt>
                <c:pt idx="16">
                  <c:v>-7.877813504823151</c:v>
                </c:pt>
                <c:pt idx="17">
                  <c:v>0.57636887608069165</c:v>
                </c:pt>
                <c:pt idx="18">
                  <c:v>-2.4295432458697763</c:v>
                </c:pt>
                <c:pt idx="19">
                  <c:v>-6.8311195445920303</c:v>
                </c:pt>
                <c:pt idx="20">
                  <c:v>-0.7078254030672434</c:v>
                </c:pt>
                <c:pt idx="21">
                  <c:v>0</c:v>
                </c:pt>
                <c:pt idx="23">
                  <c:v>-1.174496644295302</c:v>
                </c:pt>
                <c:pt idx="24">
                  <c:v>-6.3059033989266551</c:v>
                </c:pt>
                <c:pt idx="25">
                  <c:v>-1.6117969821673526</c:v>
                </c:pt>
              </c:numCache>
            </c:numRef>
          </c:val>
          <c:extLst>
            <c:ext xmlns:c16="http://schemas.microsoft.com/office/drawing/2014/chart" uri="{C3380CC4-5D6E-409C-BE32-E72D297353CC}">
              <c16:uniqueId val="{00000020-AE44-440A-8116-70F9745F3293}"/>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{914B521F-1C10-4415-B091-D0FB3909435D}</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AE44-440A-8116-70F9745F3293}"/>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{36EB475D-26C9-4843-A202-EFD8BD94B81A}</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AE44-440A-8116-70F9745F3293}"/>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{CBC58E1D-DD5D-427B-93E2-7230581E1BA1}</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AE44-440A-8116-70F9745F3293}"/>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{B5D7DB8B-61D5-4C47-963B-E9AB1C7D2843}</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AE44-440A-8116-70F9745F3293}"/>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{90CAE403-EF15-492E-B069-5814ED61E657}</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AE44-440A-8116-70F9745F3293}"/>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{8CBC298F-B351-4EA8-AF1C-B4A0C00C9212}</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AE44-440A-8116-70F9745F3293}"/>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{46DC641E-DA92-44ED-B400-FBFE4B8C8BA4}</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AE44-440A-8116-70F9745F3293}"/>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{B200DE14-B322-4354-BBF1-BC736DA5C2EC}</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AE44-440A-8116-70F9745F3293}"/>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{1B2F3022-6A39-4DEC-9262-CCB0BF8B8D68}</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AE44-440A-8116-70F9745F3293}"/>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{C5207861-F919-4976-97F9-B24757CA085E}</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AE44-440A-8116-70F9745F3293}"/>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{3B7FBAAF-28D8-43C3-8823-DCA32F251AAA}</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AE44-440A-8116-70F9745F3293}"/>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{3755C248-73A3-4B53-815D-4C2329C269EA}</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AE44-440A-8116-70F9745F3293}"/>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{A3C75AE2-CAA2-493D-84BF-7ED1A7114466}</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AE44-440A-8116-70F9745F3293}"/>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{62354EA8-60C0-41FF-ADAF-74D6E29195E3}</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AE44-440A-8116-70F9745F3293}"/>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{AFBF7279-25E2-4CC5-9A0C-D6821D1840CA}</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AE44-440A-8116-70F9745F3293}"/>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{0141F2AF-1507-4687-99AB-8DEBB1BA510B}</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AE44-440A-8116-70F9745F3293}"/>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{33F9C401-C90D-4260-99AA-66E73BE04153}</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AE44-440A-8116-70F9745F3293}"/>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{A7085FD3-6221-4506-AE87-5DF503ABD76C}</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AE44-440A-8116-70F9745F3293}"/>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{E368000E-F2D9-442A-8870-EA12A9E2761F}</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AE44-440A-8116-70F9745F3293}"/>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{BFF1011F-7ADC-416E-96BD-DCCF188E5E00}</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AE44-440A-8116-70F9745F3293}"/>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{E7DA2FF1-18A7-44A5-8AF5-AF9134B13071}</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AE44-440A-8116-70F9745F3293}"/>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{81F88830-4760-410D-9301-36F8ED7A16A1}</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AE44-440A-8116-70F9745F3293}"/>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{A75E6A53-B344-499C-8A16-77BF4BF7B007}</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AE44-440A-8116-70F9745F3293}"/>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{921BCAE6-2D1B-4B91-868D-E32969714C38}</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AE44-440A-8116-70F9745F3293}"/>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{760E6BDA-26F7-41F4-8BEF-4363A6FBA554}</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AE44-440A-8116-70F9745F3293}"/>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{7767B699-7101-4232-803B-5ED8D77F138D}</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AE44-440A-8116-70F9745F3293}"/>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{5E5C9028-69DE-410A-86BF-53AC350601EB}</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AE44-440A-8116-70F9745F3293}"/>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{D0F7AF88-ED5C-47A4-ACD3-720A2104F27F}</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AE44-440A-8116-70F9745F3293}"/>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{DAE871C3-A88C-4971-920E-861E0A7A59F9}</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AE44-440A-8116-70F9745F3293}"/>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{8280C18D-7176-4DD2-9A50-D535F1BF293A}</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AE44-440A-8116-70F9745F3293}"/>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{8418AF0E-7338-461B-AF5E-11DC07007A35}</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AE44-440A-8116-70F9745F3293}"/>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{D1A81962-8E30-494D-9550-A0E8C572FAD4}</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AE44-440A-8116-70F9745F3293}"/>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-0.75</c:v>
                </c:pt>
                <c:pt idx="22">
                  <c:v>0</c:v>
                </c:pt>
                <c:pt idx="23">
                  <c:v>0</c:v>
                </c:pt>
                <c:pt idx="24">
                  <c:v>0</c:v>
                </c:pt>
                <c:pt idx="25">
                  <c:v>0</c:v>
                </c:pt>
              </c:numCache>
            </c:numRef>
          </c:val>
          <c:extLst>
            <c:ext xmlns:c16="http://schemas.microsoft.com/office/drawing/2014/chart" uri="{C3380CC4-5D6E-409C-BE32-E72D297353CC}">
              <c16:uniqueId val="{00000041-AE44-440A-8116-70F9745F3293}"/>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45</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222</c:v>
                </c:pt>
                <c:pt idx="22">
                  <c:v>#N/A</c:v>
                </c:pt>
                <c:pt idx="23">
                  <c:v>#N/A</c:v>
                </c:pt>
                <c:pt idx="24">
                  <c:v>#N/A</c:v>
                </c:pt>
                <c:pt idx="25">
                  <c:v>#N/A</c:v>
                </c:pt>
              </c:numCache>
            </c:numRef>
          </c:yVal>
          <c:smooth val="0"/>
          <c:extLst>
            <c:ext xmlns:c16="http://schemas.microsoft.com/office/drawing/2014/chart" uri="{C3380CC4-5D6E-409C-BE32-E72D297353CC}">
              <c16:uniqueId val="{00000042-AE44-440A-8116-70F9745F3293}"/>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{3D609AD3-ED7F-4E7A-9176-B92ED544A269}</c15:txfldGUID>
                      <c15:f>Diagramm!$I$46</c15:f>
                      <c15:dlblFieldTableCache>
                        <c:ptCount val="1"/>
                      </c15:dlblFieldTableCache>
                    </c15:dlblFTEntry>
                  </c15:dlblFieldTable>
                  <c15:showDataLabelsRange val="0"/>
                </c:ext>
                <c:ext xmlns:c16="http://schemas.microsoft.com/office/drawing/2014/chart" uri="{C3380CC4-5D6E-409C-BE32-E72D297353CC}">
                  <c16:uniqueId val="{00000000-AA15-449A-81EB-DCD435B80D69}"/>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{F13B791B-D8BA-4256-998F-6201B3247703}</c15:txfldGUID>
                      <c15:f>Diagramm!$I$47</c15:f>
                      <c15:dlblFieldTableCache>
                        <c:ptCount val="1"/>
                      </c15:dlblFieldTableCache>
                    </c15:dlblFTEntry>
                  </c15:dlblFieldTable>
                  <c15:showDataLabelsRange val="0"/>
                </c:ext>
                <c:ext xmlns:c16="http://schemas.microsoft.com/office/drawing/2014/chart" uri="{C3380CC4-5D6E-409C-BE32-E72D297353CC}">
                  <c16:uniqueId val="{00000001-AA15-449A-81EB-DCD435B80D69}"/>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{F36FA943-E371-45B6-B6A7-DBD3AAC84C30}</c15:txfldGUID>
                      <c15:f>Diagramm!$I$48</c15:f>
                      <c15:dlblFieldTableCache>
                        <c:ptCount val="1"/>
                      </c15:dlblFieldTableCache>
                    </c15:dlblFTEntry>
                  </c15:dlblFieldTable>
                  <c15:showDataLabelsRange val="0"/>
                </c:ext>
                <c:ext xmlns:c16="http://schemas.microsoft.com/office/drawing/2014/chart" uri="{C3380CC4-5D6E-409C-BE32-E72D297353CC}">
                  <c16:uniqueId val="{00000002-AA15-449A-81EB-DCD435B80D69}"/>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{32FD00BC-29B6-4468-A569-3231C357A8F1}</c15:txfldGUID>
                      <c15:f>Diagramm!$I$49</c15:f>
                      <c15:dlblFieldTableCache>
                        <c:ptCount val="1"/>
                      </c15:dlblFieldTableCache>
                    </c15:dlblFTEntry>
                  </c15:dlblFieldTable>
                  <c15:showDataLabelsRange val="0"/>
                </c:ext>
                <c:ext xmlns:c16="http://schemas.microsoft.com/office/drawing/2014/chart" uri="{C3380CC4-5D6E-409C-BE32-E72D297353CC}">
                  <c16:uniqueId val="{00000003-AA15-449A-81EB-DCD435B80D69}"/>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{74C44D3C-F66E-4563-8FC1-8EAF176B0CE9}</c15:txfldGUID>
                      <c15:f>Diagramm!$I$50</c15:f>
                      <c15:dlblFieldTableCache>
                        <c:ptCount val="1"/>
                      </c15:dlblFieldTableCache>
                    </c15:dlblFTEntry>
                  </c15:dlblFieldTable>
                  <c15:showDataLabelsRange val="0"/>
                </c:ext>
                <c:ext xmlns:c16="http://schemas.microsoft.com/office/drawing/2014/chart" uri="{C3380CC4-5D6E-409C-BE32-E72D297353CC}">
                  <c16:uniqueId val="{00000004-AA15-449A-81EB-DCD435B80D69}"/>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{90E47493-4608-40C1-9705-A9E1202AE9D8}</c15:txfldGUID>
                      <c15:f>Diagramm!$I$51</c15:f>
                      <c15:dlblFieldTableCache>
                        <c:ptCount val="1"/>
                      </c15:dlblFieldTableCache>
                    </c15:dlblFTEntry>
                  </c15:dlblFieldTable>
                  <c15:showDataLabelsRange val="0"/>
                </c:ext>
                <c:ext xmlns:c16="http://schemas.microsoft.com/office/drawing/2014/chart" uri="{C3380CC4-5D6E-409C-BE32-E72D297353CC}">
                  <c16:uniqueId val="{00000005-AA15-449A-81EB-DCD435B80D69}"/>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{A5AC089B-A431-4BA0-A4B1-93F924F1EB2D}</c15:txfldGUID>
                      <c15:f>Diagramm!$I$52</c15:f>
                      <c15:dlblFieldTableCache>
                        <c:ptCount val="1"/>
                      </c15:dlblFieldTableCache>
                    </c15:dlblFTEntry>
                  </c15:dlblFieldTable>
                  <c15:showDataLabelsRange val="0"/>
                </c:ext>
                <c:ext xmlns:c16="http://schemas.microsoft.com/office/drawing/2014/chart" uri="{C3380CC4-5D6E-409C-BE32-E72D297353CC}">
                  <c16:uniqueId val="{00000006-AA15-449A-81EB-DCD435B80D69}"/>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{4DFCB4C7-130D-44C6-909C-B226073D2900}</c15:txfldGUID>
                      <c15:f>Diagramm!$I$53</c15:f>
                      <c15:dlblFieldTableCache>
                        <c:ptCount val="1"/>
                      </c15:dlblFieldTableCache>
                    </c15:dlblFTEntry>
                  </c15:dlblFieldTable>
                  <c15:showDataLabelsRange val="0"/>
                </c:ext>
                <c:ext xmlns:c16="http://schemas.microsoft.com/office/drawing/2014/chart" uri="{C3380CC4-5D6E-409C-BE32-E72D297353CC}">
                  <c16:uniqueId val="{00000007-AA15-449A-81EB-DCD435B80D69}"/>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{16FC2669-500C-42E8-B4B5-2BA5AC1209D7}</c15:txfldGUID>
                      <c15:f>Diagramm!$I$54</c15:f>
                      <c15:dlblFieldTableCache>
                        <c:ptCount val="1"/>
                      </c15:dlblFieldTableCache>
                    </c15:dlblFTEntry>
                  </c15:dlblFieldTable>
                  <c15:showDataLabelsRange val="0"/>
                </c:ext>
                <c:ext xmlns:c16="http://schemas.microsoft.com/office/drawing/2014/chart" uri="{C3380CC4-5D6E-409C-BE32-E72D297353CC}">
                  <c16:uniqueId val="{00000008-AA15-449A-81EB-DCD435B80D69}"/>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{739FF79D-D857-4BAB-9391-C7F71B35B7FC}</c15:txfldGUID>
                      <c15:f>Diagramm!$I$55</c15:f>
                      <c15:dlblFieldTableCache>
                        <c:ptCount val="1"/>
                      </c15:dlblFieldTableCache>
                    </c15:dlblFTEntry>
                  </c15:dlblFieldTable>
                  <c15:showDataLabelsRange val="0"/>
                </c:ext>
                <c:ext xmlns:c16="http://schemas.microsoft.com/office/drawing/2014/chart" uri="{C3380CC4-5D6E-409C-BE32-E72D297353CC}">
                  <c16:uniqueId val="{00000009-AA15-449A-81EB-DCD435B80D69}"/>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{C803278D-0D99-4360-B91D-92324C50D130}</c15:txfldGUID>
                      <c15:f>Diagramm!$I$56</c15:f>
                      <c15:dlblFieldTableCache>
                        <c:ptCount val="1"/>
                      </c15:dlblFieldTableCache>
                    </c15:dlblFTEntry>
                  </c15:dlblFieldTable>
                  <c15:showDataLabelsRange val="0"/>
                </c:ext>
                <c:ext xmlns:c16="http://schemas.microsoft.com/office/drawing/2014/chart" uri="{C3380CC4-5D6E-409C-BE32-E72D297353CC}">
                  <c16:uniqueId val="{0000000A-AA15-449A-81EB-DCD435B80D69}"/>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{A6494FA1-3109-4072-9EE8-CA0B0B29E76F}</c15:txfldGUID>
                      <c15:f>Diagramm!$I$57</c15:f>
                      <c15:dlblFieldTableCache>
                        <c:ptCount val="1"/>
                      </c15:dlblFieldTableCache>
                    </c15:dlblFTEntry>
                  </c15:dlblFieldTable>
                  <c15:showDataLabelsRange val="0"/>
                </c:ext>
                <c:ext xmlns:c16="http://schemas.microsoft.com/office/drawing/2014/chart" uri="{C3380CC4-5D6E-409C-BE32-E72D297353CC}">
                  <c16:uniqueId val="{0000000B-AA15-449A-81EB-DCD435B80D69}"/>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{90D0B340-C66C-40B6-9CD9-DA8F210B109E}</c15:txfldGUID>
                      <c15:f>Diagramm!$I$58</c15:f>
                      <c15:dlblFieldTableCache>
                        <c:ptCount val="1"/>
                      </c15:dlblFieldTableCache>
                    </c15:dlblFTEntry>
                  </c15:dlblFieldTable>
                  <c15:showDataLabelsRange val="0"/>
                </c:ext>
                <c:ext xmlns:c16="http://schemas.microsoft.com/office/drawing/2014/chart" uri="{C3380CC4-5D6E-409C-BE32-E72D297353CC}">
                  <c16:uniqueId val="{0000000C-AA15-449A-81EB-DCD435B80D69}"/>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{3B790263-DE4E-4E02-8B91-CB1F9EC7224D}</c15:txfldGUID>
                      <c15:f>Diagramm!$I$59</c15:f>
                      <c15:dlblFieldTableCache>
                        <c:ptCount val="1"/>
                      </c15:dlblFieldTableCache>
                    </c15:dlblFTEntry>
                  </c15:dlblFieldTable>
                  <c15:showDataLabelsRange val="0"/>
                </c:ext>
                <c:ext xmlns:c16="http://schemas.microsoft.com/office/drawing/2014/chart" uri="{C3380CC4-5D6E-409C-BE32-E72D297353CC}">
                  <c16:uniqueId val="{0000000D-AA15-449A-81EB-DCD435B80D69}"/>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{61123AEA-C019-4A76-AE49-A4868C95A5DC}</c15:txfldGUID>
                      <c15:f>Diagramm!$I$60</c15:f>
                      <c15:dlblFieldTableCache>
                        <c:ptCount val="1"/>
                      </c15:dlblFieldTableCache>
                    </c15:dlblFTEntry>
                  </c15:dlblFieldTable>
                  <c15:showDataLabelsRange val="0"/>
                </c:ext>
                <c:ext xmlns:c16="http://schemas.microsoft.com/office/drawing/2014/chart" uri="{C3380CC4-5D6E-409C-BE32-E72D297353CC}">
                  <c16:uniqueId val="{0000000E-AA15-449A-81EB-DCD435B80D69}"/>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{608A6BAB-D89F-41AA-865A-E055E88DD273}</c15:txfldGUID>
                      <c15:f>Diagramm!$I$61</c15:f>
                      <c15:dlblFieldTableCache>
                        <c:ptCount val="1"/>
                      </c15:dlblFieldTableCache>
                    </c15:dlblFTEntry>
                  </c15:dlblFieldTable>
                  <c15:showDataLabelsRange val="0"/>
                </c:ext>
                <c:ext xmlns:c16="http://schemas.microsoft.com/office/drawing/2014/chart" uri="{C3380CC4-5D6E-409C-BE32-E72D297353CC}">
                  <c16:uniqueId val="{0000000F-AA15-449A-81EB-DCD435B80D69}"/>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{8D836F38-135E-49B5-8B74-353B0C36118A}</c15:txfldGUID>
                      <c15:f>Diagramm!$I$62</c15:f>
                      <c15:dlblFieldTableCache>
                        <c:ptCount val="1"/>
                      </c15:dlblFieldTableCache>
                    </c15:dlblFTEntry>
                  </c15:dlblFieldTable>
                  <c15:showDataLabelsRange val="0"/>
                </c:ext>
                <c:ext xmlns:c16="http://schemas.microsoft.com/office/drawing/2014/chart" uri="{C3380CC4-5D6E-409C-BE32-E72D297353CC}">
                  <c16:uniqueId val="{00000010-AA15-449A-81EB-DCD435B80D69}"/>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{8EE0B480-9174-49F7-B2CD-0EEC881A882C}</c15:txfldGUID>
                      <c15:f>Diagramm!$I$63</c15:f>
                      <c15:dlblFieldTableCache>
                        <c:ptCount val="1"/>
                      </c15:dlblFieldTableCache>
                    </c15:dlblFTEntry>
                  </c15:dlblFieldTable>
                  <c15:showDataLabelsRange val="0"/>
                </c:ext>
                <c:ext xmlns:c16="http://schemas.microsoft.com/office/drawing/2014/chart" uri="{C3380CC4-5D6E-409C-BE32-E72D297353CC}">
                  <c16:uniqueId val="{00000011-AA15-449A-81EB-DCD435B80D69}"/>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{D3402455-7523-4F02-9F46-10840A3AAE00}</c15:txfldGUID>
                      <c15:f>Diagramm!$I$64</c15:f>
                      <c15:dlblFieldTableCache>
                        <c:ptCount val="1"/>
                      </c15:dlblFieldTableCache>
                    </c15:dlblFTEntry>
                  </c15:dlblFieldTable>
                  <c15:showDataLabelsRange val="0"/>
                </c:ext>
                <c:ext xmlns:c16="http://schemas.microsoft.com/office/drawing/2014/chart" uri="{C3380CC4-5D6E-409C-BE32-E72D297353CC}">
                  <c16:uniqueId val="{00000012-AA15-449A-81EB-DCD435B80D69}"/>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{FE2CE9D1-4BD9-413A-98F2-1282F5C7F5F3}</c15:txfldGUID>
                      <c15:f>Diagramm!$I$65</c15:f>
                      <c15:dlblFieldTableCache>
                        <c:ptCount val="1"/>
                      </c15:dlblFieldTableCache>
                    </c15:dlblFTEntry>
                  </c15:dlblFieldTable>
                  <c15:showDataLabelsRange val="0"/>
                </c:ext>
                <c:ext xmlns:c16="http://schemas.microsoft.com/office/drawing/2014/chart" uri="{C3380CC4-5D6E-409C-BE32-E72D297353CC}">
                  <c16:uniqueId val="{00000013-AA15-449A-81EB-DCD435B80D69}"/>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{7731276B-D91E-4E84-A4E5-43996FE60ABA}</c15:txfldGUID>
                      <c15:f>Diagramm!$I$66</c15:f>
                      <c15:dlblFieldTableCache>
                        <c:ptCount val="1"/>
                      </c15:dlblFieldTableCache>
                    </c15:dlblFTEntry>
                  </c15:dlblFieldTable>
                  <c15:showDataLabelsRange val="0"/>
                </c:ext>
                <c:ext xmlns:c16="http://schemas.microsoft.com/office/drawing/2014/chart" uri="{C3380CC4-5D6E-409C-BE32-E72D297353CC}">
                  <c16:uniqueId val="{00000014-AA15-449A-81EB-DCD435B80D69}"/>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{BA9F6C15-176A-4075-AEC1-53B18E931589}</c15:txfldGUID>
                      <c15:f>Diagramm!$I$67</c15:f>
                      <c15:dlblFieldTableCache>
                        <c:ptCount val="1"/>
                      </c15:dlblFieldTableCache>
                    </c15:dlblFTEntry>
                  </c15:dlblFieldTable>
                  <c15:showDataLabelsRange val="0"/>
                </c:ext>
                <c:ext xmlns:c16="http://schemas.microsoft.com/office/drawing/2014/chart" uri="{C3380CC4-5D6E-409C-BE32-E72D297353CC}">
                  <c16:uniqueId val="{00000015-AA15-449A-81EB-DCD435B80D69}"/>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AA15-449A-81EB-DCD435B80D69}"/>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{1CF47115-B069-41BA-A59A-89B3E775E73E}</c15:txfldGUID>
                      <c15:f>Diagramm!$K$46</c15:f>
                      <c15:dlblFieldTableCache>
                        <c:ptCount val="1"/>
                      </c15:dlblFieldTableCache>
                    </c15:dlblFTEntry>
                  </c15:dlblFieldTable>
                  <c15:showDataLabelsRange val="0"/>
                </c:ext>
                <c:ext xmlns:c16="http://schemas.microsoft.com/office/drawing/2014/chart" uri="{C3380CC4-5D6E-409C-BE32-E72D297353CC}">
                  <c16:uniqueId val="{00000017-AA15-449A-81EB-DCD435B80D69}"/>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{4CD5A135-7379-433A-88F6-3B8912E4C468}</c15:txfldGUID>
                      <c15:f>Diagramm!$K$47</c15:f>
                      <c15:dlblFieldTableCache>
                        <c:ptCount val="1"/>
                      </c15:dlblFieldTableCache>
                    </c15:dlblFTEntry>
                  </c15:dlblFieldTable>
                  <c15:showDataLabelsRange val="0"/>
                </c:ext>
                <c:ext xmlns:c16="http://schemas.microsoft.com/office/drawing/2014/chart" uri="{C3380CC4-5D6E-409C-BE32-E72D297353CC}">
                  <c16:uniqueId val="{00000018-AA15-449A-81EB-DCD435B80D69}"/>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{55195D9E-8505-4DB5-86CB-3F5974F02304}</c15:txfldGUID>
                      <c15:f>Diagramm!$K$48</c15:f>
                      <c15:dlblFieldTableCache>
                        <c:ptCount val="1"/>
                      </c15:dlblFieldTableCache>
                    </c15:dlblFTEntry>
                  </c15:dlblFieldTable>
                  <c15:showDataLabelsRange val="0"/>
                </c:ext>
                <c:ext xmlns:c16="http://schemas.microsoft.com/office/drawing/2014/chart" uri="{C3380CC4-5D6E-409C-BE32-E72D297353CC}">
                  <c16:uniqueId val="{00000019-AA15-449A-81EB-DCD435B80D69}"/>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{75A989E9-9F2C-46B8-9653-2F46C75B3163}</c15:txfldGUID>
                      <c15:f>Diagramm!$K$49</c15:f>
                      <c15:dlblFieldTableCache>
                        <c:ptCount val="1"/>
                      </c15:dlblFieldTableCache>
                    </c15:dlblFTEntry>
                  </c15:dlblFieldTable>
                  <c15:showDataLabelsRange val="0"/>
                </c:ext>
                <c:ext xmlns:c16="http://schemas.microsoft.com/office/drawing/2014/chart" uri="{C3380CC4-5D6E-409C-BE32-E72D297353CC}">
                  <c16:uniqueId val="{0000001A-AA15-449A-81EB-DCD435B80D69}"/>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{AB651D76-FE7C-471F-820C-9EBE21BECE16}</c15:txfldGUID>
                      <c15:f>Diagramm!$K$50</c15:f>
                      <c15:dlblFieldTableCache>
                        <c:ptCount val="1"/>
                      </c15:dlblFieldTableCache>
                    </c15:dlblFTEntry>
                  </c15:dlblFieldTable>
                  <c15:showDataLabelsRange val="0"/>
                </c:ext>
                <c:ext xmlns:c16="http://schemas.microsoft.com/office/drawing/2014/chart" uri="{C3380CC4-5D6E-409C-BE32-E72D297353CC}">
                  <c16:uniqueId val="{0000001B-AA15-449A-81EB-DCD435B80D69}"/>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{E7E7EEC9-8184-4D7B-9854-D08BE263430C}</c15:txfldGUID>
                      <c15:f>Diagramm!$K$51</c15:f>
                      <c15:dlblFieldTableCache>
                        <c:ptCount val="1"/>
                      </c15:dlblFieldTableCache>
                    </c15:dlblFTEntry>
                  </c15:dlblFieldTable>
                  <c15:showDataLabelsRange val="0"/>
                </c:ext>
                <c:ext xmlns:c16="http://schemas.microsoft.com/office/drawing/2014/chart" uri="{C3380CC4-5D6E-409C-BE32-E72D297353CC}">
                  <c16:uniqueId val="{0000001C-AA15-449A-81EB-DCD435B80D69}"/>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{3C94E2D4-FCA6-436C-90F5-340F89462D2F}</c15:txfldGUID>
                      <c15:f>Diagramm!$K$52</c15:f>
                      <c15:dlblFieldTableCache>
                        <c:ptCount val="1"/>
                      </c15:dlblFieldTableCache>
                    </c15:dlblFTEntry>
                  </c15:dlblFieldTable>
                  <c15:showDataLabelsRange val="0"/>
                </c:ext>
                <c:ext xmlns:c16="http://schemas.microsoft.com/office/drawing/2014/chart" uri="{C3380CC4-5D6E-409C-BE32-E72D297353CC}">
                  <c16:uniqueId val="{0000001D-AA15-449A-81EB-DCD435B80D69}"/>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{D39AF452-D446-48E0-A490-C1BBA42AF8F5}</c15:txfldGUID>
                      <c15:f>Diagramm!$K$53</c15:f>
                      <c15:dlblFieldTableCache>
                        <c:ptCount val="1"/>
                      </c15:dlblFieldTableCache>
                    </c15:dlblFTEntry>
                  </c15:dlblFieldTable>
                  <c15:showDataLabelsRange val="0"/>
                </c:ext>
                <c:ext xmlns:c16="http://schemas.microsoft.com/office/drawing/2014/chart" uri="{C3380CC4-5D6E-409C-BE32-E72D297353CC}">
                  <c16:uniqueId val="{0000001E-AA15-449A-81EB-DCD435B80D69}"/>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{949FBDA1-E09E-4047-9753-6067CC952D4A}</c15:txfldGUID>
                      <c15:f>Diagramm!$K$54</c15:f>
                      <c15:dlblFieldTableCache>
                        <c:ptCount val="1"/>
                      </c15:dlblFieldTableCache>
                    </c15:dlblFTEntry>
                  </c15:dlblFieldTable>
                  <c15:showDataLabelsRange val="0"/>
                </c:ext>
                <c:ext xmlns:c16="http://schemas.microsoft.com/office/drawing/2014/chart" uri="{C3380CC4-5D6E-409C-BE32-E72D297353CC}">
                  <c16:uniqueId val="{0000001F-AA15-449A-81EB-DCD435B80D69}"/>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{9CC622E3-C945-4587-9216-57EAF8A4E285}</c15:txfldGUID>
                      <c15:f>Diagramm!$K$55</c15:f>
                      <c15:dlblFieldTableCache>
                        <c:ptCount val="1"/>
                      </c15:dlblFieldTableCache>
                    </c15:dlblFTEntry>
                  </c15:dlblFieldTable>
                  <c15:showDataLabelsRange val="0"/>
                </c:ext>
                <c:ext xmlns:c16="http://schemas.microsoft.com/office/drawing/2014/chart" uri="{C3380CC4-5D6E-409C-BE32-E72D297353CC}">
                  <c16:uniqueId val="{00000020-AA15-449A-81EB-DCD435B80D69}"/>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{F321F7A4-0959-44D4-8D27-C7A49DED252F}</c15:txfldGUID>
                      <c15:f>Diagramm!$K$56</c15:f>
                      <c15:dlblFieldTableCache>
                        <c:ptCount val="1"/>
                      </c15:dlblFieldTableCache>
                    </c15:dlblFTEntry>
                  </c15:dlblFieldTable>
                  <c15:showDataLabelsRange val="0"/>
                </c:ext>
                <c:ext xmlns:c16="http://schemas.microsoft.com/office/drawing/2014/chart" uri="{C3380CC4-5D6E-409C-BE32-E72D297353CC}">
                  <c16:uniqueId val="{00000021-AA15-449A-81EB-DCD435B80D69}"/>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{EB393630-F5E9-40D2-B928-6E5B6742A683}</c15:txfldGUID>
                      <c15:f>Diagramm!$K$57</c15:f>
                      <c15:dlblFieldTableCache>
                        <c:ptCount val="1"/>
                      </c15:dlblFieldTableCache>
                    </c15:dlblFTEntry>
                  </c15:dlblFieldTable>
                  <c15:showDataLabelsRange val="0"/>
                </c:ext>
                <c:ext xmlns:c16="http://schemas.microsoft.com/office/drawing/2014/chart" uri="{C3380CC4-5D6E-409C-BE32-E72D297353CC}">
                  <c16:uniqueId val="{00000022-AA15-449A-81EB-DCD435B80D69}"/>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{F94A66C3-5220-417A-9B78-4F67B53ECAD4}</c15:txfldGUID>
                      <c15:f>Diagramm!$K$58</c15:f>
                      <c15:dlblFieldTableCache>
                        <c:ptCount val="1"/>
                      </c15:dlblFieldTableCache>
                    </c15:dlblFTEntry>
                  </c15:dlblFieldTable>
                  <c15:showDataLabelsRange val="0"/>
                </c:ext>
                <c:ext xmlns:c16="http://schemas.microsoft.com/office/drawing/2014/chart" uri="{C3380CC4-5D6E-409C-BE32-E72D297353CC}">
                  <c16:uniqueId val="{00000023-AA15-449A-81EB-DCD435B80D69}"/>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{323E2A5B-5682-4D87-AE80-582C9845EBE6}</c15:txfldGUID>
                      <c15:f>Diagramm!$K$59</c15:f>
                      <c15:dlblFieldTableCache>
                        <c:ptCount val="1"/>
                      </c15:dlblFieldTableCache>
                    </c15:dlblFTEntry>
                  </c15:dlblFieldTable>
                  <c15:showDataLabelsRange val="0"/>
                </c:ext>
                <c:ext xmlns:c16="http://schemas.microsoft.com/office/drawing/2014/chart" uri="{C3380CC4-5D6E-409C-BE32-E72D297353CC}">
                  <c16:uniqueId val="{00000024-AA15-449A-81EB-DCD435B80D69}"/>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{D6968831-F4B1-431C-AB12-04EF78D3AB56}</c15:txfldGUID>
                      <c15:f>Diagramm!$K$60</c15:f>
                      <c15:dlblFieldTableCache>
                        <c:ptCount val="1"/>
                      </c15:dlblFieldTableCache>
                    </c15:dlblFTEntry>
                  </c15:dlblFieldTable>
                  <c15:showDataLabelsRange val="0"/>
                </c:ext>
                <c:ext xmlns:c16="http://schemas.microsoft.com/office/drawing/2014/chart" uri="{C3380CC4-5D6E-409C-BE32-E72D297353CC}">
                  <c16:uniqueId val="{00000025-AA15-449A-81EB-DCD435B80D69}"/>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{280E1B9A-2A5A-4EFD-9D03-CAA719150281}</c15:txfldGUID>
                      <c15:f>Diagramm!$K$61</c15:f>
                      <c15:dlblFieldTableCache>
                        <c:ptCount val="1"/>
                      </c15:dlblFieldTableCache>
                    </c15:dlblFTEntry>
                  </c15:dlblFieldTable>
                  <c15:showDataLabelsRange val="0"/>
                </c:ext>
                <c:ext xmlns:c16="http://schemas.microsoft.com/office/drawing/2014/chart" uri="{C3380CC4-5D6E-409C-BE32-E72D297353CC}">
                  <c16:uniqueId val="{00000026-AA15-449A-81EB-DCD435B80D69}"/>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{74A2E152-B2E2-4B48-9946-39966EB908E4}</c15:txfldGUID>
                      <c15:f>Diagramm!$K$62</c15:f>
                      <c15:dlblFieldTableCache>
                        <c:ptCount val="1"/>
                      </c15:dlblFieldTableCache>
                    </c15:dlblFTEntry>
                  </c15:dlblFieldTable>
                  <c15:showDataLabelsRange val="0"/>
                </c:ext>
                <c:ext xmlns:c16="http://schemas.microsoft.com/office/drawing/2014/chart" uri="{C3380CC4-5D6E-409C-BE32-E72D297353CC}">
                  <c16:uniqueId val="{00000027-AA15-449A-81EB-DCD435B80D69}"/>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{A2F7D63A-E5F6-446F-981E-BAFE760CF453}</c15:txfldGUID>
                      <c15:f>Diagramm!$K$63</c15:f>
                      <c15:dlblFieldTableCache>
                        <c:ptCount val="1"/>
                      </c15:dlblFieldTableCache>
                    </c15:dlblFTEntry>
                  </c15:dlblFieldTable>
                  <c15:showDataLabelsRange val="0"/>
                </c:ext>
                <c:ext xmlns:c16="http://schemas.microsoft.com/office/drawing/2014/chart" uri="{C3380CC4-5D6E-409C-BE32-E72D297353CC}">
                  <c16:uniqueId val="{00000028-AA15-449A-81EB-DCD435B80D69}"/>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{93DB07C3-B1DD-4BD2-92AE-2EDB7D764E6A}</c15:txfldGUID>
                      <c15:f>Diagramm!$K$64</c15:f>
                      <c15:dlblFieldTableCache>
                        <c:ptCount val="1"/>
                      </c15:dlblFieldTableCache>
                    </c15:dlblFTEntry>
                  </c15:dlblFieldTable>
                  <c15:showDataLabelsRange val="0"/>
                </c:ext>
                <c:ext xmlns:c16="http://schemas.microsoft.com/office/drawing/2014/chart" uri="{C3380CC4-5D6E-409C-BE32-E72D297353CC}">
                  <c16:uniqueId val="{00000029-AA15-449A-81EB-DCD435B80D69}"/>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{422F7E54-E349-4B31-B8DC-4A60485E134E}</c15:txfldGUID>
                      <c15:f>Diagramm!$K$65</c15:f>
                      <c15:dlblFieldTableCache>
                        <c:ptCount val="1"/>
                      </c15:dlblFieldTableCache>
                    </c15:dlblFTEntry>
                  </c15:dlblFieldTable>
                  <c15:showDataLabelsRange val="0"/>
                </c:ext>
                <c:ext xmlns:c16="http://schemas.microsoft.com/office/drawing/2014/chart" uri="{C3380CC4-5D6E-409C-BE32-E72D297353CC}">
                  <c16:uniqueId val="{0000002A-AA15-449A-81EB-DCD435B80D69}"/>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{9721655A-44E5-49C8-AD92-AFB6C22A64B8}</c15:txfldGUID>
                      <c15:f>Diagramm!$K$66</c15:f>
                      <c15:dlblFieldTableCache>
                        <c:ptCount val="1"/>
                      </c15:dlblFieldTableCache>
                    </c15:dlblFTEntry>
                  </c15:dlblFieldTable>
                  <c15:showDataLabelsRange val="0"/>
                </c:ext>
                <c:ext xmlns:c16="http://schemas.microsoft.com/office/drawing/2014/chart" uri="{C3380CC4-5D6E-409C-BE32-E72D297353CC}">
                  <c16:uniqueId val="{0000002B-AA15-449A-81EB-DCD435B80D69}"/>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{24AE9EC5-C4E6-43AD-9BF2-7DE3262D064D}</c15:txfldGUID>
                      <c15:f>Diagramm!$K$67</c15:f>
                      <c15:dlblFieldTableCache>
                        <c:ptCount val="1"/>
                      </c15:dlblFieldTableCache>
                    </c15:dlblFTEntry>
                  </c15:dlblFieldTable>
                  <c15:showDataLabelsRange val="0"/>
                </c:ext>
                <c:ext xmlns:c16="http://schemas.microsoft.com/office/drawing/2014/chart" uri="{C3380CC4-5D6E-409C-BE32-E72D297353CC}">
                  <c16:uniqueId val="{0000002C-AA15-449A-81EB-DCD435B80D69}"/>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AA15-449A-81EB-DCD435B80D69}"/>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{C0F4FB29-BA64-47CD-B8F2-099D7D010F1F}</c15:txfldGUID>
                      <c15:f>Diagramm!$J$46</c15:f>
                      <c15:dlblFieldTableCache>
                        <c:ptCount val="1"/>
                      </c15:dlblFieldTableCache>
                    </c15:dlblFTEntry>
                  </c15:dlblFieldTable>
                  <c15:showDataLabelsRange val="0"/>
                </c:ext>
                <c:ext xmlns:c16="http://schemas.microsoft.com/office/drawing/2014/chart" uri="{C3380CC4-5D6E-409C-BE32-E72D297353CC}">
                  <c16:uniqueId val="{0000002E-AA15-449A-81EB-DCD435B80D69}"/>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{619761A4-32BA-41A6-9410-BD5A6BA7EB01}</c15:txfldGUID>
                      <c15:f>Diagramm!$J$47</c15:f>
                      <c15:dlblFieldTableCache>
                        <c:ptCount val="1"/>
                      </c15:dlblFieldTableCache>
                    </c15:dlblFTEntry>
                  </c15:dlblFieldTable>
                  <c15:showDataLabelsRange val="0"/>
                </c:ext>
                <c:ext xmlns:c16="http://schemas.microsoft.com/office/drawing/2014/chart" uri="{C3380CC4-5D6E-409C-BE32-E72D297353CC}">
                  <c16:uniqueId val="{0000002F-AA15-449A-81EB-DCD435B80D69}"/>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{6A126B38-87B9-4284-870E-7C63E80BE78D}</c15:txfldGUID>
                      <c15:f>Diagramm!$J$48</c15:f>
                      <c15:dlblFieldTableCache>
                        <c:ptCount val="1"/>
                      </c15:dlblFieldTableCache>
                    </c15:dlblFTEntry>
                  </c15:dlblFieldTable>
                  <c15:showDataLabelsRange val="0"/>
                </c:ext>
                <c:ext xmlns:c16="http://schemas.microsoft.com/office/drawing/2014/chart" uri="{C3380CC4-5D6E-409C-BE32-E72D297353CC}">
                  <c16:uniqueId val="{00000030-AA15-449A-81EB-DCD435B80D69}"/>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{BB4DFB04-F93B-4069-9E22-07EA7D09B246}</c15:txfldGUID>
                      <c15:f>Diagramm!$J$49</c15:f>
                      <c15:dlblFieldTableCache>
                        <c:ptCount val="1"/>
                      </c15:dlblFieldTableCache>
                    </c15:dlblFTEntry>
                  </c15:dlblFieldTable>
                  <c15:showDataLabelsRange val="0"/>
                </c:ext>
                <c:ext xmlns:c16="http://schemas.microsoft.com/office/drawing/2014/chart" uri="{C3380CC4-5D6E-409C-BE32-E72D297353CC}">
                  <c16:uniqueId val="{00000031-AA15-449A-81EB-DCD435B80D69}"/>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{D3D11CCE-E111-4088-85B5-0D52C5E39FD5}</c15:txfldGUID>
                      <c15:f>Diagramm!$J$50</c15:f>
                      <c15:dlblFieldTableCache>
                        <c:ptCount val="1"/>
                      </c15:dlblFieldTableCache>
                    </c15:dlblFTEntry>
                  </c15:dlblFieldTable>
                  <c15:showDataLabelsRange val="0"/>
                </c:ext>
                <c:ext xmlns:c16="http://schemas.microsoft.com/office/drawing/2014/chart" uri="{C3380CC4-5D6E-409C-BE32-E72D297353CC}">
                  <c16:uniqueId val="{00000032-AA15-449A-81EB-DCD435B80D69}"/>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{9F209938-78C9-437B-8DE4-607E8B332166}</c15:txfldGUID>
                      <c15:f>Diagramm!$J$51</c15:f>
                      <c15:dlblFieldTableCache>
                        <c:ptCount val="1"/>
                      </c15:dlblFieldTableCache>
                    </c15:dlblFTEntry>
                  </c15:dlblFieldTable>
                  <c15:showDataLabelsRange val="0"/>
                </c:ext>
                <c:ext xmlns:c16="http://schemas.microsoft.com/office/drawing/2014/chart" uri="{C3380CC4-5D6E-409C-BE32-E72D297353CC}">
                  <c16:uniqueId val="{00000033-AA15-449A-81EB-DCD435B80D69}"/>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{F775591D-CD6D-4ED8-ADE7-4DA54BB84E7B}</c15:txfldGUID>
                      <c15:f>Diagramm!$J$52</c15:f>
                      <c15:dlblFieldTableCache>
                        <c:ptCount val="1"/>
                      </c15:dlblFieldTableCache>
                    </c15:dlblFTEntry>
                  </c15:dlblFieldTable>
                  <c15:showDataLabelsRange val="0"/>
                </c:ext>
                <c:ext xmlns:c16="http://schemas.microsoft.com/office/drawing/2014/chart" uri="{C3380CC4-5D6E-409C-BE32-E72D297353CC}">
                  <c16:uniqueId val="{00000034-AA15-449A-81EB-DCD435B80D69}"/>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{7B7CD4B3-9485-4454-A28C-F244A108ADCA}</c15:txfldGUID>
                      <c15:f>Diagramm!$J$53</c15:f>
                      <c15:dlblFieldTableCache>
                        <c:ptCount val="1"/>
                      </c15:dlblFieldTableCache>
                    </c15:dlblFTEntry>
                  </c15:dlblFieldTable>
                  <c15:showDataLabelsRange val="0"/>
                </c:ext>
                <c:ext xmlns:c16="http://schemas.microsoft.com/office/drawing/2014/chart" uri="{C3380CC4-5D6E-409C-BE32-E72D297353CC}">
                  <c16:uniqueId val="{00000035-AA15-449A-81EB-DCD435B80D69}"/>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{052BD084-A463-4EC5-A001-3CA04E725B63}</c15:txfldGUID>
                      <c15:f>Diagramm!$J$54</c15:f>
                      <c15:dlblFieldTableCache>
                        <c:ptCount val="1"/>
                      </c15:dlblFieldTableCache>
                    </c15:dlblFTEntry>
                  </c15:dlblFieldTable>
                  <c15:showDataLabelsRange val="0"/>
                </c:ext>
                <c:ext xmlns:c16="http://schemas.microsoft.com/office/drawing/2014/chart" uri="{C3380CC4-5D6E-409C-BE32-E72D297353CC}">
                  <c16:uniqueId val="{00000036-AA15-449A-81EB-DCD435B80D69}"/>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{D095285E-8A33-4600-9EA3-97DF55237AA9}</c15:txfldGUID>
                      <c15:f>Diagramm!$J$55</c15:f>
                      <c15:dlblFieldTableCache>
                        <c:ptCount val="1"/>
                      </c15:dlblFieldTableCache>
                    </c15:dlblFTEntry>
                  </c15:dlblFieldTable>
                  <c15:showDataLabelsRange val="0"/>
                </c:ext>
                <c:ext xmlns:c16="http://schemas.microsoft.com/office/drawing/2014/chart" uri="{C3380CC4-5D6E-409C-BE32-E72D297353CC}">
                  <c16:uniqueId val="{00000037-AA15-449A-81EB-DCD435B80D69}"/>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{9BD4EF0C-B86C-4CD4-9580-081C9AB2F148}</c15:txfldGUID>
                      <c15:f>Diagramm!$J$56</c15:f>
                      <c15:dlblFieldTableCache>
                        <c:ptCount val="1"/>
                      </c15:dlblFieldTableCache>
                    </c15:dlblFTEntry>
                  </c15:dlblFieldTable>
                  <c15:showDataLabelsRange val="0"/>
                </c:ext>
                <c:ext xmlns:c16="http://schemas.microsoft.com/office/drawing/2014/chart" uri="{C3380CC4-5D6E-409C-BE32-E72D297353CC}">
                  <c16:uniqueId val="{00000038-AA15-449A-81EB-DCD435B80D69}"/>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{712F1508-67E8-4E74-9B8B-84E6A0B6583A}</c15:txfldGUID>
                      <c15:f>Diagramm!$J$57</c15:f>
                      <c15:dlblFieldTableCache>
                        <c:ptCount val="1"/>
                      </c15:dlblFieldTableCache>
                    </c15:dlblFTEntry>
                  </c15:dlblFieldTable>
                  <c15:showDataLabelsRange val="0"/>
                </c:ext>
                <c:ext xmlns:c16="http://schemas.microsoft.com/office/drawing/2014/chart" uri="{C3380CC4-5D6E-409C-BE32-E72D297353CC}">
                  <c16:uniqueId val="{00000039-AA15-449A-81EB-DCD435B80D69}"/>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{74E3BC8B-3DA0-4883-BD50-0E91433B656B}</c15:txfldGUID>
                      <c15:f>Diagramm!$J$58</c15:f>
                      <c15:dlblFieldTableCache>
                        <c:ptCount val="1"/>
                      </c15:dlblFieldTableCache>
                    </c15:dlblFTEntry>
                  </c15:dlblFieldTable>
                  <c15:showDataLabelsRange val="0"/>
                </c:ext>
                <c:ext xmlns:c16="http://schemas.microsoft.com/office/drawing/2014/chart" uri="{C3380CC4-5D6E-409C-BE32-E72D297353CC}">
                  <c16:uniqueId val="{0000003A-AA15-449A-81EB-DCD435B80D69}"/>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{C7EC112A-4F0F-4CA0-AB61-EF0CED938A1D}</c15:txfldGUID>
                      <c15:f>Diagramm!$J$59</c15:f>
                      <c15:dlblFieldTableCache>
                        <c:ptCount val="1"/>
                      </c15:dlblFieldTableCache>
                    </c15:dlblFTEntry>
                  </c15:dlblFieldTable>
                  <c15:showDataLabelsRange val="0"/>
                </c:ext>
                <c:ext xmlns:c16="http://schemas.microsoft.com/office/drawing/2014/chart" uri="{C3380CC4-5D6E-409C-BE32-E72D297353CC}">
                  <c16:uniqueId val="{0000003B-AA15-449A-81EB-DCD435B80D69}"/>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{28D96126-513D-4165-93D4-2DBFB808929A}</c15:txfldGUID>
                      <c15:f>Diagramm!$J$60</c15:f>
                      <c15:dlblFieldTableCache>
                        <c:ptCount val="1"/>
                      </c15:dlblFieldTableCache>
                    </c15:dlblFTEntry>
                  </c15:dlblFieldTable>
                  <c15:showDataLabelsRange val="0"/>
                </c:ext>
                <c:ext xmlns:c16="http://schemas.microsoft.com/office/drawing/2014/chart" uri="{C3380CC4-5D6E-409C-BE32-E72D297353CC}">
                  <c16:uniqueId val="{0000003C-AA15-449A-81EB-DCD435B80D69}"/>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{9EEC909D-19B1-42B3-A286-0A66F873185B}</c15:txfldGUID>
                      <c15:f>Diagramm!$J$61</c15:f>
                      <c15:dlblFieldTableCache>
                        <c:ptCount val="1"/>
                      </c15:dlblFieldTableCache>
                    </c15:dlblFTEntry>
                  </c15:dlblFieldTable>
                  <c15:showDataLabelsRange val="0"/>
                </c:ext>
                <c:ext xmlns:c16="http://schemas.microsoft.com/office/drawing/2014/chart" uri="{C3380CC4-5D6E-409C-BE32-E72D297353CC}">
                  <c16:uniqueId val="{0000003D-AA15-449A-81EB-DCD435B80D69}"/>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{57009EAC-7E21-4283-8B2C-4971A9091938}</c15:txfldGUID>
                      <c15:f>Diagramm!$J$62</c15:f>
                      <c15:dlblFieldTableCache>
                        <c:ptCount val="1"/>
                      </c15:dlblFieldTableCache>
                    </c15:dlblFTEntry>
                  </c15:dlblFieldTable>
                  <c15:showDataLabelsRange val="0"/>
                </c:ext>
                <c:ext xmlns:c16="http://schemas.microsoft.com/office/drawing/2014/chart" uri="{C3380CC4-5D6E-409C-BE32-E72D297353CC}">
                  <c16:uniqueId val="{0000003E-AA15-449A-81EB-DCD435B80D69}"/>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{7CA1D4D8-08F8-4257-B3E6-E31982CCE282}</c15:txfldGUID>
                      <c15:f>Diagramm!$J$63</c15:f>
                      <c15:dlblFieldTableCache>
                        <c:ptCount val="1"/>
                      </c15:dlblFieldTableCache>
                    </c15:dlblFTEntry>
                  </c15:dlblFieldTable>
                  <c15:showDataLabelsRange val="0"/>
                </c:ext>
                <c:ext xmlns:c16="http://schemas.microsoft.com/office/drawing/2014/chart" uri="{C3380CC4-5D6E-409C-BE32-E72D297353CC}">
                  <c16:uniqueId val="{0000003F-AA15-449A-81EB-DCD435B80D69}"/>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{3A9CD7DA-9F2C-4EDC-89BB-F83851AA983D}</c15:txfldGUID>
                      <c15:f>Diagramm!$J$64</c15:f>
                      <c15:dlblFieldTableCache>
                        <c:ptCount val="1"/>
                      </c15:dlblFieldTableCache>
                    </c15:dlblFTEntry>
                  </c15:dlblFieldTable>
                  <c15:showDataLabelsRange val="0"/>
                </c:ext>
                <c:ext xmlns:c16="http://schemas.microsoft.com/office/drawing/2014/chart" uri="{C3380CC4-5D6E-409C-BE32-E72D297353CC}">
                  <c16:uniqueId val="{00000040-AA15-449A-81EB-DCD435B80D69}"/>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{44A9D000-00B0-422C-BF83-9FC5C8D1E923}</c15:txfldGUID>
                      <c15:f>Diagramm!$J$65</c15:f>
                      <c15:dlblFieldTableCache>
                        <c:ptCount val="1"/>
                      </c15:dlblFieldTableCache>
                    </c15:dlblFTEntry>
                  </c15:dlblFieldTable>
                  <c15:showDataLabelsRange val="0"/>
                </c:ext>
                <c:ext xmlns:c16="http://schemas.microsoft.com/office/drawing/2014/chart" uri="{C3380CC4-5D6E-409C-BE32-E72D297353CC}">
                  <c16:uniqueId val="{00000041-AA15-449A-81EB-DCD435B80D69}"/>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{06DC2CAE-57A3-44C5-9CB8-EC7641535927}</c15:txfldGUID>
                      <c15:f>Diagramm!$J$66</c15:f>
                      <c15:dlblFieldTableCache>
                        <c:ptCount val="1"/>
                      </c15:dlblFieldTableCache>
                    </c15:dlblFTEntry>
                  </c15:dlblFieldTable>
                  <c15:showDataLabelsRange val="0"/>
                </c:ext>
                <c:ext xmlns:c16="http://schemas.microsoft.com/office/drawing/2014/chart" uri="{C3380CC4-5D6E-409C-BE32-E72D297353CC}">
                  <c16:uniqueId val="{00000042-AA15-449A-81EB-DCD435B80D69}"/>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{A631371E-0366-403E-8AF5-FBF0FD59D4D8}</c15:txfldGUID>
                      <c15:f>Diagramm!$J$67</c15:f>
                      <c15:dlblFieldTableCache>
                        <c:ptCount val="1"/>
                      </c15:dlblFieldTableCache>
                    </c15:dlblFTEntry>
                  </c15:dlblFieldTable>
                  <c15:showDataLabelsRange val="0"/>
                </c:ext>
                <c:ext xmlns:c16="http://schemas.microsoft.com/office/drawing/2014/chart" uri="{C3380CC4-5D6E-409C-BE32-E72D297353CC}">
                  <c16:uniqueId val="{00000043-AA15-449A-81EB-DCD435B80D69}"/>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AA15-449A-81EB-DCD435B80D69}"/>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8203-4132-8330-FFE539934265}"/>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8203-4132-8330-FFE539934265}"/>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8203-4132-8330-FFE539934265}"/>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8203-4132-8330-FFE539934265}"/>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8203-4132-8330-FFE539934265}"/>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8203-4132-8330-FFE539934265}"/>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8203-4132-8330-FFE539934265}"/>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8203-4132-8330-FFE539934265}"/>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8203-4132-8330-FFE539934265}"/>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8203-4132-8330-FFE539934265}"/>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8203-4132-8330-FFE539934265}"/>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8203-4132-8330-FFE539934265}"/>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8203-4132-8330-FFE539934265}"/>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8203-4132-8330-FFE539934265}"/>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8203-4132-8330-FFE539934265}"/>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8203-4132-8330-FFE539934265}"/>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8203-4132-8330-FFE539934265}"/>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8203-4132-8330-FFE539934265}"/>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8203-4132-8330-FFE539934265}"/>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8203-4132-8330-FFE539934265}"/>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8203-4132-8330-FFE539934265}"/>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8203-4132-8330-FFE539934265}"/>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8203-4132-8330-FFE539934265}"/>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8203-4132-8330-FFE539934265}"/>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8203-4132-8330-FFE539934265}"/>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8203-4132-8330-FFE539934265}"/>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8203-4132-8330-FFE539934265}"/>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8203-4132-8330-FFE539934265}"/>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8203-4132-8330-FFE539934265}"/>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8203-4132-8330-FFE539934265}"/>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8203-4132-8330-FFE539934265}"/>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8203-4132-8330-FFE539934265}"/>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8203-4132-8330-FFE539934265}"/>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8203-4132-8330-FFE539934265}"/>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8203-4132-8330-FFE539934265}"/>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8203-4132-8330-FFE539934265}"/>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8203-4132-8330-FFE539934265}"/>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8203-4132-8330-FFE539934265}"/>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8203-4132-8330-FFE539934265}"/>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8203-4132-8330-FFE539934265}"/>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8203-4132-8330-FFE539934265}"/>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8203-4132-8330-FFE539934265}"/>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8203-4132-8330-FFE539934265}"/>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8203-4132-8330-FFE539934265}"/>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8203-4132-8330-FFE539934265}"/>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8203-4132-8330-FFE539934265}"/>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8203-4132-8330-FFE539934265}"/>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8203-4132-8330-FFE539934265}"/>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8203-4132-8330-FFE539934265}"/>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8203-4132-8330-FFE539934265}"/>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8203-4132-8330-FFE539934265}"/>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8203-4132-8330-FFE539934265}"/>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8203-4132-8330-FFE539934265}"/>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8203-4132-8330-FFE539934265}"/>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8203-4132-8330-FFE539934265}"/>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8203-4132-8330-FFE539934265}"/>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8203-4132-8330-FFE539934265}"/>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8203-4132-8330-FFE539934265}"/>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8203-4132-8330-FFE539934265}"/>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8203-4132-8330-FFE539934265}"/>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8203-4132-8330-FFE539934265}"/>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8203-4132-8330-FFE539934265}"/>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8203-4132-8330-FFE539934265}"/>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8203-4132-8330-FFE539934265}"/>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8203-4132-8330-FFE539934265}"/>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8203-4132-8330-FFE539934265}"/>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8203-4132-8330-FFE539934265}"/>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8203-4132-8330-FFE539934265}"/>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8203-4132-8330-FFE539934265}"/>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100.22454075608293</c:v>
                </c:pt>
                <c:pt idx="2">
                  <c:v>101.17690327326223</c:v>
                </c:pt>
                <c:pt idx="3">
                  <c:v>99.475426337082126</c:v>
                </c:pt>
                <c:pt idx="4">
                  <c:v>100.29616151448867</c:v>
                </c:pt>
                <c:pt idx="5">
                  <c:v>101.07043998374014</c:v>
                </c:pt>
                <c:pt idx="6">
                  <c:v>102.9229012214243</c:v>
                </c:pt>
                <c:pt idx="7">
                  <c:v>101.90859642670486</c:v>
                </c:pt>
                <c:pt idx="8">
                  <c:v>102.90354425969299</c:v>
                </c:pt>
                <c:pt idx="9">
                  <c:v>104.13077563345657</c:v>
                </c:pt>
                <c:pt idx="10">
                  <c:v>105.26509359090997</c:v>
                </c:pt>
                <c:pt idx="11">
                  <c:v>104.53920752598671</c:v>
                </c:pt>
                <c:pt idx="12">
                  <c:v>104.89731131801551</c:v>
                </c:pt>
                <c:pt idx="13">
                  <c:v>105.08507384680901</c:v>
                </c:pt>
                <c:pt idx="14">
                  <c:v>107.01302723524515</c:v>
                </c:pt>
                <c:pt idx="15">
                  <c:v>106.31036952439945</c:v>
                </c:pt>
                <c:pt idx="16">
                  <c:v>108.15508797739106</c:v>
                </c:pt>
                <c:pt idx="17">
                  <c:v>108.89645961169934</c:v>
                </c:pt>
                <c:pt idx="18">
                  <c:v>110.76634211494164</c:v>
                </c:pt>
                <c:pt idx="19">
                  <c:v>109.66880238477768</c:v>
                </c:pt>
                <c:pt idx="20">
                  <c:v>110.40823832291284</c:v>
                </c:pt>
                <c:pt idx="21">
                  <c:v>111.31607982811018</c:v>
                </c:pt>
                <c:pt idx="22">
                  <c:v>113.24016182420007</c:v>
                </c:pt>
                <c:pt idx="23">
                  <c:v>112.28005652232827</c:v>
                </c:pt>
                <c:pt idx="24">
                  <c:v>112.73881651535976</c:v>
                </c:pt>
              </c:numCache>
            </c:numRef>
          </c:val>
          <c:smooth val="0"/>
          <c:extLst>
            <c:ext xmlns:c16="http://schemas.microsoft.com/office/drawing/2014/chart" uri="{C3380CC4-5D6E-409C-BE32-E72D297353CC}">
              <c16:uniqueId val="{00000000-ABA2-4D8D-B75E-4F25976F6969}"/>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103.07407407407408</c:v>
                </c:pt>
                <c:pt idx="2">
                  <c:v>106.72222222222223</c:v>
                </c:pt>
                <c:pt idx="3">
                  <c:v>103.55555555555556</c:v>
                </c:pt>
                <c:pt idx="4">
                  <c:v>102.68518518518519</c:v>
                </c:pt>
                <c:pt idx="5">
                  <c:v>106.14814814814815</c:v>
                </c:pt>
                <c:pt idx="6">
                  <c:v>110.51851851851853</c:v>
                </c:pt>
                <c:pt idx="7">
                  <c:v>108.16666666666667</c:v>
                </c:pt>
                <c:pt idx="8">
                  <c:v>108.64814814814814</c:v>
                </c:pt>
                <c:pt idx="9">
                  <c:v>112.5</c:v>
                </c:pt>
                <c:pt idx="10">
                  <c:v>117.44444444444444</c:v>
                </c:pt>
                <c:pt idx="11">
                  <c:v>114.64814814814814</c:v>
                </c:pt>
                <c:pt idx="12">
                  <c:v>112.94444444444444</c:v>
                </c:pt>
                <c:pt idx="13">
                  <c:v>118.18518518518519</c:v>
                </c:pt>
                <c:pt idx="14">
                  <c:v>121.55555555555554</c:v>
                </c:pt>
                <c:pt idx="15">
                  <c:v>118.77777777777779</c:v>
                </c:pt>
                <c:pt idx="16">
                  <c:v>120.87037037037037</c:v>
                </c:pt>
                <c:pt idx="17">
                  <c:v>126.77777777777777</c:v>
                </c:pt>
                <c:pt idx="18">
                  <c:v>131.16666666666669</c:v>
                </c:pt>
                <c:pt idx="19">
                  <c:v>130.09259259259258</c:v>
                </c:pt>
                <c:pt idx="20">
                  <c:v>130.7037037037037</c:v>
                </c:pt>
                <c:pt idx="21">
                  <c:v>135.2037037037037</c:v>
                </c:pt>
                <c:pt idx="22">
                  <c:v>139.59259259259261</c:v>
                </c:pt>
                <c:pt idx="23">
                  <c:v>136.37037037037035</c:v>
                </c:pt>
                <c:pt idx="24">
                  <c:v>129.5</c:v>
                </c:pt>
              </c:numCache>
            </c:numRef>
          </c:val>
          <c:smooth val="0"/>
          <c:extLst>
            <c:ext xmlns:c16="http://schemas.microsoft.com/office/drawing/2014/chart" uri="{C3380CC4-5D6E-409C-BE32-E72D297353CC}">
              <c16:uniqueId val="{00000001-ABA2-4D8D-B75E-4F25976F6969}"/>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103.29010108716383</c:v>
                </c:pt>
                <c:pt idx="2">
                  <c:v>102.78466526797634</c:v>
                </c:pt>
                <c:pt idx="3">
                  <c:v>100.24794964714859</c:v>
                </c:pt>
                <c:pt idx="4">
                  <c:v>99.570856379935151</c:v>
                </c:pt>
                <c:pt idx="5">
                  <c:v>102.20293724966622</c:v>
                </c:pt>
                <c:pt idx="6">
                  <c:v>102.15525462521458</c:v>
                </c:pt>
                <c:pt idx="7">
                  <c:v>100.33377837116156</c:v>
                </c:pt>
                <c:pt idx="8">
                  <c:v>99.647148579057784</c:v>
                </c:pt>
                <c:pt idx="9">
                  <c:v>103.78600038146099</c:v>
                </c:pt>
                <c:pt idx="10">
                  <c:v>101.07762731260728</c:v>
                </c:pt>
                <c:pt idx="11">
                  <c:v>99.637612054167462</c:v>
                </c:pt>
                <c:pt idx="12">
                  <c:v>99.036810986076674</c:v>
                </c:pt>
                <c:pt idx="13">
                  <c:v>101.83101277894335</c:v>
                </c:pt>
                <c:pt idx="14">
                  <c:v>101.14438298683959</c:v>
                </c:pt>
                <c:pt idx="15">
                  <c:v>98.788861338928086</c:v>
                </c:pt>
                <c:pt idx="16">
                  <c:v>98.989128361625021</c:v>
                </c:pt>
                <c:pt idx="17">
                  <c:v>102.74651916841503</c:v>
                </c:pt>
                <c:pt idx="18">
                  <c:v>100.07629219912263</c:v>
                </c:pt>
                <c:pt idx="19">
                  <c:v>99.341979782567236</c:v>
                </c:pt>
                <c:pt idx="20">
                  <c:v>98.75071523936677</c:v>
                </c:pt>
                <c:pt idx="21">
                  <c:v>100.77245851611674</c:v>
                </c:pt>
                <c:pt idx="22">
                  <c:v>99.933244325767689</c:v>
                </c:pt>
                <c:pt idx="23">
                  <c:v>98.340644669082593</c:v>
                </c:pt>
                <c:pt idx="24">
                  <c:v>95.708563799351523</c:v>
                </c:pt>
              </c:numCache>
            </c:numRef>
          </c:val>
          <c:smooth val="0"/>
          <c:extLst>
            <c:ext xmlns:c16="http://schemas.microsoft.com/office/drawing/2014/chart" uri="{C3380CC4-5D6E-409C-BE32-E72D297353CC}">
              <c16:uniqueId val="{00000002-ABA2-4D8D-B75E-4F25976F6969}"/>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ABA2-4D8D-B75E-4F25976F6969}"/>
                </c:ext>
              </c:extLst>
            </c:dLbl>
            <c:dLbl>
              <c:idx val="1"/>
              <c:delete val="1"/>
              <c:extLst>
                <c:ext xmlns:c15="http://schemas.microsoft.com/office/drawing/2012/chart" uri="{CE6537A1-D6FC-4f65-9D91-7224C49458BB}"/>
                <c:ext xmlns:c16="http://schemas.microsoft.com/office/drawing/2014/chart" uri="{C3380CC4-5D6E-409C-BE32-E72D297353CC}">
                  <c16:uniqueId val="{00000004-ABA2-4D8D-B75E-4F25976F6969}"/>
                </c:ext>
              </c:extLst>
            </c:dLbl>
            <c:dLbl>
              <c:idx val="2"/>
              <c:delete val="1"/>
              <c:extLst>
                <c:ext xmlns:c15="http://schemas.microsoft.com/office/drawing/2012/chart" uri="{CE6537A1-D6FC-4f65-9D91-7224C49458BB}"/>
                <c:ext xmlns:c16="http://schemas.microsoft.com/office/drawing/2014/chart" uri="{C3380CC4-5D6E-409C-BE32-E72D297353CC}">
                  <c16:uniqueId val="{00000005-ABA2-4D8D-B75E-4F25976F6969}"/>
                </c:ext>
              </c:extLst>
            </c:dLbl>
            <c:dLbl>
              <c:idx val="3"/>
              <c:delete val="1"/>
              <c:extLst>
                <c:ext xmlns:c15="http://schemas.microsoft.com/office/drawing/2012/chart" uri="{CE6537A1-D6FC-4f65-9D91-7224C49458BB}"/>
                <c:ext xmlns:c16="http://schemas.microsoft.com/office/drawing/2014/chart" uri="{C3380CC4-5D6E-409C-BE32-E72D297353CC}">
                  <c16:uniqueId val="{00000006-ABA2-4D8D-B75E-4F25976F6969}"/>
                </c:ext>
              </c:extLst>
            </c:dLbl>
            <c:dLbl>
              <c:idx val="4"/>
              <c:delete val="1"/>
              <c:extLst>
                <c:ext xmlns:c15="http://schemas.microsoft.com/office/drawing/2012/chart" uri="{CE6537A1-D6FC-4f65-9D91-7224C49458BB}"/>
                <c:ext xmlns:c16="http://schemas.microsoft.com/office/drawing/2014/chart" uri="{C3380CC4-5D6E-409C-BE32-E72D297353CC}">
                  <c16:uniqueId val="{00000007-ABA2-4D8D-B75E-4F25976F6969}"/>
                </c:ext>
              </c:extLst>
            </c:dLbl>
            <c:dLbl>
              <c:idx val="5"/>
              <c:delete val="1"/>
              <c:extLst>
                <c:ext xmlns:c15="http://schemas.microsoft.com/office/drawing/2012/chart" uri="{CE6537A1-D6FC-4f65-9D91-7224C49458BB}"/>
                <c:ext xmlns:c16="http://schemas.microsoft.com/office/drawing/2014/chart" uri="{C3380CC4-5D6E-409C-BE32-E72D297353CC}">
                  <c16:uniqueId val="{00000008-ABA2-4D8D-B75E-4F25976F6969}"/>
                </c:ext>
              </c:extLst>
            </c:dLbl>
            <c:dLbl>
              <c:idx val="6"/>
              <c:delete val="1"/>
              <c:extLst>
                <c:ext xmlns:c15="http://schemas.microsoft.com/office/drawing/2012/chart" uri="{CE6537A1-D6FC-4f65-9D91-7224C49458BB}"/>
                <c:ext xmlns:c16="http://schemas.microsoft.com/office/drawing/2014/chart" uri="{C3380CC4-5D6E-409C-BE32-E72D297353CC}">
                  <c16:uniqueId val="{00000009-ABA2-4D8D-B75E-4F25976F6969}"/>
                </c:ext>
              </c:extLst>
            </c:dLbl>
            <c:dLbl>
              <c:idx val="7"/>
              <c:delete val="1"/>
              <c:extLst>
                <c:ext xmlns:c15="http://schemas.microsoft.com/office/drawing/2012/chart" uri="{CE6537A1-D6FC-4f65-9D91-7224C49458BB}"/>
                <c:ext xmlns:c16="http://schemas.microsoft.com/office/drawing/2014/chart" uri="{C3380CC4-5D6E-409C-BE32-E72D297353CC}">
                  <c16:uniqueId val="{0000000A-ABA2-4D8D-B75E-4F25976F6969}"/>
                </c:ext>
              </c:extLst>
            </c:dLbl>
            <c:dLbl>
              <c:idx val="8"/>
              <c:delete val="1"/>
              <c:extLst>
                <c:ext xmlns:c15="http://schemas.microsoft.com/office/drawing/2012/chart" uri="{CE6537A1-D6FC-4f65-9D91-7224C49458BB}"/>
                <c:ext xmlns:c16="http://schemas.microsoft.com/office/drawing/2014/chart" uri="{C3380CC4-5D6E-409C-BE32-E72D297353CC}">
                  <c16:uniqueId val="{0000000B-ABA2-4D8D-B75E-4F25976F6969}"/>
                </c:ext>
              </c:extLst>
            </c:dLbl>
            <c:dLbl>
              <c:idx val="9"/>
              <c:delete val="1"/>
              <c:extLst>
                <c:ext xmlns:c15="http://schemas.microsoft.com/office/drawing/2012/chart" uri="{CE6537A1-D6FC-4f65-9D91-7224C49458BB}"/>
                <c:ext xmlns:c16="http://schemas.microsoft.com/office/drawing/2014/chart" uri="{C3380CC4-5D6E-409C-BE32-E72D297353CC}">
                  <c16:uniqueId val="{0000000C-ABA2-4D8D-B75E-4F25976F6969}"/>
                </c:ext>
              </c:extLst>
            </c:dLbl>
            <c:dLbl>
              <c:idx val="10"/>
              <c:delete val="1"/>
              <c:extLst>
                <c:ext xmlns:c15="http://schemas.microsoft.com/office/drawing/2012/chart" uri="{CE6537A1-D6FC-4f65-9D91-7224C49458BB}"/>
                <c:ext xmlns:c16="http://schemas.microsoft.com/office/drawing/2014/chart" uri="{C3380CC4-5D6E-409C-BE32-E72D297353CC}">
                  <c16:uniqueId val="{0000000D-ABA2-4D8D-B75E-4F25976F6969}"/>
                </c:ext>
              </c:extLst>
            </c:dLbl>
            <c:dLbl>
              <c:idx val="11"/>
              <c:delete val="1"/>
              <c:extLst>
                <c:ext xmlns:c15="http://schemas.microsoft.com/office/drawing/2012/chart" uri="{CE6537A1-D6FC-4f65-9D91-7224C49458BB}"/>
                <c:ext xmlns:c16="http://schemas.microsoft.com/office/drawing/2014/chart" uri="{C3380CC4-5D6E-409C-BE32-E72D297353CC}">
                  <c16:uniqueId val="{0000000E-ABA2-4D8D-B75E-4F25976F6969}"/>
                </c:ext>
              </c:extLst>
            </c:dLbl>
            <c:dLbl>
              <c:idx val="12"/>
              <c:delete val="1"/>
              <c:extLst>
                <c:ext xmlns:c15="http://schemas.microsoft.com/office/drawing/2012/chart" uri="{CE6537A1-D6FC-4f65-9D91-7224C49458BB}"/>
                <c:ext xmlns:c16="http://schemas.microsoft.com/office/drawing/2014/chart" uri="{C3380CC4-5D6E-409C-BE32-E72D297353CC}">
                  <c16:uniqueId val="{0000000F-ABA2-4D8D-B75E-4F25976F6969}"/>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ABA2-4D8D-B75E-4F25976F6969}"/>
                </c:ext>
              </c:extLst>
            </c:dLbl>
            <c:dLbl>
              <c:idx val="14"/>
              <c:delete val="1"/>
              <c:extLst>
                <c:ext xmlns:c15="http://schemas.microsoft.com/office/drawing/2012/chart" uri="{CE6537A1-D6FC-4f65-9D91-7224C49458BB}"/>
                <c:ext xmlns:c16="http://schemas.microsoft.com/office/drawing/2014/chart" uri="{C3380CC4-5D6E-409C-BE32-E72D297353CC}">
                  <c16:uniqueId val="{00000011-ABA2-4D8D-B75E-4F25976F6969}"/>
                </c:ext>
              </c:extLst>
            </c:dLbl>
            <c:dLbl>
              <c:idx val="15"/>
              <c:delete val="1"/>
              <c:extLst>
                <c:ext xmlns:c15="http://schemas.microsoft.com/office/drawing/2012/chart" uri="{CE6537A1-D6FC-4f65-9D91-7224C49458BB}"/>
                <c:ext xmlns:c16="http://schemas.microsoft.com/office/drawing/2014/chart" uri="{C3380CC4-5D6E-409C-BE32-E72D297353CC}">
                  <c16:uniqueId val="{00000012-ABA2-4D8D-B75E-4F25976F6969}"/>
                </c:ext>
              </c:extLst>
            </c:dLbl>
            <c:dLbl>
              <c:idx val="16"/>
              <c:delete val="1"/>
              <c:extLst>
                <c:ext xmlns:c15="http://schemas.microsoft.com/office/drawing/2012/chart" uri="{CE6537A1-D6FC-4f65-9D91-7224C49458BB}"/>
                <c:ext xmlns:c16="http://schemas.microsoft.com/office/drawing/2014/chart" uri="{C3380CC4-5D6E-409C-BE32-E72D297353CC}">
                  <c16:uniqueId val="{00000013-ABA2-4D8D-B75E-4F25976F6969}"/>
                </c:ext>
              </c:extLst>
            </c:dLbl>
            <c:dLbl>
              <c:idx val="17"/>
              <c:delete val="1"/>
              <c:extLst>
                <c:ext xmlns:c15="http://schemas.microsoft.com/office/drawing/2012/chart" uri="{CE6537A1-D6FC-4f65-9D91-7224C49458BB}"/>
                <c:ext xmlns:c16="http://schemas.microsoft.com/office/drawing/2014/chart" uri="{C3380CC4-5D6E-409C-BE32-E72D297353CC}">
                  <c16:uniqueId val="{00000014-ABA2-4D8D-B75E-4F25976F6969}"/>
                </c:ext>
              </c:extLst>
            </c:dLbl>
            <c:dLbl>
              <c:idx val="18"/>
              <c:delete val="1"/>
              <c:extLst>
                <c:ext xmlns:c15="http://schemas.microsoft.com/office/drawing/2012/chart" uri="{CE6537A1-D6FC-4f65-9D91-7224C49458BB}"/>
                <c:ext xmlns:c16="http://schemas.microsoft.com/office/drawing/2014/chart" uri="{C3380CC4-5D6E-409C-BE32-E72D297353CC}">
                  <c16:uniqueId val="{00000015-ABA2-4D8D-B75E-4F25976F6969}"/>
                </c:ext>
              </c:extLst>
            </c:dLbl>
            <c:dLbl>
              <c:idx val="19"/>
              <c:delete val="1"/>
              <c:extLst>
                <c:ext xmlns:c15="http://schemas.microsoft.com/office/drawing/2012/chart" uri="{CE6537A1-D6FC-4f65-9D91-7224C49458BB}"/>
                <c:ext xmlns:c16="http://schemas.microsoft.com/office/drawing/2014/chart" uri="{C3380CC4-5D6E-409C-BE32-E72D297353CC}">
                  <c16:uniqueId val="{00000016-ABA2-4D8D-B75E-4F25976F6969}"/>
                </c:ext>
              </c:extLst>
            </c:dLbl>
            <c:dLbl>
              <c:idx val="20"/>
              <c:delete val="1"/>
              <c:extLst>
                <c:ext xmlns:c15="http://schemas.microsoft.com/office/drawing/2012/chart" uri="{CE6537A1-D6FC-4f65-9D91-7224C49458BB}"/>
                <c:ext xmlns:c16="http://schemas.microsoft.com/office/drawing/2014/chart" uri="{C3380CC4-5D6E-409C-BE32-E72D297353CC}">
                  <c16:uniqueId val="{00000017-ABA2-4D8D-B75E-4F25976F6969}"/>
                </c:ext>
              </c:extLst>
            </c:dLbl>
            <c:dLbl>
              <c:idx val="21"/>
              <c:delete val="1"/>
              <c:extLst>
                <c:ext xmlns:c15="http://schemas.microsoft.com/office/drawing/2012/chart" uri="{CE6537A1-D6FC-4f65-9D91-7224C49458BB}"/>
                <c:ext xmlns:c16="http://schemas.microsoft.com/office/drawing/2014/chart" uri="{C3380CC4-5D6E-409C-BE32-E72D297353CC}">
                  <c16:uniqueId val="{00000018-ABA2-4D8D-B75E-4F25976F6969}"/>
                </c:ext>
              </c:extLst>
            </c:dLbl>
            <c:dLbl>
              <c:idx val="22"/>
              <c:delete val="1"/>
              <c:extLst>
                <c:ext xmlns:c15="http://schemas.microsoft.com/office/drawing/2012/chart" uri="{CE6537A1-D6FC-4f65-9D91-7224C49458BB}"/>
                <c:ext xmlns:c16="http://schemas.microsoft.com/office/drawing/2014/chart" uri="{C3380CC4-5D6E-409C-BE32-E72D297353CC}">
                  <c16:uniqueId val="{00000019-ABA2-4D8D-B75E-4F25976F6969}"/>
                </c:ext>
              </c:extLst>
            </c:dLbl>
            <c:dLbl>
              <c:idx val="23"/>
              <c:delete val="1"/>
              <c:extLst>
                <c:ext xmlns:c15="http://schemas.microsoft.com/office/drawing/2012/chart" uri="{CE6537A1-D6FC-4f65-9D91-7224C49458BB}"/>
                <c:ext xmlns:c16="http://schemas.microsoft.com/office/drawing/2014/chart" uri="{C3380CC4-5D6E-409C-BE32-E72D297353CC}">
                  <c16:uniqueId val="{0000001A-ABA2-4D8D-B75E-4F25976F6969}"/>
                </c:ext>
              </c:extLst>
            </c:dLbl>
            <c:dLbl>
              <c:idx val="24"/>
              <c:delete val="1"/>
              <c:extLst>
                <c:ext xmlns:c15="http://schemas.microsoft.com/office/drawing/2012/chart" uri="{CE6537A1-D6FC-4f65-9D91-7224C49458BB}"/>
                <c:ext xmlns:c16="http://schemas.microsoft.com/office/drawing/2014/chart" uri="{C3380CC4-5D6E-409C-BE32-E72D297353CC}">
                  <c16:uniqueId val="{0000001B-ABA2-4D8D-B75E-4F25976F6969}"/>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ABA2-4D8D-B75E-4F25976F6969}"/>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lc="http://schemas.openxmlformats.org/drawingml/2006/lockedCanvas" xmlns="" xmlns:mo="http://schemas.microsoft.com/office/mac/office/2008/main" xmlns:mv="urn:schemas-microsoft-com:mac:vml" xmlns:o="urn:schemas-microsoft-com:office:office" xmlns:v="urn:schemas-microsoft-com:vml" xmlns:w10="urn:schemas-microsoft-com:office:word" xmlns:w="http://schemas.openxmlformats.org/wordprocessingml/2006/main" xmlns:ma14="http://schemas.microsoft.com/office/mac/drawingml/2011/main" xmlns:pic="http://schemas.openxmlformats.org/drawingml/2006/picture" xmlns:wps="http://schemas.microsoft.com/office/word/2010/wordprocessingShape" xmlns:wne="http://schemas.microsoft.com/office/word/2006/wordml" xmlns:wpi="http://schemas.microsoft.com/office/word/2010/wordprocessingInk" xmlns:wpg="http://schemas.microsoft.com/office/word/2010/wordprocessingGroup" xmlns:w15="http://schemas.microsoft.com/office/word/2012/wordml" xmlns:w14="http://schemas.microsoft.com/office/word/2010/wordml" xmlns:wp="http://schemas.openxmlformats.org/drawingml/2006/wordprocessingDrawing" xmlns:wp14="http://schemas.microsoft.com/office/word/2010/wordprocessingDrawing" xmlns:m="http://schemas.openxmlformats.org/officeDocument/2006/math" xmlns:r="http://schemas.openxmlformats.org/officeDocument/2006/relationships" xmlns:mc="http://schemas.openxmlformats.org/markup-compatibility/2006" xmlns:wpc="http://schemas.microsoft.com/office/word/2010/wordprocessing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Mainz-Bingen (07339)</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552450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92" t="s">
        <v>97</v>
      </c>
      <c r="F8" s="592" t="s">
        <v>98</v>
      </c>
      <c r="G8" s="592" t="s">
        <v>99</v>
      </c>
      <c r="H8" s="592" t="s">
        <v>100</v>
      </c>
      <c r="I8" s="592" t="s">
        <v>101</v>
      </c>
      <c r="J8" s="590"/>
      <c r="K8" s="591"/>
    </row>
    <row r="9" spans="1:255" ht="12" customHeight="1" x14ac:dyDescent="0.2">
      <c r="A9" s="578"/>
      <c r="B9" s="579"/>
      <c r="C9" s="579"/>
      <c r="D9" s="583"/>
      <c r="E9" s="593"/>
      <c r="F9" s="593"/>
      <c r="G9" s="593"/>
      <c r="H9" s="593"/>
      <c r="I9" s="593"/>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58242</v>
      </c>
      <c r="F11" s="238">
        <v>58005</v>
      </c>
      <c r="G11" s="238">
        <v>58501</v>
      </c>
      <c r="H11" s="238">
        <v>57507</v>
      </c>
      <c r="I11" s="265">
        <v>57038</v>
      </c>
      <c r="J11" s="263">
        <v>1204</v>
      </c>
      <c r="K11" s="266">
        <v>2.1108734527858619</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15.073314790014079</v>
      </c>
      <c r="E13" s="115">
        <v>8779</v>
      </c>
      <c r="F13" s="114">
        <v>8374</v>
      </c>
      <c r="G13" s="114">
        <v>8916</v>
      </c>
      <c r="H13" s="114">
        <v>8933</v>
      </c>
      <c r="I13" s="140">
        <v>8542</v>
      </c>
      <c r="J13" s="115">
        <v>237</v>
      </c>
      <c r="K13" s="116">
        <v>2.7745258721610866</v>
      </c>
    </row>
    <row r="14" spans="1:255" ht="14.1" customHeight="1" x14ac:dyDescent="0.2">
      <c r="A14" s="306" t="s">
        <v>230</v>
      </c>
      <c r="B14" s="307"/>
      <c r="C14" s="308"/>
      <c r="D14" s="113">
        <v>54.426358984924967</v>
      </c>
      <c r="E14" s="115">
        <v>31699</v>
      </c>
      <c r="F14" s="114">
        <v>31939</v>
      </c>
      <c r="G14" s="114">
        <v>31940</v>
      </c>
      <c r="H14" s="114">
        <v>31315</v>
      </c>
      <c r="I14" s="140">
        <v>31376</v>
      </c>
      <c r="J14" s="115">
        <v>323</v>
      </c>
      <c r="K14" s="116">
        <v>1.0294492605813361</v>
      </c>
    </row>
    <row r="15" spans="1:255" ht="14.1" customHeight="1" x14ac:dyDescent="0.2">
      <c r="A15" s="306" t="s">
        <v>231</v>
      </c>
      <c r="B15" s="307"/>
      <c r="C15" s="308"/>
      <c r="D15" s="113">
        <v>18.206792349163834</v>
      </c>
      <c r="E15" s="115">
        <v>10604</v>
      </c>
      <c r="F15" s="114">
        <v>10502</v>
      </c>
      <c r="G15" s="114">
        <v>10453</v>
      </c>
      <c r="H15" s="114">
        <v>10166</v>
      </c>
      <c r="I15" s="140">
        <v>10043</v>
      </c>
      <c r="J15" s="115">
        <v>561</v>
      </c>
      <c r="K15" s="116">
        <v>5.5859802847754656</v>
      </c>
    </row>
    <row r="16" spans="1:255" ht="14.1" customHeight="1" x14ac:dyDescent="0.2">
      <c r="A16" s="306" t="s">
        <v>232</v>
      </c>
      <c r="B16" s="307"/>
      <c r="C16" s="308"/>
      <c r="D16" s="113">
        <v>12.066893307235329</v>
      </c>
      <c r="E16" s="115">
        <v>7028</v>
      </c>
      <c r="F16" s="114">
        <v>7057</v>
      </c>
      <c r="G16" s="114">
        <v>7061</v>
      </c>
      <c r="H16" s="114">
        <v>6970</v>
      </c>
      <c r="I16" s="140">
        <v>6953</v>
      </c>
      <c r="J16" s="115">
        <v>75</v>
      </c>
      <c r="K16" s="116">
        <v>1.0786710772328492</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1.5590123965523162</v>
      </c>
      <c r="E18" s="115">
        <v>908</v>
      </c>
      <c r="F18" s="114">
        <v>658</v>
      </c>
      <c r="G18" s="114">
        <v>994</v>
      </c>
      <c r="H18" s="114">
        <v>1100</v>
      </c>
      <c r="I18" s="140">
        <v>893</v>
      </c>
      <c r="J18" s="115">
        <v>15</v>
      </c>
      <c r="K18" s="116">
        <v>1.6797312430011198</v>
      </c>
    </row>
    <row r="19" spans="1:255" ht="14.1" customHeight="1" x14ac:dyDescent="0.2">
      <c r="A19" s="306" t="s">
        <v>235</v>
      </c>
      <c r="B19" s="307" t="s">
        <v>236</v>
      </c>
      <c r="C19" s="308"/>
      <c r="D19" s="113">
        <v>1.1022973112187082</v>
      </c>
      <c r="E19" s="115">
        <v>642</v>
      </c>
      <c r="F19" s="114">
        <v>399</v>
      </c>
      <c r="G19" s="114">
        <v>725</v>
      </c>
      <c r="H19" s="114">
        <v>835</v>
      </c>
      <c r="I19" s="140">
        <v>631</v>
      </c>
      <c r="J19" s="115">
        <v>11</v>
      </c>
      <c r="K19" s="116">
        <v>1.7432646592709984</v>
      </c>
    </row>
    <row r="20" spans="1:255" ht="14.1" customHeight="1" x14ac:dyDescent="0.2">
      <c r="A20" s="306">
        <v>12</v>
      </c>
      <c r="B20" s="307" t="s">
        <v>237</v>
      </c>
      <c r="C20" s="308"/>
      <c r="D20" s="113">
        <v>1.4920504103567871</v>
      </c>
      <c r="E20" s="115">
        <v>869</v>
      </c>
      <c r="F20" s="114">
        <v>803</v>
      </c>
      <c r="G20" s="114">
        <v>829</v>
      </c>
      <c r="H20" s="114">
        <v>852</v>
      </c>
      <c r="I20" s="140">
        <v>842</v>
      </c>
      <c r="J20" s="115">
        <v>27</v>
      </c>
      <c r="K20" s="116">
        <v>3.2066508313539193</v>
      </c>
    </row>
    <row r="21" spans="1:255" ht="14.1" customHeight="1" x14ac:dyDescent="0.2">
      <c r="A21" s="306">
        <v>21</v>
      </c>
      <c r="B21" s="307" t="s">
        <v>238</v>
      </c>
      <c r="C21" s="308"/>
      <c r="D21" s="113">
        <v>0.21290477662168195</v>
      </c>
      <c r="E21" s="115">
        <v>124</v>
      </c>
      <c r="F21" s="114">
        <v>117</v>
      </c>
      <c r="G21" s="114">
        <v>122</v>
      </c>
      <c r="H21" s="114">
        <v>115</v>
      </c>
      <c r="I21" s="140">
        <v>119</v>
      </c>
      <c r="J21" s="115">
        <v>5</v>
      </c>
      <c r="K21" s="116">
        <v>4.2016806722689077</v>
      </c>
    </row>
    <row r="22" spans="1:255" ht="14.1" customHeight="1" x14ac:dyDescent="0.2">
      <c r="A22" s="306">
        <v>22</v>
      </c>
      <c r="B22" s="307" t="s">
        <v>239</v>
      </c>
      <c r="C22" s="308"/>
      <c r="D22" s="113">
        <v>1.4577109302565159</v>
      </c>
      <c r="E22" s="115">
        <v>849</v>
      </c>
      <c r="F22" s="114">
        <v>847</v>
      </c>
      <c r="G22" s="114">
        <v>855</v>
      </c>
      <c r="H22" s="114">
        <v>851</v>
      </c>
      <c r="I22" s="140">
        <v>841</v>
      </c>
      <c r="J22" s="115">
        <v>8</v>
      </c>
      <c r="K22" s="116">
        <v>0.95124851367419738</v>
      </c>
    </row>
    <row r="23" spans="1:255" ht="14.1" customHeight="1" x14ac:dyDescent="0.2">
      <c r="A23" s="306">
        <v>23</v>
      </c>
      <c r="B23" s="307" t="s">
        <v>240</v>
      </c>
      <c r="C23" s="308"/>
      <c r="D23" s="113">
        <v>0.65588406991518144</v>
      </c>
      <c r="E23" s="115">
        <v>382</v>
      </c>
      <c r="F23" s="114">
        <v>400</v>
      </c>
      <c r="G23" s="114">
        <v>397</v>
      </c>
      <c r="H23" s="114">
        <v>385</v>
      </c>
      <c r="I23" s="140">
        <v>375</v>
      </c>
      <c r="J23" s="115">
        <v>7</v>
      </c>
      <c r="K23" s="116">
        <v>1.8666666666666667</v>
      </c>
    </row>
    <row r="24" spans="1:255" ht="14.1" customHeight="1" x14ac:dyDescent="0.2">
      <c r="A24" s="306">
        <v>24</v>
      </c>
      <c r="B24" s="307" t="s">
        <v>241</v>
      </c>
      <c r="C24" s="308"/>
      <c r="D24" s="113">
        <v>1.8371621853645135</v>
      </c>
      <c r="E24" s="115">
        <v>1070</v>
      </c>
      <c r="F24" s="114">
        <v>1035</v>
      </c>
      <c r="G24" s="114">
        <v>1038</v>
      </c>
      <c r="H24" s="114">
        <v>998</v>
      </c>
      <c r="I24" s="140">
        <v>957</v>
      </c>
      <c r="J24" s="115">
        <v>113</v>
      </c>
      <c r="K24" s="116">
        <v>11.80773249738767</v>
      </c>
    </row>
    <row r="25" spans="1:255" ht="14.1" customHeight="1" x14ac:dyDescent="0.2">
      <c r="A25" s="306">
        <v>25</v>
      </c>
      <c r="B25" s="307" t="s">
        <v>242</v>
      </c>
      <c r="C25" s="308"/>
      <c r="D25" s="113">
        <v>2.6681776037910785</v>
      </c>
      <c r="E25" s="115">
        <v>1554</v>
      </c>
      <c r="F25" s="114">
        <v>1526</v>
      </c>
      <c r="G25" s="114">
        <v>1530</v>
      </c>
      <c r="H25" s="114">
        <v>1477</v>
      </c>
      <c r="I25" s="140">
        <v>1476</v>
      </c>
      <c r="J25" s="115">
        <v>78</v>
      </c>
      <c r="K25" s="116">
        <v>5.2845528455284549</v>
      </c>
    </row>
    <row r="26" spans="1:255" ht="14.1" customHeight="1" x14ac:dyDescent="0.2">
      <c r="A26" s="306">
        <v>26</v>
      </c>
      <c r="B26" s="307" t="s">
        <v>243</v>
      </c>
      <c r="C26" s="308"/>
      <c r="D26" s="113">
        <v>2.4192163730641116</v>
      </c>
      <c r="E26" s="115">
        <v>1409</v>
      </c>
      <c r="F26" s="114">
        <v>1369</v>
      </c>
      <c r="G26" s="114">
        <v>1384</v>
      </c>
      <c r="H26" s="114">
        <v>1366</v>
      </c>
      <c r="I26" s="140">
        <v>1361</v>
      </c>
      <c r="J26" s="115">
        <v>48</v>
      </c>
      <c r="K26" s="116">
        <v>3.5268185157972081</v>
      </c>
    </row>
    <row r="27" spans="1:255" ht="14.1" customHeight="1" x14ac:dyDescent="0.2">
      <c r="A27" s="306">
        <v>27</v>
      </c>
      <c r="B27" s="307" t="s">
        <v>244</v>
      </c>
      <c r="C27" s="308"/>
      <c r="D27" s="113">
        <v>1.6191064867277909</v>
      </c>
      <c r="E27" s="115">
        <v>943</v>
      </c>
      <c r="F27" s="114">
        <v>940</v>
      </c>
      <c r="G27" s="114">
        <v>932</v>
      </c>
      <c r="H27" s="114">
        <v>925</v>
      </c>
      <c r="I27" s="140">
        <v>923</v>
      </c>
      <c r="J27" s="115">
        <v>20</v>
      </c>
      <c r="K27" s="116">
        <v>2.1668472372697725</v>
      </c>
    </row>
    <row r="28" spans="1:255" ht="14.1" customHeight="1" x14ac:dyDescent="0.2">
      <c r="A28" s="306">
        <v>28</v>
      </c>
      <c r="B28" s="307" t="s">
        <v>245</v>
      </c>
      <c r="C28" s="308"/>
      <c r="D28" s="113">
        <v>0.2146217506266955</v>
      </c>
      <c r="E28" s="115">
        <v>125</v>
      </c>
      <c r="F28" s="114">
        <v>123</v>
      </c>
      <c r="G28" s="114">
        <v>126</v>
      </c>
      <c r="H28" s="114">
        <v>123</v>
      </c>
      <c r="I28" s="140">
        <v>124</v>
      </c>
      <c r="J28" s="115">
        <v>1</v>
      </c>
      <c r="K28" s="116">
        <v>0.80645161290322576</v>
      </c>
    </row>
    <row r="29" spans="1:255" ht="14.1" customHeight="1" x14ac:dyDescent="0.2">
      <c r="A29" s="306">
        <v>29</v>
      </c>
      <c r="B29" s="307" t="s">
        <v>246</v>
      </c>
      <c r="C29" s="308"/>
      <c r="D29" s="113">
        <v>2.5376875794100475</v>
      </c>
      <c r="E29" s="115">
        <v>1478</v>
      </c>
      <c r="F29" s="114">
        <v>1497</v>
      </c>
      <c r="G29" s="114">
        <v>1522</v>
      </c>
      <c r="H29" s="114">
        <v>1509</v>
      </c>
      <c r="I29" s="140">
        <v>1472</v>
      </c>
      <c r="J29" s="115">
        <v>6</v>
      </c>
      <c r="K29" s="116">
        <v>0.40760869565217389</v>
      </c>
    </row>
    <row r="30" spans="1:255" ht="14.1" customHeight="1" x14ac:dyDescent="0.2">
      <c r="A30" s="306" t="s">
        <v>247</v>
      </c>
      <c r="B30" s="307" t="s">
        <v>248</v>
      </c>
      <c r="C30" s="308"/>
      <c r="D30" s="113">
        <v>0.74688369218090034</v>
      </c>
      <c r="E30" s="115">
        <v>435</v>
      </c>
      <c r="F30" s="114">
        <v>439</v>
      </c>
      <c r="G30" s="114">
        <v>442</v>
      </c>
      <c r="H30" s="114">
        <v>434</v>
      </c>
      <c r="I30" s="140">
        <v>430</v>
      </c>
      <c r="J30" s="115">
        <v>5</v>
      </c>
      <c r="K30" s="116">
        <v>1.1627906976744187</v>
      </c>
    </row>
    <row r="31" spans="1:255" ht="14.1" customHeight="1" x14ac:dyDescent="0.2">
      <c r="A31" s="306" t="s">
        <v>249</v>
      </c>
      <c r="B31" s="307" t="s">
        <v>250</v>
      </c>
      <c r="C31" s="308"/>
      <c r="D31" s="113">
        <v>1.6242574087428316</v>
      </c>
      <c r="E31" s="115">
        <v>946</v>
      </c>
      <c r="F31" s="114">
        <v>956</v>
      </c>
      <c r="G31" s="114">
        <v>981</v>
      </c>
      <c r="H31" s="114">
        <v>980</v>
      </c>
      <c r="I31" s="140">
        <v>948</v>
      </c>
      <c r="J31" s="115">
        <v>-2</v>
      </c>
      <c r="K31" s="116">
        <v>-0.2109704641350211</v>
      </c>
    </row>
    <row r="32" spans="1:255" ht="14.1" customHeight="1" x14ac:dyDescent="0.2">
      <c r="A32" s="306">
        <v>31</v>
      </c>
      <c r="B32" s="307" t="s">
        <v>251</v>
      </c>
      <c r="C32" s="308"/>
      <c r="D32" s="113">
        <v>0.69537447203049341</v>
      </c>
      <c r="E32" s="115">
        <v>405</v>
      </c>
      <c r="F32" s="114">
        <v>420</v>
      </c>
      <c r="G32" s="114">
        <v>416</v>
      </c>
      <c r="H32" s="114">
        <v>407</v>
      </c>
      <c r="I32" s="140">
        <v>394</v>
      </c>
      <c r="J32" s="115">
        <v>11</v>
      </c>
      <c r="K32" s="116">
        <v>2.7918781725888326</v>
      </c>
    </row>
    <row r="33" spans="1:11" ht="14.1" customHeight="1" x14ac:dyDescent="0.2">
      <c r="A33" s="306">
        <v>32</v>
      </c>
      <c r="B33" s="307" t="s">
        <v>252</v>
      </c>
      <c r="C33" s="308"/>
      <c r="D33" s="113">
        <v>2.5497063974451426</v>
      </c>
      <c r="E33" s="115">
        <v>1485</v>
      </c>
      <c r="F33" s="114">
        <v>1405</v>
      </c>
      <c r="G33" s="114">
        <v>1463</v>
      </c>
      <c r="H33" s="114">
        <v>1427</v>
      </c>
      <c r="I33" s="140">
        <v>1392</v>
      </c>
      <c r="J33" s="115">
        <v>93</v>
      </c>
      <c r="K33" s="116">
        <v>6.681034482758621</v>
      </c>
    </row>
    <row r="34" spans="1:11" ht="14.1" customHeight="1" x14ac:dyDescent="0.2">
      <c r="A34" s="306">
        <v>33</v>
      </c>
      <c r="B34" s="307" t="s">
        <v>253</v>
      </c>
      <c r="C34" s="308"/>
      <c r="D34" s="113">
        <v>1.1864290374643729</v>
      </c>
      <c r="E34" s="115">
        <v>691</v>
      </c>
      <c r="F34" s="114">
        <v>701</v>
      </c>
      <c r="G34" s="114">
        <v>719</v>
      </c>
      <c r="H34" s="114">
        <v>701</v>
      </c>
      <c r="I34" s="140">
        <v>693</v>
      </c>
      <c r="J34" s="115">
        <v>-2</v>
      </c>
      <c r="K34" s="116">
        <v>-0.28860028860028858</v>
      </c>
    </row>
    <row r="35" spans="1:11" ht="14.1" customHeight="1" x14ac:dyDescent="0.2">
      <c r="A35" s="306">
        <v>34</v>
      </c>
      <c r="B35" s="307" t="s">
        <v>254</v>
      </c>
      <c r="C35" s="308"/>
      <c r="D35" s="113">
        <v>2.3968957109989355</v>
      </c>
      <c r="E35" s="115">
        <v>1396</v>
      </c>
      <c r="F35" s="114">
        <v>1413</v>
      </c>
      <c r="G35" s="114">
        <v>1390</v>
      </c>
      <c r="H35" s="114">
        <v>1471</v>
      </c>
      <c r="I35" s="140">
        <v>1450</v>
      </c>
      <c r="J35" s="115">
        <v>-54</v>
      </c>
      <c r="K35" s="116">
        <v>-3.7241379310344827</v>
      </c>
    </row>
    <row r="36" spans="1:11" ht="14.1" customHeight="1" x14ac:dyDescent="0.2">
      <c r="A36" s="306">
        <v>41</v>
      </c>
      <c r="B36" s="307" t="s">
        <v>255</v>
      </c>
      <c r="C36" s="308"/>
      <c r="D36" s="113">
        <v>3.6691734487139867</v>
      </c>
      <c r="E36" s="115">
        <v>2137</v>
      </c>
      <c r="F36" s="114">
        <v>2119</v>
      </c>
      <c r="G36" s="114">
        <v>2116</v>
      </c>
      <c r="H36" s="114">
        <v>2110</v>
      </c>
      <c r="I36" s="140">
        <v>2120</v>
      </c>
      <c r="J36" s="115">
        <v>17</v>
      </c>
      <c r="K36" s="116">
        <v>0.80188679245283023</v>
      </c>
    </row>
    <row r="37" spans="1:11" ht="14.1" customHeight="1" x14ac:dyDescent="0.2">
      <c r="A37" s="306">
        <v>42</v>
      </c>
      <c r="B37" s="307" t="s">
        <v>256</v>
      </c>
      <c r="C37" s="308"/>
      <c r="D37" s="113">
        <v>0.15624463445623432</v>
      </c>
      <c r="E37" s="115">
        <v>91</v>
      </c>
      <c r="F37" s="114">
        <v>85</v>
      </c>
      <c r="G37" s="114">
        <v>84</v>
      </c>
      <c r="H37" s="114">
        <v>83</v>
      </c>
      <c r="I37" s="140">
        <v>80</v>
      </c>
      <c r="J37" s="115">
        <v>11</v>
      </c>
      <c r="K37" s="116">
        <v>13.75</v>
      </c>
    </row>
    <row r="38" spans="1:11" ht="14.1" customHeight="1" x14ac:dyDescent="0.2">
      <c r="A38" s="306">
        <v>43</v>
      </c>
      <c r="B38" s="307" t="s">
        <v>257</v>
      </c>
      <c r="C38" s="308"/>
      <c r="D38" s="113">
        <v>2.1925758044023214</v>
      </c>
      <c r="E38" s="115">
        <v>1277</v>
      </c>
      <c r="F38" s="114">
        <v>1272</v>
      </c>
      <c r="G38" s="114">
        <v>1259</v>
      </c>
      <c r="H38" s="114">
        <v>1229</v>
      </c>
      <c r="I38" s="140">
        <v>1234</v>
      </c>
      <c r="J38" s="115">
        <v>43</v>
      </c>
      <c r="K38" s="116">
        <v>3.4846029173419772</v>
      </c>
    </row>
    <row r="39" spans="1:11" ht="14.1" customHeight="1" x14ac:dyDescent="0.2">
      <c r="A39" s="306">
        <v>51</v>
      </c>
      <c r="B39" s="307" t="s">
        <v>258</v>
      </c>
      <c r="C39" s="308"/>
      <c r="D39" s="113">
        <v>6.0368806016276917</v>
      </c>
      <c r="E39" s="115">
        <v>3516</v>
      </c>
      <c r="F39" s="114">
        <v>3446</v>
      </c>
      <c r="G39" s="114">
        <v>3503</v>
      </c>
      <c r="H39" s="114">
        <v>3342</v>
      </c>
      <c r="I39" s="140">
        <v>3372</v>
      </c>
      <c r="J39" s="115">
        <v>144</v>
      </c>
      <c r="K39" s="116">
        <v>4.2704626334519569</v>
      </c>
    </row>
    <row r="40" spans="1:11" ht="14.1" customHeight="1" x14ac:dyDescent="0.2">
      <c r="A40" s="306" t="s">
        <v>259</v>
      </c>
      <c r="B40" s="307" t="s">
        <v>260</v>
      </c>
      <c r="C40" s="308"/>
      <c r="D40" s="113">
        <v>5.1148655609354075</v>
      </c>
      <c r="E40" s="115">
        <v>2979</v>
      </c>
      <c r="F40" s="114">
        <v>2940</v>
      </c>
      <c r="G40" s="114">
        <v>2991</v>
      </c>
      <c r="H40" s="114">
        <v>2936</v>
      </c>
      <c r="I40" s="140">
        <v>2979</v>
      </c>
      <c r="J40" s="115">
        <v>0</v>
      </c>
      <c r="K40" s="116">
        <v>0</v>
      </c>
    </row>
    <row r="41" spans="1:11" ht="14.1" customHeight="1" x14ac:dyDescent="0.2">
      <c r="A41" s="306"/>
      <c r="B41" s="307" t="s">
        <v>261</v>
      </c>
      <c r="C41" s="308"/>
      <c r="D41" s="113">
        <v>4.4521135950001716</v>
      </c>
      <c r="E41" s="115">
        <v>2593</v>
      </c>
      <c r="F41" s="114">
        <v>2553</v>
      </c>
      <c r="G41" s="114">
        <v>2610</v>
      </c>
      <c r="H41" s="114">
        <v>2542</v>
      </c>
      <c r="I41" s="140">
        <v>2578</v>
      </c>
      <c r="J41" s="115">
        <v>15</v>
      </c>
      <c r="K41" s="116">
        <v>0.58184639255236614</v>
      </c>
    </row>
    <row r="42" spans="1:11" ht="14.1" customHeight="1" x14ac:dyDescent="0.2">
      <c r="A42" s="306">
        <v>52</v>
      </c>
      <c r="B42" s="307" t="s">
        <v>262</v>
      </c>
      <c r="C42" s="308"/>
      <c r="D42" s="113">
        <v>3.1678170392500258</v>
      </c>
      <c r="E42" s="115">
        <v>1845</v>
      </c>
      <c r="F42" s="114">
        <v>1885</v>
      </c>
      <c r="G42" s="114">
        <v>1739</v>
      </c>
      <c r="H42" s="114">
        <v>1672</v>
      </c>
      <c r="I42" s="140">
        <v>1643</v>
      </c>
      <c r="J42" s="115">
        <v>202</v>
      </c>
      <c r="K42" s="116">
        <v>12.294583079732197</v>
      </c>
    </row>
    <row r="43" spans="1:11" ht="14.1" customHeight="1" x14ac:dyDescent="0.2">
      <c r="A43" s="306" t="s">
        <v>263</v>
      </c>
      <c r="B43" s="307" t="s">
        <v>264</v>
      </c>
      <c r="C43" s="308"/>
      <c r="D43" s="113">
        <v>2.7025170838913497</v>
      </c>
      <c r="E43" s="115">
        <v>1574</v>
      </c>
      <c r="F43" s="114">
        <v>1586</v>
      </c>
      <c r="G43" s="114">
        <v>1447</v>
      </c>
      <c r="H43" s="114">
        <v>1405</v>
      </c>
      <c r="I43" s="140">
        <v>1370</v>
      </c>
      <c r="J43" s="115">
        <v>204</v>
      </c>
      <c r="K43" s="116">
        <v>14.89051094890511</v>
      </c>
    </row>
    <row r="44" spans="1:11" ht="14.1" customHeight="1" x14ac:dyDescent="0.2">
      <c r="A44" s="306">
        <v>53</v>
      </c>
      <c r="B44" s="307" t="s">
        <v>265</v>
      </c>
      <c r="C44" s="308"/>
      <c r="D44" s="113">
        <v>0.71082723807561554</v>
      </c>
      <c r="E44" s="115">
        <v>414</v>
      </c>
      <c r="F44" s="114">
        <v>414</v>
      </c>
      <c r="G44" s="114">
        <v>410</v>
      </c>
      <c r="H44" s="114">
        <v>393</v>
      </c>
      <c r="I44" s="140">
        <v>377</v>
      </c>
      <c r="J44" s="115">
        <v>37</v>
      </c>
      <c r="K44" s="116">
        <v>9.8143236074270561</v>
      </c>
    </row>
    <row r="45" spans="1:11" ht="14.1" customHeight="1" x14ac:dyDescent="0.2">
      <c r="A45" s="306" t="s">
        <v>266</v>
      </c>
      <c r="B45" s="307" t="s">
        <v>267</v>
      </c>
      <c r="C45" s="308"/>
      <c r="D45" s="113">
        <v>0.642148277875073</v>
      </c>
      <c r="E45" s="115">
        <v>374</v>
      </c>
      <c r="F45" s="114">
        <v>374</v>
      </c>
      <c r="G45" s="114">
        <v>372</v>
      </c>
      <c r="H45" s="114">
        <v>356</v>
      </c>
      <c r="I45" s="140">
        <v>340</v>
      </c>
      <c r="J45" s="115">
        <v>34</v>
      </c>
      <c r="K45" s="116">
        <v>10</v>
      </c>
    </row>
    <row r="46" spans="1:11" ht="14.1" customHeight="1" x14ac:dyDescent="0.2">
      <c r="A46" s="306">
        <v>54</v>
      </c>
      <c r="B46" s="307" t="s">
        <v>268</v>
      </c>
      <c r="C46" s="308"/>
      <c r="D46" s="113">
        <v>2.3419525428385013</v>
      </c>
      <c r="E46" s="115">
        <v>1364</v>
      </c>
      <c r="F46" s="114">
        <v>1352</v>
      </c>
      <c r="G46" s="114">
        <v>1376</v>
      </c>
      <c r="H46" s="114">
        <v>1423</v>
      </c>
      <c r="I46" s="140">
        <v>1423</v>
      </c>
      <c r="J46" s="115">
        <v>-59</v>
      </c>
      <c r="K46" s="116">
        <v>-4.1461700632466618</v>
      </c>
    </row>
    <row r="47" spans="1:11" ht="14.1" customHeight="1" x14ac:dyDescent="0.2">
      <c r="A47" s="306">
        <v>61</v>
      </c>
      <c r="B47" s="307" t="s">
        <v>269</v>
      </c>
      <c r="C47" s="308"/>
      <c r="D47" s="113">
        <v>2.8536107963325437</v>
      </c>
      <c r="E47" s="115">
        <v>1662</v>
      </c>
      <c r="F47" s="114">
        <v>1675</v>
      </c>
      <c r="G47" s="114">
        <v>1696</v>
      </c>
      <c r="H47" s="114">
        <v>1671</v>
      </c>
      <c r="I47" s="140">
        <v>1680</v>
      </c>
      <c r="J47" s="115">
        <v>-18</v>
      </c>
      <c r="K47" s="116">
        <v>-1.0714285714285714</v>
      </c>
    </row>
    <row r="48" spans="1:11" ht="14.1" customHeight="1" x14ac:dyDescent="0.2">
      <c r="A48" s="306">
        <v>62</v>
      </c>
      <c r="B48" s="307" t="s">
        <v>270</v>
      </c>
      <c r="C48" s="308"/>
      <c r="D48" s="113">
        <v>7.1597816009065625</v>
      </c>
      <c r="E48" s="115">
        <v>4170</v>
      </c>
      <c r="F48" s="114">
        <v>4272</v>
      </c>
      <c r="G48" s="114">
        <v>4294</v>
      </c>
      <c r="H48" s="114">
        <v>4203</v>
      </c>
      <c r="I48" s="140">
        <v>4216</v>
      </c>
      <c r="J48" s="115">
        <v>-46</v>
      </c>
      <c r="K48" s="116">
        <v>-1.0910815939278937</v>
      </c>
    </row>
    <row r="49" spans="1:11" ht="14.1" customHeight="1" x14ac:dyDescent="0.2">
      <c r="A49" s="306">
        <v>63</v>
      </c>
      <c r="B49" s="307" t="s">
        <v>271</v>
      </c>
      <c r="C49" s="308"/>
      <c r="D49" s="113">
        <v>1.807973627279283</v>
      </c>
      <c r="E49" s="115">
        <v>1053</v>
      </c>
      <c r="F49" s="114">
        <v>1041</v>
      </c>
      <c r="G49" s="114">
        <v>1094</v>
      </c>
      <c r="H49" s="114">
        <v>1082</v>
      </c>
      <c r="I49" s="140">
        <v>1033</v>
      </c>
      <c r="J49" s="115">
        <v>20</v>
      </c>
      <c r="K49" s="116">
        <v>1.936108422071636</v>
      </c>
    </row>
    <row r="50" spans="1:11" ht="14.1" customHeight="1" x14ac:dyDescent="0.2">
      <c r="A50" s="306" t="s">
        <v>272</v>
      </c>
      <c r="B50" s="307" t="s">
        <v>273</v>
      </c>
      <c r="C50" s="308"/>
      <c r="D50" s="113">
        <v>0.37086638508292985</v>
      </c>
      <c r="E50" s="115">
        <v>216</v>
      </c>
      <c r="F50" s="114">
        <v>198</v>
      </c>
      <c r="G50" s="114">
        <v>211</v>
      </c>
      <c r="H50" s="114">
        <v>206</v>
      </c>
      <c r="I50" s="140">
        <v>200</v>
      </c>
      <c r="J50" s="115">
        <v>16</v>
      </c>
      <c r="K50" s="116">
        <v>8</v>
      </c>
    </row>
    <row r="51" spans="1:11" ht="14.1" customHeight="1" x14ac:dyDescent="0.2">
      <c r="A51" s="306" t="s">
        <v>274</v>
      </c>
      <c r="B51" s="307" t="s">
        <v>275</v>
      </c>
      <c r="C51" s="308"/>
      <c r="D51" s="113">
        <v>1.1452216613440473</v>
      </c>
      <c r="E51" s="115">
        <v>667</v>
      </c>
      <c r="F51" s="114">
        <v>665</v>
      </c>
      <c r="G51" s="114">
        <v>699</v>
      </c>
      <c r="H51" s="114">
        <v>695</v>
      </c>
      <c r="I51" s="140">
        <v>658</v>
      </c>
      <c r="J51" s="115">
        <v>9</v>
      </c>
      <c r="K51" s="116">
        <v>1.3677811550151975</v>
      </c>
    </row>
    <row r="52" spans="1:11" ht="14.1" customHeight="1" x14ac:dyDescent="0.2">
      <c r="A52" s="306">
        <v>71</v>
      </c>
      <c r="B52" s="307" t="s">
        <v>276</v>
      </c>
      <c r="C52" s="308"/>
      <c r="D52" s="113">
        <v>12.719343429140483</v>
      </c>
      <c r="E52" s="115">
        <v>7408</v>
      </c>
      <c r="F52" s="114">
        <v>7389</v>
      </c>
      <c r="G52" s="114">
        <v>7427</v>
      </c>
      <c r="H52" s="114">
        <v>7304</v>
      </c>
      <c r="I52" s="140">
        <v>7320</v>
      </c>
      <c r="J52" s="115">
        <v>88</v>
      </c>
      <c r="K52" s="116">
        <v>1.2021857923497268</v>
      </c>
    </row>
    <row r="53" spans="1:11" ht="14.1" customHeight="1" x14ac:dyDescent="0.2">
      <c r="A53" s="306" t="s">
        <v>277</v>
      </c>
      <c r="B53" s="307" t="s">
        <v>278</v>
      </c>
      <c r="C53" s="308"/>
      <c r="D53" s="113">
        <v>3.3189107516912193</v>
      </c>
      <c r="E53" s="115">
        <v>1933</v>
      </c>
      <c r="F53" s="114">
        <v>1932</v>
      </c>
      <c r="G53" s="114">
        <v>1948</v>
      </c>
      <c r="H53" s="114">
        <v>1886</v>
      </c>
      <c r="I53" s="140">
        <v>1866</v>
      </c>
      <c r="J53" s="115">
        <v>67</v>
      </c>
      <c r="K53" s="116">
        <v>3.590568060021436</v>
      </c>
    </row>
    <row r="54" spans="1:11" ht="14.1" customHeight="1" x14ac:dyDescent="0.2">
      <c r="A54" s="306" t="s">
        <v>279</v>
      </c>
      <c r="B54" s="307" t="s">
        <v>280</v>
      </c>
      <c r="C54" s="308"/>
      <c r="D54" s="113">
        <v>7.9701933312729647</v>
      </c>
      <c r="E54" s="115">
        <v>4642</v>
      </c>
      <c r="F54" s="114">
        <v>4629</v>
      </c>
      <c r="G54" s="114">
        <v>4645</v>
      </c>
      <c r="H54" s="114">
        <v>4590</v>
      </c>
      <c r="I54" s="140">
        <v>4625</v>
      </c>
      <c r="J54" s="115">
        <v>17</v>
      </c>
      <c r="K54" s="116">
        <v>0.36756756756756759</v>
      </c>
    </row>
    <row r="55" spans="1:11" ht="14.1" customHeight="1" x14ac:dyDescent="0.2">
      <c r="A55" s="306">
        <v>72</v>
      </c>
      <c r="B55" s="307" t="s">
        <v>281</v>
      </c>
      <c r="C55" s="308"/>
      <c r="D55" s="113">
        <v>3.0304591188489405</v>
      </c>
      <c r="E55" s="115">
        <v>1765</v>
      </c>
      <c r="F55" s="114">
        <v>1763</v>
      </c>
      <c r="G55" s="114">
        <v>1772</v>
      </c>
      <c r="H55" s="114">
        <v>1746</v>
      </c>
      <c r="I55" s="140">
        <v>1749</v>
      </c>
      <c r="J55" s="115">
        <v>16</v>
      </c>
      <c r="K55" s="116">
        <v>0.91480846197827326</v>
      </c>
    </row>
    <row r="56" spans="1:11" ht="14.1" customHeight="1" x14ac:dyDescent="0.2">
      <c r="A56" s="306" t="s">
        <v>282</v>
      </c>
      <c r="B56" s="307" t="s">
        <v>283</v>
      </c>
      <c r="C56" s="308"/>
      <c r="D56" s="113">
        <v>1.3049002438103088</v>
      </c>
      <c r="E56" s="115">
        <v>760</v>
      </c>
      <c r="F56" s="114">
        <v>767</v>
      </c>
      <c r="G56" s="114">
        <v>772</v>
      </c>
      <c r="H56" s="114">
        <v>773</v>
      </c>
      <c r="I56" s="140">
        <v>777</v>
      </c>
      <c r="J56" s="115">
        <v>-17</v>
      </c>
      <c r="K56" s="116">
        <v>-2.1879021879021878</v>
      </c>
    </row>
    <row r="57" spans="1:11" ht="14.1" customHeight="1" x14ac:dyDescent="0.2">
      <c r="A57" s="306" t="s">
        <v>284</v>
      </c>
      <c r="B57" s="307" t="s">
        <v>285</v>
      </c>
      <c r="C57" s="308"/>
      <c r="D57" s="113">
        <v>1.2070327255245357</v>
      </c>
      <c r="E57" s="115">
        <v>703</v>
      </c>
      <c r="F57" s="114">
        <v>695</v>
      </c>
      <c r="G57" s="114">
        <v>692</v>
      </c>
      <c r="H57" s="114">
        <v>678</v>
      </c>
      <c r="I57" s="140">
        <v>675</v>
      </c>
      <c r="J57" s="115">
        <v>28</v>
      </c>
      <c r="K57" s="116">
        <v>4.1481481481481479</v>
      </c>
    </row>
    <row r="58" spans="1:11" ht="14.1" customHeight="1" x14ac:dyDescent="0.2">
      <c r="A58" s="306">
        <v>73</v>
      </c>
      <c r="B58" s="307" t="s">
        <v>286</v>
      </c>
      <c r="C58" s="308"/>
      <c r="D58" s="113">
        <v>1.756464407128876</v>
      </c>
      <c r="E58" s="115">
        <v>1023</v>
      </c>
      <c r="F58" s="114">
        <v>1031</v>
      </c>
      <c r="G58" s="114">
        <v>1037</v>
      </c>
      <c r="H58" s="114">
        <v>1007</v>
      </c>
      <c r="I58" s="140">
        <v>1013</v>
      </c>
      <c r="J58" s="115">
        <v>10</v>
      </c>
      <c r="K58" s="116">
        <v>0.98716683119447191</v>
      </c>
    </row>
    <row r="59" spans="1:11" ht="14.1" customHeight="1" x14ac:dyDescent="0.2">
      <c r="A59" s="306" t="s">
        <v>287</v>
      </c>
      <c r="B59" s="307" t="s">
        <v>288</v>
      </c>
      <c r="C59" s="308"/>
      <c r="D59" s="113">
        <v>1.2585419456749425</v>
      </c>
      <c r="E59" s="115">
        <v>733</v>
      </c>
      <c r="F59" s="114">
        <v>743</v>
      </c>
      <c r="G59" s="114">
        <v>747</v>
      </c>
      <c r="H59" s="114">
        <v>721</v>
      </c>
      <c r="I59" s="140">
        <v>720</v>
      </c>
      <c r="J59" s="115">
        <v>13</v>
      </c>
      <c r="K59" s="116">
        <v>1.8055555555555556</v>
      </c>
    </row>
    <row r="60" spans="1:11" ht="14.1" customHeight="1" x14ac:dyDescent="0.2">
      <c r="A60" s="306">
        <v>81</v>
      </c>
      <c r="B60" s="307" t="s">
        <v>289</v>
      </c>
      <c r="C60" s="308"/>
      <c r="D60" s="113">
        <v>16.925929741423715</v>
      </c>
      <c r="E60" s="115">
        <v>9858</v>
      </c>
      <c r="F60" s="114">
        <v>9989</v>
      </c>
      <c r="G60" s="114">
        <v>9947</v>
      </c>
      <c r="H60" s="114">
        <v>9652</v>
      </c>
      <c r="I60" s="140">
        <v>9574</v>
      </c>
      <c r="J60" s="115">
        <v>284</v>
      </c>
      <c r="K60" s="116">
        <v>2.966367244620848</v>
      </c>
    </row>
    <row r="61" spans="1:11" ht="14.1" customHeight="1" x14ac:dyDescent="0.2">
      <c r="A61" s="306" t="s">
        <v>290</v>
      </c>
      <c r="B61" s="307" t="s">
        <v>291</v>
      </c>
      <c r="C61" s="308"/>
      <c r="D61" s="113">
        <v>2.3659901789086915</v>
      </c>
      <c r="E61" s="115">
        <v>1378</v>
      </c>
      <c r="F61" s="114">
        <v>1378</v>
      </c>
      <c r="G61" s="114">
        <v>1374</v>
      </c>
      <c r="H61" s="114">
        <v>1327</v>
      </c>
      <c r="I61" s="140">
        <v>1350</v>
      </c>
      <c r="J61" s="115">
        <v>28</v>
      </c>
      <c r="K61" s="116">
        <v>2.074074074074074</v>
      </c>
    </row>
    <row r="62" spans="1:11" ht="14.1" customHeight="1" x14ac:dyDescent="0.2">
      <c r="A62" s="306" t="s">
        <v>292</v>
      </c>
      <c r="B62" s="307" t="s">
        <v>293</v>
      </c>
      <c r="C62" s="308"/>
      <c r="D62" s="113">
        <v>1.4096356581161362</v>
      </c>
      <c r="E62" s="115">
        <v>821</v>
      </c>
      <c r="F62" s="114">
        <v>1047</v>
      </c>
      <c r="G62" s="114">
        <v>1047</v>
      </c>
      <c r="H62" s="114">
        <v>1001</v>
      </c>
      <c r="I62" s="140">
        <v>983</v>
      </c>
      <c r="J62" s="115">
        <v>-162</v>
      </c>
      <c r="K62" s="116">
        <v>-16.480162767039676</v>
      </c>
    </row>
    <row r="63" spans="1:11" ht="14.1" customHeight="1" x14ac:dyDescent="0.2">
      <c r="A63" s="306"/>
      <c r="B63" s="307" t="s">
        <v>294</v>
      </c>
      <c r="C63" s="308"/>
      <c r="D63" s="113">
        <v>1.2465231276398476</v>
      </c>
      <c r="E63" s="115">
        <v>726</v>
      </c>
      <c r="F63" s="114">
        <v>955</v>
      </c>
      <c r="G63" s="114">
        <v>954</v>
      </c>
      <c r="H63" s="114">
        <v>919</v>
      </c>
      <c r="I63" s="140">
        <v>902</v>
      </c>
      <c r="J63" s="115">
        <v>-176</v>
      </c>
      <c r="K63" s="116">
        <v>-19.512195121951219</v>
      </c>
    </row>
    <row r="64" spans="1:11" ht="14.1" customHeight="1" x14ac:dyDescent="0.2">
      <c r="A64" s="306" t="s">
        <v>295</v>
      </c>
      <c r="B64" s="307" t="s">
        <v>296</v>
      </c>
      <c r="C64" s="308"/>
      <c r="D64" s="113">
        <v>0.55458260361938116</v>
      </c>
      <c r="E64" s="115">
        <v>323</v>
      </c>
      <c r="F64" s="114">
        <v>310</v>
      </c>
      <c r="G64" s="114">
        <v>312</v>
      </c>
      <c r="H64" s="114">
        <v>317</v>
      </c>
      <c r="I64" s="140">
        <v>311</v>
      </c>
      <c r="J64" s="115">
        <v>12</v>
      </c>
      <c r="K64" s="116">
        <v>3.8585209003215435</v>
      </c>
    </row>
    <row r="65" spans="1:11" ht="14.1" customHeight="1" x14ac:dyDescent="0.2">
      <c r="A65" s="306" t="s">
        <v>297</v>
      </c>
      <c r="B65" s="307" t="s">
        <v>298</v>
      </c>
      <c r="C65" s="308"/>
      <c r="D65" s="113">
        <v>0.72456303011572409</v>
      </c>
      <c r="E65" s="115">
        <v>422</v>
      </c>
      <c r="F65" s="114">
        <v>420</v>
      </c>
      <c r="G65" s="114">
        <v>422</v>
      </c>
      <c r="H65" s="114">
        <v>414</v>
      </c>
      <c r="I65" s="140">
        <v>414</v>
      </c>
      <c r="J65" s="115">
        <v>8</v>
      </c>
      <c r="K65" s="116">
        <v>1.932367149758454</v>
      </c>
    </row>
    <row r="66" spans="1:11" ht="14.1" customHeight="1" x14ac:dyDescent="0.2">
      <c r="A66" s="306">
        <v>82</v>
      </c>
      <c r="B66" s="307" t="s">
        <v>299</v>
      </c>
      <c r="C66" s="308"/>
      <c r="D66" s="113">
        <v>2.6990831358813225</v>
      </c>
      <c r="E66" s="115">
        <v>1572</v>
      </c>
      <c r="F66" s="114">
        <v>1574</v>
      </c>
      <c r="G66" s="114">
        <v>1573</v>
      </c>
      <c r="H66" s="114">
        <v>1535</v>
      </c>
      <c r="I66" s="140">
        <v>1540</v>
      </c>
      <c r="J66" s="115">
        <v>32</v>
      </c>
      <c r="K66" s="116">
        <v>2.0779220779220777</v>
      </c>
    </row>
    <row r="67" spans="1:11" ht="14.1" customHeight="1" x14ac:dyDescent="0.2">
      <c r="A67" s="306" t="s">
        <v>300</v>
      </c>
      <c r="B67" s="307" t="s">
        <v>301</v>
      </c>
      <c r="C67" s="308"/>
      <c r="D67" s="113">
        <v>1.5109371244119365</v>
      </c>
      <c r="E67" s="115">
        <v>880</v>
      </c>
      <c r="F67" s="114">
        <v>877</v>
      </c>
      <c r="G67" s="114">
        <v>860</v>
      </c>
      <c r="H67" s="114">
        <v>837</v>
      </c>
      <c r="I67" s="140">
        <v>848</v>
      </c>
      <c r="J67" s="115">
        <v>32</v>
      </c>
      <c r="K67" s="116">
        <v>3.7735849056603774</v>
      </c>
    </row>
    <row r="68" spans="1:11" ht="14.1" customHeight="1" x14ac:dyDescent="0.2">
      <c r="A68" s="306" t="s">
        <v>302</v>
      </c>
      <c r="B68" s="307" t="s">
        <v>303</v>
      </c>
      <c r="C68" s="308"/>
      <c r="D68" s="113">
        <v>0.64386525188008659</v>
      </c>
      <c r="E68" s="115">
        <v>375</v>
      </c>
      <c r="F68" s="114">
        <v>380</v>
      </c>
      <c r="G68" s="114">
        <v>380</v>
      </c>
      <c r="H68" s="114">
        <v>372</v>
      </c>
      <c r="I68" s="140">
        <v>371</v>
      </c>
      <c r="J68" s="115">
        <v>4</v>
      </c>
      <c r="K68" s="116">
        <v>1.0781671159029649</v>
      </c>
    </row>
    <row r="69" spans="1:11" ht="14.1" customHeight="1" x14ac:dyDescent="0.2">
      <c r="A69" s="306">
        <v>83</v>
      </c>
      <c r="B69" s="307" t="s">
        <v>304</v>
      </c>
      <c r="C69" s="308"/>
      <c r="D69" s="113">
        <v>6.2944267023797256</v>
      </c>
      <c r="E69" s="115">
        <v>3666</v>
      </c>
      <c r="F69" s="114">
        <v>3704</v>
      </c>
      <c r="G69" s="114">
        <v>3734</v>
      </c>
      <c r="H69" s="114">
        <v>3660</v>
      </c>
      <c r="I69" s="140">
        <v>3660</v>
      </c>
      <c r="J69" s="115">
        <v>6</v>
      </c>
      <c r="K69" s="116">
        <v>0.16393442622950818</v>
      </c>
    </row>
    <row r="70" spans="1:11" ht="14.1" customHeight="1" x14ac:dyDescent="0.2">
      <c r="A70" s="306" t="s">
        <v>305</v>
      </c>
      <c r="B70" s="307" t="s">
        <v>306</v>
      </c>
      <c r="C70" s="308"/>
      <c r="D70" s="113">
        <v>5.406751141787713</v>
      </c>
      <c r="E70" s="115">
        <v>3149</v>
      </c>
      <c r="F70" s="114">
        <v>3192</v>
      </c>
      <c r="G70" s="114">
        <v>3226</v>
      </c>
      <c r="H70" s="114">
        <v>3160</v>
      </c>
      <c r="I70" s="140">
        <v>3164</v>
      </c>
      <c r="J70" s="115">
        <v>-15</v>
      </c>
      <c r="K70" s="116">
        <v>-0.47408343868520858</v>
      </c>
    </row>
    <row r="71" spans="1:11" ht="14.1" customHeight="1" x14ac:dyDescent="0.2">
      <c r="A71" s="306"/>
      <c r="B71" s="307" t="s">
        <v>307</v>
      </c>
      <c r="C71" s="308"/>
      <c r="D71" s="113">
        <v>3.8202671611551802</v>
      </c>
      <c r="E71" s="115">
        <v>2225</v>
      </c>
      <c r="F71" s="114">
        <v>2247</v>
      </c>
      <c r="G71" s="114">
        <v>2255</v>
      </c>
      <c r="H71" s="114">
        <v>2209</v>
      </c>
      <c r="I71" s="140">
        <v>2201</v>
      </c>
      <c r="J71" s="115">
        <v>24</v>
      </c>
      <c r="K71" s="116">
        <v>1.0904134484325307</v>
      </c>
    </row>
    <row r="72" spans="1:11" ht="14.1" customHeight="1" x14ac:dyDescent="0.2">
      <c r="A72" s="306">
        <v>84</v>
      </c>
      <c r="B72" s="307" t="s">
        <v>308</v>
      </c>
      <c r="C72" s="308"/>
      <c r="D72" s="113">
        <v>1.4645788262765702</v>
      </c>
      <c r="E72" s="115">
        <v>853</v>
      </c>
      <c r="F72" s="114">
        <v>856</v>
      </c>
      <c r="G72" s="114">
        <v>831</v>
      </c>
      <c r="H72" s="114">
        <v>802</v>
      </c>
      <c r="I72" s="140">
        <v>818</v>
      </c>
      <c r="J72" s="115">
        <v>35</v>
      </c>
      <c r="K72" s="116">
        <v>4.2787286063569683</v>
      </c>
    </row>
    <row r="73" spans="1:11" ht="14.1" customHeight="1" x14ac:dyDescent="0.2">
      <c r="A73" s="306" t="s">
        <v>309</v>
      </c>
      <c r="B73" s="307" t="s">
        <v>310</v>
      </c>
      <c r="C73" s="308"/>
      <c r="D73" s="113">
        <v>0.68335565399539855</v>
      </c>
      <c r="E73" s="115">
        <v>398</v>
      </c>
      <c r="F73" s="114">
        <v>397</v>
      </c>
      <c r="G73" s="114">
        <v>381</v>
      </c>
      <c r="H73" s="114">
        <v>387</v>
      </c>
      <c r="I73" s="140">
        <v>402</v>
      </c>
      <c r="J73" s="115">
        <v>-4</v>
      </c>
      <c r="K73" s="116">
        <v>-0.99502487562189057</v>
      </c>
    </row>
    <row r="74" spans="1:11" ht="14.1" customHeight="1" x14ac:dyDescent="0.2">
      <c r="A74" s="306" t="s">
        <v>311</v>
      </c>
      <c r="B74" s="307" t="s">
        <v>312</v>
      </c>
      <c r="C74" s="308"/>
      <c r="D74" s="113">
        <v>6.5245012190515442E-2</v>
      </c>
      <c r="E74" s="115">
        <v>38</v>
      </c>
      <c r="F74" s="114">
        <v>37</v>
      </c>
      <c r="G74" s="114">
        <v>37</v>
      </c>
      <c r="H74" s="114">
        <v>32</v>
      </c>
      <c r="I74" s="140">
        <v>33</v>
      </c>
      <c r="J74" s="115">
        <v>5</v>
      </c>
      <c r="K74" s="116">
        <v>15.151515151515152</v>
      </c>
    </row>
    <row r="75" spans="1:11" ht="14.1" customHeight="1" x14ac:dyDescent="0.2">
      <c r="A75" s="306" t="s">
        <v>313</v>
      </c>
      <c r="B75" s="307" t="s">
        <v>314</v>
      </c>
      <c r="C75" s="308"/>
      <c r="D75" s="113">
        <v>0.23179149067683116</v>
      </c>
      <c r="E75" s="115">
        <v>135</v>
      </c>
      <c r="F75" s="114">
        <v>135</v>
      </c>
      <c r="G75" s="114">
        <v>133</v>
      </c>
      <c r="H75" s="114">
        <v>120</v>
      </c>
      <c r="I75" s="140">
        <v>113</v>
      </c>
      <c r="J75" s="115">
        <v>22</v>
      </c>
      <c r="K75" s="116">
        <v>19.469026548672566</v>
      </c>
    </row>
    <row r="76" spans="1:11" ht="14.1" customHeight="1" x14ac:dyDescent="0.2">
      <c r="A76" s="306">
        <v>91</v>
      </c>
      <c r="B76" s="307" t="s">
        <v>315</v>
      </c>
      <c r="C76" s="308"/>
      <c r="D76" s="113" t="s">
        <v>513</v>
      </c>
      <c r="E76" s="115" t="s">
        <v>513</v>
      </c>
      <c r="F76" s="114" t="s">
        <v>513</v>
      </c>
      <c r="G76" s="114" t="s">
        <v>513</v>
      </c>
      <c r="H76" s="114" t="s">
        <v>513</v>
      </c>
      <c r="I76" s="140" t="s">
        <v>513</v>
      </c>
      <c r="J76" s="115" t="s">
        <v>513</v>
      </c>
      <c r="K76" s="116" t="s">
        <v>513</v>
      </c>
    </row>
    <row r="77" spans="1:11" ht="14.1" customHeight="1" x14ac:dyDescent="0.2">
      <c r="A77" s="306">
        <v>92</v>
      </c>
      <c r="B77" s="307" t="s">
        <v>316</v>
      </c>
      <c r="C77" s="308"/>
      <c r="D77" s="113">
        <v>0.80354383434634802</v>
      </c>
      <c r="E77" s="115">
        <v>468</v>
      </c>
      <c r="F77" s="114">
        <v>471</v>
      </c>
      <c r="G77" s="114">
        <v>475</v>
      </c>
      <c r="H77" s="114">
        <v>471</v>
      </c>
      <c r="I77" s="140">
        <v>460</v>
      </c>
      <c r="J77" s="115">
        <v>8</v>
      </c>
      <c r="K77" s="116">
        <v>1.7391304347826086</v>
      </c>
    </row>
    <row r="78" spans="1:11" ht="14.1" customHeight="1" x14ac:dyDescent="0.2">
      <c r="A78" s="306">
        <v>93</v>
      </c>
      <c r="B78" s="307" t="s">
        <v>317</v>
      </c>
      <c r="C78" s="308"/>
      <c r="D78" s="113">
        <v>0.16654647848631571</v>
      </c>
      <c r="E78" s="115">
        <v>97</v>
      </c>
      <c r="F78" s="114">
        <v>95</v>
      </c>
      <c r="G78" s="114">
        <v>101</v>
      </c>
      <c r="H78" s="114">
        <v>105</v>
      </c>
      <c r="I78" s="140">
        <v>98</v>
      </c>
      <c r="J78" s="115">
        <v>-1</v>
      </c>
      <c r="K78" s="116">
        <v>-1.0204081632653061</v>
      </c>
    </row>
    <row r="79" spans="1:11" ht="14.1" customHeight="1" x14ac:dyDescent="0.2">
      <c r="A79" s="306">
        <v>94</v>
      </c>
      <c r="B79" s="307" t="s">
        <v>318</v>
      </c>
      <c r="C79" s="308"/>
      <c r="D79" s="113">
        <v>0.20947082861165481</v>
      </c>
      <c r="E79" s="115">
        <v>122</v>
      </c>
      <c r="F79" s="114">
        <v>124</v>
      </c>
      <c r="G79" s="114">
        <v>124</v>
      </c>
      <c r="H79" s="114">
        <v>123</v>
      </c>
      <c r="I79" s="140">
        <v>130</v>
      </c>
      <c r="J79" s="115">
        <v>-8</v>
      </c>
      <c r="K79" s="116">
        <v>-6.1538461538461542</v>
      </c>
    </row>
    <row r="80" spans="1:11" ht="14.1" customHeight="1" x14ac:dyDescent="0.2">
      <c r="A80" s="306" t="s">
        <v>319</v>
      </c>
      <c r="B80" s="307" t="s">
        <v>320</v>
      </c>
      <c r="C80" s="308"/>
      <c r="D80" s="113" t="s">
        <v>513</v>
      </c>
      <c r="E80" s="115" t="s">
        <v>513</v>
      </c>
      <c r="F80" s="114" t="s">
        <v>513</v>
      </c>
      <c r="G80" s="114" t="s">
        <v>513</v>
      </c>
      <c r="H80" s="114" t="s">
        <v>513</v>
      </c>
      <c r="I80" s="140" t="s">
        <v>513</v>
      </c>
      <c r="J80" s="115" t="s">
        <v>513</v>
      </c>
      <c r="K80" s="116" t="s">
        <v>513</v>
      </c>
    </row>
    <row r="81" spans="1:11" ht="14.1" customHeight="1" x14ac:dyDescent="0.2">
      <c r="A81" s="310" t="s">
        <v>321</v>
      </c>
      <c r="B81" s="311" t="s">
        <v>224</v>
      </c>
      <c r="C81" s="312"/>
      <c r="D81" s="125">
        <v>0.22664056866179047</v>
      </c>
      <c r="E81" s="143">
        <v>132</v>
      </c>
      <c r="F81" s="144">
        <v>133</v>
      </c>
      <c r="G81" s="144">
        <v>131</v>
      </c>
      <c r="H81" s="144">
        <v>123</v>
      </c>
      <c r="I81" s="145">
        <v>124</v>
      </c>
      <c r="J81" s="143">
        <v>8</v>
      </c>
      <c r="K81" s="146">
        <v>6.4516129032258061</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20" t="s">
        <v>323</v>
      </c>
      <c r="B85" s="620"/>
      <c r="C85" s="620"/>
      <c r="D85" s="620"/>
      <c r="E85" s="620"/>
      <c r="F85" s="620"/>
      <c r="G85" s="620"/>
      <c r="H85" s="620"/>
      <c r="I85" s="620"/>
      <c r="J85" s="620"/>
      <c r="K85" s="620"/>
    </row>
    <row r="86" spans="1:11" ht="22.5" customHeight="1" x14ac:dyDescent="0.2">
      <c r="A86" s="620"/>
      <c r="B86" s="620"/>
      <c r="C86" s="620"/>
      <c r="D86" s="620"/>
      <c r="E86" s="620"/>
      <c r="F86" s="620"/>
      <c r="G86" s="620"/>
      <c r="H86" s="620"/>
      <c r="I86" s="620"/>
      <c r="J86" s="620"/>
      <c r="K86" s="620"/>
    </row>
    <row r="87" spans="1:11" ht="18" customHeight="1" x14ac:dyDescent="0.2">
      <c r="A87" s="621"/>
      <c r="B87" s="621"/>
      <c r="C87" s="621"/>
      <c r="D87" s="621"/>
      <c r="E87" s="621"/>
      <c r="F87" s="621"/>
      <c r="G87" s="621"/>
      <c r="H87" s="621"/>
      <c r="I87" s="621"/>
      <c r="J87" s="621"/>
      <c r="K87" s="621"/>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85:K85"/>
    <mergeCell ref="A86:K86"/>
    <mergeCell ref="A87:K87"/>
    <mergeCell ref="A3:K3"/>
    <mergeCell ref="A4:K4"/>
    <mergeCell ref="A5:E5"/>
    <mergeCell ref="A7:C10"/>
    <mergeCell ref="D7:D10"/>
    <mergeCell ref="E7:I7"/>
    <mergeCell ref="J7:K8"/>
    <mergeCell ref="E8:E9"/>
    <mergeCell ref="F8:F9"/>
    <mergeCell ref="G8:G9"/>
    <mergeCell ref="H8:H9"/>
    <mergeCell ref="I8:I9"/>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92" t="s">
        <v>97</v>
      </c>
      <c r="E8" s="592" t="s">
        <v>98</v>
      </c>
      <c r="F8" s="592" t="s">
        <v>99</v>
      </c>
      <c r="G8" s="592" t="s">
        <v>100</v>
      </c>
      <c r="H8" s="592" t="s">
        <v>101</v>
      </c>
      <c r="I8" s="590"/>
      <c r="J8" s="591"/>
      <c r="K8"/>
      <c r="L8"/>
      <c r="M8"/>
      <c r="N8"/>
      <c r="O8"/>
      <c r="P8"/>
    </row>
    <row r="9" spans="1:16" ht="12" customHeight="1" x14ac:dyDescent="0.2">
      <c r="A9" s="578"/>
      <c r="B9" s="579"/>
      <c r="C9" s="583"/>
      <c r="D9" s="593"/>
      <c r="E9" s="593"/>
      <c r="F9" s="593"/>
      <c r="G9" s="593"/>
      <c r="H9" s="593"/>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17029</v>
      </c>
      <c r="E12" s="114">
        <v>17676</v>
      </c>
      <c r="F12" s="114">
        <v>18017</v>
      </c>
      <c r="G12" s="114">
        <v>17868</v>
      </c>
      <c r="H12" s="140">
        <v>17413</v>
      </c>
      <c r="I12" s="115">
        <v>-384</v>
      </c>
      <c r="J12" s="116">
        <v>-2.2052489519324641</v>
      </c>
      <c r="K12"/>
      <c r="L12"/>
      <c r="M12"/>
      <c r="N12"/>
      <c r="O12"/>
      <c r="P12"/>
    </row>
    <row r="13" spans="1:16" s="110" customFormat="1" ht="14.45" customHeight="1" x14ac:dyDescent="0.2">
      <c r="A13" s="120" t="s">
        <v>105</v>
      </c>
      <c r="B13" s="119" t="s">
        <v>106</v>
      </c>
      <c r="C13" s="113">
        <v>41.13570967173645</v>
      </c>
      <c r="D13" s="115">
        <v>7005</v>
      </c>
      <c r="E13" s="114">
        <v>7171</v>
      </c>
      <c r="F13" s="114">
        <v>7283</v>
      </c>
      <c r="G13" s="114">
        <v>7148</v>
      </c>
      <c r="H13" s="140">
        <v>6972</v>
      </c>
      <c r="I13" s="115">
        <v>33</v>
      </c>
      <c r="J13" s="116">
        <v>0.47332185886402756</v>
      </c>
      <c r="K13"/>
      <c r="L13"/>
      <c r="M13"/>
      <c r="N13"/>
      <c r="O13"/>
      <c r="P13"/>
    </row>
    <row r="14" spans="1:16" s="110" customFormat="1" ht="14.45" customHeight="1" x14ac:dyDescent="0.2">
      <c r="A14" s="120"/>
      <c r="B14" s="119" t="s">
        <v>107</v>
      </c>
      <c r="C14" s="113">
        <v>58.86429032826355</v>
      </c>
      <c r="D14" s="115">
        <v>10024</v>
      </c>
      <c r="E14" s="114">
        <v>10505</v>
      </c>
      <c r="F14" s="114">
        <v>10734</v>
      </c>
      <c r="G14" s="114">
        <v>10720</v>
      </c>
      <c r="H14" s="140">
        <v>10441</v>
      </c>
      <c r="I14" s="115">
        <v>-417</v>
      </c>
      <c r="J14" s="116">
        <v>-3.993870318934968</v>
      </c>
      <c r="K14"/>
      <c r="L14"/>
      <c r="M14"/>
      <c r="N14"/>
      <c r="O14"/>
      <c r="P14"/>
    </row>
    <row r="15" spans="1:16" s="110" customFormat="1" ht="14.45" customHeight="1" x14ac:dyDescent="0.2">
      <c r="A15" s="118" t="s">
        <v>105</v>
      </c>
      <c r="B15" s="121" t="s">
        <v>108</v>
      </c>
      <c r="C15" s="113">
        <v>17.55828292912091</v>
      </c>
      <c r="D15" s="115">
        <v>2990</v>
      </c>
      <c r="E15" s="114">
        <v>3193</v>
      </c>
      <c r="F15" s="114">
        <v>3405</v>
      </c>
      <c r="G15" s="114">
        <v>3367</v>
      </c>
      <c r="H15" s="140">
        <v>3122</v>
      </c>
      <c r="I15" s="115">
        <v>-132</v>
      </c>
      <c r="J15" s="116">
        <v>-4.2280589365791164</v>
      </c>
      <c r="K15"/>
      <c r="L15"/>
      <c r="M15"/>
      <c r="N15"/>
      <c r="O15"/>
      <c r="P15"/>
    </row>
    <row r="16" spans="1:16" s="110" customFormat="1" ht="14.45" customHeight="1" x14ac:dyDescent="0.2">
      <c r="A16" s="118"/>
      <c r="B16" s="121" t="s">
        <v>109</v>
      </c>
      <c r="C16" s="113">
        <v>46.890598390980095</v>
      </c>
      <c r="D16" s="115">
        <v>7985</v>
      </c>
      <c r="E16" s="114">
        <v>8341</v>
      </c>
      <c r="F16" s="114">
        <v>8547</v>
      </c>
      <c r="G16" s="114">
        <v>8482</v>
      </c>
      <c r="H16" s="140">
        <v>8361</v>
      </c>
      <c r="I16" s="115">
        <v>-376</v>
      </c>
      <c r="J16" s="116">
        <v>-4.4970697285013754</v>
      </c>
      <c r="K16"/>
      <c r="L16"/>
      <c r="M16"/>
      <c r="N16"/>
      <c r="O16"/>
      <c r="P16"/>
    </row>
    <row r="17" spans="1:16" s="110" customFormat="1" ht="14.45" customHeight="1" x14ac:dyDescent="0.2">
      <c r="A17" s="118"/>
      <c r="B17" s="121" t="s">
        <v>110</v>
      </c>
      <c r="C17" s="113">
        <v>20.077514827646954</v>
      </c>
      <c r="D17" s="115">
        <v>3419</v>
      </c>
      <c r="E17" s="114">
        <v>3462</v>
      </c>
      <c r="F17" s="114">
        <v>3406</v>
      </c>
      <c r="G17" s="114">
        <v>3377</v>
      </c>
      <c r="H17" s="140">
        <v>3354</v>
      </c>
      <c r="I17" s="115">
        <v>65</v>
      </c>
      <c r="J17" s="116">
        <v>1.9379844961240309</v>
      </c>
      <c r="K17"/>
      <c r="L17"/>
      <c r="M17"/>
      <c r="N17"/>
      <c r="O17"/>
      <c r="P17"/>
    </row>
    <row r="18" spans="1:16" s="110" customFormat="1" ht="14.45" customHeight="1" x14ac:dyDescent="0.2">
      <c r="A18" s="120"/>
      <c r="B18" s="121" t="s">
        <v>111</v>
      </c>
      <c r="C18" s="113">
        <v>15.47360385225204</v>
      </c>
      <c r="D18" s="115">
        <v>2635</v>
      </c>
      <c r="E18" s="114">
        <v>2680</v>
      </c>
      <c r="F18" s="114">
        <v>2659</v>
      </c>
      <c r="G18" s="114">
        <v>2642</v>
      </c>
      <c r="H18" s="140">
        <v>2576</v>
      </c>
      <c r="I18" s="115">
        <v>59</v>
      </c>
      <c r="J18" s="116">
        <v>2.2903726708074532</v>
      </c>
      <c r="K18"/>
      <c r="L18"/>
      <c r="M18"/>
      <c r="N18"/>
      <c r="O18"/>
      <c r="P18"/>
    </row>
    <row r="19" spans="1:16" s="110" customFormat="1" ht="14.45" customHeight="1" x14ac:dyDescent="0.2">
      <c r="A19" s="120"/>
      <c r="B19" s="121" t="s">
        <v>112</v>
      </c>
      <c r="C19" s="113">
        <v>1.3506371483939164</v>
      </c>
      <c r="D19" s="115">
        <v>230</v>
      </c>
      <c r="E19" s="114">
        <v>231</v>
      </c>
      <c r="F19" s="114">
        <v>238</v>
      </c>
      <c r="G19" s="114">
        <v>223</v>
      </c>
      <c r="H19" s="140">
        <v>197</v>
      </c>
      <c r="I19" s="115">
        <v>33</v>
      </c>
      <c r="J19" s="116">
        <v>16.751269035532996</v>
      </c>
      <c r="K19"/>
      <c r="L19"/>
      <c r="M19"/>
      <c r="N19"/>
      <c r="O19"/>
      <c r="P19"/>
    </row>
    <row r="20" spans="1:16" s="110" customFormat="1" ht="14.45" customHeight="1" x14ac:dyDescent="0.2">
      <c r="A20" s="120" t="s">
        <v>113</v>
      </c>
      <c r="B20" s="119" t="s">
        <v>116</v>
      </c>
      <c r="C20" s="113">
        <v>86.458394503494034</v>
      </c>
      <c r="D20" s="115">
        <v>14723</v>
      </c>
      <c r="E20" s="114">
        <v>15297</v>
      </c>
      <c r="F20" s="114">
        <v>15582</v>
      </c>
      <c r="G20" s="114">
        <v>15471</v>
      </c>
      <c r="H20" s="140">
        <v>15080</v>
      </c>
      <c r="I20" s="115">
        <v>-357</v>
      </c>
      <c r="J20" s="116">
        <v>-2.3673740053050398</v>
      </c>
      <c r="K20"/>
      <c r="L20"/>
      <c r="M20"/>
      <c r="N20"/>
      <c r="O20"/>
      <c r="P20"/>
    </row>
    <row r="21" spans="1:16" s="110" customFormat="1" ht="14.45" customHeight="1" x14ac:dyDescent="0.2">
      <c r="A21" s="123"/>
      <c r="B21" s="124" t="s">
        <v>117</v>
      </c>
      <c r="C21" s="125">
        <v>13.259733395971578</v>
      </c>
      <c r="D21" s="143">
        <v>2258</v>
      </c>
      <c r="E21" s="144">
        <v>2332</v>
      </c>
      <c r="F21" s="144">
        <v>2389</v>
      </c>
      <c r="G21" s="144">
        <v>2349</v>
      </c>
      <c r="H21" s="145">
        <v>2286</v>
      </c>
      <c r="I21" s="143">
        <v>-28</v>
      </c>
      <c r="J21" s="146">
        <v>-1.2248468941382327</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380155</v>
      </c>
      <c r="E23" s="114">
        <v>395139</v>
      </c>
      <c r="F23" s="114">
        <v>399145</v>
      </c>
      <c r="G23" s="114">
        <v>399832</v>
      </c>
      <c r="H23" s="140">
        <v>393011</v>
      </c>
      <c r="I23" s="115">
        <v>-12856</v>
      </c>
      <c r="J23" s="116">
        <v>-3.2711552602853353</v>
      </c>
      <c r="K23"/>
      <c r="L23"/>
      <c r="M23"/>
      <c r="N23"/>
      <c r="O23"/>
      <c r="P23"/>
    </row>
    <row r="24" spans="1:16" s="110" customFormat="1" ht="14.45" customHeight="1" x14ac:dyDescent="0.2">
      <c r="A24" s="120" t="s">
        <v>105</v>
      </c>
      <c r="B24" s="119" t="s">
        <v>106</v>
      </c>
      <c r="C24" s="113">
        <v>40.319869526903503</v>
      </c>
      <c r="D24" s="115">
        <v>153278</v>
      </c>
      <c r="E24" s="114">
        <v>158105</v>
      </c>
      <c r="F24" s="114">
        <v>159703</v>
      </c>
      <c r="G24" s="114">
        <v>159216</v>
      </c>
      <c r="H24" s="140">
        <v>156372</v>
      </c>
      <c r="I24" s="115">
        <v>-3094</v>
      </c>
      <c r="J24" s="116">
        <v>-1.9786150973320031</v>
      </c>
      <c r="K24"/>
      <c r="L24"/>
      <c r="M24"/>
      <c r="N24"/>
      <c r="O24"/>
      <c r="P24"/>
    </row>
    <row r="25" spans="1:16" s="110" customFormat="1" ht="14.45" customHeight="1" x14ac:dyDescent="0.2">
      <c r="A25" s="120"/>
      <c r="B25" s="119" t="s">
        <v>107</v>
      </c>
      <c r="C25" s="113">
        <v>59.680130473096497</v>
      </c>
      <c r="D25" s="115">
        <v>226877</v>
      </c>
      <c r="E25" s="114">
        <v>237034</v>
      </c>
      <c r="F25" s="114">
        <v>239442</v>
      </c>
      <c r="G25" s="114">
        <v>240616</v>
      </c>
      <c r="H25" s="140">
        <v>236639</v>
      </c>
      <c r="I25" s="115">
        <v>-9762</v>
      </c>
      <c r="J25" s="116">
        <v>-4.1252709823824478</v>
      </c>
      <c r="K25"/>
      <c r="L25"/>
      <c r="M25"/>
      <c r="N25"/>
      <c r="O25"/>
      <c r="P25"/>
    </row>
    <row r="26" spans="1:16" s="110" customFormat="1" ht="14.45" customHeight="1" x14ac:dyDescent="0.2">
      <c r="A26" s="118" t="s">
        <v>105</v>
      </c>
      <c r="B26" s="121" t="s">
        <v>108</v>
      </c>
      <c r="C26" s="113">
        <v>17.372124528152991</v>
      </c>
      <c r="D26" s="115">
        <v>66041</v>
      </c>
      <c r="E26" s="114">
        <v>70375</v>
      </c>
      <c r="F26" s="114">
        <v>71566</v>
      </c>
      <c r="G26" s="114">
        <v>73610</v>
      </c>
      <c r="H26" s="140">
        <v>70778</v>
      </c>
      <c r="I26" s="115">
        <v>-4737</v>
      </c>
      <c r="J26" s="116">
        <v>-6.6927576365537318</v>
      </c>
      <c r="K26"/>
      <c r="L26"/>
      <c r="M26"/>
      <c r="N26"/>
      <c r="O26"/>
      <c r="P26"/>
    </row>
    <row r="27" spans="1:16" s="110" customFormat="1" ht="14.45" customHeight="1" x14ac:dyDescent="0.2">
      <c r="A27" s="118"/>
      <c r="B27" s="121" t="s">
        <v>109</v>
      </c>
      <c r="C27" s="113">
        <v>46.862200944351649</v>
      </c>
      <c r="D27" s="115">
        <v>178149</v>
      </c>
      <c r="E27" s="114">
        <v>186195</v>
      </c>
      <c r="F27" s="114">
        <v>188380</v>
      </c>
      <c r="G27" s="114">
        <v>188153</v>
      </c>
      <c r="H27" s="140">
        <v>186486</v>
      </c>
      <c r="I27" s="115">
        <v>-8337</v>
      </c>
      <c r="J27" s="116">
        <v>-4.4705768797657734</v>
      </c>
      <c r="K27"/>
      <c r="L27"/>
      <c r="M27"/>
      <c r="N27"/>
      <c r="O27"/>
      <c r="P27"/>
    </row>
    <row r="28" spans="1:16" s="110" customFormat="1" ht="14.45" customHeight="1" x14ac:dyDescent="0.2">
      <c r="A28" s="118"/>
      <c r="B28" s="121" t="s">
        <v>110</v>
      </c>
      <c r="C28" s="113">
        <v>19.586747510883718</v>
      </c>
      <c r="D28" s="115">
        <v>74460</v>
      </c>
      <c r="E28" s="114">
        <v>75716</v>
      </c>
      <c r="F28" s="114">
        <v>76406</v>
      </c>
      <c r="G28" s="114">
        <v>76039</v>
      </c>
      <c r="H28" s="140">
        <v>75063</v>
      </c>
      <c r="I28" s="115">
        <v>-603</v>
      </c>
      <c r="J28" s="116">
        <v>-0.80332520682626596</v>
      </c>
      <c r="K28"/>
      <c r="L28"/>
      <c r="M28"/>
      <c r="N28"/>
      <c r="O28"/>
      <c r="P28"/>
    </row>
    <row r="29" spans="1:16" s="110" customFormat="1" ht="14.45" customHeight="1" x14ac:dyDescent="0.2">
      <c r="A29" s="118"/>
      <c r="B29" s="121" t="s">
        <v>111</v>
      </c>
      <c r="C29" s="113">
        <v>16.178663966013861</v>
      </c>
      <c r="D29" s="115">
        <v>61504</v>
      </c>
      <c r="E29" s="114">
        <v>62852</v>
      </c>
      <c r="F29" s="114">
        <v>62793</v>
      </c>
      <c r="G29" s="114">
        <v>62030</v>
      </c>
      <c r="H29" s="140">
        <v>60684</v>
      </c>
      <c r="I29" s="115">
        <v>820</v>
      </c>
      <c r="J29" s="116">
        <v>1.3512622767121483</v>
      </c>
      <c r="K29"/>
      <c r="L29"/>
      <c r="M29"/>
      <c r="N29"/>
      <c r="O29"/>
      <c r="P29"/>
    </row>
    <row r="30" spans="1:16" s="110" customFormat="1" ht="14.45" customHeight="1" x14ac:dyDescent="0.2">
      <c r="A30" s="120"/>
      <c r="B30" s="121" t="s">
        <v>112</v>
      </c>
      <c r="C30" s="113">
        <v>1.5401612500164406</v>
      </c>
      <c r="D30" s="115">
        <v>5855</v>
      </c>
      <c r="E30" s="114">
        <v>5988</v>
      </c>
      <c r="F30" s="114">
        <v>6252</v>
      </c>
      <c r="G30" s="114">
        <v>5475</v>
      </c>
      <c r="H30" s="140">
        <v>5360</v>
      </c>
      <c r="I30" s="115">
        <v>495</v>
      </c>
      <c r="J30" s="116">
        <v>9.2350746268656714</v>
      </c>
      <c r="K30"/>
      <c r="L30"/>
      <c r="M30"/>
      <c r="N30"/>
      <c r="O30"/>
      <c r="P30"/>
    </row>
    <row r="31" spans="1:16" s="110" customFormat="1" ht="14.45" customHeight="1" x14ac:dyDescent="0.2">
      <c r="A31" s="120" t="s">
        <v>113</v>
      </c>
      <c r="B31" s="119" t="s">
        <v>116</v>
      </c>
      <c r="C31" s="113">
        <v>88.824821454406759</v>
      </c>
      <c r="D31" s="115">
        <v>337672</v>
      </c>
      <c r="E31" s="114">
        <v>351094</v>
      </c>
      <c r="F31" s="114">
        <v>355279</v>
      </c>
      <c r="G31" s="114">
        <v>356564</v>
      </c>
      <c r="H31" s="140">
        <v>351162</v>
      </c>
      <c r="I31" s="115">
        <v>-13490</v>
      </c>
      <c r="J31" s="116">
        <v>-3.8415318286147135</v>
      </c>
      <c r="K31"/>
      <c r="L31"/>
      <c r="M31"/>
      <c r="N31"/>
      <c r="O31"/>
      <c r="P31"/>
    </row>
    <row r="32" spans="1:16" s="110" customFormat="1" ht="14.45" customHeight="1" x14ac:dyDescent="0.2">
      <c r="A32" s="123"/>
      <c r="B32" s="124" t="s">
        <v>117</v>
      </c>
      <c r="C32" s="125">
        <v>10.977101445463035</v>
      </c>
      <c r="D32" s="143">
        <v>41730</v>
      </c>
      <c r="E32" s="144">
        <v>43264</v>
      </c>
      <c r="F32" s="144">
        <v>43077</v>
      </c>
      <c r="G32" s="144">
        <v>42486</v>
      </c>
      <c r="H32" s="145">
        <v>41087</v>
      </c>
      <c r="I32" s="143">
        <v>643</v>
      </c>
      <c r="J32" s="146">
        <v>1.5649718889186361</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6415440</v>
      </c>
      <c r="E34" s="114">
        <v>6666510</v>
      </c>
      <c r="F34" s="114">
        <v>6669878</v>
      </c>
      <c r="G34" s="114">
        <v>6713473</v>
      </c>
      <c r="H34" s="140">
        <v>6597783</v>
      </c>
      <c r="I34" s="115">
        <v>-182343</v>
      </c>
      <c r="J34" s="116">
        <v>-2.7637010795899166</v>
      </c>
      <c r="K34"/>
      <c r="L34"/>
      <c r="M34"/>
      <c r="N34"/>
      <c r="O34"/>
      <c r="P34"/>
    </row>
    <row r="35" spans="1:16" s="110" customFormat="1" ht="14.45" customHeight="1" x14ac:dyDescent="0.2">
      <c r="A35" s="120" t="s">
        <v>105</v>
      </c>
      <c r="B35" s="119" t="s">
        <v>106</v>
      </c>
      <c r="C35" s="113">
        <v>40.899221253725386</v>
      </c>
      <c r="D35" s="115">
        <v>2623865</v>
      </c>
      <c r="E35" s="114">
        <v>2714871</v>
      </c>
      <c r="F35" s="114">
        <v>2714736</v>
      </c>
      <c r="G35" s="114">
        <v>2719585</v>
      </c>
      <c r="H35" s="140">
        <v>2663168</v>
      </c>
      <c r="I35" s="115">
        <v>-39303</v>
      </c>
      <c r="J35" s="116">
        <v>-1.47579874795732</v>
      </c>
      <c r="K35"/>
      <c r="L35"/>
      <c r="M35"/>
      <c r="N35"/>
      <c r="O35"/>
      <c r="P35"/>
    </row>
    <row r="36" spans="1:16" s="110" customFormat="1" ht="14.45" customHeight="1" x14ac:dyDescent="0.2">
      <c r="A36" s="120"/>
      <c r="B36" s="119" t="s">
        <v>107</v>
      </c>
      <c r="C36" s="113">
        <v>59.100778746274614</v>
      </c>
      <c r="D36" s="115">
        <v>3791575</v>
      </c>
      <c r="E36" s="114">
        <v>3951639</v>
      </c>
      <c r="F36" s="114">
        <v>3955142</v>
      </c>
      <c r="G36" s="114">
        <v>3993888</v>
      </c>
      <c r="H36" s="140">
        <v>3934615</v>
      </c>
      <c r="I36" s="115">
        <v>-143040</v>
      </c>
      <c r="J36" s="116">
        <v>-3.6354255753104181</v>
      </c>
      <c r="K36"/>
      <c r="L36"/>
      <c r="M36"/>
      <c r="N36"/>
      <c r="O36"/>
      <c r="P36"/>
    </row>
    <row r="37" spans="1:16" s="110" customFormat="1" ht="14.45" customHeight="1" x14ac:dyDescent="0.2">
      <c r="A37" s="118" t="s">
        <v>105</v>
      </c>
      <c r="B37" s="121" t="s">
        <v>108</v>
      </c>
      <c r="C37" s="113">
        <v>17.695200952701608</v>
      </c>
      <c r="D37" s="115">
        <v>1135225</v>
      </c>
      <c r="E37" s="114">
        <v>1207051</v>
      </c>
      <c r="F37" s="114">
        <v>1198554</v>
      </c>
      <c r="G37" s="114">
        <v>1240398</v>
      </c>
      <c r="H37" s="140">
        <v>1176945</v>
      </c>
      <c r="I37" s="115">
        <v>-41720</v>
      </c>
      <c r="J37" s="116">
        <v>-3.5447705712671365</v>
      </c>
      <c r="K37"/>
      <c r="L37"/>
      <c r="M37"/>
      <c r="N37"/>
      <c r="O37"/>
      <c r="P37"/>
    </row>
    <row r="38" spans="1:16" s="110" customFormat="1" ht="14.45" customHeight="1" x14ac:dyDescent="0.2">
      <c r="A38" s="118"/>
      <c r="B38" s="121" t="s">
        <v>109</v>
      </c>
      <c r="C38" s="113">
        <v>49.277399523649194</v>
      </c>
      <c r="D38" s="115">
        <v>3161362</v>
      </c>
      <c r="E38" s="114">
        <v>3298402</v>
      </c>
      <c r="F38" s="114">
        <v>3311797</v>
      </c>
      <c r="G38" s="114">
        <v>3326634</v>
      </c>
      <c r="H38" s="140">
        <v>3306303</v>
      </c>
      <c r="I38" s="115">
        <v>-144941</v>
      </c>
      <c r="J38" s="116">
        <v>-4.3837784982199155</v>
      </c>
      <c r="K38"/>
      <c r="L38"/>
      <c r="M38"/>
      <c r="N38"/>
      <c r="O38"/>
      <c r="P38"/>
    </row>
    <row r="39" spans="1:16" s="110" customFormat="1" ht="14.45" customHeight="1" x14ac:dyDescent="0.2">
      <c r="A39" s="118"/>
      <c r="B39" s="121" t="s">
        <v>110</v>
      </c>
      <c r="C39" s="113">
        <v>18.170226827777984</v>
      </c>
      <c r="D39" s="115">
        <v>1165700</v>
      </c>
      <c r="E39" s="114">
        <v>1187654</v>
      </c>
      <c r="F39" s="114">
        <v>1190909</v>
      </c>
      <c r="G39" s="114">
        <v>1188159</v>
      </c>
      <c r="H39" s="140">
        <v>1175286</v>
      </c>
      <c r="I39" s="115">
        <v>-9586</v>
      </c>
      <c r="J39" s="116">
        <v>-0.81563125911480272</v>
      </c>
      <c r="K39"/>
      <c r="L39"/>
      <c r="M39"/>
      <c r="N39"/>
      <c r="O39"/>
      <c r="P39"/>
    </row>
    <row r="40" spans="1:16" s="110" customFormat="1" ht="14.45" customHeight="1" x14ac:dyDescent="0.2">
      <c r="A40" s="120"/>
      <c r="B40" s="121" t="s">
        <v>111</v>
      </c>
      <c r="C40" s="113">
        <v>14.856845360567631</v>
      </c>
      <c r="D40" s="115">
        <v>953132</v>
      </c>
      <c r="E40" s="114">
        <v>973394</v>
      </c>
      <c r="F40" s="114">
        <v>968611</v>
      </c>
      <c r="G40" s="114">
        <v>958275</v>
      </c>
      <c r="H40" s="140">
        <v>939239</v>
      </c>
      <c r="I40" s="115">
        <v>13893</v>
      </c>
      <c r="J40" s="116">
        <v>1.4791762267111992</v>
      </c>
      <c r="K40"/>
      <c r="L40"/>
      <c r="M40"/>
      <c r="N40"/>
      <c r="O40"/>
      <c r="P40"/>
    </row>
    <row r="41" spans="1:16" s="110" customFormat="1" ht="14.45" customHeight="1" x14ac:dyDescent="0.2">
      <c r="A41" s="120"/>
      <c r="B41" s="121" t="s">
        <v>112</v>
      </c>
      <c r="C41" s="113">
        <v>1.3942301697155612</v>
      </c>
      <c r="D41" s="115">
        <v>89446</v>
      </c>
      <c r="E41" s="114">
        <v>91249</v>
      </c>
      <c r="F41" s="114">
        <v>94752</v>
      </c>
      <c r="G41" s="114">
        <v>82773</v>
      </c>
      <c r="H41" s="140">
        <v>79668</v>
      </c>
      <c r="I41" s="115">
        <v>9778</v>
      </c>
      <c r="J41" s="116">
        <v>12.273434754230054</v>
      </c>
      <c r="K41"/>
      <c r="L41"/>
      <c r="M41"/>
      <c r="N41"/>
      <c r="O41"/>
      <c r="P41"/>
    </row>
    <row r="42" spans="1:16" s="110" customFormat="1" ht="14.45" customHeight="1" x14ac:dyDescent="0.2">
      <c r="A42" s="120" t="s">
        <v>113</v>
      </c>
      <c r="B42" s="119" t="s">
        <v>116</v>
      </c>
      <c r="C42" s="113">
        <v>85.712889529011264</v>
      </c>
      <c r="D42" s="115">
        <v>5498859</v>
      </c>
      <c r="E42" s="114">
        <v>5714606</v>
      </c>
      <c r="F42" s="114">
        <v>5727794</v>
      </c>
      <c r="G42" s="114">
        <v>5772203</v>
      </c>
      <c r="H42" s="140">
        <v>5679499</v>
      </c>
      <c r="I42" s="115">
        <v>-180640</v>
      </c>
      <c r="J42" s="116">
        <v>-3.1805622291684532</v>
      </c>
      <c r="K42"/>
      <c r="L42"/>
      <c r="M42"/>
      <c r="N42"/>
      <c r="O42"/>
      <c r="P42"/>
    </row>
    <row r="43" spans="1:16" s="110" customFormat="1" ht="14.45" customHeight="1" x14ac:dyDescent="0.2">
      <c r="A43" s="123"/>
      <c r="B43" s="124" t="s">
        <v>117</v>
      </c>
      <c r="C43" s="125">
        <v>14.053533350791216</v>
      </c>
      <c r="D43" s="143">
        <v>901596</v>
      </c>
      <c r="E43" s="144">
        <v>936137</v>
      </c>
      <c r="F43" s="144">
        <v>926638</v>
      </c>
      <c r="G43" s="144">
        <v>925284</v>
      </c>
      <c r="H43" s="145">
        <v>902857</v>
      </c>
      <c r="I43" s="143">
        <v>-1261</v>
      </c>
      <c r="J43" s="146">
        <v>-0.13966774361831386</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183</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19208</v>
      </c>
      <c r="E56" s="114">
        <v>19901</v>
      </c>
      <c r="F56" s="114">
        <v>20277</v>
      </c>
      <c r="G56" s="114">
        <v>20293</v>
      </c>
      <c r="H56" s="140">
        <v>19821</v>
      </c>
      <c r="I56" s="115">
        <v>-613</v>
      </c>
      <c r="J56" s="116">
        <v>-3.0926794813581555</v>
      </c>
      <c r="K56"/>
      <c r="L56"/>
      <c r="M56"/>
      <c r="N56"/>
      <c r="O56"/>
      <c r="P56"/>
    </row>
    <row r="57" spans="1:16" s="110" customFormat="1" ht="14.45" customHeight="1" x14ac:dyDescent="0.2">
      <c r="A57" s="120" t="s">
        <v>105</v>
      </c>
      <c r="B57" s="119" t="s">
        <v>106</v>
      </c>
      <c r="C57" s="113">
        <v>41.295293627655141</v>
      </c>
      <c r="D57" s="115">
        <v>7932</v>
      </c>
      <c r="E57" s="114">
        <v>8094</v>
      </c>
      <c r="F57" s="114">
        <v>8222</v>
      </c>
      <c r="G57" s="114">
        <v>8171</v>
      </c>
      <c r="H57" s="140">
        <v>7970</v>
      </c>
      <c r="I57" s="115">
        <v>-38</v>
      </c>
      <c r="J57" s="116">
        <v>-0.47678795483061481</v>
      </c>
    </row>
    <row r="58" spans="1:16" s="110" customFormat="1" ht="14.45" customHeight="1" x14ac:dyDescent="0.2">
      <c r="A58" s="120"/>
      <c r="B58" s="119" t="s">
        <v>107</v>
      </c>
      <c r="C58" s="113">
        <v>58.704706372344859</v>
      </c>
      <c r="D58" s="115">
        <v>11276</v>
      </c>
      <c r="E58" s="114">
        <v>11807</v>
      </c>
      <c r="F58" s="114">
        <v>12055</v>
      </c>
      <c r="G58" s="114">
        <v>12122</v>
      </c>
      <c r="H58" s="140">
        <v>11851</v>
      </c>
      <c r="I58" s="115">
        <v>-575</v>
      </c>
      <c r="J58" s="116">
        <v>-4.851911231119737</v>
      </c>
    </row>
    <row r="59" spans="1:16" s="110" customFormat="1" ht="14.45" customHeight="1" x14ac:dyDescent="0.2">
      <c r="A59" s="118" t="s">
        <v>105</v>
      </c>
      <c r="B59" s="121" t="s">
        <v>108</v>
      </c>
      <c r="C59" s="113">
        <v>18.252811328613078</v>
      </c>
      <c r="D59" s="115">
        <v>3506</v>
      </c>
      <c r="E59" s="114">
        <v>3764</v>
      </c>
      <c r="F59" s="114">
        <v>3906</v>
      </c>
      <c r="G59" s="114">
        <v>3944</v>
      </c>
      <c r="H59" s="140">
        <v>3736</v>
      </c>
      <c r="I59" s="115">
        <v>-230</v>
      </c>
      <c r="J59" s="116">
        <v>-6.1563169164882225</v>
      </c>
    </row>
    <row r="60" spans="1:16" s="110" customFormat="1" ht="14.45" customHeight="1" x14ac:dyDescent="0.2">
      <c r="A60" s="118"/>
      <c r="B60" s="121" t="s">
        <v>109</v>
      </c>
      <c r="C60" s="113">
        <v>46.147438567263642</v>
      </c>
      <c r="D60" s="115">
        <v>8864</v>
      </c>
      <c r="E60" s="114">
        <v>9259</v>
      </c>
      <c r="F60" s="114">
        <v>9461</v>
      </c>
      <c r="G60" s="114">
        <v>9504</v>
      </c>
      <c r="H60" s="140">
        <v>9371</v>
      </c>
      <c r="I60" s="115">
        <v>-507</v>
      </c>
      <c r="J60" s="116">
        <v>-5.4103083982499198</v>
      </c>
    </row>
    <row r="61" spans="1:16" s="110" customFormat="1" ht="14.45" customHeight="1" x14ac:dyDescent="0.2">
      <c r="A61" s="118"/>
      <c r="B61" s="121" t="s">
        <v>110</v>
      </c>
      <c r="C61" s="113">
        <v>19.981257809246149</v>
      </c>
      <c r="D61" s="115">
        <v>3838</v>
      </c>
      <c r="E61" s="114">
        <v>3831</v>
      </c>
      <c r="F61" s="114">
        <v>3849</v>
      </c>
      <c r="G61" s="114">
        <v>3809</v>
      </c>
      <c r="H61" s="140">
        <v>3756</v>
      </c>
      <c r="I61" s="115">
        <v>82</v>
      </c>
      <c r="J61" s="116">
        <v>2.1831735889243875</v>
      </c>
    </row>
    <row r="62" spans="1:16" s="110" customFormat="1" ht="14.45" customHeight="1" x14ac:dyDescent="0.2">
      <c r="A62" s="120"/>
      <c r="B62" s="121" t="s">
        <v>111</v>
      </c>
      <c r="C62" s="113">
        <v>15.618492294877134</v>
      </c>
      <c r="D62" s="115">
        <v>3000</v>
      </c>
      <c r="E62" s="114">
        <v>3047</v>
      </c>
      <c r="F62" s="114">
        <v>3061</v>
      </c>
      <c r="G62" s="114">
        <v>3036</v>
      </c>
      <c r="H62" s="140">
        <v>2958</v>
      </c>
      <c r="I62" s="115">
        <v>42</v>
      </c>
      <c r="J62" s="116">
        <v>1.4198782961460445</v>
      </c>
    </row>
    <row r="63" spans="1:16" s="110" customFormat="1" ht="14.45" customHeight="1" x14ac:dyDescent="0.2">
      <c r="A63" s="120"/>
      <c r="B63" s="121" t="s">
        <v>112</v>
      </c>
      <c r="C63" s="113">
        <v>1.4212827988338192</v>
      </c>
      <c r="D63" s="115">
        <v>273</v>
      </c>
      <c r="E63" s="114">
        <v>283</v>
      </c>
      <c r="F63" s="114">
        <v>283</v>
      </c>
      <c r="G63" s="114">
        <v>244</v>
      </c>
      <c r="H63" s="140">
        <v>227</v>
      </c>
      <c r="I63" s="115">
        <v>46</v>
      </c>
      <c r="J63" s="116">
        <v>20.264317180616739</v>
      </c>
    </row>
    <row r="64" spans="1:16" s="110" customFormat="1" ht="14.45" customHeight="1" x14ac:dyDescent="0.2">
      <c r="A64" s="120" t="s">
        <v>113</v>
      </c>
      <c r="B64" s="119" t="s">
        <v>116</v>
      </c>
      <c r="C64" s="113">
        <v>87.807163681799253</v>
      </c>
      <c r="D64" s="115">
        <v>16866</v>
      </c>
      <c r="E64" s="114">
        <v>17521</v>
      </c>
      <c r="F64" s="114">
        <v>17842</v>
      </c>
      <c r="G64" s="114">
        <v>17866</v>
      </c>
      <c r="H64" s="140">
        <v>17491</v>
      </c>
      <c r="I64" s="115">
        <v>-625</v>
      </c>
      <c r="J64" s="116">
        <v>-3.5732662512149105</v>
      </c>
    </row>
    <row r="65" spans="1:10" s="110" customFormat="1" ht="14.45" customHeight="1" x14ac:dyDescent="0.2">
      <c r="A65" s="123"/>
      <c r="B65" s="124" t="s">
        <v>117</v>
      </c>
      <c r="C65" s="125">
        <v>11.93252811328613</v>
      </c>
      <c r="D65" s="143">
        <v>2292</v>
      </c>
      <c r="E65" s="144">
        <v>2323</v>
      </c>
      <c r="F65" s="144">
        <v>2379</v>
      </c>
      <c r="G65" s="144">
        <v>2375</v>
      </c>
      <c r="H65" s="145">
        <v>2277</v>
      </c>
      <c r="I65" s="143">
        <v>15</v>
      </c>
      <c r="J65" s="146">
        <v>0.65876152832674573</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327</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92" t="s">
        <v>97</v>
      </c>
      <c r="G8" s="592" t="s">
        <v>98</v>
      </c>
      <c r="H8" s="592" t="s">
        <v>99</v>
      </c>
      <c r="I8" s="592" t="s">
        <v>100</v>
      </c>
      <c r="J8" s="592" t="s">
        <v>101</v>
      </c>
      <c r="K8" s="590"/>
      <c r="L8" s="591"/>
    </row>
    <row r="9" spans="1:17" ht="12" customHeight="1" x14ac:dyDescent="0.2">
      <c r="A9" s="578"/>
      <c r="B9" s="579"/>
      <c r="C9" s="579"/>
      <c r="D9" s="579"/>
      <c r="E9" s="583"/>
      <c r="F9" s="593"/>
      <c r="G9" s="593"/>
      <c r="H9" s="593"/>
      <c r="I9" s="593"/>
      <c r="J9" s="593"/>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17029</v>
      </c>
      <c r="G11" s="114">
        <v>17676</v>
      </c>
      <c r="H11" s="114">
        <v>18017</v>
      </c>
      <c r="I11" s="114">
        <v>17868</v>
      </c>
      <c r="J11" s="140">
        <v>17413</v>
      </c>
      <c r="K11" s="114">
        <v>-384</v>
      </c>
      <c r="L11" s="116">
        <v>-2.2052489519324641</v>
      </c>
    </row>
    <row r="12" spans="1:17" s="110" customFormat="1" ht="24" customHeight="1" x14ac:dyDescent="0.2">
      <c r="A12" s="606" t="s">
        <v>185</v>
      </c>
      <c r="B12" s="607"/>
      <c r="C12" s="607"/>
      <c r="D12" s="608"/>
      <c r="E12" s="113">
        <v>41.13570967173645</v>
      </c>
      <c r="F12" s="115">
        <v>7005</v>
      </c>
      <c r="G12" s="114">
        <v>7171</v>
      </c>
      <c r="H12" s="114">
        <v>7283</v>
      </c>
      <c r="I12" s="114">
        <v>7148</v>
      </c>
      <c r="J12" s="140">
        <v>6972</v>
      </c>
      <c r="K12" s="114">
        <v>33</v>
      </c>
      <c r="L12" s="116">
        <v>0.47332185886402756</v>
      </c>
    </row>
    <row r="13" spans="1:17" s="110" customFormat="1" ht="15" customHeight="1" x14ac:dyDescent="0.2">
      <c r="A13" s="120"/>
      <c r="B13" s="609" t="s">
        <v>107</v>
      </c>
      <c r="C13" s="609"/>
      <c r="E13" s="113">
        <v>58.86429032826355</v>
      </c>
      <c r="F13" s="115">
        <v>10024</v>
      </c>
      <c r="G13" s="114">
        <v>10505</v>
      </c>
      <c r="H13" s="114">
        <v>10734</v>
      </c>
      <c r="I13" s="114">
        <v>10720</v>
      </c>
      <c r="J13" s="140">
        <v>10441</v>
      </c>
      <c r="K13" s="114">
        <v>-417</v>
      </c>
      <c r="L13" s="116">
        <v>-3.993870318934968</v>
      </c>
    </row>
    <row r="14" spans="1:17" s="110" customFormat="1" ht="22.5" customHeight="1" x14ac:dyDescent="0.2">
      <c r="A14" s="606" t="s">
        <v>186</v>
      </c>
      <c r="B14" s="607"/>
      <c r="C14" s="607"/>
      <c r="D14" s="608"/>
      <c r="E14" s="113">
        <v>17.55828292912091</v>
      </c>
      <c r="F14" s="115">
        <v>2990</v>
      </c>
      <c r="G14" s="114">
        <v>3193</v>
      </c>
      <c r="H14" s="114">
        <v>3405</v>
      </c>
      <c r="I14" s="114">
        <v>3367</v>
      </c>
      <c r="J14" s="140">
        <v>3122</v>
      </c>
      <c r="K14" s="114">
        <v>-132</v>
      </c>
      <c r="L14" s="116">
        <v>-4.2280589365791164</v>
      </c>
    </row>
    <row r="15" spans="1:17" s="110" customFormat="1" ht="15" customHeight="1" x14ac:dyDescent="0.2">
      <c r="A15" s="120"/>
      <c r="B15" s="119"/>
      <c r="C15" s="258" t="s">
        <v>106</v>
      </c>
      <c r="E15" s="113">
        <v>48.628762541806019</v>
      </c>
      <c r="F15" s="115">
        <v>1454</v>
      </c>
      <c r="G15" s="114">
        <v>1510</v>
      </c>
      <c r="H15" s="114">
        <v>1580</v>
      </c>
      <c r="I15" s="114">
        <v>1561</v>
      </c>
      <c r="J15" s="140">
        <v>1458</v>
      </c>
      <c r="K15" s="114">
        <v>-4</v>
      </c>
      <c r="L15" s="116">
        <v>-0.27434842249657065</v>
      </c>
    </row>
    <row r="16" spans="1:17" s="110" customFormat="1" ht="15" customHeight="1" x14ac:dyDescent="0.2">
      <c r="A16" s="120"/>
      <c r="B16" s="119"/>
      <c r="C16" s="258" t="s">
        <v>107</v>
      </c>
      <c r="E16" s="113">
        <v>51.371237458193981</v>
      </c>
      <c r="F16" s="115">
        <v>1536</v>
      </c>
      <c r="G16" s="114">
        <v>1683</v>
      </c>
      <c r="H16" s="114">
        <v>1825</v>
      </c>
      <c r="I16" s="114">
        <v>1806</v>
      </c>
      <c r="J16" s="140">
        <v>1664</v>
      </c>
      <c r="K16" s="114">
        <v>-128</v>
      </c>
      <c r="L16" s="116">
        <v>-7.6923076923076925</v>
      </c>
    </row>
    <row r="17" spans="1:12" s="110" customFormat="1" ht="15" customHeight="1" x14ac:dyDescent="0.2">
      <c r="A17" s="120"/>
      <c r="B17" s="121" t="s">
        <v>109</v>
      </c>
      <c r="C17" s="258"/>
      <c r="E17" s="113">
        <v>46.890598390980095</v>
      </c>
      <c r="F17" s="115">
        <v>7985</v>
      </c>
      <c r="G17" s="114">
        <v>8341</v>
      </c>
      <c r="H17" s="114">
        <v>8547</v>
      </c>
      <c r="I17" s="114">
        <v>8482</v>
      </c>
      <c r="J17" s="140">
        <v>8361</v>
      </c>
      <c r="K17" s="114">
        <v>-376</v>
      </c>
      <c r="L17" s="116">
        <v>-4.4970697285013754</v>
      </c>
    </row>
    <row r="18" spans="1:12" s="110" customFormat="1" ht="15" customHeight="1" x14ac:dyDescent="0.2">
      <c r="A18" s="120"/>
      <c r="B18" s="119"/>
      <c r="C18" s="258" t="s">
        <v>106</v>
      </c>
      <c r="E18" s="113">
        <v>37.370068879148405</v>
      </c>
      <c r="F18" s="115">
        <v>2984</v>
      </c>
      <c r="G18" s="114">
        <v>3093</v>
      </c>
      <c r="H18" s="114">
        <v>3169</v>
      </c>
      <c r="I18" s="114">
        <v>3081</v>
      </c>
      <c r="J18" s="140">
        <v>3046</v>
      </c>
      <c r="K18" s="114">
        <v>-62</v>
      </c>
      <c r="L18" s="116">
        <v>-2.0354563361785947</v>
      </c>
    </row>
    <row r="19" spans="1:12" s="110" customFormat="1" ht="15" customHeight="1" x14ac:dyDescent="0.2">
      <c r="A19" s="120"/>
      <c r="B19" s="119"/>
      <c r="C19" s="258" t="s">
        <v>107</v>
      </c>
      <c r="E19" s="113">
        <v>62.629931120851595</v>
      </c>
      <c r="F19" s="115">
        <v>5001</v>
      </c>
      <c r="G19" s="114">
        <v>5248</v>
      </c>
      <c r="H19" s="114">
        <v>5378</v>
      </c>
      <c r="I19" s="114">
        <v>5401</v>
      </c>
      <c r="J19" s="140">
        <v>5315</v>
      </c>
      <c r="K19" s="114">
        <v>-314</v>
      </c>
      <c r="L19" s="116">
        <v>-5.907808090310442</v>
      </c>
    </row>
    <row r="20" spans="1:12" s="110" customFormat="1" ht="15" customHeight="1" x14ac:dyDescent="0.2">
      <c r="A20" s="120"/>
      <c r="B20" s="121" t="s">
        <v>110</v>
      </c>
      <c r="C20" s="258"/>
      <c r="E20" s="113">
        <v>20.077514827646954</v>
      </c>
      <c r="F20" s="115">
        <v>3419</v>
      </c>
      <c r="G20" s="114">
        <v>3462</v>
      </c>
      <c r="H20" s="114">
        <v>3406</v>
      </c>
      <c r="I20" s="114">
        <v>3377</v>
      </c>
      <c r="J20" s="140">
        <v>3354</v>
      </c>
      <c r="K20" s="114">
        <v>65</v>
      </c>
      <c r="L20" s="116">
        <v>1.9379844961240309</v>
      </c>
    </row>
    <row r="21" spans="1:12" s="110" customFormat="1" ht="15" customHeight="1" x14ac:dyDescent="0.2">
      <c r="A21" s="120"/>
      <c r="B21" s="119"/>
      <c r="C21" s="258" t="s">
        <v>106</v>
      </c>
      <c r="E21" s="113">
        <v>33.635565954957592</v>
      </c>
      <c r="F21" s="115">
        <v>1150</v>
      </c>
      <c r="G21" s="114">
        <v>1146</v>
      </c>
      <c r="H21" s="114">
        <v>1133</v>
      </c>
      <c r="I21" s="114">
        <v>1125</v>
      </c>
      <c r="J21" s="140">
        <v>1103</v>
      </c>
      <c r="K21" s="114">
        <v>47</v>
      </c>
      <c r="L21" s="116">
        <v>4.2611060743427016</v>
      </c>
    </row>
    <row r="22" spans="1:12" s="110" customFormat="1" ht="15" customHeight="1" x14ac:dyDescent="0.2">
      <c r="A22" s="120"/>
      <c r="B22" s="119"/>
      <c r="C22" s="258" t="s">
        <v>107</v>
      </c>
      <c r="E22" s="113">
        <v>66.364434045042415</v>
      </c>
      <c r="F22" s="115">
        <v>2269</v>
      </c>
      <c r="G22" s="114">
        <v>2316</v>
      </c>
      <c r="H22" s="114">
        <v>2273</v>
      </c>
      <c r="I22" s="114">
        <v>2252</v>
      </c>
      <c r="J22" s="140">
        <v>2251</v>
      </c>
      <c r="K22" s="114">
        <v>18</v>
      </c>
      <c r="L22" s="116">
        <v>0.79964460239893376</v>
      </c>
    </row>
    <row r="23" spans="1:12" s="110" customFormat="1" ht="15" customHeight="1" x14ac:dyDescent="0.2">
      <c r="A23" s="120"/>
      <c r="B23" s="121" t="s">
        <v>111</v>
      </c>
      <c r="C23" s="258"/>
      <c r="E23" s="113">
        <v>15.47360385225204</v>
      </c>
      <c r="F23" s="115">
        <v>2635</v>
      </c>
      <c r="G23" s="114">
        <v>2680</v>
      </c>
      <c r="H23" s="114">
        <v>2659</v>
      </c>
      <c r="I23" s="114">
        <v>2642</v>
      </c>
      <c r="J23" s="140">
        <v>2576</v>
      </c>
      <c r="K23" s="114">
        <v>59</v>
      </c>
      <c r="L23" s="116">
        <v>2.2903726708074532</v>
      </c>
    </row>
    <row r="24" spans="1:12" s="110" customFormat="1" ht="15" customHeight="1" x14ac:dyDescent="0.2">
      <c r="A24" s="120"/>
      <c r="B24" s="119"/>
      <c r="C24" s="258" t="s">
        <v>106</v>
      </c>
      <c r="E24" s="113">
        <v>53.776091081593925</v>
      </c>
      <c r="F24" s="115">
        <v>1417</v>
      </c>
      <c r="G24" s="114">
        <v>1422</v>
      </c>
      <c r="H24" s="114">
        <v>1401</v>
      </c>
      <c r="I24" s="114">
        <v>1381</v>
      </c>
      <c r="J24" s="140">
        <v>1365</v>
      </c>
      <c r="K24" s="114">
        <v>52</v>
      </c>
      <c r="L24" s="116">
        <v>3.8095238095238093</v>
      </c>
    </row>
    <row r="25" spans="1:12" s="110" customFormat="1" ht="15" customHeight="1" x14ac:dyDescent="0.2">
      <c r="A25" s="120"/>
      <c r="B25" s="119"/>
      <c r="C25" s="258" t="s">
        <v>107</v>
      </c>
      <c r="E25" s="113">
        <v>46.223908918406075</v>
      </c>
      <c r="F25" s="115">
        <v>1218</v>
      </c>
      <c r="G25" s="114">
        <v>1258</v>
      </c>
      <c r="H25" s="114">
        <v>1258</v>
      </c>
      <c r="I25" s="114">
        <v>1261</v>
      </c>
      <c r="J25" s="140">
        <v>1211</v>
      </c>
      <c r="K25" s="114">
        <v>7</v>
      </c>
      <c r="L25" s="116">
        <v>0.5780346820809249</v>
      </c>
    </row>
    <row r="26" spans="1:12" s="110" customFormat="1" ht="15" customHeight="1" x14ac:dyDescent="0.2">
      <c r="A26" s="120"/>
      <c r="C26" s="121" t="s">
        <v>187</v>
      </c>
      <c r="D26" s="110" t="s">
        <v>188</v>
      </c>
      <c r="E26" s="113">
        <v>1.3506371483939164</v>
      </c>
      <c r="F26" s="115">
        <v>230</v>
      </c>
      <c r="G26" s="114">
        <v>231</v>
      </c>
      <c r="H26" s="114">
        <v>238</v>
      </c>
      <c r="I26" s="114">
        <v>223</v>
      </c>
      <c r="J26" s="140">
        <v>197</v>
      </c>
      <c r="K26" s="114">
        <v>33</v>
      </c>
      <c r="L26" s="116">
        <v>16.751269035532996</v>
      </c>
    </row>
    <row r="27" spans="1:12" s="110" customFormat="1" ht="15" customHeight="1" x14ac:dyDescent="0.2">
      <c r="A27" s="120"/>
      <c r="B27" s="119"/>
      <c r="D27" s="259" t="s">
        <v>106</v>
      </c>
      <c r="E27" s="113">
        <v>49.130434782608695</v>
      </c>
      <c r="F27" s="115">
        <v>113</v>
      </c>
      <c r="G27" s="114">
        <v>109</v>
      </c>
      <c r="H27" s="114">
        <v>109</v>
      </c>
      <c r="I27" s="114">
        <v>89</v>
      </c>
      <c r="J27" s="140">
        <v>92</v>
      </c>
      <c r="K27" s="114">
        <v>21</v>
      </c>
      <c r="L27" s="116">
        <v>22.826086956521738</v>
      </c>
    </row>
    <row r="28" spans="1:12" s="110" customFormat="1" ht="15" customHeight="1" x14ac:dyDescent="0.2">
      <c r="A28" s="120"/>
      <c r="B28" s="119"/>
      <c r="D28" s="259" t="s">
        <v>107</v>
      </c>
      <c r="E28" s="113">
        <v>50.869565217391305</v>
      </c>
      <c r="F28" s="115">
        <v>117</v>
      </c>
      <c r="G28" s="114">
        <v>122</v>
      </c>
      <c r="H28" s="114">
        <v>129</v>
      </c>
      <c r="I28" s="114">
        <v>134</v>
      </c>
      <c r="J28" s="140">
        <v>105</v>
      </c>
      <c r="K28" s="114">
        <v>12</v>
      </c>
      <c r="L28" s="116">
        <v>11.428571428571429</v>
      </c>
    </row>
    <row r="29" spans="1:12" s="110" customFormat="1" ht="24" customHeight="1" x14ac:dyDescent="0.2">
      <c r="A29" s="606" t="s">
        <v>189</v>
      </c>
      <c r="B29" s="607"/>
      <c r="C29" s="607"/>
      <c r="D29" s="608"/>
      <c r="E29" s="113">
        <v>86.458394503494034</v>
      </c>
      <c r="F29" s="115">
        <v>14723</v>
      </c>
      <c r="G29" s="114">
        <v>15297</v>
      </c>
      <c r="H29" s="114">
        <v>15582</v>
      </c>
      <c r="I29" s="114">
        <v>15471</v>
      </c>
      <c r="J29" s="140">
        <v>15080</v>
      </c>
      <c r="K29" s="114">
        <v>-357</v>
      </c>
      <c r="L29" s="116">
        <v>-2.3673740053050398</v>
      </c>
    </row>
    <row r="30" spans="1:12" s="110" customFormat="1" ht="15" customHeight="1" x14ac:dyDescent="0.2">
      <c r="A30" s="120"/>
      <c r="B30" s="119"/>
      <c r="C30" s="258" t="s">
        <v>106</v>
      </c>
      <c r="E30" s="113">
        <v>40.935950553555664</v>
      </c>
      <c r="F30" s="115">
        <v>6027</v>
      </c>
      <c r="G30" s="114">
        <v>6156</v>
      </c>
      <c r="H30" s="114">
        <v>6223</v>
      </c>
      <c r="I30" s="114">
        <v>6104</v>
      </c>
      <c r="J30" s="140">
        <v>5971</v>
      </c>
      <c r="K30" s="114">
        <v>56</v>
      </c>
      <c r="L30" s="116">
        <v>0.93786635404454866</v>
      </c>
    </row>
    <row r="31" spans="1:12" s="110" customFormat="1" ht="15" customHeight="1" x14ac:dyDescent="0.2">
      <c r="A31" s="120"/>
      <c r="B31" s="119"/>
      <c r="C31" s="258" t="s">
        <v>107</v>
      </c>
      <c r="E31" s="113">
        <v>59.064049446444336</v>
      </c>
      <c r="F31" s="115">
        <v>8696</v>
      </c>
      <c r="G31" s="114">
        <v>9141</v>
      </c>
      <c r="H31" s="114">
        <v>9359</v>
      </c>
      <c r="I31" s="114">
        <v>9367</v>
      </c>
      <c r="J31" s="140">
        <v>9109</v>
      </c>
      <c r="K31" s="114">
        <v>-413</v>
      </c>
      <c r="L31" s="116">
        <v>-4.5339773850038423</v>
      </c>
    </row>
    <row r="32" spans="1:12" s="110" customFormat="1" ht="15" customHeight="1" x14ac:dyDescent="0.2">
      <c r="A32" s="120"/>
      <c r="B32" s="119" t="s">
        <v>117</v>
      </c>
      <c r="C32" s="258"/>
      <c r="E32" s="113">
        <v>13.259733395971578</v>
      </c>
      <c r="F32" s="114">
        <v>2258</v>
      </c>
      <c r="G32" s="114">
        <v>2332</v>
      </c>
      <c r="H32" s="114">
        <v>2389</v>
      </c>
      <c r="I32" s="114">
        <v>2349</v>
      </c>
      <c r="J32" s="140">
        <v>2286</v>
      </c>
      <c r="K32" s="114">
        <v>-28</v>
      </c>
      <c r="L32" s="116">
        <v>-1.2248468941382327</v>
      </c>
    </row>
    <row r="33" spans="1:12" s="110" customFormat="1" ht="15" customHeight="1" x14ac:dyDescent="0.2">
      <c r="A33" s="120"/>
      <c r="B33" s="119"/>
      <c r="C33" s="258" t="s">
        <v>106</v>
      </c>
      <c r="E33" s="113">
        <v>42.825509300265722</v>
      </c>
      <c r="F33" s="114">
        <v>967</v>
      </c>
      <c r="G33" s="114">
        <v>1006</v>
      </c>
      <c r="H33" s="114">
        <v>1053</v>
      </c>
      <c r="I33" s="114">
        <v>1035</v>
      </c>
      <c r="J33" s="140">
        <v>994</v>
      </c>
      <c r="K33" s="114">
        <v>-27</v>
      </c>
      <c r="L33" s="116">
        <v>-2.7162977867203217</v>
      </c>
    </row>
    <row r="34" spans="1:12" s="110" customFormat="1" ht="15" customHeight="1" x14ac:dyDescent="0.2">
      <c r="A34" s="120"/>
      <c r="B34" s="119"/>
      <c r="C34" s="258" t="s">
        <v>107</v>
      </c>
      <c r="E34" s="113">
        <v>57.174490699734278</v>
      </c>
      <c r="F34" s="114">
        <v>1291</v>
      </c>
      <c r="G34" s="114">
        <v>1326</v>
      </c>
      <c r="H34" s="114">
        <v>1336</v>
      </c>
      <c r="I34" s="114">
        <v>1314</v>
      </c>
      <c r="J34" s="140">
        <v>1292</v>
      </c>
      <c r="K34" s="114">
        <v>-1</v>
      </c>
      <c r="L34" s="116">
        <v>-7.7399380804953566E-2</v>
      </c>
    </row>
    <row r="35" spans="1:12" s="110" customFormat="1" ht="24" customHeight="1" x14ac:dyDescent="0.2">
      <c r="A35" s="606" t="s">
        <v>192</v>
      </c>
      <c r="B35" s="607"/>
      <c r="C35" s="607"/>
      <c r="D35" s="608"/>
      <c r="E35" s="113">
        <v>19.54313230371719</v>
      </c>
      <c r="F35" s="114">
        <v>3328</v>
      </c>
      <c r="G35" s="114">
        <v>3431</v>
      </c>
      <c r="H35" s="114">
        <v>3579</v>
      </c>
      <c r="I35" s="114">
        <v>3623</v>
      </c>
      <c r="J35" s="114">
        <v>3405</v>
      </c>
      <c r="K35" s="318">
        <v>-77</v>
      </c>
      <c r="L35" s="319">
        <v>-2.2613803230543317</v>
      </c>
    </row>
    <row r="36" spans="1:12" s="110" customFormat="1" ht="15" customHeight="1" x14ac:dyDescent="0.2">
      <c r="A36" s="120"/>
      <c r="B36" s="119"/>
      <c r="C36" s="258" t="s">
        <v>106</v>
      </c>
      <c r="E36" s="113">
        <v>45.3125</v>
      </c>
      <c r="F36" s="114">
        <v>1508</v>
      </c>
      <c r="G36" s="114">
        <v>1526</v>
      </c>
      <c r="H36" s="114">
        <v>1584</v>
      </c>
      <c r="I36" s="114">
        <v>1576</v>
      </c>
      <c r="J36" s="114">
        <v>1494</v>
      </c>
      <c r="K36" s="318">
        <v>14</v>
      </c>
      <c r="L36" s="116">
        <v>0.93708165997322623</v>
      </c>
    </row>
    <row r="37" spans="1:12" s="110" customFormat="1" ht="15" customHeight="1" x14ac:dyDescent="0.2">
      <c r="A37" s="120"/>
      <c r="B37" s="119"/>
      <c r="C37" s="258" t="s">
        <v>107</v>
      </c>
      <c r="E37" s="113">
        <v>54.6875</v>
      </c>
      <c r="F37" s="114">
        <v>1820</v>
      </c>
      <c r="G37" s="114">
        <v>1905</v>
      </c>
      <c r="H37" s="114">
        <v>1995</v>
      </c>
      <c r="I37" s="114">
        <v>2047</v>
      </c>
      <c r="J37" s="140">
        <v>1911</v>
      </c>
      <c r="K37" s="114">
        <v>-91</v>
      </c>
      <c r="L37" s="116">
        <v>-4.7619047619047619</v>
      </c>
    </row>
    <row r="38" spans="1:12" s="110" customFormat="1" ht="15" customHeight="1" x14ac:dyDescent="0.2">
      <c r="A38" s="120"/>
      <c r="B38" s="119" t="s">
        <v>328</v>
      </c>
      <c r="C38" s="258"/>
      <c r="E38" s="113">
        <v>52.36948734511715</v>
      </c>
      <c r="F38" s="114">
        <v>8918</v>
      </c>
      <c r="G38" s="114">
        <v>9266</v>
      </c>
      <c r="H38" s="114">
        <v>9331</v>
      </c>
      <c r="I38" s="114">
        <v>9303</v>
      </c>
      <c r="J38" s="140">
        <v>9113</v>
      </c>
      <c r="K38" s="114">
        <v>-195</v>
      </c>
      <c r="L38" s="116">
        <v>-2.1398002853067046</v>
      </c>
    </row>
    <row r="39" spans="1:12" s="110" customFormat="1" ht="15" customHeight="1" x14ac:dyDescent="0.2">
      <c r="A39" s="120"/>
      <c r="B39" s="119"/>
      <c r="C39" s="258" t="s">
        <v>106</v>
      </c>
      <c r="E39" s="113">
        <v>41.074231890558423</v>
      </c>
      <c r="F39" s="115">
        <v>3663</v>
      </c>
      <c r="G39" s="114">
        <v>3751</v>
      </c>
      <c r="H39" s="114">
        <v>3762</v>
      </c>
      <c r="I39" s="114">
        <v>3724</v>
      </c>
      <c r="J39" s="140">
        <v>3648</v>
      </c>
      <c r="K39" s="114">
        <v>15</v>
      </c>
      <c r="L39" s="116">
        <v>0.41118421052631576</v>
      </c>
    </row>
    <row r="40" spans="1:12" s="110" customFormat="1" ht="15" customHeight="1" x14ac:dyDescent="0.2">
      <c r="A40" s="120"/>
      <c r="B40" s="119"/>
      <c r="C40" s="258" t="s">
        <v>107</v>
      </c>
      <c r="E40" s="113">
        <v>58.925768109441577</v>
      </c>
      <c r="F40" s="115">
        <v>5255</v>
      </c>
      <c r="G40" s="114">
        <v>5515</v>
      </c>
      <c r="H40" s="114">
        <v>5569</v>
      </c>
      <c r="I40" s="114">
        <v>5579</v>
      </c>
      <c r="J40" s="140">
        <v>5465</v>
      </c>
      <c r="K40" s="114">
        <v>-210</v>
      </c>
      <c r="L40" s="116">
        <v>-3.8426349496797805</v>
      </c>
    </row>
    <row r="41" spans="1:12" s="110" customFormat="1" ht="15" customHeight="1" x14ac:dyDescent="0.2">
      <c r="A41" s="120"/>
      <c r="B41" s="320" t="s">
        <v>517</v>
      </c>
      <c r="C41" s="258"/>
      <c r="E41" s="113">
        <v>8.168418580069293</v>
      </c>
      <c r="F41" s="115">
        <v>1391</v>
      </c>
      <c r="G41" s="114">
        <v>1419</v>
      </c>
      <c r="H41" s="114">
        <v>1428</v>
      </c>
      <c r="I41" s="114">
        <v>1374</v>
      </c>
      <c r="J41" s="140">
        <v>1352</v>
      </c>
      <c r="K41" s="114">
        <v>39</v>
      </c>
      <c r="L41" s="116">
        <v>2.8846153846153846</v>
      </c>
    </row>
    <row r="42" spans="1:12" s="110" customFormat="1" ht="15" customHeight="1" x14ac:dyDescent="0.2">
      <c r="A42" s="120"/>
      <c r="B42" s="119"/>
      <c r="C42" s="268" t="s">
        <v>106</v>
      </c>
      <c r="D42" s="182"/>
      <c r="E42" s="113">
        <v>43.997124370956143</v>
      </c>
      <c r="F42" s="115">
        <v>612</v>
      </c>
      <c r="G42" s="114">
        <v>624</v>
      </c>
      <c r="H42" s="114">
        <v>628</v>
      </c>
      <c r="I42" s="114">
        <v>592</v>
      </c>
      <c r="J42" s="140">
        <v>581</v>
      </c>
      <c r="K42" s="114">
        <v>31</v>
      </c>
      <c r="L42" s="116">
        <v>5.3356282271944924</v>
      </c>
    </row>
    <row r="43" spans="1:12" s="110" customFormat="1" ht="15" customHeight="1" x14ac:dyDescent="0.2">
      <c r="A43" s="120"/>
      <c r="B43" s="119"/>
      <c r="C43" s="268" t="s">
        <v>107</v>
      </c>
      <c r="D43" s="182"/>
      <c r="E43" s="113">
        <v>56.002875629043857</v>
      </c>
      <c r="F43" s="115">
        <v>779</v>
      </c>
      <c r="G43" s="114">
        <v>795</v>
      </c>
      <c r="H43" s="114">
        <v>800</v>
      </c>
      <c r="I43" s="114">
        <v>782</v>
      </c>
      <c r="J43" s="140">
        <v>771</v>
      </c>
      <c r="K43" s="114">
        <v>8</v>
      </c>
      <c r="L43" s="116">
        <v>1.0376134889753568</v>
      </c>
    </row>
    <row r="44" spans="1:12" s="110" customFormat="1" ht="15" customHeight="1" x14ac:dyDescent="0.2">
      <c r="A44" s="120"/>
      <c r="B44" s="119" t="s">
        <v>205</v>
      </c>
      <c r="C44" s="268"/>
      <c r="D44" s="182"/>
      <c r="E44" s="113">
        <v>19.918961771096367</v>
      </c>
      <c r="F44" s="115">
        <v>3392</v>
      </c>
      <c r="G44" s="114">
        <v>3560</v>
      </c>
      <c r="H44" s="114">
        <v>3679</v>
      </c>
      <c r="I44" s="114">
        <v>3568</v>
      </c>
      <c r="J44" s="140">
        <v>3543</v>
      </c>
      <c r="K44" s="114">
        <v>-151</v>
      </c>
      <c r="L44" s="116">
        <v>-4.2619249223821623</v>
      </c>
    </row>
    <row r="45" spans="1:12" s="110" customFormat="1" ht="15" customHeight="1" x14ac:dyDescent="0.2">
      <c r="A45" s="120"/>
      <c r="B45" s="119"/>
      <c r="C45" s="268" t="s">
        <v>106</v>
      </c>
      <c r="D45" s="182"/>
      <c r="E45" s="113">
        <v>36.025943396226417</v>
      </c>
      <c r="F45" s="115">
        <v>1222</v>
      </c>
      <c r="G45" s="114">
        <v>1270</v>
      </c>
      <c r="H45" s="114">
        <v>1309</v>
      </c>
      <c r="I45" s="114">
        <v>1256</v>
      </c>
      <c r="J45" s="140">
        <v>1249</v>
      </c>
      <c r="K45" s="114">
        <v>-27</v>
      </c>
      <c r="L45" s="116">
        <v>-2.1617293835068057</v>
      </c>
    </row>
    <row r="46" spans="1:12" s="110" customFormat="1" ht="15" customHeight="1" x14ac:dyDescent="0.2">
      <c r="A46" s="123"/>
      <c r="B46" s="124"/>
      <c r="C46" s="260" t="s">
        <v>107</v>
      </c>
      <c r="D46" s="261"/>
      <c r="E46" s="125">
        <v>63.974056603773583</v>
      </c>
      <c r="F46" s="143">
        <v>2170</v>
      </c>
      <c r="G46" s="144">
        <v>2290</v>
      </c>
      <c r="H46" s="144">
        <v>2370</v>
      </c>
      <c r="I46" s="144">
        <v>2312</v>
      </c>
      <c r="J46" s="145">
        <v>2294</v>
      </c>
      <c r="K46" s="144">
        <v>-124</v>
      </c>
      <c r="L46" s="146">
        <v>-5.4054054054054053</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329</v>
      </c>
      <c r="B49" s="192"/>
      <c r="C49" s="192"/>
      <c r="D49" s="192"/>
      <c r="E49" s="273"/>
      <c r="F49" s="274"/>
      <c r="G49" s="274"/>
      <c r="H49" s="274"/>
      <c r="I49" s="274"/>
      <c r="J49" s="274"/>
      <c r="K49" s="274"/>
      <c r="L49" s="276"/>
    </row>
    <row r="50" spans="1:12" ht="14.25" customHeight="1" x14ac:dyDescent="0.2">
      <c r="A50" s="534" t="s">
        <v>518</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21"/>
      <c r="B53" s="621"/>
      <c r="C53" s="621"/>
      <c r="D53" s="621"/>
      <c r="E53" s="621"/>
      <c r="F53" s="621"/>
      <c r="G53" s="621"/>
      <c r="H53" s="621"/>
      <c r="I53" s="621"/>
      <c r="J53" s="621"/>
      <c r="K53" s="621"/>
      <c r="L53" s="621"/>
    </row>
    <row r="54" spans="1:12" ht="21" customHeight="1" x14ac:dyDescent="0.2">
      <c r="A54" s="604"/>
      <c r="B54" s="604"/>
      <c r="C54" s="604"/>
      <c r="D54" s="604"/>
      <c r="E54" s="604"/>
      <c r="F54" s="604"/>
      <c r="G54" s="604"/>
      <c r="H54" s="604"/>
      <c r="I54" s="604"/>
      <c r="J54" s="604"/>
      <c r="K54" s="604"/>
      <c r="L54" s="604"/>
    </row>
    <row r="55" spans="1:12" ht="12.75" customHeight="1" x14ac:dyDescent="0.2"/>
  </sheetData>
  <mergeCells count="21">
    <mergeCell ref="A35:D35"/>
    <mergeCell ref="A51:L51"/>
    <mergeCell ref="A52:L52"/>
    <mergeCell ref="A53:L53"/>
    <mergeCell ref="A54:L54"/>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330</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92" t="s">
        <v>97</v>
      </c>
      <c r="E8" s="592" t="s">
        <v>98</v>
      </c>
      <c r="F8" s="592" t="s">
        <v>99</v>
      </c>
      <c r="G8" s="592" t="s">
        <v>100</v>
      </c>
      <c r="H8" s="592" t="s">
        <v>101</v>
      </c>
      <c r="I8" s="590"/>
      <c r="J8" s="591"/>
    </row>
    <row r="9" spans="1:15" ht="12" customHeight="1" x14ac:dyDescent="0.2">
      <c r="A9" s="616"/>
      <c r="B9" s="617"/>
      <c r="C9" s="583"/>
      <c r="D9" s="593"/>
      <c r="E9" s="593"/>
      <c r="F9" s="593"/>
      <c r="G9" s="593"/>
      <c r="H9" s="593"/>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8" t="s">
        <v>104</v>
      </c>
      <c r="B11" s="619"/>
      <c r="C11" s="285">
        <v>100</v>
      </c>
      <c r="D11" s="115">
        <v>17029</v>
      </c>
      <c r="E11" s="114">
        <v>17676</v>
      </c>
      <c r="F11" s="114">
        <v>18017</v>
      </c>
      <c r="G11" s="114">
        <v>17868</v>
      </c>
      <c r="H11" s="140">
        <v>17413</v>
      </c>
      <c r="I11" s="115">
        <v>-384</v>
      </c>
      <c r="J11" s="116">
        <v>-2.2052489519324641</v>
      </c>
    </row>
    <row r="12" spans="1:15" s="110" customFormat="1" ht="24.95" customHeight="1" x14ac:dyDescent="0.2">
      <c r="A12" s="193" t="s">
        <v>132</v>
      </c>
      <c r="B12" s="194" t="s">
        <v>133</v>
      </c>
      <c r="C12" s="113">
        <v>3.4588055669739854</v>
      </c>
      <c r="D12" s="115">
        <v>589</v>
      </c>
      <c r="E12" s="114">
        <v>618</v>
      </c>
      <c r="F12" s="114">
        <v>667</v>
      </c>
      <c r="G12" s="114">
        <v>643</v>
      </c>
      <c r="H12" s="140">
        <v>596</v>
      </c>
      <c r="I12" s="115">
        <v>-7</v>
      </c>
      <c r="J12" s="116">
        <v>-1.174496644295302</v>
      </c>
    </row>
    <row r="13" spans="1:15" s="110" customFormat="1" ht="24.95" customHeight="1" x14ac:dyDescent="0.2">
      <c r="A13" s="193" t="s">
        <v>134</v>
      </c>
      <c r="B13" s="199" t="s">
        <v>214</v>
      </c>
      <c r="C13" s="113">
        <v>0.31710611310118036</v>
      </c>
      <c r="D13" s="115">
        <v>54</v>
      </c>
      <c r="E13" s="114">
        <v>49</v>
      </c>
      <c r="F13" s="114">
        <v>54</v>
      </c>
      <c r="G13" s="114">
        <v>56</v>
      </c>
      <c r="H13" s="140">
        <v>72</v>
      </c>
      <c r="I13" s="115">
        <v>-18</v>
      </c>
      <c r="J13" s="116">
        <v>-25</v>
      </c>
    </row>
    <row r="14" spans="1:15" s="287" customFormat="1" ht="24.95" customHeight="1" x14ac:dyDescent="0.2">
      <c r="A14" s="193" t="s">
        <v>215</v>
      </c>
      <c r="B14" s="199" t="s">
        <v>137</v>
      </c>
      <c r="C14" s="113">
        <v>7.0409301779317639</v>
      </c>
      <c r="D14" s="115">
        <v>1199</v>
      </c>
      <c r="E14" s="114">
        <v>1291</v>
      </c>
      <c r="F14" s="114">
        <v>1295</v>
      </c>
      <c r="G14" s="114">
        <v>1310</v>
      </c>
      <c r="H14" s="140">
        <v>1333</v>
      </c>
      <c r="I14" s="115">
        <v>-134</v>
      </c>
      <c r="J14" s="116">
        <v>-10.052513128282071</v>
      </c>
      <c r="K14" s="110"/>
      <c r="L14" s="110"/>
      <c r="M14" s="110"/>
      <c r="N14" s="110"/>
      <c r="O14" s="110"/>
    </row>
    <row r="15" spans="1:15" s="110" customFormat="1" ht="24.95" customHeight="1" x14ac:dyDescent="0.2">
      <c r="A15" s="193" t="s">
        <v>216</v>
      </c>
      <c r="B15" s="199" t="s">
        <v>217</v>
      </c>
      <c r="C15" s="113">
        <v>4.0342944388983497</v>
      </c>
      <c r="D15" s="115">
        <v>687</v>
      </c>
      <c r="E15" s="114">
        <v>770</v>
      </c>
      <c r="F15" s="114">
        <v>772</v>
      </c>
      <c r="G15" s="114">
        <v>781</v>
      </c>
      <c r="H15" s="140">
        <v>808</v>
      </c>
      <c r="I15" s="115">
        <v>-121</v>
      </c>
      <c r="J15" s="116">
        <v>-14.975247524752476</v>
      </c>
    </row>
    <row r="16" spans="1:15" s="287" customFormat="1" ht="24.95" customHeight="1" x14ac:dyDescent="0.2">
      <c r="A16" s="193" t="s">
        <v>218</v>
      </c>
      <c r="B16" s="199" t="s">
        <v>141</v>
      </c>
      <c r="C16" s="113">
        <v>2.6895296259322334</v>
      </c>
      <c r="D16" s="115">
        <v>458</v>
      </c>
      <c r="E16" s="114">
        <v>466</v>
      </c>
      <c r="F16" s="114">
        <v>467</v>
      </c>
      <c r="G16" s="114">
        <v>474</v>
      </c>
      <c r="H16" s="140">
        <v>466</v>
      </c>
      <c r="I16" s="115">
        <v>-8</v>
      </c>
      <c r="J16" s="116">
        <v>-1.7167381974248928</v>
      </c>
      <c r="K16" s="110"/>
      <c r="L16" s="110"/>
      <c r="M16" s="110"/>
      <c r="N16" s="110"/>
      <c r="O16" s="110"/>
    </row>
    <row r="17" spans="1:15" s="110" customFormat="1" ht="24.95" customHeight="1" x14ac:dyDescent="0.2">
      <c r="A17" s="193" t="s">
        <v>142</v>
      </c>
      <c r="B17" s="199" t="s">
        <v>220</v>
      </c>
      <c r="C17" s="113">
        <v>0.31710611310118036</v>
      </c>
      <c r="D17" s="115">
        <v>54</v>
      </c>
      <c r="E17" s="114">
        <v>55</v>
      </c>
      <c r="F17" s="114">
        <v>56</v>
      </c>
      <c r="G17" s="114">
        <v>55</v>
      </c>
      <c r="H17" s="140">
        <v>59</v>
      </c>
      <c r="I17" s="115">
        <v>-5</v>
      </c>
      <c r="J17" s="116">
        <v>-8.4745762711864412</v>
      </c>
    </row>
    <row r="18" spans="1:15" s="287" customFormat="1" ht="24.95" customHeight="1" x14ac:dyDescent="0.2">
      <c r="A18" s="201" t="s">
        <v>144</v>
      </c>
      <c r="B18" s="202" t="s">
        <v>145</v>
      </c>
      <c r="C18" s="113">
        <v>4.9445064302072934</v>
      </c>
      <c r="D18" s="115">
        <v>842</v>
      </c>
      <c r="E18" s="114">
        <v>838</v>
      </c>
      <c r="F18" s="114">
        <v>835</v>
      </c>
      <c r="G18" s="114">
        <v>838</v>
      </c>
      <c r="H18" s="140">
        <v>831</v>
      </c>
      <c r="I18" s="115">
        <v>11</v>
      </c>
      <c r="J18" s="116">
        <v>1.3237063778580025</v>
      </c>
      <c r="K18" s="110"/>
      <c r="L18" s="110"/>
      <c r="M18" s="110"/>
      <c r="N18" s="110"/>
      <c r="O18" s="110"/>
    </row>
    <row r="19" spans="1:15" s="110" customFormat="1" ht="24.95" customHeight="1" x14ac:dyDescent="0.2">
      <c r="A19" s="193" t="s">
        <v>146</v>
      </c>
      <c r="B19" s="199" t="s">
        <v>147</v>
      </c>
      <c r="C19" s="113">
        <v>15.591050560808034</v>
      </c>
      <c r="D19" s="115">
        <v>2655</v>
      </c>
      <c r="E19" s="114">
        <v>2702</v>
      </c>
      <c r="F19" s="114">
        <v>2685</v>
      </c>
      <c r="G19" s="114">
        <v>2713</v>
      </c>
      <c r="H19" s="140">
        <v>2683</v>
      </c>
      <c r="I19" s="115">
        <v>-28</v>
      </c>
      <c r="J19" s="116">
        <v>-1.0436079016026836</v>
      </c>
    </row>
    <row r="20" spans="1:15" s="287" customFormat="1" ht="24.95" customHeight="1" x14ac:dyDescent="0.2">
      <c r="A20" s="193" t="s">
        <v>148</v>
      </c>
      <c r="B20" s="199" t="s">
        <v>149</v>
      </c>
      <c r="C20" s="113">
        <v>4.1576134828821418</v>
      </c>
      <c r="D20" s="115">
        <v>708</v>
      </c>
      <c r="E20" s="114">
        <v>733</v>
      </c>
      <c r="F20" s="114">
        <v>657</v>
      </c>
      <c r="G20" s="114">
        <v>622</v>
      </c>
      <c r="H20" s="140">
        <v>626</v>
      </c>
      <c r="I20" s="115">
        <v>82</v>
      </c>
      <c r="J20" s="116">
        <v>13.099041533546325</v>
      </c>
      <c r="K20" s="110"/>
      <c r="L20" s="110"/>
      <c r="M20" s="110"/>
      <c r="N20" s="110"/>
      <c r="O20" s="110"/>
    </row>
    <row r="21" spans="1:15" s="110" customFormat="1" ht="24.95" customHeight="1" x14ac:dyDescent="0.2">
      <c r="A21" s="201" t="s">
        <v>150</v>
      </c>
      <c r="B21" s="202" t="s">
        <v>151</v>
      </c>
      <c r="C21" s="113">
        <v>12.772329555464209</v>
      </c>
      <c r="D21" s="115">
        <v>2175</v>
      </c>
      <c r="E21" s="114">
        <v>2462</v>
      </c>
      <c r="F21" s="114">
        <v>2743</v>
      </c>
      <c r="G21" s="114">
        <v>2721</v>
      </c>
      <c r="H21" s="140">
        <v>2362</v>
      </c>
      <c r="I21" s="115">
        <v>-187</v>
      </c>
      <c r="J21" s="116">
        <v>-7.9170194750211689</v>
      </c>
    </row>
    <row r="22" spans="1:15" s="110" customFormat="1" ht="24.95" customHeight="1" x14ac:dyDescent="0.2">
      <c r="A22" s="201" t="s">
        <v>152</v>
      </c>
      <c r="B22" s="199" t="s">
        <v>153</v>
      </c>
      <c r="C22" s="113">
        <v>1.3623818192495156</v>
      </c>
      <c r="D22" s="115">
        <v>232</v>
      </c>
      <c r="E22" s="114">
        <v>240</v>
      </c>
      <c r="F22" s="114">
        <v>295</v>
      </c>
      <c r="G22" s="114">
        <v>324</v>
      </c>
      <c r="H22" s="140">
        <v>337</v>
      </c>
      <c r="I22" s="115">
        <v>-105</v>
      </c>
      <c r="J22" s="116">
        <v>-31.15727002967359</v>
      </c>
    </row>
    <row r="23" spans="1:15" s="110" customFormat="1" ht="24.95" customHeight="1" x14ac:dyDescent="0.2">
      <c r="A23" s="193" t="s">
        <v>154</v>
      </c>
      <c r="B23" s="199" t="s">
        <v>155</v>
      </c>
      <c r="C23" s="113">
        <v>0.87497797874214578</v>
      </c>
      <c r="D23" s="115">
        <v>149</v>
      </c>
      <c r="E23" s="114">
        <v>143</v>
      </c>
      <c r="F23" s="114">
        <v>142</v>
      </c>
      <c r="G23" s="114">
        <v>139</v>
      </c>
      <c r="H23" s="140">
        <v>136</v>
      </c>
      <c r="I23" s="115">
        <v>13</v>
      </c>
      <c r="J23" s="116">
        <v>9.5588235294117645</v>
      </c>
    </row>
    <row r="24" spans="1:15" s="110" customFormat="1" ht="24.95" customHeight="1" x14ac:dyDescent="0.2">
      <c r="A24" s="193" t="s">
        <v>156</v>
      </c>
      <c r="B24" s="199" t="s">
        <v>221</v>
      </c>
      <c r="C24" s="113">
        <v>10.96952257912972</v>
      </c>
      <c r="D24" s="115">
        <v>1868</v>
      </c>
      <c r="E24" s="114">
        <v>1897</v>
      </c>
      <c r="F24" s="114">
        <v>1920</v>
      </c>
      <c r="G24" s="114">
        <v>1783</v>
      </c>
      <c r="H24" s="140">
        <v>1768</v>
      </c>
      <c r="I24" s="115">
        <v>100</v>
      </c>
      <c r="J24" s="116">
        <v>5.6561085972850682</v>
      </c>
    </row>
    <row r="25" spans="1:15" s="110" customFormat="1" ht="24.95" customHeight="1" x14ac:dyDescent="0.2">
      <c r="A25" s="193" t="s">
        <v>222</v>
      </c>
      <c r="B25" s="204" t="s">
        <v>159</v>
      </c>
      <c r="C25" s="113">
        <v>9.084502906806037</v>
      </c>
      <c r="D25" s="115">
        <v>1547</v>
      </c>
      <c r="E25" s="114">
        <v>1564</v>
      </c>
      <c r="F25" s="114">
        <v>1599</v>
      </c>
      <c r="G25" s="114">
        <v>1541</v>
      </c>
      <c r="H25" s="140">
        <v>1518</v>
      </c>
      <c r="I25" s="115">
        <v>29</v>
      </c>
      <c r="J25" s="116">
        <v>1.9104084321475625</v>
      </c>
    </row>
    <row r="26" spans="1:15" s="110" customFormat="1" ht="24.95" customHeight="1" x14ac:dyDescent="0.2">
      <c r="A26" s="201">
        <v>782.78300000000002</v>
      </c>
      <c r="B26" s="203" t="s">
        <v>160</v>
      </c>
      <c r="C26" s="113">
        <v>0.40519114451817489</v>
      </c>
      <c r="D26" s="115">
        <v>69</v>
      </c>
      <c r="E26" s="114">
        <v>75</v>
      </c>
      <c r="F26" s="114">
        <v>76</v>
      </c>
      <c r="G26" s="114">
        <v>74</v>
      </c>
      <c r="H26" s="140">
        <v>82</v>
      </c>
      <c r="I26" s="115">
        <v>-13</v>
      </c>
      <c r="J26" s="116">
        <v>-15.853658536585366</v>
      </c>
    </row>
    <row r="27" spans="1:15" s="110" customFormat="1" ht="24.95" customHeight="1" x14ac:dyDescent="0.2">
      <c r="A27" s="193" t="s">
        <v>161</v>
      </c>
      <c r="B27" s="199" t="s">
        <v>162</v>
      </c>
      <c r="C27" s="113">
        <v>3.3648482001291913</v>
      </c>
      <c r="D27" s="115">
        <v>573</v>
      </c>
      <c r="E27" s="114">
        <v>577</v>
      </c>
      <c r="F27" s="114">
        <v>610</v>
      </c>
      <c r="G27" s="114">
        <v>618</v>
      </c>
      <c r="H27" s="140">
        <v>622</v>
      </c>
      <c r="I27" s="115">
        <v>-49</v>
      </c>
      <c r="J27" s="116">
        <v>-7.877813504823151</v>
      </c>
    </row>
    <row r="28" spans="1:15" s="110" customFormat="1" ht="24.95" customHeight="1" x14ac:dyDescent="0.2">
      <c r="A28" s="193" t="s">
        <v>163</v>
      </c>
      <c r="B28" s="199" t="s">
        <v>164</v>
      </c>
      <c r="C28" s="113">
        <v>2.049445064302073</v>
      </c>
      <c r="D28" s="115">
        <v>349</v>
      </c>
      <c r="E28" s="114">
        <v>372</v>
      </c>
      <c r="F28" s="114">
        <v>348</v>
      </c>
      <c r="G28" s="114">
        <v>365</v>
      </c>
      <c r="H28" s="140">
        <v>347</v>
      </c>
      <c r="I28" s="115">
        <v>2</v>
      </c>
      <c r="J28" s="116">
        <v>0.57636887608069165</v>
      </c>
    </row>
    <row r="29" spans="1:15" s="110" customFormat="1" ht="24.95" customHeight="1" x14ac:dyDescent="0.2">
      <c r="A29" s="193">
        <v>86</v>
      </c>
      <c r="B29" s="199" t="s">
        <v>165</v>
      </c>
      <c r="C29" s="113">
        <v>5.8958247695108348</v>
      </c>
      <c r="D29" s="115">
        <v>1004</v>
      </c>
      <c r="E29" s="114">
        <v>1025</v>
      </c>
      <c r="F29" s="114">
        <v>1014</v>
      </c>
      <c r="G29" s="114">
        <v>1033</v>
      </c>
      <c r="H29" s="140">
        <v>1029</v>
      </c>
      <c r="I29" s="115">
        <v>-25</v>
      </c>
      <c r="J29" s="116">
        <v>-2.4295432458697763</v>
      </c>
    </row>
    <row r="30" spans="1:15" s="110" customFormat="1" ht="24.95" customHeight="1" x14ac:dyDescent="0.2">
      <c r="A30" s="193">
        <v>87.88</v>
      </c>
      <c r="B30" s="204" t="s">
        <v>166</v>
      </c>
      <c r="C30" s="113">
        <v>2.8833166950496212</v>
      </c>
      <c r="D30" s="115">
        <v>491</v>
      </c>
      <c r="E30" s="114">
        <v>507</v>
      </c>
      <c r="F30" s="114">
        <v>491</v>
      </c>
      <c r="G30" s="114">
        <v>520</v>
      </c>
      <c r="H30" s="140">
        <v>527</v>
      </c>
      <c r="I30" s="115">
        <v>-36</v>
      </c>
      <c r="J30" s="116">
        <v>-6.8311195445920303</v>
      </c>
    </row>
    <row r="31" spans="1:15" s="110" customFormat="1" ht="24.95" customHeight="1" x14ac:dyDescent="0.2">
      <c r="A31" s="193" t="s">
        <v>167</v>
      </c>
      <c r="B31" s="199" t="s">
        <v>168</v>
      </c>
      <c r="C31" s="113">
        <v>14.82764695519408</v>
      </c>
      <c r="D31" s="115">
        <v>2525</v>
      </c>
      <c r="E31" s="114">
        <v>2583</v>
      </c>
      <c r="F31" s="114">
        <v>2585</v>
      </c>
      <c r="G31" s="114">
        <v>2567</v>
      </c>
      <c r="H31" s="140">
        <v>2543</v>
      </c>
      <c r="I31" s="115">
        <v>-18</v>
      </c>
      <c r="J31" s="116">
        <v>-0.7078254030672434</v>
      </c>
    </row>
    <row r="32" spans="1:15" s="110" customFormat="1" ht="24.95" customHeight="1" x14ac:dyDescent="0.2">
      <c r="A32" s="193"/>
      <c r="B32" s="204" t="s">
        <v>169</v>
      </c>
      <c r="C32" s="113">
        <v>0</v>
      </c>
      <c r="D32" s="115">
        <v>0</v>
      </c>
      <c r="E32" s="114">
        <v>0</v>
      </c>
      <c r="F32" s="114" t="s">
        <v>513</v>
      </c>
      <c r="G32" s="114" t="s">
        <v>513</v>
      </c>
      <c r="H32" s="140" t="s">
        <v>513</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3.4588055669739854</v>
      </c>
      <c r="D34" s="115">
        <v>589</v>
      </c>
      <c r="E34" s="114">
        <v>618</v>
      </c>
      <c r="F34" s="114">
        <v>667</v>
      </c>
      <c r="G34" s="114">
        <v>643</v>
      </c>
      <c r="H34" s="140">
        <v>596</v>
      </c>
      <c r="I34" s="115">
        <v>-7</v>
      </c>
      <c r="J34" s="116">
        <v>-1.174496644295302</v>
      </c>
    </row>
    <row r="35" spans="1:10" s="110" customFormat="1" ht="24.95" customHeight="1" x14ac:dyDescent="0.2">
      <c r="A35" s="292" t="s">
        <v>171</v>
      </c>
      <c r="B35" s="293" t="s">
        <v>172</v>
      </c>
      <c r="C35" s="113">
        <v>12.302542721240238</v>
      </c>
      <c r="D35" s="115">
        <v>2095</v>
      </c>
      <c r="E35" s="114">
        <v>2178</v>
      </c>
      <c r="F35" s="114">
        <v>2184</v>
      </c>
      <c r="G35" s="114">
        <v>2204</v>
      </c>
      <c r="H35" s="140">
        <v>2236</v>
      </c>
      <c r="I35" s="115">
        <v>-141</v>
      </c>
      <c r="J35" s="116">
        <v>-6.3059033989266551</v>
      </c>
    </row>
    <row r="36" spans="1:10" s="110" customFormat="1" ht="24.95" customHeight="1" x14ac:dyDescent="0.2">
      <c r="A36" s="294" t="s">
        <v>173</v>
      </c>
      <c r="B36" s="295" t="s">
        <v>174</v>
      </c>
      <c r="C36" s="125">
        <v>84.238651711785778</v>
      </c>
      <c r="D36" s="143">
        <v>14345</v>
      </c>
      <c r="E36" s="144">
        <v>14880</v>
      </c>
      <c r="F36" s="144">
        <v>15165</v>
      </c>
      <c r="G36" s="144">
        <v>15020</v>
      </c>
      <c r="H36" s="145">
        <v>14580</v>
      </c>
      <c r="I36" s="143">
        <v>-235</v>
      </c>
      <c r="J36" s="146">
        <v>-1.6117969821673526</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11:B11"/>
    <mergeCell ref="A39:J39"/>
    <mergeCell ref="A40:J40"/>
    <mergeCell ref="A3:J3"/>
    <mergeCell ref="A4:J4"/>
    <mergeCell ref="A5:D5"/>
    <mergeCell ref="A7:B9"/>
    <mergeCell ref="C7:C10"/>
    <mergeCell ref="D7:H7"/>
    <mergeCell ref="I7:J8"/>
    <mergeCell ref="D8:D9"/>
    <mergeCell ref="E8:E9"/>
    <mergeCell ref="F8:F9"/>
    <mergeCell ref="G8:G9"/>
    <mergeCell ref="H8:H9"/>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331</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332</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92" t="s">
        <v>97</v>
      </c>
      <c r="F8" s="592" t="s">
        <v>98</v>
      </c>
      <c r="G8" s="592" t="s">
        <v>99</v>
      </c>
      <c r="H8" s="592" t="s">
        <v>100</v>
      </c>
      <c r="I8" s="592" t="s">
        <v>101</v>
      </c>
      <c r="J8" s="590"/>
      <c r="K8" s="591"/>
    </row>
    <row r="9" spans="1:15" ht="12" customHeight="1" x14ac:dyDescent="0.2">
      <c r="A9" s="578"/>
      <c r="B9" s="579"/>
      <c r="C9" s="579"/>
      <c r="D9" s="583"/>
      <c r="E9" s="593"/>
      <c r="F9" s="593"/>
      <c r="G9" s="593"/>
      <c r="H9" s="593"/>
      <c r="I9" s="593"/>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17029</v>
      </c>
      <c r="F11" s="264">
        <v>17676</v>
      </c>
      <c r="G11" s="264">
        <v>18017</v>
      </c>
      <c r="H11" s="264">
        <v>17868</v>
      </c>
      <c r="I11" s="265">
        <v>17413</v>
      </c>
      <c r="J11" s="263">
        <v>-384</v>
      </c>
      <c r="K11" s="266">
        <v>-2.2052489519324641</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40.45451876211169</v>
      </c>
      <c r="E13" s="115">
        <v>6889</v>
      </c>
      <c r="F13" s="114">
        <v>7081</v>
      </c>
      <c r="G13" s="114">
        <v>7338</v>
      </c>
      <c r="H13" s="114">
        <v>7221</v>
      </c>
      <c r="I13" s="140">
        <v>7095</v>
      </c>
      <c r="J13" s="115">
        <v>-206</v>
      </c>
      <c r="K13" s="116">
        <v>-2.9034531360112754</v>
      </c>
    </row>
    <row r="14" spans="1:15" ht="15.95" customHeight="1" x14ac:dyDescent="0.2">
      <c r="A14" s="306" t="s">
        <v>230</v>
      </c>
      <c r="B14" s="307"/>
      <c r="C14" s="308"/>
      <c r="D14" s="113">
        <v>44.31264313817605</v>
      </c>
      <c r="E14" s="115">
        <v>7546</v>
      </c>
      <c r="F14" s="114">
        <v>7956</v>
      </c>
      <c r="G14" s="114">
        <v>8049</v>
      </c>
      <c r="H14" s="114">
        <v>8019</v>
      </c>
      <c r="I14" s="140">
        <v>7734</v>
      </c>
      <c r="J14" s="115">
        <v>-188</v>
      </c>
      <c r="K14" s="116">
        <v>-2.4308249288854409</v>
      </c>
    </row>
    <row r="15" spans="1:15" ht="15.95" customHeight="1" x14ac:dyDescent="0.2">
      <c r="A15" s="306" t="s">
        <v>231</v>
      </c>
      <c r="B15" s="307"/>
      <c r="C15" s="308"/>
      <c r="D15" s="113">
        <v>5.5493569792706561</v>
      </c>
      <c r="E15" s="115">
        <v>945</v>
      </c>
      <c r="F15" s="114">
        <v>946</v>
      </c>
      <c r="G15" s="114">
        <v>941</v>
      </c>
      <c r="H15" s="114">
        <v>903</v>
      </c>
      <c r="I15" s="140">
        <v>902</v>
      </c>
      <c r="J15" s="115">
        <v>43</v>
      </c>
      <c r="K15" s="116">
        <v>4.7671840354767188</v>
      </c>
    </row>
    <row r="16" spans="1:15" ht="15.95" customHeight="1" x14ac:dyDescent="0.2">
      <c r="A16" s="306" t="s">
        <v>232</v>
      </c>
      <c r="B16" s="307"/>
      <c r="C16" s="308"/>
      <c r="D16" s="113">
        <v>3.2591461624287978</v>
      </c>
      <c r="E16" s="115">
        <v>555</v>
      </c>
      <c r="F16" s="114">
        <v>573</v>
      </c>
      <c r="G16" s="114">
        <v>574</v>
      </c>
      <c r="H16" s="114">
        <v>579</v>
      </c>
      <c r="I16" s="140">
        <v>570</v>
      </c>
      <c r="J16" s="115">
        <v>-15</v>
      </c>
      <c r="K16" s="116">
        <v>-2.6315789473684212</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2.8187210053438254</v>
      </c>
      <c r="E18" s="115">
        <v>480</v>
      </c>
      <c r="F18" s="114">
        <v>478</v>
      </c>
      <c r="G18" s="114">
        <v>504</v>
      </c>
      <c r="H18" s="114">
        <v>501</v>
      </c>
      <c r="I18" s="140">
        <v>474</v>
      </c>
      <c r="J18" s="115">
        <v>6</v>
      </c>
      <c r="K18" s="116">
        <v>1.2658227848101267</v>
      </c>
    </row>
    <row r="19" spans="1:11" ht="14.1" customHeight="1" x14ac:dyDescent="0.2">
      <c r="A19" s="306" t="s">
        <v>235</v>
      </c>
      <c r="B19" s="307" t="s">
        <v>236</v>
      </c>
      <c r="C19" s="308"/>
      <c r="D19" s="113">
        <v>2.3606788419754539</v>
      </c>
      <c r="E19" s="115">
        <v>402</v>
      </c>
      <c r="F19" s="114">
        <v>393</v>
      </c>
      <c r="G19" s="114">
        <v>413</v>
      </c>
      <c r="H19" s="114">
        <v>415</v>
      </c>
      <c r="I19" s="140">
        <v>387</v>
      </c>
      <c r="J19" s="115">
        <v>15</v>
      </c>
      <c r="K19" s="116">
        <v>3.8759689922480618</v>
      </c>
    </row>
    <row r="20" spans="1:11" ht="14.1" customHeight="1" x14ac:dyDescent="0.2">
      <c r="A20" s="306">
        <v>12</v>
      </c>
      <c r="B20" s="307" t="s">
        <v>237</v>
      </c>
      <c r="C20" s="308"/>
      <c r="D20" s="113">
        <v>1.1509777438487285</v>
      </c>
      <c r="E20" s="115">
        <v>196</v>
      </c>
      <c r="F20" s="114">
        <v>188</v>
      </c>
      <c r="G20" s="114">
        <v>197</v>
      </c>
      <c r="H20" s="114">
        <v>201</v>
      </c>
      <c r="I20" s="140">
        <v>190</v>
      </c>
      <c r="J20" s="115">
        <v>6</v>
      </c>
      <c r="K20" s="116">
        <v>3.1578947368421053</v>
      </c>
    </row>
    <row r="21" spans="1:11" ht="14.1" customHeight="1" x14ac:dyDescent="0.2">
      <c r="A21" s="306">
        <v>21</v>
      </c>
      <c r="B21" s="307" t="s">
        <v>238</v>
      </c>
      <c r="C21" s="308"/>
      <c r="D21" s="113">
        <v>0.13506371483939161</v>
      </c>
      <c r="E21" s="115">
        <v>23</v>
      </c>
      <c r="F21" s="114">
        <v>26</v>
      </c>
      <c r="G21" s="114">
        <v>26</v>
      </c>
      <c r="H21" s="114">
        <v>23</v>
      </c>
      <c r="I21" s="140">
        <v>27</v>
      </c>
      <c r="J21" s="115">
        <v>-4</v>
      </c>
      <c r="K21" s="116">
        <v>-14.814814814814815</v>
      </c>
    </row>
    <row r="22" spans="1:11" ht="14.1" customHeight="1" x14ac:dyDescent="0.2">
      <c r="A22" s="306">
        <v>22</v>
      </c>
      <c r="B22" s="307" t="s">
        <v>239</v>
      </c>
      <c r="C22" s="308"/>
      <c r="D22" s="113">
        <v>0.43455282165717307</v>
      </c>
      <c r="E22" s="115">
        <v>74</v>
      </c>
      <c r="F22" s="114">
        <v>71</v>
      </c>
      <c r="G22" s="114">
        <v>66</v>
      </c>
      <c r="H22" s="114">
        <v>67</v>
      </c>
      <c r="I22" s="140">
        <v>73</v>
      </c>
      <c r="J22" s="115">
        <v>1</v>
      </c>
      <c r="K22" s="116">
        <v>1.3698630136986301</v>
      </c>
    </row>
    <row r="23" spans="1:11" ht="14.1" customHeight="1" x14ac:dyDescent="0.2">
      <c r="A23" s="306">
        <v>23</v>
      </c>
      <c r="B23" s="307" t="s">
        <v>240</v>
      </c>
      <c r="C23" s="308"/>
      <c r="D23" s="113">
        <v>0.44629749251277234</v>
      </c>
      <c r="E23" s="115">
        <v>76</v>
      </c>
      <c r="F23" s="114">
        <v>83</v>
      </c>
      <c r="G23" s="114">
        <v>80</v>
      </c>
      <c r="H23" s="114">
        <v>74</v>
      </c>
      <c r="I23" s="140">
        <v>72</v>
      </c>
      <c r="J23" s="115">
        <v>4</v>
      </c>
      <c r="K23" s="116">
        <v>5.5555555555555554</v>
      </c>
    </row>
    <row r="24" spans="1:11" ht="14.1" customHeight="1" x14ac:dyDescent="0.2">
      <c r="A24" s="306">
        <v>24</v>
      </c>
      <c r="B24" s="307" t="s">
        <v>241</v>
      </c>
      <c r="C24" s="308"/>
      <c r="D24" s="113">
        <v>0.52851018850196718</v>
      </c>
      <c r="E24" s="115">
        <v>90</v>
      </c>
      <c r="F24" s="114">
        <v>98</v>
      </c>
      <c r="G24" s="114">
        <v>98</v>
      </c>
      <c r="H24" s="114">
        <v>94</v>
      </c>
      <c r="I24" s="140">
        <v>89</v>
      </c>
      <c r="J24" s="115">
        <v>1</v>
      </c>
      <c r="K24" s="116">
        <v>1.1235955056179776</v>
      </c>
    </row>
    <row r="25" spans="1:11" ht="14.1" customHeight="1" x14ac:dyDescent="0.2">
      <c r="A25" s="306">
        <v>25</v>
      </c>
      <c r="B25" s="307" t="s">
        <v>242</v>
      </c>
      <c r="C25" s="308"/>
      <c r="D25" s="113">
        <v>1.0335310352927358</v>
      </c>
      <c r="E25" s="115">
        <v>176</v>
      </c>
      <c r="F25" s="114">
        <v>181</v>
      </c>
      <c r="G25" s="114">
        <v>180</v>
      </c>
      <c r="H25" s="114">
        <v>178</v>
      </c>
      <c r="I25" s="140">
        <v>179</v>
      </c>
      <c r="J25" s="115">
        <v>-3</v>
      </c>
      <c r="K25" s="116">
        <v>-1.6759776536312849</v>
      </c>
    </row>
    <row r="26" spans="1:11" ht="14.1" customHeight="1" x14ac:dyDescent="0.2">
      <c r="A26" s="306">
        <v>26</v>
      </c>
      <c r="B26" s="307" t="s">
        <v>243</v>
      </c>
      <c r="C26" s="308"/>
      <c r="D26" s="113">
        <v>1.1216160667097304</v>
      </c>
      <c r="E26" s="115">
        <v>191</v>
      </c>
      <c r="F26" s="114">
        <v>174</v>
      </c>
      <c r="G26" s="114">
        <v>169</v>
      </c>
      <c r="H26" s="114">
        <v>180</v>
      </c>
      <c r="I26" s="140">
        <v>182</v>
      </c>
      <c r="J26" s="115">
        <v>9</v>
      </c>
      <c r="K26" s="116">
        <v>4.9450549450549453</v>
      </c>
    </row>
    <row r="27" spans="1:11" ht="14.1" customHeight="1" x14ac:dyDescent="0.2">
      <c r="A27" s="306">
        <v>27</v>
      </c>
      <c r="B27" s="307" t="s">
        <v>244</v>
      </c>
      <c r="C27" s="308"/>
      <c r="D27" s="113">
        <v>0.29361677138998182</v>
      </c>
      <c r="E27" s="115">
        <v>50</v>
      </c>
      <c r="F27" s="114">
        <v>51</v>
      </c>
      <c r="G27" s="114">
        <v>48</v>
      </c>
      <c r="H27" s="114">
        <v>49</v>
      </c>
      <c r="I27" s="140">
        <v>48</v>
      </c>
      <c r="J27" s="115">
        <v>2</v>
      </c>
      <c r="K27" s="116">
        <v>4.166666666666667</v>
      </c>
    </row>
    <row r="28" spans="1:11" ht="14.1" customHeight="1" x14ac:dyDescent="0.2">
      <c r="A28" s="306">
        <v>28</v>
      </c>
      <c r="B28" s="307" t="s">
        <v>245</v>
      </c>
      <c r="C28" s="308"/>
      <c r="D28" s="113">
        <v>0.29948910681778146</v>
      </c>
      <c r="E28" s="115">
        <v>51</v>
      </c>
      <c r="F28" s="114">
        <v>46</v>
      </c>
      <c r="G28" s="114">
        <v>46</v>
      </c>
      <c r="H28" s="114">
        <v>45</v>
      </c>
      <c r="I28" s="140">
        <v>50</v>
      </c>
      <c r="J28" s="115">
        <v>1</v>
      </c>
      <c r="K28" s="116">
        <v>2</v>
      </c>
    </row>
    <row r="29" spans="1:11" ht="14.1" customHeight="1" x14ac:dyDescent="0.2">
      <c r="A29" s="306">
        <v>29</v>
      </c>
      <c r="B29" s="307" t="s">
        <v>246</v>
      </c>
      <c r="C29" s="308"/>
      <c r="D29" s="113">
        <v>3.658464971519173</v>
      </c>
      <c r="E29" s="115">
        <v>623</v>
      </c>
      <c r="F29" s="114">
        <v>689</v>
      </c>
      <c r="G29" s="114">
        <v>726</v>
      </c>
      <c r="H29" s="114">
        <v>738</v>
      </c>
      <c r="I29" s="140">
        <v>701</v>
      </c>
      <c r="J29" s="115">
        <v>-78</v>
      </c>
      <c r="K29" s="116">
        <v>-11.126961483594865</v>
      </c>
    </row>
    <row r="30" spans="1:11" ht="14.1" customHeight="1" x14ac:dyDescent="0.2">
      <c r="A30" s="306" t="s">
        <v>247</v>
      </c>
      <c r="B30" s="307" t="s">
        <v>248</v>
      </c>
      <c r="C30" s="308"/>
      <c r="D30" s="113">
        <v>0.64595689705796</v>
      </c>
      <c r="E30" s="115">
        <v>110</v>
      </c>
      <c r="F30" s="114">
        <v>109</v>
      </c>
      <c r="G30" s="114">
        <v>114</v>
      </c>
      <c r="H30" s="114">
        <v>117</v>
      </c>
      <c r="I30" s="140">
        <v>119</v>
      </c>
      <c r="J30" s="115">
        <v>-9</v>
      </c>
      <c r="K30" s="116">
        <v>-7.5630252100840334</v>
      </c>
    </row>
    <row r="31" spans="1:11" ht="14.1" customHeight="1" x14ac:dyDescent="0.2">
      <c r="A31" s="306" t="s">
        <v>249</v>
      </c>
      <c r="B31" s="307" t="s">
        <v>250</v>
      </c>
      <c r="C31" s="308"/>
      <c r="D31" s="113">
        <v>2.9596570556110167</v>
      </c>
      <c r="E31" s="115">
        <v>504</v>
      </c>
      <c r="F31" s="114">
        <v>567</v>
      </c>
      <c r="G31" s="114">
        <v>599</v>
      </c>
      <c r="H31" s="114">
        <v>614</v>
      </c>
      <c r="I31" s="140">
        <v>575</v>
      </c>
      <c r="J31" s="115">
        <v>-71</v>
      </c>
      <c r="K31" s="116">
        <v>-12.347826086956522</v>
      </c>
    </row>
    <row r="32" spans="1:11" ht="14.1" customHeight="1" x14ac:dyDescent="0.2">
      <c r="A32" s="306">
        <v>31</v>
      </c>
      <c r="B32" s="307" t="s">
        <v>251</v>
      </c>
      <c r="C32" s="308"/>
      <c r="D32" s="113">
        <v>0.12919137941159198</v>
      </c>
      <c r="E32" s="115">
        <v>22</v>
      </c>
      <c r="F32" s="114">
        <v>28</v>
      </c>
      <c r="G32" s="114">
        <v>25</v>
      </c>
      <c r="H32" s="114">
        <v>27</v>
      </c>
      <c r="I32" s="140">
        <v>25</v>
      </c>
      <c r="J32" s="115">
        <v>-3</v>
      </c>
      <c r="K32" s="116">
        <v>-12</v>
      </c>
    </row>
    <row r="33" spans="1:11" ht="14.1" customHeight="1" x14ac:dyDescent="0.2">
      <c r="A33" s="306">
        <v>32</v>
      </c>
      <c r="B33" s="307" t="s">
        <v>252</v>
      </c>
      <c r="C33" s="308"/>
      <c r="D33" s="113">
        <v>0.86910564331434614</v>
      </c>
      <c r="E33" s="115">
        <v>148</v>
      </c>
      <c r="F33" s="114">
        <v>149</v>
      </c>
      <c r="G33" s="114">
        <v>162</v>
      </c>
      <c r="H33" s="114">
        <v>160</v>
      </c>
      <c r="I33" s="140">
        <v>155</v>
      </c>
      <c r="J33" s="115">
        <v>-7</v>
      </c>
      <c r="K33" s="116">
        <v>-4.5161290322580649</v>
      </c>
    </row>
    <row r="34" spans="1:11" ht="14.1" customHeight="1" x14ac:dyDescent="0.2">
      <c r="A34" s="306">
        <v>33</v>
      </c>
      <c r="B34" s="307" t="s">
        <v>253</v>
      </c>
      <c r="C34" s="308"/>
      <c r="D34" s="113">
        <v>0.42868048622937344</v>
      </c>
      <c r="E34" s="115">
        <v>73</v>
      </c>
      <c r="F34" s="114">
        <v>80</v>
      </c>
      <c r="G34" s="114">
        <v>86</v>
      </c>
      <c r="H34" s="114">
        <v>82</v>
      </c>
      <c r="I34" s="140">
        <v>72</v>
      </c>
      <c r="J34" s="115">
        <v>1</v>
      </c>
      <c r="K34" s="116">
        <v>1.3888888888888888</v>
      </c>
    </row>
    <row r="35" spans="1:11" ht="14.1" customHeight="1" x14ac:dyDescent="0.2">
      <c r="A35" s="306">
        <v>34</v>
      </c>
      <c r="B35" s="307" t="s">
        <v>254</v>
      </c>
      <c r="C35" s="308"/>
      <c r="D35" s="113">
        <v>4.7976980445123028</v>
      </c>
      <c r="E35" s="115">
        <v>817</v>
      </c>
      <c r="F35" s="114">
        <v>808</v>
      </c>
      <c r="G35" s="114">
        <v>801</v>
      </c>
      <c r="H35" s="114">
        <v>815</v>
      </c>
      <c r="I35" s="140">
        <v>782</v>
      </c>
      <c r="J35" s="115">
        <v>35</v>
      </c>
      <c r="K35" s="116">
        <v>4.4757033248081841</v>
      </c>
    </row>
    <row r="36" spans="1:11" ht="14.1" customHeight="1" x14ac:dyDescent="0.2">
      <c r="A36" s="306">
        <v>41</v>
      </c>
      <c r="B36" s="307" t="s">
        <v>255</v>
      </c>
      <c r="C36" s="308"/>
      <c r="D36" s="113">
        <v>0.27012742967878323</v>
      </c>
      <c r="E36" s="115">
        <v>46</v>
      </c>
      <c r="F36" s="114">
        <v>46</v>
      </c>
      <c r="G36" s="114">
        <v>38</v>
      </c>
      <c r="H36" s="114">
        <v>42</v>
      </c>
      <c r="I36" s="140">
        <v>41</v>
      </c>
      <c r="J36" s="115">
        <v>5</v>
      </c>
      <c r="K36" s="116">
        <v>12.195121951219512</v>
      </c>
    </row>
    <row r="37" spans="1:11" ht="14.1" customHeight="1" x14ac:dyDescent="0.2">
      <c r="A37" s="306">
        <v>42</v>
      </c>
      <c r="B37" s="307" t="s">
        <v>256</v>
      </c>
      <c r="C37" s="308"/>
      <c r="D37" s="113" t="s">
        <v>513</v>
      </c>
      <c r="E37" s="115" t="s">
        <v>513</v>
      </c>
      <c r="F37" s="114" t="s">
        <v>513</v>
      </c>
      <c r="G37" s="114" t="s">
        <v>513</v>
      </c>
      <c r="H37" s="114" t="s">
        <v>513</v>
      </c>
      <c r="I37" s="140" t="s">
        <v>513</v>
      </c>
      <c r="J37" s="115" t="s">
        <v>513</v>
      </c>
      <c r="K37" s="116" t="s">
        <v>513</v>
      </c>
    </row>
    <row r="38" spans="1:11" ht="14.1" customHeight="1" x14ac:dyDescent="0.2">
      <c r="A38" s="306">
        <v>43</v>
      </c>
      <c r="B38" s="307" t="s">
        <v>257</v>
      </c>
      <c r="C38" s="308"/>
      <c r="D38" s="113">
        <v>0.39344647366257562</v>
      </c>
      <c r="E38" s="115">
        <v>67</v>
      </c>
      <c r="F38" s="114">
        <v>69</v>
      </c>
      <c r="G38" s="114">
        <v>72</v>
      </c>
      <c r="H38" s="114">
        <v>75</v>
      </c>
      <c r="I38" s="140">
        <v>80</v>
      </c>
      <c r="J38" s="115">
        <v>-13</v>
      </c>
      <c r="K38" s="116">
        <v>-16.25</v>
      </c>
    </row>
    <row r="39" spans="1:11" ht="14.1" customHeight="1" x14ac:dyDescent="0.2">
      <c r="A39" s="306">
        <v>51</v>
      </c>
      <c r="B39" s="307" t="s">
        <v>258</v>
      </c>
      <c r="C39" s="308"/>
      <c r="D39" s="113">
        <v>6.1894415409008161</v>
      </c>
      <c r="E39" s="115">
        <v>1054</v>
      </c>
      <c r="F39" s="114">
        <v>1045</v>
      </c>
      <c r="G39" s="114">
        <v>1078</v>
      </c>
      <c r="H39" s="114">
        <v>950</v>
      </c>
      <c r="I39" s="140">
        <v>957</v>
      </c>
      <c r="J39" s="115">
        <v>97</v>
      </c>
      <c r="K39" s="116">
        <v>10.135841170323928</v>
      </c>
    </row>
    <row r="40" spans="1:11" ht="14.1" customHeight="1" x14ac:dyDescent="0.2">
      <c r="A40" s="306" t="s">
        <v>259</v>
      </c>
      <c r="B40" s="307" t="s">
        <v>260</v>
      </c>
      <c r="C40" s="308"/>
      <c r="D40" s="113">
        <v>5.8840800986552351</v>
      </c>
      <c r="E40" s="115">
        <v>1002</v>
      </c>
      <c r="F40" s="114">
        <v>991</v>
      </c>
      <c r="G40" s="114">
        <v>1018</v>
      </c>
      <c r="H40" s="114">
        <v>892</v>
      </c>
      <c r="I40" s="140">
        <v>904</v>
      </c>
      <c r="J40" s="115">
        <v>98</v>
      </c>
      <c r="K40" s="116">
        <v>10.840707964601769</v>
      </c>
    </row>
    <row r="41" spans="1:11" ht="14.1" customHeight="1" x14ac:dyDescent="0.2">
      <c r="A41" s="306"/>
      <c r="B41" s="307" t="s">
        <v>261</v>
      </c>
      <c r="C41" s="308"/>
      <c r="D41" s="113">
        <v>2.918550707616419</v>
      </c>
      <c r="E41" s="115">
        <v>497</v>
      </c>
      <c r="F41" s="114">
        <v>488</v>
      </c>
      <c r="G41" s="114">
        <v>472</v>
      </c>
      <c r="H41" s="114">
        <v>450</v>
      </c>
      <c r="I41" s="140">
        <v>448</v>
      </c>
      <c r="J41" s="115">
        <v>49</v>
      </c>
      <c r="K41" s="116">
        <v>10.9375</v>
      </c>
    </row>
    <row r="42" spans="1:11" ht="14.1" customHeight="1" x14ac:dyDescent="0.2">
      <c r="A42" s="306">
        <v>52</v>
      </c>
      <c r="B42" s="307" t="s">
        <v>262</v>
      </c>
      <c r="C42" s="308"/>
      <c r="D42" s="113">
        <v>4.3983792354219275</v>
      </c>
      <c r="E42" s="115">
        <v>749</v>
      </c>
      <c r="F42" s="114">
        <v>776</v>
      </c>
      <c r="G42" s="114">
        <v>718</v>
      </c>
      <c r="H42" s="114">
        <v>686</v>
      </c>
      <c r="I42" s="140">
        <v>692</v>
      </c>
      <c r="J42" s="115">
        <v>57</v>
      </c>
      <c r="K42" s="116">
        <v>8.2369942196531785</v>
      </c>
    </row>
    <row r="43" spans="1:11" ht="14.1" customHeight="1" x14ac:dyDescent="0.2">
      <c r="A43" s="306" t="s">
        <v>263</v>
      </c>
      <c r="B43" s="307" t="s">
        <v>264</v>
      </c>
      <c r="C43" s="308"/>
      <c r="D43" s="113">
        <v>4.2398261788713372</v>
      </c>
      <c r="E43" s="115">
        <v>722</v>
      </c>
      <c r="F43" s="114">
        <v>740</v>
      </c>
      <c r="G43" s="114">
        <v>681</v>
      </c>
      <c r="H43" s="114">
        <v>648</v>
      </c>
      <c r="I43" s="140">
        <v>657</v>
      </c>
      <c r="J43" s="115">
        <v>65</v>
      </c>
      <c r="K43" s="116">
        <v>9.8934550989345507</v>
      </c>
    </row>
    <row r="44" spans="1:11" ht="14.1" customHeight="1" x14ac:dyDescent="0.2">
      <c r="A44" s="306">
        <v>53</v>
      </c>
      <c r="B44" s="307" t="s">
        <v>265</v>
      </c>
      <c r="C44" s="308"/>
      <c r="D44" s="113">
        <v>1.6266369135004992</v>
      </c>
      <c r="E44" s="115">
        <v>277</v>
      </c>
      <c r="F44" s="114">
        <v>279</v>
      </c>
      <c r="G44" s="114">
        <v>301</v>
      </c>
      <c r="H44" s="114">
        <v>289</v>
      </c>
      <c r="I44" s="140">
        <v>292</v>
      </c>
      <c r="J44" s="115">
        <v>-15</v>
      </c>
      <c r="K44" s="116">
        <v>-5.1369863013698627</v>
      </c>
    </row>
    <row r="45" spans="1:11" ht="14.1" customHeight="1" x14ac:dyDescent="0.2">
      <c r="A45" s="306" t="s">
        <v>266</v>
      </c>
      <c r="B45" s="307" t="s">
        <v>267</v>
      </c>
      <c r="C45" s="308"/>
      <c r="D45" s="113">
        <v>1.5914029009337014</v>
      </c>
      <c r="E45" s="115">
        <v>271</v>
      </c>
      <c r="F45" s="114">
        <v>273</v>
      </c>
      <c r="G45" s="114">
        <v>295</v>
      </c>
      <c r="H45" s="114">
        <v>284</v>
      </c>
      <c r="I45" s="140">
        <v>288</v>
      </c>
      <c r="J45" s="115">
        <v>-17</v>
      </c>
      <c r="K45" s="116">
        <v>-5.9027777777777777</v>
      </c>
    </row>
    <row r="46" spans="1:11" ht="14.1" customHeight="1" x14ac:dyDescent="0.2">
      <c r="A46" s="306">
        <v>54</v>
      </c>
      <c r="B46" s="307" t="s">
        <v>268</v>
      </c>
      <c r="C46" s="308"/>
      <c r="D46" s="113">
        <v>13.38892477538317</v>
      </c>
      <c r="E46" s="115">
        <v>2280</v>
      </c>
      <c r="F46" s="114">
        <v>2356</v>
      </c>
      <c r="G46" s="114">
        <v>2406</v>
      </c>
      <c r="H46" s="114">
        <v>2361</v>
      </c>
      <c r="I46" s="140">
        <v>2382</v>
      </c>
      <c r="J46" s="115">
        <v>-102</v>
      </c>
      <c r="K46" s="116">
        <v>-4.2821158690176322</v>
      </c>
    </row>
    <row r="47" spans="1:11" ht="14.1" customHeight="1" x14ac:dyDescent="0.2">
      <c r="A47" s="306">
        <v>61</v>
      </c>
      <c r="B47" s="307" t="s">
        <v>269</v>
      </c>
      <c r="C47" s="308"/>
      <c r="D47" s="113">
        <v>0.65182923248575964</v>
      </c>
      <c r="E47" s="115">
        <v>111</v>
      </c>
      <c r="F47" s="114">
        <v>114</v>
      </c>
      <c r="G47" s="114">
        <v>117</v>
      </c>
      <c r="H47" s="114">
        <v>113</v>
      </c>
      <c r="I47" s="140">
        <v>114</v>
      </c>
      <c r="J47" s="115">
        <v>-3</v>
      </c>
      <c r="K47" s="116">
        <v>-2.6315789473684212</v>
      </c>
    </row>
    <row r="48" spans="1:11" ht="14.1" customHeight="1" x14ac:dyDescent="0.2">
      <c r="A48" s="306">
        <v>62</v>
      </c>
      <c r="B48" s="307" t="s">
        <v>270</v>
      </c>
      <c r="C48" s="308"/>
      <c r="D48" s="113">
        <v>9.8831405249867874</v>
      </c>
      <c r="E48" s="115">
        <v>1683</v>
      </c>
      <c r="F48" s="114">
        <v>1773</v>
      </c>
      <c r="G48" s="114">
        <v>1755</v>
      </c>
      <c r="H48" s="114">
        <v>1781</v>
      </c>
      <c r="I48" s="140">
        <v>1736</v>
      </c>
      <c r="J48" s="115">
        <v>-53</v>
      </c>
      <c r="K48" s="116">
        <v>-3.052995391705069</v>
      </c>
    </row>
    <row r="49" spans="1:11" ht="14.1" customHeight="1" x14ac:dyDescent="0.2">
      <c r="A49" s="306">
        <v>63</v>
      </c>
      <c r="B49" s="307" t="s">
        <v>271</v>
      </c>
      <c r="C49" s="308"/>
      <c r="D49" s="113">
        <v>10.147395619237772</v>
      </c>
      <c r="E49" s="115">
        <v>1728</v>
      </c>
      <c r="F49" s="114">
        <v>1992</v>
      </c>
      <c r="G49" s="114">
        <v>2234</v>
      </c>
      <c r="H49" s="114">
        <v>2219</v>
      </c>
      <c r="I49" s="140">
        <v>1925</v>
      </c>
      <c r="J49" s="115">
        <v>-197</v>
      </c>
      <c r="K49" s="116">
        <v>-10.233766233766234</v>
      </c>
    </row>
    <row r="50" spans="1:11" ht="14.1" customHeight="1" x14ac:dyDescent="0.2">
      <c r="A50" s="306" t="s">
        <v>272</v>
      </c>
      <c r="B50" s="307" t="s">
        <v>273</v>
      </c>
      <c r="C50" s="308"/>
      <c r="D50" s="113">
        <v>0.66357390334135891</v>
      </c>
      <c r="E50" s="115">
        <v>113</v>
      </c>
      <c r="F50" s="114">
        <v>132</v>
      </c>
      <c r="G50" s="114">
        <v>136</v>
      </c>
      <c r="H50" s="114">
        <v>129</v>
      </c>
      <c r="I50" s="140">
        <v>126</v>
      </c>
      <c r="J50" s="115">
        <v>-13</v>
      </c>
      <c r="K50" s="116">
        <v>-10.317460317460318</v>
      </c>
    </row>
    <row r="51" spans="1:11" ht="14.1" customHeight="1" x14ac:dyDescent="0.2">
      <c r="A51" s="306" t="s">
        <v>274</v>
      </c>
      <c r="B51" s="307" t="s">
        <v>275</v>
      </c>
      <c r="C51" s="308"/>
      <c r="D51" s="113">
        <v>9.2136942862176294</v>
      </c>
      <c r="E51" s="115">
        <v>1569</v>
      </c>
      <c r="F51" s="114">
        <v>1812</v>
      </c>
      <c r="G51" s="114">
        <v>2048</v>
      </c>
      <c r="H51" s="114">
        <v>2035</v>
      </c>
      <c r="I51" s="140">
        <v>1754</v>
      </c>
      <c r="J51" s="115">
        <v>-185</v>
      </c>
      <c r="K51" s="116">
        <v>-10.547320410490308</v>
      </c>
    </row>
    <row r="52" spans="1:11" ht="14.1" customHeight="1" x14ac:dyDescent="0.2">
      <c r="A52" s="306">
        <v>71</v>
      </c>
      <c r="B52" s="307" t="s">
        <v>276</v>
      </c>
      <c r="C52" s="308"/>
      <c r="D52" s="113">
        <v>14.316753772975513</v>
      </c>
      <c r="E52" s="115">
        <v>2438</v>
      </c>
      <c r="F52" s="114">
        <v>2469</v>
      </c>
      <c r="G52" s="114">
        <v>2467</v>
      </c>
      <c r="H52" s="114">
        <v>2478</v>
      </c>
      <c r="I52" s="140">
        <v>2483</v>
      </c>
      <c r="J52" s="115">
        <v>-45</v>
      </c>
      <c r="K52" s="116">
        <v>-1.8123238018525976</v>
      </c>
    </row>
    <row r="53" spans="1:11" ht="14.1" customHeight="1" x14ac:dyDescent="0.2">
      <c r="A53" s="306" t="s">
        <v>277</v>
      </c>
      <c r="B53" s="307" t="s">
        <v>278</v>
      </c>
      <c r="C53" s="308"/>
      <c r="D53" s="113">
        <v>0.95719067473134067</v>
      </c>
      <c r="E53" s="115">
        <v>163</v>
      </c>
      <c r="F53" s="114">
        <v>167</v>
      </c>
      <c r="G53" s="114">
        <v>169</v>
      </c>
      <c r="H53" s="114">
        <v>163</v>
      </c>
      <c r="I53" s="140">
        <v>163</v>
      </c>
      <c r="J53" s="115">
        <v>0</v>
      </c>
      <c r="K53" s="116">
        <v>0</v>
      </c>
    </row>
    <row r="54" spans="1:11" ht="14.1" customHeight="1" x14ac:dyDescent="0.2">
      <c r="A54" s="306" t="s">
        <v>279</v>
      </c>
      <c r="B54" s="307" t="s">
        <v>280</v>
      </c>
      <c r="C54" s="308"/>
      <c r="D54" s="113">
        <v>12.578542486346819</v>
      </c>
      <c r="E54" s="115">
        <v>2142</v>
      </c>
      <c r="F54" s="114">
        <v>2167</v>
      </c>
      <c r="G54" s="114">
        <v>2161</v>
      </c>
      <c r="H54" s="114">
        <v>2180</v>
      </c>
      <c r="I54" s="140">
        <v>2188</v>
      </c>
      <c r="J54" s="115">
        <v>-46</v>
      </c>
      <c r="K54" s="116">
        <v>-2.1023765996343693</v>
      </c>
    </row>
    <row r="55" spans="1:11" ht="14.1" customHeight="1" x14ac:dyDescent="0.2">
      <c r="A55" s="306">
        <v>72</v>
      </c>
      <c r="B55" s="307" t="s">
        <v>281</v>
      </c>
      <c r="C55" s="308"/>
      <c r="D55" s="113">
        <v>1.3388924775383171</v>
      </c>
      <c r="E55" s="115">
        <v>228</v>
      </c>
      <c r="F55" s="114">
        <v>217</v>
      </c>
      <c r="G55" s="114">
        <v>224</v>
      </c>
      <c r="H55" s="114">
        <v>217</v>
      </c>
      <c r="I55" s="140">
        <v>211</v>
      </c>
      <c r="J55" s="115">
        <v>17</v>
      </c>
      <c r="K55" s="116">
        <v>8.0568720379146921</v>
      </c>
    </row>
    <row r="56" spans="1:11" ht="14.1" customHeight="1" x14ac:dyDescent="0.2">
      <c r="A56" s="306" t="s">
        <v>282</v>
      </c>
      <c r="B56" s="307" t="s">
        <v>283</v>
      </c>
      <c r="C56" s="308"/>
      <c r="D56" s="113">
        <v>0.14093605026719125</v>
      </c>
      <c r="E56" s="115">
        <v>24</v>
      </c>
      <c r="F56" s="114">
        <v>24</v>
      </c>
      <c r="G56" s="114">
        <v>25</v>
      </c>
      <c r="H56" s="114">
        <v>25</v>
      </c>
      <c r="I56" s="140">
        <v>24</v>
      </c>
      <c r="J56" s="115">
        <v>0</v>
      </c>
      <c r="K56" s="116">
        <v>0</v>
      </c>
    </row>
    <row r="57" spans="1:11" ht="14.1" customHeight="1" x14ac:dyDescent="0.2">
      <c r="A57" s="306" t="s">
        <v>284</v>
      </c>
      <c r="B57" s="307" t="s">
        <v>285</v>
      </c>
      <c r="C57" s="308"/>
      <c r="D57" s="113">
        <v>0.86323330788654651</v>
      </c>
      <c r="E57" s="115">
        <v>147</v>
      </c>
      <c r="F57" s="114">
        <v>141</v>
      </c>
      <c r="G57" s="114">
        <v>144</v>
      </c>
      <c r="H57" s="114">
        <v>140</v>
      </c>
      <c r="I57" s="140">
        <v>134</v>
      </c>
      <c r="J57" s="115">
        <v>13</v>
      </c>
      <c r="K57" s="116">
        <v>9.7014925373134329</v>
      </c>
    </row>
    <row r="58" spans="1:11" ht="14.1" customHeight="1" x14ac:dyDescent="0.2">
      <c r="A58" s="306">
        <v>73</v>
      </c>
      <c r="B58" s="307" t="s">
        <v>286</v>
      </c>
      <c r="C58" s="308"/>
      <c r="D58" s="113">
        <v>0.87497797874214578</v>
      </c>
      <c r="E58" s="115">
        <v>149</v>
      </c>
      <c r="F58" s="114">
        <v>151</v>
      </c>
      <c r="G58" s="114">
        <v>155</v>
      </c>
      <c r="H58" s="114">
        <v>150</v>
      </c>
      <c r="I58" s="140">
        <v>153</v>
      </c>
      <c r="J58" s="115">
        <v>-4</v>
      </c>
      <c r="K58" s="116">
        <v>-2.6143790849673203</v>
      </c>
    </row>
    <row r="59" spans="1:11" ht="14.1" customHeight="1" x14ac:dyDescent="0.2">
      <c r="A59" s="306" t="s">
        <v>287</v>
      </c>
      <c r="B59" s="307" t="s">
        <v>288</v>
      </c>
      <c r="C59" s="308"/>
      <c r="D59" s="113">
        <v>0.56961653649656463</v>
      </c>
      <c r="E59" s="115">
        <v>97</v>
      </c>
      <c r="F59" s="114">
        <v>98</v>
      </c>
      <c r="G59" s="114">
        <v>101</v>
      </c>
      <c r="H59" s="114">
        <v>94</v>
      </c>
      <c r="I59" s="140">
        <v>96</v>
      </c>
      <c r="J59" s="115">
        <v>1</v>
      </c>
      <c r="K59" s="116">
        <v>1.0416666666666667</v>
      </c>
    </row>
    <row r="60" spans="1:11" ht="14.1" customHeight="1" x14ac:dyDescent="0.2">
      <c r="A60" s="306">
        <v>81</v>
      </c>
      <c r="B60" s="307" t="s">
        <v>289</v>
      </c>
      <c r="C60" s="308"/>
      <c r="D60" s="113">
        <v>3.4059545481237889</v>
      </c>
      <c r="E60" s="115">
        <v>580</v>
      </c>
      <c r="F60" s="114">
        <v>623</v>
      </c>
      <c r="G60" s="114">
        <v>620</v>
      </c>
      <c r="H60" s="114">
        <v>632</v>
      </c>
      <c r="I60" s="140">
        <v>628</v>
      </c>
      <c r="J60" s="115">
        <v>-48</v>
      </c>
      <c r="K60" s="116">
        <v>-7.6433121019108281</v>
      </c>
    </row>
    <row r="61" spans="1:11" ht="14.1" customHeight="1" x14ac:dyDescent="0.2">
      <c r="A61" s="306" t="s">
        <v>290</v>
      </c>
      <c r="B61" s="307" t="s">
        <v>291</v>
      </c>
      <c r="C61" s="308"/>
      <c r="D61" s="113">
        <v>1.2449351106935229</v>
      </c>
      <c r="E61" s="115">
        <v>212</v>
      </c>
      <c r="F61" s="114">
        <v>224</v>
      </c>
      <c r="G61" s="114">
        <v>217</v>
      </c>
      <c r="H61" s="114">
        <v>230</v>
      </c>
      <c r="I61" s="140">
        <v>227</v>
      </c>
      <c r="J61" s="115">
        <v>-15</v>
      </c>
      <c r="K61" s="116">
        <v>-6.607929515418502</v>
      </c>
    </row>
    <row r="62" spans="1:11" ht="14.1" customHeight="1" x14ac:dyDescent="0.2">
      <c r="A62" s="306" t="s">
        <v>292</v>
      </c>
      <c r="B62" s="307" t="s">
        <v>293</v>
      </c>
      <c r="C62" s="308"/>
      <c r="D62" s="113">
        <v>0.98655235187033885</v>
      </c>
      <c r="E62" s="115">
        <v>168</v>
      </c>
      <c r="F62" s="114">
        <v>183</v>
      </c>
      <c r="G62" s="114">
        <v>183</v>
      </c>
      <c r="H62" s="114">
        <v>189</v>
      </c>
      <c r="I62" s="140">
        <v>196</v>
      </c>
      <c r="J62" s="115">
        <v>-28</v>
      </c>
      <c r="K62" s="116">
        <v>-14.285714285714286</v>
      </c>
    </row>
    <row r="63" spans="1:11" ht="14.1" customHeight="1" x14ac:dyDescent="0.2">
      <c r="A63" s="306"/>
      <c r="B63" s="307" t="s">
        <v>294</v>
      </c>
      <c r="C63" s="308"/>
      <c r="D63" s="113">
        <v>0.82212695989194906</v>
      </c>
      <c r="E63" s="115">
        <v>140</v>
      </c>
      <c r="F63" s="114">
        <v>155</v>
      </c>
      <c r="G63" s="114">
        <v>150</v>
      </c>
      <c r="H63" s="114">
        <v>155</v>
      </c>
      <c r="I63" s="140">
        <v>162</v>
      </c>
      <c r="J63" s="115">
        <v>-22</v>
      </c>
      <c r="K63" s="116">
        <v>-13.580246913580247</v>
      </c>
    </row>
    <row r="64" spans="1:11" ht="14.1" customHeight="1" x14ac:dyDescent="0.2">
      <c r="A64" s="306" t="s">
        <v>295</v>
      </c>
      <c r="B64" s="307" t="s">
        <v>296</v>
      </c>
      <c r="C64" s="308"/>
      <c r="D64" s="113">
        <v>8.8085031416994544E-2</v>
      </c>
      <c r="E64" s="115">
        <v>15</v>
      </c>
      <c r="F64" s="114">
        <v>15</v>
      </c>
      <c r="G64" s="114">
        <v>13</v>
      </c>
      <c r="H64" s="114">
        <v>12</v>
      </c>
      <c r="I64" s="140">
        <v>12</v>
      </c>
      <c r="J64" s="115">
        <v>3</v>
      </c>
      <c r="K64" s="116">
        <v>25</v>
      </c>
    </row>
    <row r="65" spans="1:11" ht="14.1" customHeight="1" x14ac:dyDescent="0.2">
      <c r="A65" s="306" t="s">
        <v>297</v>
      </c>
      <c r="B65" s="307" t="s">
        <v>298</v>
      </c>
      <c r="C65" s="308"/>
      <c r="D65" s="113">
        <v>0.51676551764636791</v>
      </c>
      <c r="E65" s="115">
        <v>88</v>
      </c>
      <c r="F65" s="114">
        <v>94</v>
      </c>
      <c r="G65" s="114">
        <v>102</v>
      </c>
      <c r="H65" s="114">
        <v>101</v>
      </c>
      <c r="I65" s="140">
        <v>96</v>
      </c>
      <c r="J65" s="115">
        <v>-8</v>
      </c>
      <c r="K65" s="116">
        <v>-8.3333333333333339</v>
      </c>
    </row>
    <row r="66" spans="1:11" ht="14.1" customHeight="1" x14ac:dyDescent="0.2">
      <c r="A66" s="306">
        <v>82</v>
      </c>
      <c r="B66" s="307" t="s">
        <v>299</v>
      </c>
      <c r="C66" s="308"/>
      <c r="D66" s="113">
        <v>1.9496153620294792</v>
      </c>
      <c r="E66" s="115">
        <v>332</v>
      </c>
      <c r="F66" s="114">
        <v>333</v>
      </c>
      <c r="G66" s="114">
        <v>332</v>
      </c>
      <c r="H66" s="114">
        <v>345</v>
      </c>
      <c r="I66" s="140">
        <v>339</v>
      </c>
      <c r="J66" s="115">
        <v>-7</v>
      </c>
      <c r="K66" s="116">
        <v>-2.0648967551622417</v>
      </c>
    </row>
    <row r="67" spans="1:11" ht="14.1" customHeight="1" x14ac:dyDescent="0.2">
      <c r="A67" s="306" t="s">
        <v>300</v>
      </c>
      <c r="B67" s="307" t="s">
        <v>301</v>
      </c>
      <c r="C67" s="308"/>
      <c r="D67" s="113">
        <v>0.95131833930354104</v>
      </c>
      <c r="E67" s="115">
        <v>162</v>
      </c>
      <c r="F67" s="114">
        <v>161</v>
      </c>
      <c r="G67" s="114">
        <v>159</v>
      </c>
      <c r="H67" s="114">
        <v>179</v>
      </c>
      <c r="I67" s="140">
        <v>175</v>
      </c>
      <c r="J67" s="115">
        <v>-13</v>
      </c>
      <c r="K67" s="116">
        <v>-7.4285714285714288</v>
      </c>
    </row>
    <row r="68" spans="1:11" ht="14.1" customHeight="1" x14ac:dyDescent="0.2">
      <c r="A68" s="306" t="s">
        <v>302</v>
      </c>
      <c r="B68" s="307" t="s">
        <v>303</v>
      </c>
      <c r="C68" s="308"/>
      <c r="D68" s="113">
        <v>0.69293558048035708</v>
      </c>
      <c r="E68" s="115">
        <v>118</v>
      </c>
      <c r="F68" s="114">
        <v>127</v>
      </c>
      <c r="G68" s="114">
        <v>131</v>
      </c>
      <c r="H68" s="114">
        <v>124</v>
      </c>
      <c r="I68" s="140">
        <v>123</v>
      </c>
      <c r="J68" s="115">
        <v>-5</v>
      </c>
      <c r="K68" s="116">
        <v>-4.0650406504065044</v>
      </c>
    </row>
    <row r="69" spans="1:11" ht="14.1" customHeight="1" x14ac:dyDescent="0.2">
      <c r="A69" s="306">
        <v>83</v>
      </c>
      <c r="B69" s="307" t="s">
        <v>304</v>
      </c>
      <c r="C69" s="308"/>
      <c r="D69" s="113">
        <v>3.0066357390334137</v>
      </c>
      <c r="E69" s="115">
        <v>512</v>
      </c>
      <c r="F69" s="114">
        <v>522</v>
      </c>
      <c r="G69" s="114">
        <v>535</v>
      </c>
      <c r="H69" s="114">
        <v>541</v>
      </c>
      <c r="I69" s="140">
        <v>543</v>
      </c>
      <c r="J69" s="115">
        <v>-31</v>
      </c>
      <c r="K69" s="116">
        <v>-5.70902394106814</v>
      </c>
    </row>
    <row r="70" spans="1:11" ht="14.1" customHeight="1" x14ac:dyDescent="0.2">
      <c r="A70" s="306" t="s">
        <v>305</v>
      </c>
      <c r="B70" s="307" t="s">
        <v>306</v>
      </c>
      <c r="C70" s="308"/>
      <c r="D70" s="113">
        <v>1.6559985906394974</v>
      </c>
      <c r="E70" s="115">
        <v>282</v>
      </c>
      <c r="F70" s="114">
        <v>291</v>
      </c>
      <c r="G70" s="114">
        <v>299</v>
      </c>
      <c r="H70" s="114">
        <v>303</v>
      </c>
      <c r="I70" s="140">
        <v>315</v>
      </c>
      <c r="J70" s="115">
        <v>-33</v>
      </c>
      <c r="K70" s="116">
        <v>-10.476190476190476</v>
      </c>
    </row>
    <row r="71" spans="1:11" ht="14.1" customHeight="1" x14ac:dyDescent="0.2">
      <c r="A71" s="306"/>
      <c r="B71" s="307" t="s">
        <v>307</v>
      </c>
      <c r="C71" s="308"/>
      <c r="D71" s="113">
        <v>1.1392330729931293</v>
      </c>
      <c r="E71" s="115">
        <v>194</v>
      </c>
      <c r="F71" s="114">
        <v>203</v>
      </c>
      <c r="G71" s="114">
        <v>208</v>
      </c>
      <c r="H71" s="114">
        <v>208</v>
      </c>
      <c r="I71" s="140">
        <v>217</v>
      </c>
      <c r="J71" s="115">
        <v>-23</v>
      </c>
      <c r="K71" s="116">
        <v>-10.599078341013826</v>
      </c>
    </row>
    <row r="72" spans="1:11" ht="14.1" customHeight="1" x14ac:dyDescent="0.2">
      <c r="A72" s="306">
        <v>84</v>
      </c>
      <c r="B72" s="307" t="s">
        <v>308</v>
      </c>
      <c r="C72" s="308"/>
      <c r="D72" s="113">
        <v>2.1375300957190673</v>
      </c>
      <c r="E72" s="115">
        <v>364</v>
      </c>
      <c r="F72" s="114">
        <v>373</v>
      </c>
      <c r="G72" s="114">
        <v>349</v>
      </c>
      <c r="H72" s="114">
        <v>343</v>
      </c>
      <c r="I72" s="140">
        <v>327</v>
      </c>
      <c r="J72" s="115">
        <v>37</v>
      </c>
      <c r="K72" s="116">
        <v>11.314984709480122</v>
      </c>
    </row>
    <row r="73" spans="1:11" ht="14.1" customHeight="1" x14ac:dyDescent="0.2">
      <c r="A73" s="306" t="s">
        <v>309</v>
      </c>
      <c r="B73" s="307" t="s">
        <v>310</v>
      </c>
      <c r="C73" s="308"/>
      <c r="D73" s="113">
        <v>0.30536144224558109</v>
      </c>
      <c r="E73" s="115">
        <v>52</v>
      </c>
      <c r="F73" s="114">
        <v>48</v>
      </c>
      <c r="G73" s="114">
        <v>52</v>
      </c>
      <c r="H73" s="114">
        <v>60</v>
      </c>
      <c r="I73" s="140">
        <v>63</v>
      </c>
      <c r="J73" s="115">
        <v>-11</v>
      </c>
      <c r="K73" s="116">
        <v>-17.460317460317459</v>
      </c>
    </row>
    <row r="74" spans="1:11" ht="14.1" customHeight="1" x14ac:dyDescent="0.2">
      <c r="A74" s="306" t="s">
        <v>311</v>
      </c>
      <c r="B74" s="307" t="s">
        <v>312</v>
      </c>
      <c r="C74" s="308"/>
      <c r="D74" s="113" t="s">
        <v>513</v>
      </c>
      <c r="E74" s="115" t="s">
        <v>513</v>
      </c>
      <c r="F74" s="114">
        <v>4</v>
      </c>
      <c r="G74" s="114">
        <v>4</v>
      </c>
      <c r="H74" s="114">
        <v>7</v>
      </c>
      <c r="I74" s="140">
        <v>8</v>
      </c>
      <c r="J74" s="115" t="s">
        <v>513</v>
      </c>
      <c r="K74" s="116" t="s">
        <v>513</v>
      </c>
    </row>
    <row r="75" spans="1:11" ht="14.1" customHeight="1" x14ac:dyDescent="0.2">
      <c r="A75" s="306" t="s">
        <v>313</v>
      </c>
      <c r="B75" s="307" t="s">
        <v>314</v>
      </c>
      <c r="C75" s="308"/>
      <c r="D75" s="113">
        <v>0.18791473368958836</v>
      </c>
      <c r="E75" s="115">
        <v>32</v>
      </c>
      <c r="F75" s="114">
        <v>47</v>
      </c>
      <c r="G75" s="114">
        <v>31</v>
      </c>
      <c r="H75" s="114">
        <v>41</v>
      </c>
      <c r="I75" s="140">
        <v>27</v>
      </c>
      <c r="J75" s="115">
        <v>5</v>
      </c>
      <c r="K75" s="116">
        <v>18.518518518518519</v>
      </c>
    </row>
    <row r="76" spans="1:11" ht="14.1" customHeight="1" x14ac:dyDescent="0.2">
      <c r="A76" s="306">
        <v>91</v>
      </c>
      <c r="B76" s="307" t="s">
        <v>315</v>
      </c>
      <c r="C76" s="308"/>
      <c r="D76" s="113">
        <v>5.872335427799636E-2</v>
      </c>
      <c r="E76" s="115">
        <v>10</v>
      </c>
      <c r="F76" s="114">
        <v>11</v>
      </c>
      <c r="G76" s="114">
        <v>11</v>
      </c>
      <c r="H76" s="114">
        <v>8</v>
      </c>
      <c r="I76" s="140">
        <v>10</v>
      </c>
      <c r="J76" s="115">
        <v>0</v>
      </c>
      <c r="K76" s="116">
        <v>0</v>
      </c>
    </row>
    <row r="77" spans="1:11" ht="14.1" customHeight="1" x14ac:dyDescent="0.2">
      <c r="A77" s="306">
        <v>92</v>
      </c>
      <c r="B77" s="307" t="s">
        <v>316</v>
      </c>
      <c r="C77" s="308"/>
      <c r="D77" s="113">
        <v>0.41106347994597453</v>
      </c>
      <c r="E77" s="115">
        <v>70</v>
      </c>
      <c r="F77" s="114">
        <v>83</v>
      </c>
      <c r="G77" s="114">
        <v>89</v>
      </c>
      <c r="H77" s="114">
        <v>89</v>
      </c>
      <c r="I77" s="140">
        <v>97</v>
      </c>
      <c r="J77" s="115">
        <v>-27</v>
      </c>
      <c r="K77" s="116">
        <v>-27.835051546391753</v>
      </c>
    </row>
    <row r="78" spans="1:11" ht="14.1" customHeight="1" x14ac:dyDescent="0.2">
      <c r="A78" s="306">
        <v>93</v>
      </c>
      <c r="B78" s="307" t="s">
        <v>317</v>
      </c>
      <c r="C78" s="308"/>
      <c r="D78" s="113">
        <v>0.10570203770039345</v>
      </c>
      <c r="E78" s="115">
        <v>18</v>
      </c>
      <c r="F78" s="114">
        <v>21</v>
      </c>
      <c r="G78" s="114">
        <v>24</v>
      </c>
      <c r="H78" s="114">
        <v>18</v>
      </c>
      <c r="I78" s="140">
        <v>20</v>
      </c>
      <c r="J78" s="115">
        <v>-2</v>
      </c>
      <c r="K78" s="116">
        <v>-10</v>
      </c>
    </row>
    <row r="79" spans="1:11" ht="14.1" customHeight="1" x14ac:dyDescent="0.2">
      <c r="A79" s="306">
        <v>94</v>
      </c>
      <c r="B79" s="307" t="s">
        <v>318</v>
      </c>
      <c r="C79" s="308"/>
      <c r="D79" s="113">
        <v>0.83974396617534797</v>
      </c>
      <c r="E79" s="115">
        <v>143</v>
      </c>
      <c r="F79" s="114">
        <v>148</v>
      </c>
      <c r="G79" s="114">
        <v>158</v>
      </c>
      <c r="H79" s="114">
        <v>147</v>
      </c>
      <c r="I79" s="140">
        <v>149</v>
      </c>
      <c r="J79" s="115">
        <v>-6</v>
      </c>
      <c r="K79" s="116">
        <v>-4.026845637583893</v>
      </c>
    </row>
    <row r="80" spans="1:11" ht="14.1" customHeight="1" x14ac:dyDescent="0.2">
      <c r="A80" s="306" t="s">
        <v>319</v>
      </c>
      <c r="B80" s="307" t="s">
        <v>320</v>
      </c>
      <c r="C80" s="308"/>
      <c r="D80" s="113" t="s">
        <v>513</v>
      </c>
      <c r="E80" s="115" t="s">
        <v>513</v>
      </c>
      <c r="F80" s="114" t="s">
        <v>513</v>
      </c>
      <c r="G80" s="114" t="s">
        <v>513</v>
      </c>
      <c r="H80" s="114" t="s">
        <v>513</v>
      </c>
      <c r="I80" s="140" t="s">
        <v>513</v>
      </c>
      <c r="J80" s="115" t="s">
        <v>513</v>
      </c>
      <c r="K80" s="116" t="s">
        <v>513</v>
      </c>
    </row>
    <row r="81" spans="1:11" ht="14.1" customHeight="1" x14ac:dyDescent="0.2">
      <c r="A81" s="310" t="s">
        <v>321</v>
      </c>
      <c r="B81" s="311" t="s">
        <v>333</v>
      </c>
      <c r="C81" s="312"/>
      <c r="D81" s="125">
        <v>6.4243349580128015</v>
      </c>
      <c r="E81" s="143">
        <v>1094</v>
      </c>
      <c r="F81" s="144">
        <v>1120</v>
      </c>
      <c r="G81" s="144">
        <v>1115</v>
      </c>
      <c r="H81" s="144">
        <v>1146</v>
      </c>
      <c r="I81" s="145">
        <v>1112</v>
      </c>
      <c r="J81" s="143">
        <v>-18</v>
      </c>
      <c r="K81" s="146">
        <v>-1.6187050359712229</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20" t="s">
        <v>323</v>
      </c>
      <c r="B85" s="620"/>
      <c r="C85" s="620"/>
      <c r="D85" s="620"/>
      <c r="E85" s="620"/>
      <c r="F85" s="620"/>
      <c r="G85" s="620"/>
      <c r="H85" s="620"/>
      <c r="I85" s="620"/>
      <c r="J85" s="620"/>
      <c r="K85" s="620"/>
    </row>
    <row r="86" spans="1:11" ht="18" customHeight="1" x14ac:dyDescent="0.2">
      <c r="A86" s="620"/>
      <c r="B86" s="620"/>
      <c r="C86" s="620"/>
      <c r="D86" s="620"/>
      <c r="E86" s="620"/>
      <c r="F86" s="620"/>
      <c r="G86" s="620"/>
      <c r="H86" s="620"/>
      <c r="I86" s="620"/>
      <c r="J86" s="620"/>
      <c r="K86" s="620"/>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election activeCell="A2" sqref="A2"/>
    </sheetView>
  </sheetViews>
  <sheetFormatPr baseColWidth="10" defaultColWidth="7.75" defaultRowHeight="15.95" customHeight="1" x14ac:dyDescent="0.2"/>
  <cols>
    <col min="1" max="1" width="3.625" style="401" customWidth="1"/>
    <col min="2" max="2" width="3.125" style="402" customWidth="1"/>
    <col min="3" max="3" width="3.25" style="401" customWidth="1"/>
    <col min="4" max="4" width="5.625" style="402" customWidth="1"/>
    <col min="5" max="5" width="15.5" style="402" customWidth="1"/>
    <col min="6" max="11" width="8.5" style="403" customWidth="1"/>
    <col min="12" max="12" width="7.625" style="404"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22" t="s">
        <v>334</v>
      </c>
      <c r="B3" s="622"/>
      <c r="C3" s="622"/>
      <c r="D3" s="622"/>
      <c r="E3" s="622"/>
      <c r="F3" s="622"/>
      <c r="G3" s="622"/>
      <c r="H3" s="622"/>
      <c r="I3" s="622"/>
      <c r="J3" s="622"/>
      <c r="K3" s="622"/>
      <c r="L3" s="62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23" t="s">
        <v>335</v>
      </c>
      <c r="B5" s="623"/>
      <c r="C5" s="623"/>
      <c r="D5" s="623"/>
      <c r="E5" s="336"/>
      <c r="F5" s="336"/>
      <c r="G5" s="336"/>
      <c r="H5" s="336"/>
      <c r="I5" s="337"/>
      <c r="J5" s="337"/>
      <c r="K5" s="336"/>
      <c r="L5" s="336"/>
    </row>
    <row r="6" spans="1:17" s="553" customFormat="1" ht="35.1" customHeight="1" x14ac:dyDescent="0.25">
      <c r="A6" s="634" t="s">
        <v>521</v>
      </c>
      <c r="B6" s="635"/>
      <c r="C6" s="635"/>
      <c r="D6" s="635"/>
      <c r="E6" s="635"/>
      <c r="F6" s="635"/>
      <c r="G6" s="635"/>
      <c r="H6" s="635"/>
      <c r="I6" s="635"/>
      <c r="J6" s="635"/>
      <c r="K6" s="635"/>
      <c r="L6" s="635"/>
    </row>
    <row r="7" spans="1:17" s="91" customFormat="1" ht="12" customHeight="1" x14ac:dyDescent="0.2">
      <c r="A7" s="624" t="s">
        <v>336</v>
      </c>
      <c r="B7" s="624"/>
      <c r="C7" s="624"/>
      <c r="D7" s="624"/>
      <c r="E7" s="624"/>
      <c r="F7" s="627" t="s">
        <v>104</v>
      </c>
      <c r="G7" s="628"/>
      <c r="H7" s="628"/>
      <c r="I7" s="628"/>
      <c r="J7" s="628"/>
      <c r="K7" s="628"/>
      <c r="L7" s="629"/>
      <c r="M7" s="96"/>
      <c r="N7" s="96"/>
      <c r="O7" s="96"/>
      <c r="P7" s="96"/>
      <c r="Q7" s="96"/>
    </row>
    <row r="8" spans="1:17" ht="21.75" customHeight="1" x14ac:dyDescent="0.2">
      <c r="A8" s="624"/>
      <c r="B8" s="624"/>
      <c r="C8" s="624"/>
      <c r="D8" s="624"/>
      <c r="E8" s="624"/>
      <c r="F8" s="630" t="s">
        <v>335</v>
      </c>
      <c r="G8" s="630" t="s">
        <v>337</v>
      </c>
      <c r="H8" s="630" t="s">
        <v>338</v>
      </c>
      <c r="I8" s="630" t="s">
        <v>339</v>
      </c>
      <c r="J8" s="630" t="s">
        <v>340</v>
      </c>
      <c r="K8" s="632" t="s">
        <v>341</v>
      </c>
      <c r="L8" s="633"/>
    </row>
    <row r="9" spans="1:17" ht="12" customHeight="1" x14ac:dyDescent="0.2">
      <c r="A9" s="624"/>
      <c r="B9" s="624"/>
      <c r="C9" s="624"/>
      <c r="D9" s="624"/>
      <c r="E9" s="624"/>
      <c r="F9" s="631"/>
      <c r="G9" s="631"/>
      <c r="H9" s="631"/>
      <c r="I9" s="631"/>
      <c r="J9" s="631"/>
      <c r="K9" s="338" t="s">
        <v>102</v>
      </c>
      <c r="L9" s="339" t="s">
        <v>342</v>
      </c>
    </row>
    <row r="10" spans="1:17" ht="12" customHeight="1" x14ac:dyDescent="0.2">
      <c r="A10" s="625"/>
      <c r="B10" s="625"/>
      <c r="C10" s="625"/>
      <c r="D10" s="625"/>
      <c r="E10" s="626"/>
      <c r="F10" s="340">
        <v>1</v>
      </c>
      <c r="G10" s="341">
        <v>2</v>
      </c>
      <c r="H10" s="341">
        <v>3</v>
      </c>
      <c r="I10" s="341">
        <v>4</v>
      </c>
      <c r="J10" s="341">
        <v>5</v>
      </c>
      <c r="K10" s="341">
        <v>6</v>
      </c>
      <c r="L10" s="341">
        <v>7</v>
      </c>
      <c r="M10" s="101"/>
    </row>
    <row r="11" spans="1:17" s="110" customFormat="1" ht="27.75" customHeight="1" x14ac:dyDescent="0.2">
      <c r="A11" s="636" t="s">
        <v>343</v>
      </c>
      <c r="B11" s="637"/>
      <c r="C11" s="637"/>
      <c r="D11" s="637"/>
      <c r="E11" s="638"/>
      <c r="F11" s="342"/>
      <c r="G11" s="342"/>
      <c r="H11" s="342"/>
      <c r="I11" s="342"/>
      <c r="J11" s="343"/>
      <c r="K11" s="342"/>
      <c r="L11" s="343"/>
    </row>
    <row r="12" spans="1:17" s="110" customFormat="1" ht="15.75" customHeight="1" x14ac:dyDescent="0.2">
      <c r="A12" s="344" t="s">
        <v>104</v>
      </c>
      <c r="B12" s="345"/>
      <c r="C12" s="346"/>
      <c r="D12" s="346"/>
      <c r="E12" s="347"/>
      <c r="F12" s="535">
        <v>5389</v>
      </c>
      <c r="G12" s="535">
        <v>3981</v>
      </c>
      <c r="H12" s="535">
        <v>6007</v>
      </c>
      <c r="I12" s="535">
        <v>4680</v>
      </c>
      <c r="J12" s="536">
        <v>4745</v>
      </c>
      <c r="K12" s="537">
        <v>644</v>
      </c>
      <c r="L12" s="348">
        <v>13.57218124341412</v>
      </c>
    </row>
    <row r="13" spans="1:17" s="110" customFormat="1" ht="15" customHeight="1" x14ac:dyDescent="0.2">
      <c r="A13" s="349" t="s">
        <v>344</v>
      </c>
      <c r="B13" s="350" t="s">
        <v>345</v>
      </c>
      <c r="C13" s="346"/>
      <c r="D13" s="346"/>
      <c r="E13" s="347"/>
      <c r="F13" s="535">
        <v>3177</v>
      </c>
      <c r="G13" s="535">
        <v>2305</v>
      </c>
      <c r="H13" s="535">
        <v>3335</v>
      </c>
      <c r="I13" s="535">
        <v>2794</v>
      </c>
      <c r="J13" s="536">
        <v>2769</v>
      </c>
      <c r="K13" s="537">
        <v>408</v>
      </c>
      <c r="L13" s="348">
        <v>14.734561213434453</v>
      </c>
    </row>
    <row r="14" spans="1:17" s="110" customFormat="1" ht="22.5" customHeight="1" x14ac:dyDescent="0.2">
      <c r="A14" s="349"/>
      <c r="B14" s="350" t="s">
        <v>346</v>
      </c>
      <c r="C14" s="346"/>
      <c r="D14" s="346"/>
      <c r="E14" s="347"/>
      <c r="F14" s="535">
        <v>2212</v>
      </c>
      <c r="G14" s="535">
        <v>1676</v>
      </c>
      <c r="H14" s="535">
        <v>2672</v>
      </c>
      <c r="I14" s="535">
        <v>1886</v>
      </c>
      <c r="J14" s="536">
        <v>1976</v>
      </c>
      <c r="K14" s="537">
        <v>236</v>
      </c>
      <c r="L14" s="348">
        <v>11.943319838056681</v>
      </c>
    </row>
    <row r="15" spans="1:17" s="110" customFormat="1" ht="15" customHeight="1" x14ac:dyDescent="0.2">
      <c r="A15" s="349" t="s">
        <v>347</v>
      </c>
      <c r="B15" s="350" t="s">
        <v>108</v>
      </c>
      <c r="C15" s="346"/>
      <c r="D15" s="346"/>
      <c r="E15" s="347"/>
      <c r="F15" s="535">
        <v>1083</v>
      </c>
      <c r="G15" s="535">
        <v>846</v>
      </c>
      <c r="H15" s="535">
        <v>2089</v>
      </c>
      <c r="I15" s="535">
        <v>1056</v>
      </c>
      <c r="J15" s="536">
        <v>985</v>
      </c>
      <c r="K15" s="537">
        <v>98</v>
      </c>
      <c r="L15" s="348">
        <v>9.9492385786802036</v>
      </c>
    </row>
    <row r="16" spans="1:17" s="110" customFormat="1" ht="15" customHeight="1" x14ac:dyDescent="0.2">
      <c r="A16" s="349"/>
      <c r="B16" s="350" t="s">
        <v>109</v>
      </c>
      <c r="C16" s="346"/>
      <c r="D16" s="346"/>
      <c r="E16" s="347"/>
      <c r="F16" s="535">
        <v>3726</v>
      </c>
      <c r="G16" s="535">
        <v>2701</v>
      </c>
      <c r="H16" s="535">
        <v>3389</v>
      </c>
      <c r="I16" s="535">
        <v>3120</v>
      </c>
      <c r="J16" s="536">
        <v>3259</v>
      </c>
      <c r="K16" s="537">
        <v>467</v>
      </c>
      <c r="L16" s="348">
        <v>14.329548941393066</v>
      </c>
    </row>
    <row r="17" spans="1:12" s="110" customFormat="1" ht="15" customHeight="1" x14ac:dyDescent="0.2">
      <c r="A17" s="349"/>
      <c r="B17" s="350" t="s">
        <v>110</v>
      </c>
      <c r="C17" s="346"/>
      <c r="D17" s="346"/>
      <c r="E17" s="347"/>
      <c r="F17" s="535">
        <v>531</v>
      </c>
      <c r="G17" s="535">
        <v>393</v>
      </c>
      <c r="H17" s="535">
        <v>488</v>
      </c>
      <c r="I17" s="535">
        <v>461</v>
      </c>
      <c r="J17" s="536">
        <v>451</v>
      </c>
      <c r="K17" s="537">
        <v>80</v>
      </c>
      <c r="L17" s="348">
        <v>17.738359201773836</v>
      </c>
    </row>
    <row r="18" spans="1:12" s="110" customFormat="1" ht="15" customHeight="1" x14ac:dyDescent="0.2">
      <c r="A18" s="349"/>
      <c r="B18" s="350" t="s">
        <v>111</v>
      </c>
      <c r="C18" s="346"/>
      <c r="D18" s="346"/>
      <c r="E18" s="347"/>
      <c r="F18" s="535">
        <v>49</v>
      </c>
      <c r="G18" s="535">
        <v>41</v>
      </c>
      <c r="H18" s="535">
        <v>41</v>
      </c>
      <c r="I18" s="535">
        <v>43</v>
      </c>
      <c r="J18" s="536">
        <v>50</v>
      </c>
      <c r="K18" s="537">
        <v>-1</v>
      </c>
      <c r="L18" s="348">
        <v>-2</v>
      </c>
    </row>
    <row r="19" spans="1:12" s="110" customFormat="1" ht="15" customHeight="1" x14ac:dyDescent="0.2">
      <c r="A19" s="118" t="s">
        <v>113</v>
      </c>
      <c r="B19" s="119" t="s">
        <v>181</v>
      </c>
      <c r="C19" s="346"/>
      <c r="D19" s="346"/>
      <c r="E19" s="347"/>
      <c r="F19" s="535">
        <v>3718</v>
      </c>
      <c r="G19" s="535">
        <v>2463</v>
      </c>
      <c r="H19" s="535">
        <v>4156</v>
      </c>
      <c r="I19" s="535">
        <v>3074</v>
      </c>
      <c r="J19" s="536">
        <v>3247</v>
      </c>
      <c r="K19" s="537">
        <v>471</v>
      </c>
      <c r="L19" s="348">
        <v>14.505697566984908</v>
      </c>
    </row>
    <row r="20" spans="1:12" s="110" customFormat="1" ht="15" customHeight="1" x14ac:dyDescent="0.2">
      <c r="A20" s="118"/>
      <c r="B20" s="119" t="s">
        <v>182</v>
      </c>
      <c r="C20" s="346"/>
      <c r="D20" s="346"/>
      <c r="E20" s="347"/>
      <c r="F20" s="535">
        <v>1671</v>
      </c>
      <c r="G20" s="535">
        <v>1518</v>
      </c>
      <c r="H20" s="535">
        <v>1851</v>
      </c>
      <c r="I20" s="535">
        <v>1606</v>
      </c>
      <c r="J20" s="536">
        <v>1498</v>
      </c>
      <c r="K20" s="537">
        <v>173</v>
      </c>
      <c r="L20" s="348">
        <v>11.548731642189587</v>
      </c>
    </row>
    <row r="21" spans="1:12" s="110" customFormat="1" ht="15" customHeight="1" x14ac:dyDescent="0.2">
      <c r="A21" s="118" t="s">
        <v>113</v>
      </c>
      <c r="B21" s="119" t="s">
        <v>116</v>
      </c>
      <c r="C21" s="346"/>
      <c r="D21" s="346"/>
      <c r="E21" s="347"/>
      <c r="F21" s="535">
        <v>3386</v>
      </c>
      <c r="G21" s="535">
        <v>2583</v>
      </c>
      <c r="H21" s="535">
        <v>4245</v>
      </c>
      <c r="I21" s="535">
        <v>2962</v>
      </c>
      <c r="J21" s="536">
        <v>3010</v>
      </c>
      <c r="K21" s="537">
        <v>376</v>
      </c>
      <c r="L21" s="348">
        <v>12.491694352159469</v>
      </c>
    </row>
    <row r="22" spans="1:12" s="110" customFormat="1" ht="15" customHeight="1" x14ac:dyDescent="0.2">
      <c r="A22" s="118"/>
      <c r="B22" s="119" t="s">
        <v>117</v>
      </c>
      <c r="C22" s="346"/>
      <c r="D22" s="346"/>
      <c r="E22" s="347"/>
      <c r="F22" s="535">
        <v>1993</v>
      </c>
      <c r="G22" s="535">
        <v>1393</v>
      </c>
      <c r="H22" s="535">
        <v>1756</v>
      </c>
      <c r="I22" s="535">
        <v>1713</v>
      </c>
      <c r="J22" s="536">
        <v>1720</v>
      </c>
      <c r="K22" s="537">
        <v>273</v>
      </c>
      <c r="L22" s="348">
        <v>15.872093023255815</v>
      </c>
    </row>
    <row r="23" spans="1:12" s="110" customFormat="1" ht="15" customHeight="1" x14ac:dyDescent="0.2">
      <c r="A23" s="351" t="s">
        <v>347</v>
      </c>
      <c r="B23" s="352" t="s">
        <v>193</v>
      </c>
      <c r="C23" s="353"/>
      <c r="D23" s="353"/>
      <c r="E23" s="354"/>
      <c r="F23" s="538">
        <v>96</v>
      </c>
      <c r="G23" s="538">
        <v>137</v>
      </c>
      <c r="H23" s="538">
        <v>1015</v>
      </c>
      <c r="I23" s="538">
        <v>77</v>
      </c>
      <c r="J23" s="539">
        <v>114</v>
      </c>
      <c r="K23" s="540">
        <v>-18</v>
      </c>
      <c r="L23" s="355">
        <v>-15.789473684210526</v>
      </c>
    </row>
    <row r="24" spans="1:12" s="110" customFormat="1" ht="15" customHeight="1" x14ac:dyDescent="0.2">
      <c r="A24" s="639" t="s">
        <v>348</v>
      </c>
      <c r="B24" s="640"/>
      <c r="C24" s="640"/>
      <c r="D24" s="640"/>
      <c r="E24" s="641"/>
      <c r="F24" s="356"/>
      <c r="G24" s="356"/>
      <c r="H24" s="356"/>
      <c r="I24" s="356"/>
      <c r="J24" s="356"/>
      <c r="K24" s="357"/>
      <c r="L24" s="358"/>
    </row>
    <row r="25" spans="1:12" s="110" customFormat="1" ht="15" customHeight="1" x14ac:dyDescent="0.2">
      <c r="A25" s="359" t="s">
        <v>104</v>
      </c>
      <c r="B25" s="360"/>
      <c r="C25" s="361"/>
      <c r="D25" s="361"/>
      <c r="E25" s="362"/>
      <c r="F25" s="541">
        <v>43.6</v>
      </c>
      <c r="G25" s="541">
        <v>41.9</v>
      </c>
      <c r="H25" s="541">
        <v>44.1</v>
      </c>
      <c r="I25" s="541">
        <v>48</v>
      </c>
      <c r="J25" s="541">
        <v>47</v>
      </c>
      <c r="K25" s="542" t="s">
        <v>349</v>
      </c>
      <c r="L25" s="363">
        <v>-3.3999999999999986</v>
      </c>
    </row>
    <row r="26" spans="1:12" s="110" customFormat="1" ht="15" customHeight="1" x14ac:dyDescent="0.2">
      <c r="A26" s="364" t="s">
        <v>105</v>
      </c>
      <c r="B26" s="365" t="s">
        <v>345</v>
      </c>
      <c r="C26" s="361"/>
      <c r="D26" s="361"/>
      <c r="E26" s="362"/>
      <c r="F26" s="541">
        <v>45.8</v>
      </c>
      <c r="G26" s="541">
        <v>41.4</v>
      </c>
      <c r="H26" s="541">
        <v>44.6</v>
      </c>
      <c r="I26" s="541">
        <v>49.5</v>
      </c>
      <c r="J26" s="543">
        <v>46.3</v>
      </c>
      <c r="K26" s="542" t="s">
        <v>349</v>
      </c>
      <c r="L26" s="363">
        <v>-0.5</v>
      </c>
    </row>
    <row r="27" spans="1:12" s="110" customFormat="1" ht="15" customHeight="1" x14ac:dyDescent="0.2">
      <c r="A27" s="364"/>
      <c r="B27" s="365" t="s">
        <v>346</v>
      </c>
      <c r="C27" s="361"/>
      <c r="D27" s="361"/>
      <c r="E27" s="362"/>
      <c r="F27" s="541">
        <v>40.5</v>
      </c>
      <c r="G27" s="541">
        <v>42.7</v>
      </c>
      <c r="H27" s="541">
        <v>43.4</v>
      </c>
      <c r="I27" s="541">
        <v>45.7</v>
      </c>
      <c r="J27" s="541">
        <v>47.9</v>
      </c>
      <c r="K27" s="542" t="s">
        <v>349</v>
      </c>
      <c r="L27" s="363">
        <v>-7.3999999999999986</v>
      </c>
    </row>
    <row r="28" spans="1:12" s="110" customFormat="1" ht="15" customHeight="1" x14ac:dyDescent="0.2">
      <c r="A28" s="364" t="s">
        <v>113</v>
      </c>
      <c r="B28" s="365" t="s">
        <v>108</v>
      </c>
      <c r="C28" s="361"/>
      <c r="D28" s="361"/>
      <c r="E28" s="362"/>
      <c r="F28" s="541">
        <v>61.3</v>
      </c>
      <c r="G28" s="541">
        <v>57.2</v>
      </c>
      <c r="H28" s="541">
        <v>58.6</v>
      </c>
      <c r="I28" s="541">
        <v>60.3</v>
      </c>
      <c r="J28" s="541">
        <v>61.2</v>
      </c>
      <c r="K28" s="542" t="s">
        <v>349</v>
      </c>
      <c r="L28" s="363">
        <v>9.9999999999994316E-2</v>
      </c>
    </row>
    <row r="29" spans="1:12" s="110" customFormat="1" ht="11.25" x14ac:dyDescent="0.2">
      <c r="A29" s="364"/>
      <c r="B29" s="365" t="s">
        <v>109</v>
      </c>
      <c r="C29" s="361"/>
      <c r="D29" s="361"/>
      <c r="E29" s="362"/>
      <c r="F29" s="541">
        <v>40.200000000000003</v>
      </c>
      <c r="G29" s="541">
        <v>39.4</v>
      </c>
      <c r="H29" s="541">
        <v>40</v>
      </c>
      <c r="I29" s="541">
        <v>45</v>
      </c>
      <c r="J29" s="543">
        <v>43.6</v>
      </c>
      <c r="K29" s="542" t="s">
        <v>349</v>
      </c>
      <c r="L29" s="363">
        <v>-3.3999999999999986</v>
      </c>
    </row>
    <row r="30" spans="1:12" s="110" customFormat="1" ht="15" customHeight="1" x14ac:dyDescent="0.2">
      <c r="A30" s="364"/>
      <c r="B30" s="365" t="s">
        <v>110</v>
      </c>
      <c r="C30" s="361"/>
      <c r="D30" s="361"/>
      <c r="E30" s="362"/>
      <c r="F30" s="541">
        <v>35.799999999999997</v>
      </c>
      <c r="G30" s="541">
        <v>31.3</v>
      </c>
      <c r="H30" s="541">
        <v>38.700000000000003</v>
      </c>
      <c r="I30" s="541">
        <v>41.9</v>
      </c>
      <c r="J30" s="541">
        <v>44.8</v>
      </c>
      <c r="K30" s="542" t="s">
        <v>349</v>
      </c>
      <c r="L30" s="363">
        <v>-9</v>
      </c>
    </row>
    <row r="31" spans="1:12" s="110" customFormat="1" ht="15" customHeight="1" x14ac:dyDescent="0.2">
      <c r="A31" s="364"/>
      <c r="B31" s="365" t="s">
        <v>111</v>
      </c>
      <c r="C31" s="361"/>
      <c r="D31" s="361"/>
      <c r="E31" s="362"/>
      <c r="F31" s="541">
        <v>36.700000000000003</v>
      </c>
      <c r="G31" s="541">
        <v>43.9</v>
      </c>
      <c r="H31" s="541">
        <v>51.2</v>
      </c>
      <c r="I31" s="541">
        <v>51.2</v>
      </c>
      <c r="J31" s="541">
        <v>38</v>
      </c>
      <c r="K31" s="542" t="s">
        <v>349</v>
      </c>
      <c r="L31" s="363">
        <v>-1.2999999999999972</v>
      </c>
    </row>
    <row r="32" spans="1:12" s="110" customFormat="1" ht="15" customHeight="1" x14ac:dyDescent="0.2">
      <c r="A32" s="366" t="s">
        <v>113</v>
      </c>
      <c r="B32" s="367" t="s">
        <v>181</v>
      </c>
      <c r="C32" s="361"/>
      <c r="D32" s="361"/>
      <c r="E32" s="362"/>
      <c r="F32" s="541">
        <v>44.5</v>
      </c>
      <c r="G32" s="541">
        <v>40.5</v>
      </c>
      <c r="H32" s="541">
        <v>44.8</v>
      </c>
      <c r="I32" s="541">
        <v>49.2</v>
      </c>
      <c r="J32" s="543">
        <v>48.2</v>
      </c>
      <c r="K32" s="542" t="s">
        <v>349</v>
      </c>
      <c r="L32" s="363">
        <v>-3.7000000000000028</v>
      </c>
    </row>
    <row r="33" spans="1:12" s="110" customFormat="1" ht="15" customHeight="1" x14ac:dyDescent="0.2">
      <c r="A33" s="366"/>
      <c r="B33" s="367" t="s">
        <v>182</v>
      </c>
      <c r="C33" s="361"/>
      <c r="D33" s="361"/>
      <c r="E33" s="362"/>
      <c r="F33" s="541">
        <v>41.8</v>
      </c>
      <c r="G33" s="541">
        <v>44.2</v>
      </c>
      <c r="H33" s="541">
        <v>42.9</v>
      </c>
      <c r="I33" s="541">
        <v>45.7</v>
      </c>
      <c r="J33" s="541">
        <v>44.3</v>
      </c>
      <c r="K33" s="542" t="s">
        <v>349</v>
      </c>
      <c r="L33" s="363">
        <v>-2.5</v>
      </c>
    </row>
    <row r="34" spans="1:12" s="368" customFormat="1" ht="15" customHeight="1" x14ac:dyDescent="0.2">
      <c r="A34" s="366" t="s">
        <v>113</v>
      </c>
      <c r="B34" s="367" t="s">
        <v>116</v>
      </c>
      <c r="C34" s="361"/>
      <c r="D34" s="361"/>
      <c r="E34" s="362"/>
      <c r="F34" s="541">
        <v>32.299999999999997</v>
      </c>
      <c r="G34" s="541">
        <v>35.200000000000003</v>
      </c>
      <c r="H34" s="541">
        <v>37.4</v>
      </c>
      <c r="I34" s="541">
        <v>39.700000000000003</v>
      </c>
      <c r="J34" s="541">
        <v>35.799999999999997</v>
      </c>
      <c r="K34" s="542" t="s">
        <v>349</v>
      </c>
      <c r="L34" s="363">
        <v>-3.5</v>
      </c>
    </row>
    <row r="35" spans="1:12" s="368" customFormat="1" ht="11.25" x14ac:dyDescent="0.2">
      <c r="A35" s="369"/>
      <c r="B35" s="370" t="s">
        <v>117</v>
      </c>
      <c r="C35" s="371"/>
      <c r="D35" s="371"/>
      <c r="E35" s="372"/>
      <c r="F35" s="544">
        <v>62.5</v>
      </c>
      <c r="G35" s="544">
        <v>54.2</v>
      </c>
      <c r="H35" s="544">
        <v>58</v>
      </c>
      <c r="I35" s="544">
        <v>62.2</v>
      </c>
      <c r="J35" s="545">
        <v>66.2</v>
      </c>
      <c r="K35" s="546" t="s">
        <v>349</v>
      </c>
      <c r="L35" s="373">
        <v>-3.7000000000000028</v>
      </c>
    </row>
    <row r="36" spans="1:12" s="368" customFormat="1" ht="15.95" customHeight="1" x14ac:dyDescent="0.2">
      <c r="A36" s="374" t="s">
        <v>350</v>
      </c>
      <c r="B36" s="375"/>
      <c r="C36" s="376"/>
      <c r="D36" s="375"/>
      <c r="E36" s="377"/>
      <c r="F36" s="547">
        <v>5253</v>
      </c>
      <c r="G36" s="547">
        <v>3798</v>
      </c>
      <c r="H36" s="547">
        <v>4837</v>
      </c>
      <c r="I36" s="547">
        <v>4553</v>
      </c>
      <c r="J36" s="547">
        <v>4601</v>
      </c>
      <c r="K36" s="548">
        <v>652</v>
      </c>
      <c r="L36" s="379">
        <v>14.170832427733101</v>
      </c>
    </row>
    <row r="37" spans="1:12" s="368" customFormat="1" ht="15.95" customHeight="1" x14ac:dyDescent="0.2">
      <c r="A37" s="380"/>
      <c r="B37" s="381" t="s">
        <v>113</v>
      </c>
      <c r="C37" s="381" t="s">
        <v>351</v>
      </c>
      <c r="D37" s="381"/>
      <c r="E37" s="382"/>
      <c r="F37" s="547">
        <v>2292</v>
      </c>
      <c r="G37" s="547">
        <v>1593</v>
      </c>
      <c r="H37" s="547">
        <v>2133</v>
      </c>
      <c r="I37" s="547">
        <v>2185</v>
      </c>
      <c r="J37" s="547">
        <v>2161</v>
      </c>
      <c r="K37" s="548">
        <v>131</v>
      </c>
      <c r="L37" s="379">
        <v>6.0620083294770941</v>
      </c>
    </row>
    <row r="38" spans="1:12" s="368" customFormat="1" ht="15.95" customHeight="1" x14ac:dyDescent="0.2">
      <c r="A38" s="380"/>
      <c r="B38" s="383" t="s">
        <v>105</v>
      </c>
      <c r="C38" s="383" t="s">
        <v>106</v>
      </c>
      <c r="D38" s="384"/>
      <c r="E38" s="382"/>
      <c r="F38" s="547">
        <v>3099</v>
      </c>
      <c r="G38" s="547">
        <v>2209</v>
      </c>
      <c r="H38" s="547">
        <v>2670</v>
      </c>
      <c r="I38" s="547">
        <v>2726</v>
      </c>
      <c r="J38" s="549">
        <v>2686</v>
      </c>
      <c r="K38" s="548">
        <v>413</v>
      </c>
      <c r="L38" s="379">
        <v>15.376023827252419</v>
      </c>
    </row>
    <row r="39" spans="1:12" s="368" customFormat="1" ht="15.95" customHeight="1" x14ac:dyDescent="0.2">
      <c r="A39" s="380"/>
      <c r="B39" s="384"/>
      <c r="C39" s="381" t="s">
        <v>352</v>
      </c>
      <c r="D39" s="384"/>
      <c r="E39" s="382"/>
      <c r="F39" s="547">
        <v>1419</v>
      </c>
      <c r="G39" s="547">
        <v>914</v>
      </c>
      <c r="H39" s="547">
        <v>1192</v>
      </c>
      <c r="I39" s="547">
        <v>1350</v>
      </c>
      <c r="J39" s="547">
        <v>1244</v>
      </c>
      <c r="K39" s="548">
        <v>175</v>
      </c>
      <c r="L39" s="379">
        <v>14.067524115755628</v>
      </c>
    </row>
    <row r="40" spans="1:12" s="368" customFormat="1" ht="15.95" customHeight="1" x14ac:dyDescent="0.2">
      <c r="A40" s="380"/>
      <c r="B40" s="383"/>
      <c r="C40" s="383" t="s">
        <v>107</v>
      </c>
      <c r="D40" s="384"/>
      <c r="E40" s="382"/>
      <c r="F40" s="547">
        <v>2154</v>
      </c>
      <c r="G40" s="547">
        <v>1589</v>
      </c>
      <c r="H40" s="547">
        <v>2167</v>
      </c>
      <c r="I40" s="547">
        <v>1827</v>
      </c>
      <c r="J40" s="547">
        <v>1915</v>
      </c>
      <c r="K40" s="548">
        <v>239</v>
      </c>
      <c r="L40" s="379">
        <v>12.48041775456919</v>
      </c>
    </row>
    <row r="41" spans="1:12" s="368" customFormat="1" ht="24" customHeight="1" x14ac:dyDescent="0.2">
      <c r="A41" s="380"/>
      <c r="B41" s="384"/>
      <c r="C41" s="381" t="s">
        <v>352</v>
      </c>
      <c r="D41" s="384"/>
      <c r="E41" s="382"/>
      <c r="F41" s="547">
        <v>873</v>
      </c>
      <c r="G41" s="547">
        <v>679</v>
      </c>
      <c r="H41" s="547">
        <v>941</v>
      </c>
      <c r="I41" s="547">
        <v>835</v>
      </c>
      <c r="J41" s="549">
        <v>917</v>
      </c>
      <c r="K41" s="548">
        <v>-44</v>
      </c>
      <c r="L41" s="379">
        <v>-4.7982551799345696</v>
      </c>
    </row>
    <row r="42" spans="1:12" s="110" customFormat="1" ht="15" customHeight="1" x14ac:dyDescent="0.2">
      <c r="A42" s="380"/>
      <c r="B42" s="383" t="s">
        <v>113</v>
      </c>
      <c r="C42" s="383" t="s">
        <v>353</v>
      </c>
      <c r="D42" s="384"/>
      <c r="E42" s="382"/>
      <c r="F42" s="547">
        <v>974</v>
      </c>
      <c r="G42" s="547">
        <v>706</v>
      </c>
      <c r="H42" s="547">
        <v>1074</v>
      </c>
      <c r="I42" s="547">
        <v>964</v>
      </c>
      <c r="J42" s="547">
        <v>869</v>
      </c>
      <c r="K42" s="548">
        <v>105</v>
      </c>
      <c r="L42" s="379">
        <v>12.082853855005753</v>
      </c>
    </row>
    <row r="43" spans="1:12" s="110" customFormat="1" ht="15" customHeight="1" x14ac:dyDescent="0.2">
      <c r="A43" s="380"/>
      <c r="B43" s="384"/>
      <c r="C43" s="381" t="s">
        <v>352</v>
      </c>
      <c r="D43" s="384"/>
      <c r="E43" s="382"/>
      <c r="F43" s="547">
        <v>597</v>
      </c>
      <c r="G43" s="547">
        <v>404</v>
      </c>
      <c r="H43" s="547">
        <v>629</v>
      </c>
      <c r="I43" s="547">
        <v>581</v>
      </c>
      <c r="J43" s="547">
        <v>532</v>
      </c>
      <c r="K43" s="548">
        <v>65</v>
      </c>
      <c r="L43" s="379">
        <v>12.218045112781954</v>
      </c>
    </row>
    <row r="44" spans="1:12" s="110" customFormat="1" ht="15" customHeight="1" x14ac:dyDescent="0.2">
      <c r="A44" s="380"/>
      <c r="B44" s="383"/>
      <c r="C44" s="365" t="s">
        <v>109</v>
      </c>
      <c r="D44" s="384"/>
      <c r="E44" s="382"/>
      <c r="F44" s="547">
        <v>3699</v>
      </c>
      <c r="G44" s="547">
        <v>2658</v>
      </c>
      <c r="H44" s="547">
        <v>3234</v>
      </c>
      <c r="I44" s="547">
        <v>3085</v>
      </c>
      <c r="J44" s="549">
        <v>3231</v>
      </c>
      <c r="K44" s="548">
        <v>468</v>
      </c>
      <c r="L44" s="379">
        <v>14.484679665738161</v>
      </c>
    </row>
    <row r="45" spans="1:12" s="110" customFormat="1" ht="15" customHeight="1" x14ac:dyDescent="0.2">
      <c r="A45" s="380"/>
      <c r="B45" s="384"/>
      <c r="C45" s="381" t="s">
        <v>352</v>
      </c>
      <c r="D45" s="384"/>
      <c r="E45" s="382"/>
      <c r="F45" s="547">
        <v>1487</v>
      </c>
      <c r="G45" s="547">
        <v>1048</v>
      </c>
      <c r="H45" s="547">
        <v>1294</v>
      </c>
      <c r="I45" s="547">
        <v>1389</v>
      </c>
      <c r="J45" s="547">
        <v>1408</v>
      </c>
      <c r="K45" s="548">
        <v>79</v>
      </c>
      <c r="L45" s="379">
        <v>5.6107954545454541</v>
      </c>
    </row>
    <row r="46" spans="1:12" s="110" customFormat="1" ht="15" customHeight="1" x14ac:dyDescent="0.2">
      <c r="A46" s="380"/>
      <c r="B46" s="383"/>
      <c r="C46" s="365" t="s">
        <v>110</v>
      </c>
      <c r="D46" s="384"/>
      <c r="E46" s="382"/>
      <c r="F46" s="547">
        <v>531</v>
      </c>
      <c r="G46" s="547">
        <v>393</v>
      </c>
      <c r="H46" s="547">
        <v>488</v>
      </c>
      <c r="I46" s="547">
        <v>461</v>
      </c>
      <c r="J46" s="547">
        <v>451</v>
      </c>
      <c r="K46" s="548">
        <v>80</v>
      </c>
      <c r="L46" s="379">
        <v>17.738359201773836</v>
      </c>
    </row>
    <row r="47" spans="1:12" s="110" customFormat="1" ht="15" customHeight="1" x14ac:dyDescent="0.2">
      <c r="A47" s="380"/>
      <c r="B47" s="384"/>
      <c r="C47" s="381" t="s">
        <v>352</v>
      </c>
      <c r="D47" s="384"/>
      <c r="E47" s="382"/>
      <c r="F47" s="547">
        <v>190</v>
      </c>
      <c r="G47" s="547">
        <v>123</v>
      </c>
      <c r="H47" s="547">
        <v>189</v>
      </c>
      <c r="I47" s="547">
        <v>193</v>
      </c>
      <c r="J47" s="549">
        <v>202</v>
      </c>
      <c r="K47" s="548">
        <v>-12</v>
      </c>
      <c r="L47" s="379">
        <v>-5.9405940594059405</v>
      </c>
    </row>
    <row r="48" spans="1:12" s="110" customFormat="1" ht="15" customHeight="1" x14ac:dyDescent="0.2">
      <c r="A48" s="380"/>
      <c r="B48" s="384"/>
      <c r="C48" s="365" t="s">
        <v>111</v>
      </c>
      <c r="D48" s="385"/>
      <c r="E48" s="386"/>
      <c r="F48" s="547">
        <v>49</v>
      </c>
      <c r="G48" s="547">
        <v>41</v>
      </c>
      <c r="H48" s="547">
        <v>41</v>
      </c>
      <c r="I48" s="547">
        <v>43</v>
      </c>
      <c r="J48" s="547">
        <v>50</v>
      </c>
      <c r="K48" s="548">
        <v>-1</v>
      </c>
      <c r="L48" s="379">
        <v>-2</v>
      </c>
    </row>
    <row r="49" spans="1:12" s="110" customFormat="1" ht="15" customHeight="1" x14ac:dyDescent="0.2">
      <c r="A49" s="380"/>
      <c r="B49" s="384"/>
      <c r="C49" s="381" t="s">
        <v>352</v>
      </c>
      <c r="D49" s="384"/>
      <c r="E49" s="382"/>
      <c r="F49" s="547">
        <v>18</v>
      </c>
      <c r="G49" s="547">
        <v>18</v>
      </c>
      <c r="H49" s="547">
        <v>21</v>
      </c>
      <c r="I49" s="547">
        <v>22</v>
      </c>
      <c r="J49" s="547">
        <v>19</v>
      </c>
      <c r="K49" s="548">
        <v>-1</v>
      </c>
      <c r="L49" s="379">
        <v>-5.2631578947368425</v>
      </c>
    </row>
    <row r="50" spans="1:12" s="110" customFormat="1" ht="15" customHeight="1" x14ac:dyDescent="0.2">
      <c r="A50" s="380"/>
      <c r="B50" s="383" t="s">
        <v>113</v>
      </c>
      <c r="C50" s="381" t="s">
        <v>181</v>
      </c>
      <c r="D50" s="384"/>
      <c r="E50" s="382"/>
      <c r="F50" s="547">
        <v>3593</v>
      </c>
      <c r="G50" s="547">
        <v>2293</v>
      </c>
      <c r="H50" s="547">
        <v>3032</v>
      </c>
      <c r="I50" s="547">
        <v>2961</v>
      </c>
      <c r="J50" s="549">
        <v>3117</v>
      </c>
      <c r="K50" s="548">
        <v>476</v>
      </c>
      <c r="L50" s="379">
        <v>15.271094000641643</v>
      </c>
    </row>
    <row r="51" spans="1:12" s="110" customFormat="1" ht="15" customHeight="1" x14ac:dyDescent="0.2">
      <c r="A51" s="380"/>
      <c r="B51" s="384"/>
      <c r="C51" s="381" t="s">
        <v>352</v>
      </c>
      <c r="D51" s="384"/>
      <c r="E51" s="382"/>
      <c r="F51" s="547">
        <v>1598</v>
      </c>
      <c r="G51" s="547">
        <v>928</v>
      </c>
      <c r="H51" s="547">
        <v>1359</v>
      </c>
      <c r="I51" s="547">
        <v>1457</v>
      </c>
      <c r="J51" s="547">
        <v>1503</v>
      </c>
      <c r="K51" s="548">
        <v>95</v>
      </c>
      <c r="L51" s="379">
        <v>6.3206919494344644</v>
      </c>
    </row>
    <row r="52" spans="1:12" s="110" customFormat="1" ht="15" customHeight="1" x14ac:dyDescent="0.2">
      <c r="A52" s="380"/>
      <c r="B52" s="383"/>
      <c r="C52" s="381" t="s">
        <v>182</v>
      </c>
      <c r="D52" s="384"/>
      <c r="E52" s="382"/>
      <c r="F52" s="547">
        <v>1660</v>
      </c>
      <c r="G52" s="547">
        <v>1505</v>
      </c>
      <c r="H52" s="547">
        <v>1805</v>
      </c>
      <c r="I52" s="547">
        <v>1592</v>
      </c>
      <c r="J52" s="547">
        <v>1484</v>
      </c>
      <c r="K52" s="548">
        <v>176</v>
      </c>
      <c r="L52" s="379">
        <v>11.859838274932615</v>
      </c>
    </row>
    <row r="53" spans="1:12" s="269" customFormat="1" ht="11.25" customHeight="1" x14ac:dyDescent="0.2">
      <c r="A53" s="380"/>
      <c r="B53" s="384"/>
      <c r="C53" s="381" t="s">
        <v>352</v>
      </c>
      <c r="D53" s="384"/>
      <c r="E53" s="382"/>
      <c r="F53" s="547">
        <v>694</v>
      </c>
      <c r="G53" s="547">
        <v>665</v>
      </c>
      <c r="H53" s="547">
        <v>774</v>
      </c>
      <c r="I53" s="547">
        <v>728</v>
      </c>
      <c r="J53" s="549">
        <v>658</v>
      </c>
      <c r="K53" s="548">
        <v>36</v>
      </c>
      <c r="L53" s="379">
        <v>5.4711246200607899</v>
      </c>
    </row>
    <row r="54" spans="1:12" s="151" customFormat="1" ht="12.75" customHeight="1" x14ac:dyDescent="0.2">
      <c r="A54" s="380"/>
      <c r="B54" s="383" t="s">
        <v>113</v>
      </c>
      <c r="C54" s="383" t="s">
        <v>116</v>
      </c>
      <c r="D54" s="384"/>
      <c r="E54" s="382"/>
      <c r="F54" s="547">
        <v>3275</v>
      </c>
      <c r="G54" s="547">
        <v>2441</v>
      </c>
      <c r="H54" s="547">
        <v>3242</v>
      </c>
      <c r="I54" s="547">
        <v>2857</v>
      </c>
      <c r="J54" s="547">
        <v>2889</v>
      </c>
      <c r="K54" s="548">
        <v>386</v>
      </c>
      <c r="L54" s="379">
        <v>13.361024575977847</v>
      </c>
    </row>
    <row r="55" spans="1:12" ht="11.25" x14ac:dyDescent="0.2">
      <c r="A55" s="380"/>
      <c r="B55" s="384"/>
      <c r="C55" s="381" t="s">
        <v>352</v>
      </c>
      <c r="D55" s="384"/>
      <c r="E55" s="382"/>
      <c r="F55" s="547">
        <v>1058</v>
      </c>
      <c r="G55" s="547">
        <v>860</v>
      </c>
      <c r="H55" s="547">
        <v>1211</v>
      </c>
      <c r="I55" s="547">
        <v>1134</v>
      </c>
      <c r="J55" s="547">
        <v>1035</v>
      </c>
      <c r="K55" s="548">
        <v>23</v>
      </c>
      <c r="L55" s="379">
        <v>2.2222222222222223</v>
      </c>
    </row>
    <row r="56" spans="1:12" ht="14.25" customHeight="1" x14ac:dyDescent="0.2">
      <c r="A56" s="380"/>
      <c r="B56" s="384"/>
      <c r="C56" s="383" t="s">
        <v>117</v>
      </c>
      <c r="D56" s="384"/>
      <c r="E56" s="382"/>
      <c r="F56" s="547">
        <v>1968</v>
      </c>
      <c r="G56" s="547">
        <v>1352</v>
      </c>
      <c r="H56" s="547">
        <v>1589</v>
      </c>
      <c r="I56" s="547">
        <v>1691</v>
      </c>
      <c r="J56" s="547">
        <v>1699</v>
      </c>
      <c r="K56" s="548">
        <v>269</v>
      </c>
      <c r="L56" s="379">
        <v>15.832842848734551</v>
      </c>
    </row>
    <row r="57" spans="1:12" ht="18.75" customHeight="1" x14ac:dyDescent="0.2">
      <c r="A57" s="387"/>
      <c r="B57" s="388"/>
      <c r="C57" s="389" t="s">
        <v>352</v>
      </c>
      <c r="D57" s="388"/>
      <c r="E57" s="390"/>
      <c r="F57" s="550">
        <v>1230</v>
      </c>
      <c r="G57" s="551">
        <v>733</v>
      </c>
      <c r="H57" s="551">
        <v>922</v>
      </c>
      <c r="I57" s="551">
        <v>1051</v>
      </c>
      <c r="J57" s="551">
        <v>1124</v>
      </c>
      <c r="K57" s="552">
        <f t="shared" ref="K57" si="0">IF(OR(F57=".",J57=".")=TRUE,".",IF(OR(F57="*",J57="*")=TRUE,"*",IF(AND(F57="-",J57="-")=TRUE,"-",IF(AND(ISNUMBER(J57),ISNUMBER(F57))=TRUE,IF(F57-J57=0,0,F57-J57),IF(ISNUMBER(F57)=TRUE,F57,-J57)))))</f>
        <v>106</v>
      </c>
      <c r="L57" s="391">
        <f t="shared" ref="L57" si="1">IF(K57 =".",".",IF(K57 ="*","*",IF(K57="-","-",IF(K57=0,0,IF(OR(J57="-",J57=".",F57="-",F57=".")=TRUE,"X",IF(J57=0,"0,0",IF(ABS(K57*100/J57)&gt;250,".X",(K57*100/J57))))))))</f>
        <v>9.4306049822064058</v>
      </c>
    </row>
    <row r="58" spans="1:12" ht="11.25" x14ac:dyDescent="0.2">
      <c r="A58" s="392"/>
      <c r="B58" s="384"/>
      <c r="C58" s="381"/>
      <c r="D58" s="384"/>
      <c r="E58" s="384"/>
      <c r="F58" s="393"/>
      <c r="G58" s="393"/>
      <c r="H58" s="393"/>
      <c r="I58" s="378"/>
      <c r="J58" s="393"/>
      <c r="K58" s="394"/>
      <c r="L58" s="269" t="s">
        <v>45</v>
      </c>
    </row>
    <row r="59" spans="1:12" ht="20.25" customHeight="1" x14ac:dyDescent="0.2">
      <c r="A59" s="642" t="s">
        <v>354</v>
      </c>
      <c r="B59" s="643"/>
      <c r="C59" s="643"/>
      <c r="D59" s="642"/>
      <c r="E59" s="643"/>
      <c r="F59" s="643"/>
      <c r="G59" s="643"/>
      <c r="H59" s="643"/>
      <c r="I59" s="643"/>
      <c r="J59" s="643"/>
      <c r="K59" s="643"/>
      <c r="L59" s="643"/>
    </row>
    <row r="60" spans="1:12" ht="11.25" customHeight="1" x14ac:dyDescent="0.2">
      <c r="A60" s="644" t="s">
        <v>355</v>
      </c>
      <c r="B60" s="645"/>
      <c r="C60" s="645"/>
      <c r="D60" s="645"/>
      <c r="E60" s="645"/>
      <c r="F60" s="645"/>
      <c r="G60" s="645"/>
      <c r="H60" s="645"/>
      <c r="I60" s="645"/>
      <c r="J60" s="645"/>
      <c r="K60" s="645"/>
      <c r="L60" s="645"/>
    </row>
    <row r="61" spans="1:12" ht="12.75" customHeight="1" x14ac:dyDescent="0.2">
      <c r="A61" s="646" t="s">
        <v>356</v>
      </c>
      <c r="B61" s="647"/>
      <c r="C61" s="647"/>
      <c r="D61" s="647"/>
      <c r="E61" s="647"/>
      <c r="F61" s="647"/>
      <c r="G61" s="647"/>
      <c r="H61" s="647"/>
      <c r="I61" s="647"/>
      <c r="J61" s="647"/>
      <c r="K61" s="647"/>
      <c r="L61" s="647"/>
    </row>
    <row r="62" spans="1:12" ht="15.95" customHeight="1" x14ac:dyDescent="0.2">
      <c r="A62" s="395"/>
      <c r="B62" s="395"/>
      <c r="C62" s="395"/>
      <c r="D62" s="395"/>
      <c r="E62" s="395"/>
      <c r="F62" s="395"/>
      <c r="G62" s="395"/>
      <c r="H62" s="395"/>
      <c r="I62" s="395"/>
      <c r="J62" s="396"/>
      <c r="K62" s="396"/>
      <c r="L62" s="397"/>
    </row>
    <row r="63" spans="1:12" ht="15.95" customHeight="1" x14ac:dyDescent="0.2">
      <c r="A63" s="397"/>
      <c r="B63" s="398"/>
      <c r="C63" s="397"/>
      <c r="D63" s="398"/>
      <c r="E63" s="398"/>
      <c r="F63" s="396"/>
      <c r="G63" s="396"/>
      <c r="H63" s="396"/>
      <c r="I63" s="396"/>
      <c r="J63" s="396"/>
      <c r="K63" s="396"/>
      <c r="L63" s="399"/>
    </row>
    <row r="64" spans="1:12" ht="15.95" customHeight="1" x14ac:dyDescent="0.2">
      <c r="A64" s="397"/>
      <c r="B64" s="398"/>
      <c r="C64" s="397"/>
      <c r="D64" s="398"/>
      <c r="E64" s="398"/>
      <c r="F64" s="396"/>
      <c r="G64" s="396"/>
      <c r="H64" s="396"/>
      <c r="I64" s="396"/>
      <c r="J64" s="396"/>
      <c r="K64" s="396"/>
      <c r="L64" s="399"/>
    </row>
    <row r="65" spans="12:12" ht="15.95" customHeight="1" x14ac:dyDescent="0.2">
      <c r="L65" s="400"/>
    </row>
  </sheetData>
  <mergeCells count="16">
    <mergeCell ref="A11:E11"/>
    <mergeCell ref="A24:E24"/>
    <mergeCell ref="A59:L59"/>
    <mergeCell ref="A60:L60"/>
    <mergeCell ref="A61:L61"/>
    <mergeCell ref="A3:L3"/>
    <mergeCell ref="A5:D5"/>
    <mergeCell ref="A7:E10"/>
    <mergeCell ref="F7:L7"/>
    <mergeCell ref="F8:F9"/>
    <mergeCell ref="G8:G9"/>
    <mergeCell ref="H8:H9"/>
    <mergeCell ref="I8:I9"/>
    <mergeCell ref="J8:J9"/>
    <mergeCell ref="K8:L8"/>
    <mergeCell ref="A6:L6"/>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election activeCell="A2" sqref="A2"/>
    </sheetView>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555" customFormat="1" ht="35.1" customHeight="1" x14ac:dyDescent="0.25">
      <c r="A6" s="634" t="s">
        <v>521</v>
      </c>
      <c r="B6" s="634"/>
      <c r="C6" s="634"/>
      <c r="D6" s="634"/>
      <c r="E6" s="634"/>
      <c r="F6" s="634"/>
      <c r="G6" s="634"/>
      <c r="H6" s="634"/>
      <c r="I6" s="634"/>
      <c r="J6" s="634"/>
      <c r="K6" s="554"/>
      <c r="L6" s="554"/>
    </row>
    <row r="7" spans="1:15" s="91" customFormat="1" ht="24.95" customHeight="1" x14ac:dyDescent="0.2">
      <c r="A7" s="588" t="s">
        <v>213</v>
      </c>
      <c r="B7" s="589"/>
      <c r="C7" s="582" t="s">
        <v>94</v>
      </c>
      <c r="D7" s="648" t="s">
        <v>358</v>
      </c>
      <c r="E7" s="649"/>
      <c r="F7" s="649"/>
      <c r="G7" s="649"/>
      <c r="H7" s="650"/>
      <c r="I7" s="651" t="s">
        <v>359</v>
      </c>
      <c r="J7" s="652"/>
      <c r="K7" s="96"/>
      <c r="L7" s="96"/>
      <c r="M7" s="96"/>
      <c r="N7" s="96"/>
      <c r="O7" s="96"/>
    </row>
    <row r="8" spans="1:15" ht="21.75" customHeight="1" x14ac:dyDescent="0.2">
      <c r="A8" s="616"/>
      <c r="B8" s="617"/>
      <c r="C8" s="583"/>
      <c r="D8" s="592" t="s">
        <v>335</v>
      </c>
      <c r="E8" s="592" t="s">
        <v>337</v>
      </c>
      <c r="F8" s="592" t="s">
        <v>338</v>
      </c>
      <c r="G8" s="592" t="s">
        <v>339</v>
      </c>
      <c r="H8" s="592" t="s">
        <v>340</v>
      </c>
      <c r="I8" s="653"/>
      <c r="J8" s="654"/>
    </row>
    <row r="9" spans="1:15" ht="12" customHeight="1" x14ac:dyDescent="0.2">
      <c r="A9" s="616"/>
      <c r="B9" s="617"/>
      <c r="C9" s="583"/>
      <c r="D9" s="593"/>
      <c r="E9" s="593"/>
      <c r="F9" s="593"/>
      <c r="G9" s="593"/>
      <c r="H9" s="593"/>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8" t="s">
        <v>104</v>
      </c>
      <c r="B11" s="619"/>
      <c r="C11" s="285">
        <v>100</v>
      </c>
      <c r="D11" s="115">
        <v>5389</v>
      </c>
      <c r="E11" s="114">
        <v>3981</v>
      </c>
      <c r="F11" s="114">
        <v>6007</v>
      </c>
      <c r="G11" s="114">
        <v>4680</v>
      </c>
      <c r="H11" s="140">
        <v>4745</v>
      </c>
      <c r="I11" s="115">
        <v>644</v>
      </c>
      <c r="J11" s="116">
        <v>13.57218124341412</v>
      </c>
    </row>
    <row r="12" spans="1:15" s="110" customFormat="1" ht="24.95" customHeight="1" x14ac:dyDescent="0.2">
      <c r="A12" s="193" t="s">
        <v>132</v>
      </c>
      <c r="B12" s="194" t="s">
        <v>133</v>
      </c>
      <c r="C12" s="113">
        <v>12.525514937836332</v>
      </c>
      <c r="D12" s="115">
        <v>675</v>
      </c>
      <c r="E12" s="114">
        <v>251</v>
      </c>
      <c r="F12" s="114">
        <v>443</v>
      </c>
      <c r="G12" s="114">
        <v>563</v>
      </c>
      <c r="H12" s="140">
        <v>597</v>
      </c>
      <c r="I12" s="115">
        <v>78</v>
      </c>
      <c r="J12" s="116">
        <v>13.06532663316583</v>
      </c>
    </row>
    <row r="13" spans="1:15" s="110" customFormat="1" ht="24.95" customHeight="1" x14ac:dyDescent="0.2">
      <c r="A13" s="193" t="s">
        <v>134</v>
      </c>
      <c r="B13" s="199" t="s">
        <v>214</v>
      </c>
      <c r="C13" s="113">
        <v>0.44535164223418072</v>
      </c>
      <c r="D13" s="115">
        <v>24</v>
      </c>
      <c r="E13" s="114">
        <v>28</v>
      </c>
      <c r="F13" s="114">
        <v>41</v>
      </c>
      <c r="G13" s="114">
        <v>42</v>
      </c>
      <c r="H13" s="140">
        <v>36</v>
      </c>
      <c r="I13" s="115">
        <v>-12</v>
      </c>
      <c r="J13" s="116">
        <v>-33.333333333333336</v>
      </c>
    </row>
    <row r="14" spans="1:15" s="287" customFormat="1" ht="24.95" customHeight="1" x14ac:dyDescent="0.2">
      <c r="A14" s="193" t="s">
        <v>215</v>
      </c>
      <c r="B14" s="199" t="s">
        <v>137</v>
      </c>
      <c r="C14" s="113">
        <v>10.688439413620337</v>
      </c>
      <c r="D14" s="115">
        <v>576</v>
      </c>
      <c r="E14" s="114">
        <v>421</v>
      </c>
      <c r="F14" s="114">
        <v>708</v>
      </c>
      <c r="G14" s="114">
        <v>562</v>
      </c>
      <c r="H14" s="140">
        <v>600</v>
      </c>
      <c r="I14" s="115">
        <v>-24</v>
      </c>
      <c r="J14" s="116">
        <v>-4</v>
      </c>
      <c r="K14" s="110"/>
      <c r="L14" s="110"/>
      <c r="M14" s="110"/>
      <c r="N14" s="110"/>
      <c r="O14" s="110"/>
    </row>
    <row r="15" spans="1:15" s="110" customFormat="1" ht="24.95" customHeight="1" x14ac:dyDescent="0.2">
      <c r="A15" s="193" t="s">
        <v>216</v>
      </c>
      <c r="B15" s="199" t="s">
        <v>217</v>
      </c>
      <c r="C15" s="113">
        <v>6.0308034885878641</v>
      </c>
      <c r="D15" s="115">
        <v>325</v>
      </c>
      <c r="E15" s="114">
        <v>260</v>
      </c>
      <c r="F15" s="114">
        <v>437</v>
      </c>
      <c r="G15" s="114">
        <v>322</v>
      </c>
      <c r="H15" s="140">
        <v>321</v>
      </c>
      <c r="I15" s="115">
        <v>4</v>
      </c>
      <c r="J15" s="116">
        <v>1.2461059190031152</v>
      </c>
    </row>
    <row r="16" spans="1:15" s="287" customFormat="1" ht="24.95" customHeight="1" x14ac:dyDescent="0.2">
      <c r="A16" s="193" t="s">
        <v>218</v>
      </c>
      <c r="B16" s="199" t="s">
        <v>141</v>
      </c>
      <c r="C16" s="113">
        <v>3.5071441825941734</v>
      </c>
      <c r="D16" s="115">
        <v>189</v>
      </c>
      <c r="E16" s="114">
        <v>118</v>
      </c>
      <c r="F16" s="114">
        <v>195</v>
      </c>
      <c r="G16" s="114">
        <v>182</v>
      </c>
      <c r="H16" s="140">
        <v>222</v>
      </c>
      <c r="I16" s="115">
        <v>-33</v>
      </c>
      <c r="J16" s="116">
        <v>-14.864864864864865</v>
      </c>
      <c r="K16" s="110"/>
      <c r="L16" s="110"/>
      <c r="M16" s="110"/>
      <c r="N16" s="110"/>
      <c r="O16" s="110"/>
    </row>
    <row r="17" spans="1:15" s="110" customFormat="1" ht="24.95" customHeight="1" x14ac:dyDescent="0.2">
      <c r="A17" s="193" t="s">
        <v>142</v>
      </c>
      <c r="B17" s="199" t="s">
        <v>220</v>
      </c>
      <c r="C17" s="113">
        <v>1.1504917424383003</v>
      </c>
      <c r="D17" s="115">
        <v>62</v>
      </c>
      <c r="E17" s="114">
        <v>43</v>
      </c>
      <c r="F17" s="114">
        <v>76</v>
      </c>
      <c r="G17" s="114">
        <v>58</v>
      </c>
      <c r="H17" s="140">
        <v>57</v>
      </c>
      <c r="I17" s="115">
        <v>5</v>
      </c>
      <c r="J17" s="116">
        <v>8.7719298245614041</v>
      </c>
    </row>
    <row r="18" spans="1:15" s="287" customFormat="1" ht="24.95" customHeight="1" x14ac:dyDescent="0.2">
      <c r="A18" s="201" t="s">
        <v>144</v>
      </c>
      <c r="B18" s="202" t="s">
        <v>145</v>
      </c>
      <c r="C18" s="113">
        <v>9.1297086658007043</v>
      </c>
      <c r="D18" s="115">
        <v>492</v>
      </c>
      <c r="E18" s="114">
        <v>301</v>
      </c>
      <c r="F18" s="114">
        <v>569</v>
      </c>
      <c r="G18" s="114">
        <v>455</v>
      </c>
      <c r="H18" s="140">
        <v>508</v>
      </c>
      <c r="I18" s="115">
        <v>-16</v>
      </c>
      <c r="J18" s="116">
        <v>-3.1496062992125986</v>
      </c>
      <c r="K18" s="110"/>
      <c r="L18" s="110"/>
      <c r="M18" s="110"/>
      <c r="N18" s="110"/>
      <c r="O18" s="110"/>
    </row>
    <row r="19" spans="1:15" s="110" customFormat="1" ht="24.95" customHeight="1" x14ac:dyDescent="0.2">
      <c r="A19" s="193" t="s">
        <v>146</v>
      </c>
      <c r="B19" s="199" t="s">
        <v>147</v>
      </c>
      <c r="C19" s="113">
        <v>17.442939320838747</v>
      </c>
      <c r="D19" s="115">
        <v>940</v>
      </c>
      <c r="E19" s="114">
        <v>711</v>
      </c>
      <c r="F19" s="114">
        <v>840</v>
      </c>
      <c r="G19" s="114">
        <v>574</v>
      </c>
      <c r="H19" s="140">
        <v>585</v>
      </c>
      <c r="I19" s="115">
        <v>355</v>
      </c>
      <c r="J19" s="116">
        <v>60.683760683760681</v>
      </c>
    </row>
    <row r="20" spans="1:15" s="287" customFormat="1" ht="24.95" customHeight="1" x14ac:dyDescent="0.2">
      <c r="A20" s="193" t="s">
        <v>148</v>
      </c>
      <c r="B20" s="199" t="s">
        <v>149</v>
      </c>
      <c r="C20" s="113">
        <v>6.0308034885878641</v>
      </c>
      <c r="D20" s="115">
        <v>325</v>
      </c>
      <c r="E20" s="114">
        <v>436</v>
      </c>
      <c r="F20" s="114">
        <v>304</v>
      </c>
      <c r="G20" s="114">
        <v>258</v>
      </c>
      <c r="H20" s="140">
        <v>242</v>
      </c>
      <c r="I20" s="115">
        <v>83</v>
      </c>
      <c r="J20" s="116">
        <v>34.297520661157023</v>
      </c>
      <c r="K20" s="110"/>
      <c r="L20" s="110"/>
      <c r="M20" s="110"/>
      <c r="N20" s="110"/>
      <c r="O20" s="110"/>
    </row>
    <row r="21" spans="1:15" s="110" customFormat="1" ht="24.95" customHeight="1" x14ac:dyDescent="0.2">
      <c r="A21" s="201" t="s">
        <v>150</v>
      </c>
      <c r="B21" s="202" t="s">
        <v>151</v>
      </c>
      <c r="C21" s="113">
        <v>4.7133048803117461</v>
      </c>
      <c r="D21" s="115">
        <v>254</v>
      </c>
      <c r="E21" s="114">
        <v>195</v>
      </c>
      <c r="F21" s="114">
        <v>260</v>
      </c>
      <c r="G21" s="114">
        <v>352</v>
      </c>
      <c r="H21" s="140">
        <v>265</v>
      </c>
      <c r="I21" s="115">
        <v>-11</v>
      </c>
      <c r="J21" s="116">
        <v>-4.1509433962264151</v>
      </c>
    </row>
    <row r="22" spans="1:15" s="110" customFormat="1" ht="24.95" customHeight="1" x14ac:dyDescent="0.2">
      <c r="A22" s="201" t="s">
        <v>152</v>
      </c>
      <c r="B22" s="199" t="s">
        <v>153</v>
      </c>
      <c r="C22" s="113">
        <v>2.3195398033030248</v>
      </c>
      <c r="D22" s="115">
        <v>125</v>
      </c>
      <c r="E22" s="114">
        <v>77</v>
      </c>
      <c r="F22" s="114">
        <v>138</v>
      </c>
      <c r="G22" s="114">
        <v>88</v>
      </c>
      <c r="H22" s="140">
        <v>99</v>
      </c>
      <c r="I22" s="115">
        <v>26</v>
      </c>
      <c r="J22" s="116">
        <v>26.262626262626263</v>
      </c>
    </row>
    <row r="23" spans="1:15" s="110" customFormat="1" ht="24.95" customHeight="1" x14ac:dyDescent="0.2">
      <c r="A23" s="193" t="s">
        <v>154</v>
      </c>
      <c r="B23" s="199" t="s">
        <v>155</v>
      </c>
      <c r="C23" s="113">
        <v>2.9504546298014476</v>
      </c>
      <c r="D23" s="115">
        <v>159</v>
      </c>
      <c r="E23" s="114">
        <v>91</v>
      </c>
      <c r="F23" s="114">
        <v>118</v>
      </c>
      <c r="G23" s="114">
        <v>119</v>
      </c>
      <c r="H23" s="140">
        <v>135</v>
      </c>
      <c r="I23" s="115">
        <v>24</v>
      </c>
      <c r="J23" s="116">
        <v>17.777777777777779</v>
      </c>
    </row>
    <row r="24" spans="1:15" s="110" customFormat="1" ht="24.95" customHeight="1" x14ac:dyDescent="0.2">
      <c r="A24" s="193" t="s">
        <v>156</v>
      </c>
      <c r="B24" s="199" t="s">
        <v>221</v>
      </c>
      <c r="C24" s="113">
        <v>4.249396919651141</v>
      </c>
      <c r="D24" s="115">
        <v>229</v>
      </c>
      <c r="E24" s="114">
        <v>164</v>
      </c>
      <c r="F24" s="114">
        <v>273</v>
      </c>
      <c r="G24" s="114">
        <v>215</v>
      </c>
      <c r="H24" s="140">
        <v>220</v>
      </c>
      <c r="I24" s="115">
        <v>9</v>
      </c>
      <c r="J24" s="116">
        <v>4.0909090909090908</v>
      </c>
    </row>
    <row r="25" spans="1:15" s="110" customFormat="1" ht="24.95" customHeight="1" x14ac:dyDescent="0.2">
      <c r="A25" s="193" t="s">
        <v>222</v>
      </c>
      <c r="B25" s="204" t="s">
        <v>159</v>
      </c>
      <c r="C25" s="113">
        <v>6.0493598070142882</v>
      </c>
      <c r="D25" s="115">
        <v>326</v>
      </c>
      <c r="E25" s="114">
        <v>181</v>
      </c>
      <c r="F25" s="114">
        <v>346</v>
      </c>
      <c r="G25" s="114">
        <v>321</v>
      </c>
      <c r="H25" s="140">
        <v>384</v>
      </c>
      <c r="I25" s="115">
        <v>-58</v>
      </c>
      <c r="J25" s="116">
        <v>-15.104166666666666</v>
      </c>
    </row>
    <row r="26" spans="1:15" s="110" customFormat="1" ht="24.95" customHeight="1" x14ac:dyDescent="0.2">
      <c r="A26" s="201">
        <v>782.78300000000002</v>
      </c>
      <c r="B26" s="203" t="s">
        <v>160</v>
      </c>
      <c r="C26" s="113">
        <v>6.5689367229541658</v>
      </c>
      <c r="D26" s="115">
        <v>354</v>
      </c>
      <c r="E26" s="114">
        <v>268</v>
      </c>
      <c r="F26" s="114">
        <v>289</v>
      </c>
      <c r="G26" s="114">
        <v>234</v>
      </c>
      <c r="H26" s="140">
        <v>158</v>
      </c>
      <c r="I26" s="115">
        <v>196</v>
      </c>
      <c r="J26" s="116">
        <v>124.0506329113924</v>
      </c>
    </row>
    <row r="27" spans="1:15" s="110" customFormat="1" ht="24.95" customHeight="1" x14ac:dyDescent="0.2">
      <c r="A27" s="193" t="s">
        <v>161</v>
      </c>
      <c r="B27" s="199" t="s">
        <v>162</v>
      </c>
      <c r="C27" s="113">
        <v>3.080348858786417</v>
      </c>
      <c r="D27" s="115">
        <v>166</v>
      </c>
      <c r="E27" s="114">
        <v>136</v>
      </c>
      <c r="F27" s="114">
        <v>439</v>
      </c>
      <c r="G27" s="114">
        <v>145</v>
      </c>
      <c r="H27" s="140">
        <v>125</v>
      </c>
      <c r="I27" s="115">
        <v>41</v>
      </c>
      <c r="J27" s="116">
        <v>32.799999999999997</v>
      </c>
    </row>
    <row r="28" spans="1:15" s="110" customFormat="1" ht="24.95" customHeight="1" x14ac:dyDescent="0.2">
      <c r="A28" s="193" t="s">
        <v>163</v>
      </c>
      <c r="B28" s="199" t="s">
        <v>164</v>
      </c>
      <c r="C28" s="113">
        <v>2.8205604008164782</v>
      </c>
      <c r="D28" s="115">
        <v>152</v>
      </c>
      <c r="E28" s="114">
        <v>177</v>
      </c>
      <c r="F28" s="114">
        <v>322</v>
      </c>
      <c r="G28" s="114">
        <v>165</v>
      </c>
      <c r="H28" s="140">
        <v>179</v>
      </c>
      <c r="I28" s="115">
        <v>-27</v>
      </c>
      <c r="J28" s="116">
        <v>-15.083798882681565</v>
      </c>
    </row>
    <row r="29" spans="1:15" s="110" customFormat="1" ht="24.95" customHeight="1" x14ac:dyDescent="0.2">
      <c r="A29" s="193">
        <v>86</v>
      </c>
      <c r="B29" s="199" t="s">
        <v>165</v>
      </c>
      <c r="C29" s="113">
        <v>4.8246427908702909</v>
      </c>
      <c r="D29" s="115">
        <v>260</v>
      </c>
      <c r="E29" s="114">
        <v>185</v>
      </c>
      <c r="F29" s="114">
        <v>388</v>
      </c>
      <c r="G29" s="114">
        <v>148</v>
      </c>
      <c r="H29" s="140">
        <v>222</v>
      </c>
      <c r="I29" s="115">
        <v>38</v>
      </c>
      <c r="J29" s="116">
        <v>17.117117117117118</v>
      </c>
    </row>
    <row r="30" spans="1:15" s="110" customFormat="1" ht="24.95" customHeight="1" x14ac:dyDescent="0.2">
      <c r="A30" s="193">
        <v>87.88</v>
      </c>
      <c r="B30" s="204" t="s">
        <v>166</v>
      </c>
      <c r="C30" s="113">
        <v>3.5999257747262945</v>
      </c>
      <c r="D30" s="115">
        <v>194</v>
      </c>
      <c r="E30" s="114">
        <v>239</v>
      </c>
      <c r="F30" s="114">
        <v>366</v>
      </c>
      <c r="G30" s="114">
        <v>321</v>
      </c>
      <c r="H30" s="140">
        <v>212</v>
      </c>
      <c r="I30" s="115">
        <v>-18</v>
      </c>
      <c r="J30" s="116">
        <v>-8.4905660377358494</v>
      </c>
    </row>
    <row r="31" spans="1:15" s="110" customFormat="1" ht="24.95" customHeight="1" x14ac:dyDescent="0.2">
      <c r="A31" s="193" t="s">
        <v>167</v>
      </c>
      <c r="B31" s="199" t="s">
        <v>168</v>
      </c>
      <c r="C31" s="113">
        <v>2.5422156244201148</v>
      </c>
      <c r="D31" s="115">
        <v>137</v>
      </c>
      <c r="E31" s="114">
        <v>120</v>
      </c>
      <c r="F31" s="114">
        <v>162</v>
      </c>
      <c r="G31" s="114">
        <v>117</v>
      </c>
      <c r="H31" s="140">
        <v>177</v>
      </c>
      <c r="I31" s="115">
        <v>-40</v>
      </c>
      <c r="J31" s="116">
        <v>-22.598870056497177</v>
      </c>
    </row>
    <row r="32" spans="1:15" s="110" customFormat="1" ht="24.95" customHeight="1" x14ac:dyDescent="0.2">
      <c r="A32" s="193"/>
      <c r="B32" s="204" t="s">
        <v>169</v>
      </c>
      <c r="C32" s="113" t="s">
        <v>513</v>
      </c>
      <c r="D32" s="115" t="s">
        <v>513</v>
      </c>
      <c r="E32" s="114">
        <v>0</v>
      </c>
      <c r="F32" s="114" t="s">
        <v>513</v>
      </c>
      <c r="G32" s="114" t="s">
        <v>513</v>
      </c>
      <c r="H32" s="140" t="s">
        <v>513</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12.525514937836332</v>
      </c>
      <c r="D34" s="115">
        <v>675</v>
      </c>
      <c r="E34" s="114">
        <v>251</v>
      </c>
      <c r="F34" s="114">
        <v>443</v>
      </c>
      <c r="G34" s="114">
        <v>563</v>
      </c>
      <c r="H34" s="140">
        <v>597</v>
      </c>
      <c r="I34" s="115">
        <v>78</v>
      </c>
      <c r="J34" s="116">
        <v>13.06532663316583</v>
      </c>
    </row>
    <row r="35" spans="1:10" s="110" customFormat="1" ht="24.95" customHeight="1" x14ac:dyDescent="0.2">
      <c r="A35" s="292" t="s">
        <v>171</v>
      </c>
      <c r="B35" s="293" t="s">
        <v>172</v>
      </c>
      <c r="C35" s="113">
        <v>20.263499721655222</v>
      </c>
      <c r="D35" s="115">
        <v>1092</v>
      </c>
      <c r="E35" s="114">
        <v>750</v>
      </c>
      <c r="F35" s="114">
        <v>1318</v>
      </c>
      <c r="G35" s="114">
        <v>1059</v>
      </c>
      <c r="H35" s="140">
        <v>1144</v>
      </c>
      <c r="I35" s="115">
        <v>-52</v>
      </c>
      <c r="J35" s="116">
        <v>-4.5454545454545459</v>
      </c>
    </row>
    <row r="36" spans="1:10" s="110" customFormat="1" ht="24.95" customHeight="1" x14ac:dyDescent="0.2">
      <c r="A36" s="294" t="s">
        <v>173</v>
      </c>
      <c r="B36" s="295" t="s">
        <v>174</v>
      </c>
      <c r="C36" s="125">
        <v>67.192429022082024</v>
      </c>
      <c r="D36" s="143">
        <v>3621</v>
      </c>
      <c r="E36" s="144">
        <v>2980</v>
      </c>
      <c r="F36" s="144">
        <v>4245</v>
      </c>
      <c r="G36" s="144">
        <v>3057</v>
      </c>
      <c r="H36" s="145">
        <v>3003</v>
      </c>
      <c r="I36" s="143">
        <v>618</v>
      </c>
      <c r="J36" s="146">
        <v>20.579420579420578</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55" t="s">
        <v>360</v>
      </c>
      <c r="B39" s="656"/>
      <c r="C39" s="656"/>
      <c r="D39" s="656"/>
      <c r="E39" s="656"/>
      <c r="F39" s="656"/>
      <c r="G39" s="656"/>
      <c r="H39" s="656"/>
      <c r="I39" s="656"/>
      <c r="J39" s="656"/>
    </row>
    <row r="40" spans="1:10" ht="31.5" customHeight="1" x14ac:dyDescent="0.2">
      <c r="A40" s="657" t="s">
        <v>361</v>
      </c>
      <c r="B40" s="657"/>
      <c r="C40" s="657"/>
      <c r="D40" s="657"/>
      <c r="E40" s="657"/>
      <c r="F40" s="657"/>
      <c r="G40" s="657"/>
      <c r="H40" s="657"/>
      <c r="I40" s="657"/>
      <c r="J40" s="657"/>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6">
    <mergeCell ref="A11:B11"/>
    <mergeCell ref="A39:J39"/>
    <mergeCell ref="A40:J40"/>
    <mergeCell ref="A3:J3"/>
    <mergeCell ref="A4:J4"/>
    <mergeCell ref="A5:D5"/>
    <mergeCell ref="A7:B9"/>
    <mergeCell ref="C7:C10"/>
    <mergeCell ref="D7:H7"/>
    <mergeCell ref="I7:J8"/>
    <mergeCell ref="D8:D9"/>
    <mergeCell ref="E8:E9"/>
    <mergeCell ref="F8:F9"/>
    <mergeCell ref="A6:J6"/>
    <mergeCell ref="G8:G9"/>
    <mergeCell ref="H8:H9"/>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election activeCell="A2" sqref="A2"/>
    </sheetView>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335</v>
      </c>
      <c r="B5" s="573"/>
      <c r="C5" s="573"/>
      <c r="D5" s="573"/>
      <c r="E5" s="573"/>
      <c r="F5" s="252"/>
      <c r="G5" s="252"/>
      <c r="H5" s="252"/>
      <c r="I5" s="252"/>
      <c r="J5" s="252"/>
      <c r="K5" s="252"/>
    </row>
    <row r="6" spans="1:15" s="94" customFormat="1" ht="35.1" customHeight="1" x14ac:dyDescent="0.2">
      <c r="A6" s="634" t="s">
        <v>521</v>
      </c>
      <c r="B6" s="634"/>
      <c r="C6" s="634"/>
      <c r="D6" s="634"/>
      <c r="E6" s="634"/>
      <c r="F6" s="634"/>
      <c r="G6" s="634"/>
      <c r="H6" s="634"/>
      <c r="I6" s="634"/>
      <c r="J6" s="634"/>
      <c r="K6" s="634"/>
    </row>
    <row r="7" spans="1:15" s="91" customFormat="1" ht="24.95" customHeight="1" x14ac:dyDescent="0.2">
      <c r="A7" s="588" t="s">
        <v>332</v>
      </c>
      <c r="B7" s="577"/>
      <c r="C7" s="577"/>
      <c r="D7" s="582" t="s">
        <v>94</v>
      </c>
      <c r="E7" s="658" t="s">
        <v>363</v>
      </c>
      <c r="F7" s="586"/>
      <c r="G7" s="586"/>
      <c r="H7" s="586"/>
      <c r="I7" s="587"/>
      <c r="J7" s="651" t="s">
        <v>359</v>
      </c>
      <c r="K7" s="652"/>
      <c r="L7" s="96"/>
      <c r="M7" s="96"/>
      <c r="N7" s="96"/>
      <c r="O7" s="96"/>
    </row>
    <row r="8" spans="1:15" ht="21.75" customHeight="1" x14ac:dyDescent="0.2">
      <c r="A8" s="578"/>
      <c r="B8" s="579"/>
      <c r="C8" s="579"/>
      <c r="D8" s="583"/>
      <c r="E8" s="592" t="s">
        <v>335</v>
      </c>
      <c r="F8" s="592" t="s">
        <v>337</v>
      </c>
      <c r="G8" s="592" t="s">
        <v>338</v>
      </c>
      <c r="H8" s="592" t="s">
        <v>339</v>
      </c>
      <c r="I8" s="592" t="s">
        <v>340</v>
      </c>
      <c r="J8" s="653"/>
      <c r="K8" s="654"/>
    </row>
    <row r="9" spans="1:15" ht="12" customHeight="1" x14ac:dyDescent="0.2">
      <c r="A9" s="578"/>
      <c r="B9" s="579"/>
      <c r="C9" s="579"/>
      <c r="D9" s="583"/>
      <c r="E9" s="593"/>
      <c r="F9" s="593"/>
      <c r="G9" s="593"/>
      <c r="H9" s="593"/>
      <c r="I9" s="593"/>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5389</v>
      </c>
      <c r="F11" s="264">
        <v>3981</v>
      </c>
      <c r="G11" s="264">
        <v>6007</v>
      </c>
      <c r="H11" s="264">
        <v>4680</v>
      </c>
      <c r="I11" s="265">
        <v>4745</v>
      </c>
      <c r="J11" s="263">
        <v>644</v>
      </c>
      <c r="K11" s="266">
        <v>13.57218124341412</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36.203377249953611</v>
      </c>
      <c r="E13" s="115">
        <v>1951</v>
      </c>
      <c r="F13" s="114">
        <v>1343</v>
      </c>
      <c r="G13" s="114">
        <v>1812</v>
      </c>
      <c r="H13" s="114">
        <v>1823</v>
      </c>
      <c r="I13" s="140">
        <v>1809</v>
      </c>
      <c r="J13" s="115">
        <v>142</v>
      </c>
      <c r="K13" s="116">
        <v>7.8496406854615808</v>
      </c>
    </row>
    <row r="14" spans="1:15" ht="15.95" customHeight="1" x14ac:dyDescent="0.2">
      <c r="A14" s="306" t="s">
        <v>230</v>
      </c>
      <c r="B14" s="307"/>
      <c r="C14" s="308"/>
      <c r="D14" s="113">
        <v>43.013546112451287</v>
      </c>
      <c r="E14" s="115">
        <v>2318</v>
      </c>
      <c r="F14" s="114">
        <v>1882</v>
      </c>
      <c r="G14" s="114">
        <v>3045</v>
      </c>
      <c r="H14" s="114">
        <v>2006</v>
      </c>
      <c r="I14" s="140">
        <v>1997</v>
      </c>
      <c r="J14" s="115">
        <v>321</v>
      </c>
      <c r="K14" s="116">
        <v>16.074111166750125</v>
      </c>
    </row>
    <row r="15" spans="1:15" ht="15.95" customHeight="1" x14ac:dyDescent="0.2">
      <c r="A15" s="306" t="s">
        <v>231</v>
      </c>
      <c r="B15" s="307"/>
      <c r="C15" s="308"/>
      <c r="D15" s="113">
        <v>12.506958619409909</v>
      </c>
      <c r="E15" s="115">
        <v>674</v>
      </c>
      <c r="F15" s="114">
        <v>457</v>
      </c>
      <c r="G15" s="114">
        <v>682</v>
      </c>
      <c r="H15" s="114">
        <v>531</v>
      </c>
      <c r="I15" s="140">
        <v>558</v>
      </c>
      <c r="J15" s="115">
        <v>116</v>
      </c>
      <c r="K15" s="116">
        <v>20.788530465949822</v>
      </c>
    </row>
    <row r="16" spans="1:15" ht="15.95" customHeight="1" x14ac:dyDescent="0.2">
      <c r="A16" s="306" t="s">
        <v>232</v>
      </c>
      <c r="B16" s="307"/>
      <c r="C16" s="308"/>
      <c r="D16" s="113">
        <v>8.2575616997587673</v>
      </c>
      <c r="E16" s="115">
        <v>445</v>
      </c>
      <c r="F16" s="114">
        <v>297</v>
      </c>
      <c r="G16" s="114">
        <v>459</v>
      </c>
      <c r="H16" s="114">
        <v>319</v>
      </c>
      <c r="I16" s="140">
        <v>379</v>
      </c>
      <c r="J16" s="115">
        <v>66</v>
      </c>
      <c r="K16" s="116">
        <v>17.414248021108179</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11.634811653367972</v>
      </c>
      <c r="E18" s="115">
        <v>627</v>
      </c>
      <c r="F18" s="114">
        <v>249</v>
      </c>
      <c r="G18" s="114">
        <v>495</v>
      </c>
      <c r="H18" s="114">
        <v>589</v>
      </c>
      <c r="I18" s="140">
        <v>561</v>
      </c>
      <c r="J18" s="115">
        <v>66</v>
      </c>
      <c r="K18" s="116">
        <v>11.764705882352942</v>
      </c>
    </row>
    <row r="19" spans="1:11" ht="14.1" customHeight="1" x14ac:dyDescent="0.2">
      <c r="A19" s="306" t="s">
        <v>235</v>
      </c>
      <c r="B19" s="307" t="s">
        <v>236</v>
      </c>
      <c r="C19" s="308"/>
      <c r="D19" s="113">
        <v>11.00389682686955</v>
      </c>
      <c r="E19" s="115">
        <v>593</v>
      </c>
      <c r="F19" s="114">
        <v>231</v>
      </c>
      <c r="G19" s="114">
        <v>415</v>
      </c>
      <c r="H19" s="114">
        <v>568</v>
      </c>
      <c r="I19" s="140">
        <v>526</v>
      </c>
      <c r="J19" s="115">
        <v>67</v>
      </c>
      <c r="K19" s="116">
        <v>12.737642585551331</v>
      </c>
    </row>
    <row r="20" spans="1:11" ht="14.1" customHeight="1" x14ac:dyDescent="0.2">
      <c r="A20" s="306">
        <v>12</v>
      </c>
      <c r="B20" s="307" t="s">
        <v>237</v>
      </c>
      <c r="C20" s="308"/>
      <c r="D20" s="113">
        <v>3.080348858786417</v>
      </c>
      <c r="E20" s="115">
        <v>166</v>
      </c>
      <c r="F20" s="114">
        <v>76</v>
      </c>
      <c r="G20" s="114">
        <v>102</v>
      </c>
      <c r="H20" s="114">
        <v>106</v>
      </c>
      <c r="I20" s="140">
        <v>173</v>
      </c>
      <c r="J20" s="115">
        <v>-7</v>
      </c>
      <c r="K20" s="116">
        <v>-4.0462427745664744</v>
      </c>
    </row>
    <row r="21" spans="1:11" ht="14.1" customHeight="1" x14ac:dyDescent="0.2">
      <c r="A21" s="306">
        <v>21</v>
      </c>
      <c r="B21" s="307" t="s">
        <v>238</v>
      </c>
      <c r="C21" s="308"/>
      <c r="D21" s="113">
        <v>0.31545741324921134</v>
      </c>
      <c r="E21" s="115">
        <v>17</v>
      </c>
      <c r="F21" s="114">
        <v>8</v>
      </c>
      <c r="G21" s="114">
        <v>10</v>
      </c>
      <c r="H21" s="114">
        <v>10</v>
      </c>
      <c r="I21" s="140">
        <v>7</v>
      </c>
      <c r="J21" s="115">
        <v>10</v>
      </c>
      <c r="K21" s="116">
        <v>142.85714285714286</v>
      </c>
    </row>
    <row r="22" spans="1:11" ht="14.1" customHeight="1" x14ac:dyDescent="0.2">
      <c r="A22" s="306">
        <v>22</v>
      </c>
      <c r="B22" s="307" t="s">
        <v>239</v>
      </c>
      <c r="C22" s="308"/>
      <c r="D22" s="113">
        <v>1.1504917424383003</v>
      </c>
      <c r="E22" s="115">
        <v>62</v>
      </c>
      <c r="F22" s="114">
        <v>38</v>
      </c>
      <c r="G22" s="114">
        <v>76</v>
      </c>
      <c r="H22" s="114">
        <v>52</v>
      </c>
      <c r="I22" s="140">
        <v>44</v>
      </c>
      <c r="J22" s="115">
        <v>18</v>
      </c>
      <c r="K22" s="116">
        <v>40.909090909090907</v>
      </c>
    </row>
    <row r="23" spans="1:11" ht="14.1" customHeight="1" x14ac:dyDescent="0.2">
      <c r="A23" s="306">
        <v>23</v>
      </c>
      <c r="B23" s="307" t="s">
        <v>240</v>
      </c>
      <c r="C23" s="308"/>
      <c r="D23" s="113">
        <v>0.53813323436630167</v>
      </c>
      <c r="E23" s="115">
        <v>29</v>
      </c>
      <c r="F23" s="114">
        <v>24</v>
      </c>
      <c r="G23" s="114">
        <v>43</v>
      </c>
      <c r="H23" s="114">
        <v>24</v>
      </c>
      <c r="I23" s="140">
        <v>17</v>
      </c>
      <c r="J23" s="115">
        <v>12</v>
      </c>
      <c r="K23" s="116">
        <v>70.588235294117652</v>
      </c>
    </row>
    <row r="24" spans="1:11" ht="14.1" customHeight="1" x14ac:dyDescent="0.2">
      <c r="A24" s="306">
        <v>24</v>
      </c>
      <c r="B24" s="307" t="s">
        <v>241</v>
      </c>
      <c r="C24" s="308"/>
      <c r="D24" s="113">
        <v>2.5051029875672666</v>
      </c>
      <c r="E24" s="115">
        <v>135</v>
      </c>
      <c r="F24" s="114">
        <v>78</v>
      </c>
      <c r="G24" s="114">
        <v>132</v>
      </c>
      <c r="H24" s="114">
        <v>114</v>
      </c>
      <c r="I24" s="140">
        <v>101</v>
      </c>
      <c r="J24" s="115">
        <v>34</v>
      </c>
      <c r="K24" s="116">
        <v>33.663366336633665</v>
      </c>
    </row>
    <row r="25" spans="1:11" ht="14.1" customHeight="1" x14ac:dyDescent="0.2">
      <c r="A25" s="306">
        <v>25</v>
      </c>
      <c r="B25" s="307" t="s">
        <v>242</v>
      </c>
      <c r="C25" s="308"/>
      <c r="D25" s="113">
        <v>3.0989051772128411</v>
      </c>
      <c r="E25" s="115">
        <v>167</v>
      </c>
      <c r="F25" s="114">
        <v>73</v>
      </c>
      <c r="G25" s="114">
        <v>147</v>
      </c>
      <c r="H25" s="114">
        <v>89</v>
      </c>
      <c r="I25" s="140">
        <v>92</v>
      </c>
      <c r="J25" s="115">
        <v>75</v>
      </c>
      <c r="K25" s="116">
        <v>81.521739130434781</v>
      </c>
    </row>
    <row r="26" spans="1:11" ht="14.1" customHeight="1" x14ac:dyDescent="0.2">
      <c r="A26" s="306">
        <v>26</v>
      </c>
      <c r="B26" s="307" t="s">
        <v>243</v>
      </c>
      <c r="C26" s="308"/>
      <c r="D26" s="113">
        <v>2.2453145295973278</v>
      </c>
      <c r="E26" s="115">
        <v>121</v>
      </c>
      <c r="F26" s="114">
        <v>82</v>
      </c>
      <c r="G26" s="114">
        <v>124</v>
      </c>
      <c r="H26" s="114">
        <v>105</v>
      </c>
      <c r="I26" s="140">
        <v>96</v>
      </c>
      <c r="J26" s="115">
        <v>25</v>
      </c>
      <c r="K26" s="116">
        <v>26.041666666666668</v>
      </c>
    </row>
    <row r="27" spans="1:11" ht="14.1" customHeight="1" x14ac:dyDescent="0.2">
      <c r="A27" s="306">
        <v>27</v>
      </c>
      <c r="B27" s="307" t="s">
        <v>244</v>
      </c>
      <c r="C27" s="308"/>
      <c r="D27" s="113">
        <v>1.131935424011876</v>
      </c>
      <c r="E27" s="115">
        <v>61</v>
      </c>
      <c r="F27" s="114">
        <v>40</v>
      </c>
      <c r="G27" s="114">
        <v>47</v>
      </c>
      <c r="H27" s="114">
        <v>40</v>
      </c>
      <c r="I27" s="140">
        <v>54</v>
      </c>
      <c r="J27" s="115">
        <v>7</v>
      </c>
      <c r="K27" s="116">
        <v>12.962962962962964</v>
      </c>
    </row>
    <row r="28" spans="1:11" ht="14.1" customHeight="1" x14ac:dyDescent="0.2">
      <c r="A28" s="306">
        <v>28</v>
      </c>
      <c r="B28" s="307" t="s">
        <v>245</v>
      </c>
      <c r="C28" s="308"/>
      <c r="D28" s="113">
        <v>0.20411950269066617</v>
      </c>
      <c r="E28" s="115">
        <v>11</v>
      </c>
      <c r="F28" s="114">
        <v>3</v>
      </c>
      <c r="G28" s="114">
        <v>9</v>
      </c>
      <c r="H28" s="114">
        <v>4</v>
      </c>
      <c r="I28" s="140">
        <v>5</v>
      </c>
      <c r="J28" s="115">
        <v>6</v>
      </c>
      <c r="K28" s="116">
        <v>120</v>
      </c>
    </row>
    <row r="29" spans="1:11" ht="14.1" customHeight="1" x14ac:dyDescent="0.2">
      <c r="A29" s="306">
        <v>29</v>
      </c>
      <c r="B29" s="307" t="s">
        <v>246</v>
      </c>
      <c r="C29" s="308"/>
      <c r="D29" s="113">
        <v>3.2287994061978105</v>
      </c>
      <c r="E29" s="115">
        <v>174</v>
      </c>
      <c r="F29" s="114">
        <v>127</v>
      </c>
      <c r="G29" s="114">
        <v>175</v>
      </c>
      <c r="H29" s="114">
        <v>205</v>
      </c>
      <c r="I29" s="140">
        <v>162</v>
      </c>
      <c r="J29" s="115">
        <v>12</v>
      </c>
      <c r="K29" s="116">
        <v>7.4074074074074074</v>
      </c>
    </row>
    <row r="30" spans="1:11" ht="14.1" customHeight="1" x14ac:dyDescent="0.2">
      <c r="A30" s="306" t="s">
        <v>247</v>
      </c>
      <c r="B30" s="307" t="s">
        <v>248</v>
      </c>
      <c r="C30" s="308"/>
      <c r="D30" s="113">
        <v>0.63091482649842268</v>
      </c>
      <c r="E30" s="115">
        <v>34</v>
      </c>
      <c r="F30" s="114">
        <v>30</v>
      </c>
      <c r="G30" s="114">
        <v>43</v>
      </c>
      <c r="H30" s="114">
        <v>38</v>
      </c>
      <c r="I30" s="140">
        <v>37</v>
      </c>
      <c r="J30" s="115">
        <v>-3</v>
      </c>
      <c r="K30" s="116">
        <v>-8.1081081081081088</v>
      </c>
    </row>
    <row r="31" spans="1:11" ht="14.1" customHeight="1" x14ac:dyDescent="0.2">
      <c r="A31" s="306" t="s">
        <v>249</v>
      </c>
      <c r="B31" s="307" t="s">
        <v>250</v>
      </c>
      <c r="C31" s="308"/>
      <c r="D31" s="113">
        <v>2.5051029875672666</v>
      </c>
      <c r="E31" s="115">
        <v>135</v>
      </c>
      <c r="F31" s="114">
        <v>90</v>
      </c>
      <c r="G31" s="114">
        <v>123</v>
      </c>
      <c r="H31" s="114">
        <v>161</v>
      </c>
      <c r="I31" s="140">
        <v>119</v>
      </c>
      <c r="J31" s="115">
        <v>16</v>
      </c>
      <c r="K31" s="116">
        <v>13.445378151260504</v>
      </c>
    </row>
    <row r="32" spans="1:11" ht="14.1" customHeight="1" x14ac:dyDescent="0.2">
      <c r="A32" s="306">
        <v>31</v>
      </c>
      <c r="B32" s="307" t="s">
        <v>251</v>
      </c>
      <c r="C32" s="308"/>
      <c r="D32" s="113">
        <v>0.5938021896455743</v>
      </c>
      <c r="E32" s="115">
        <v>32</v>
      </c>
      <c r="F32" s="114">
        <v>25</v>
      </c>
      <c r="G32" s="114">
        <v>42</v>
      </c>
      <c r="H32" s="114">
        <v>48</v>
      </c>
      <c r="I32" s="140">
        <v>30</v>
      </c>
      <c r="J32" s="115">
        <v>2</v>
      </c>
      <c r="K32" s="116">
        <v>6.666666666666667</v>
      </c>
    </row>
    <row r="33" spans="1:11" ht="14.1" customHeight="1" x14ac:dyDescent="0.2">
      <c r="A33" s="306">
        <v>32</v>
      </c>
      <c r="B33" s="307" t="s">
        <v>252</v>
      </c>
      <c r="C33" s="308"/>
      <c r="D33" s="113">
        <v>4.2679532380775651</v>
      </c>
      <c r="E33" s="115">
        <v>230</v>
      </c>
      <c r="F33" s="114">
        <v>128</v>
      </c>
      <c r="G33" s="114">
        <v>209</v>
      </c>
      <c r="H33" s="114">
        <v>188</v>
      </c>
      <c r="I33" s="140">
        <v>174</v>
      </c>
      <c r="J33" s="115">
        <v>56</v>
      </c>
      <c r="K33" s="116">
        <v>32.183908045977013</v>
      </c>
    </row>
    <row r="34" spans="1:11" ht="14.1" customHeight="1" x14ac:dyDescent="0.2">
      <c r="A34" s="306">
        <v>33</v>
      </c>
      <c r="B34" s="307" t="s">
        <v>253</v>
      </c>
      <c r="C34" s="308"/>
      <c r="D34" s="113">
        <v>1.1690480608647245</v>
      </c>
      <c r="E34" s="115">
        <v>63</v>
      </c>
      <c r="F34" s="114">
        <v>31</v>
      </c>
      <c r="G34" s="114">
        <v>85</v>
      </c>
      <c r="H34" s="114">
        <v>54</v>
      </c>
      <c r="I34" s="140">
        <v>106</v>
      </c>
      <c r="J34" s="115">
        <v>-43</v>
      </c>
      <c r="K34" s="116">
        <v>-40.566037735849058</v>
      </c>
    </row>
    <row r="35" spans="1:11" ht="14.1" customHeight="1" x14ac:dyDescent="0.2">
      <c r="A35" s="306">
        <v>34</v>
      </c>
      <c r="B35" s="307" t="s">
        <v>254</v>
      </c>
      <c r="C35" s="308"/>
      <c r="D35" s="113">
        <v>2.2453145295973278</v>
      </c>
      <c r="E35" s="115">
        <v>121</v>
      </c>
      <c r="F35" s="114">
        <v>71</v>
      </c>
      <c r="G35" s="114">
        <v>125</v>
      </c>
      <c r="H35" s="114">
        <v>102</v>
      </c>
      <c r="I35" s="140">
        <v>123</v>
      </c>
      <c r="J35" s="115">
        <v>-2</v>
      </c>
      <c r="K35" s="116">
        <v>-1.6260162601626016</v>
      </c>
    </row>
    <row r="36" spans="1:11" ht="14.1" customHeight="1" x14ac:dyDescent="0.2">
      <c r="A36" s="306">
        <v>41</v>
      </c>
      <c r="B36" s="307" t="s">
        <v>255</v>
      </c>
      <c r="C36" s="308"/>
      <c r="D36" s="113">
        <v>1.5216181109667841</v>
      </c>
      <c r="E36" s="115">
        <v>82</v>
      </c>
      <c r="F36" s="114">
        <v>43</v>
      </c>
      <c r="G36" s="114">
        <v>63</v>
      </c>
      <c r="H36" s="114">
        <v>47</v>
      </c>
      <c r="I36" s="140">
        <v>47</v>
      </c>
      <c r="J36" s="115">
        <v>35</v>
      </c>
      <c r="K36" s="116">
        <v>74.468085106382972</v>
      </c>
    </row>
    <row r="37" spans="1:11" ht="14.1" customHeight="1" x14ac:dyDescent="0.2">
      <c r="A37" s="306">
        <v>42</v>
      </c>
      <c r="B37" s="307" t="s">
        <v>256</v>
      </c>
      <c r="C37" s="308"/>
      <c r="D37" s="113">
        <v>0.12989422898496938</v>
      </c>
      <c r="E37" s="115">
        <v>7</v>
      </c>
      <c r="F37" s="114">
        <v>3</v>
      </c>
      <c r="G37" s="114">
        <v>4</v>
      </c>
      <c r="H37" s="114">
        <v>5</v>
      </c>
      <c r="I37" s="140">
        <v>3</v>
      </c>
      <c r="J37" s="115">
        <v>4</v>
      </c>
      <c r="K37" s="116">
        <v>133.33333333333334</v>
      </c>
    </row>
    <row r="38" spans="1:11" ht="14.1" customHeight="1" x14ac:dyDescent="0.2">
      <c r="A38" s="306">
        <v>43</v>
      </c>
      <c r="B38" s="307" t="s">
        <v>257</v>
      </c>
      <c r="C38" s="308"/>
      <c r="D38" s="113">
        <v>1.6143997030989052</v>
      </c>
      <c r="E38" s="115">
        <v>87</v>
      </c>
      <c r="F38" s="114">
        <v>53</v>
      </c>
      <c r="G38" s="114">
        <v>93</v>
      </c>
      <c r="H38" s="114">
        <v>59</v>
      </c>
      <c r="I38" s="140">
        <v>51</v>
      </c>
      <c r="J38" s="115">
        <v>36</v>
      </c>
      <c r="K38" s="116">
        <v>70.588235294117652</v>
      </c>
    </row>
    <row r="39" spans="1:11" ht="14.1" customHeight="1" x14ac:dyDescent="0.2">
      <c r="A39" s="306">
        <v>51</v>
      </c>
      <c r="B39" s="307" t="s">
        <v>258</v>
      </c>
      <c r="C39" s="308"/>
      <c r="D39" s="113">
        <v>8.6658007051401</v>
      </c>
      <c r="E39" s="115">
        <v>467</v>
      </c>
      <c r="F39" s="114">
        <v>542</v>
      </c>
      <c r="G39" s="114">
        <v>480</v>
      </c>
      <c r="H39" s="114">
        <v>356</v>
      </c>
      <c r="I39" s="140">
        <v>451</v>
      </c>
      <c r="J39" s="115">
        <v>16</v>
      </c>
      <c r="K39" s="116">
        <v>3.5476718403547673</v>
      </c>
    </row>
    <row r="40" spans="1:11" ht="14.1" customHeight="1" x14ac:dyDescent="0.2">
      <c r="A40" s="306" t="s">
        <v>259</v>
      </c>
      <c r="B40" s="307" t="s">
        <v>260</v>
      </c>
      <c r="C40" s="308"/>
      <c r="D40" s="113">
        <v>7.4781963258489519</v>
      </c>
      <c r="E40" s="115">
        <v>403</v>
      </c>
      <c r="F40" s="114">
        <v>505</v>
      </c>
      <c r="G40" s="114">
        <v>451</v>
      </c>
      <c r="H40" s="114">
        <v>317</v>
      </c>
      <c r="I40" s="140">
        <v>427</v>
      </c>
      <c r="J40" s="115">
        <v>-24</v>
      </c>
      <c r="K40" s="116">
        <v>-5.6206088992974239</v>
      </c>
    </row>
    <row r="41" spans="1:11" ht="14.1" customHeight="1" x14ac:dyDescent="0.2">
      <c r="A41" s="306"/>
      <c r="B41" s="307" t="s">
        <v>261</v>
      </c>
      <c r="C41" s="308"/>
      <c r="D41" s="113">
        <v>6.9586194099090743</v>
      </c>
      <c r="E41" s="115">
        <v>375</v>
      </c>
      <c r="F41" s="114">
        <v>482</v>
      </c>
      <c r="G41" s="114">
        <v>412</v>
      </c>
      <c r="H41" s="114">
        <v>290</v>
      </c>
      <c r="I41" s="140">
        <v>388</v>
      </c>
      <c r="J41" s="115">
        <v>-13</v>
      </c>
      <c r="K41" s="116">
        <v>-3.3505154639175259</v>
      </c>
    </row>
    <row r="42" spans="1:11" ht="14.1" customHeight="1" x14ac:dyDescent="0.2">
      <c r="A42" s="306">
        <v>52</v>
      </c>
      <c r="B42" s="307" t="s">
        <v>262</v>
      </c>
      <c r="C42" s="308"/>
      <c r="D42" s="113">
        <v>4.7318611987381702</v>
      </c>
      <c r="E42" s="115">
        <v>255</v>
      </c>
      <c r="F42" s="114">
        <v>325</v>
      </c>
      <c r="G42" s="114">
        <v>235</v>
      </c>
      <c r="H42" s="114">
        <v>218</v>
      </c>
      <c r="I42" s="140">
        <v>170</v>
      </c>
      <c r="J42" s="115">
        <v>85</v>
      </c>
      <c r="K42" s="116">
        <v>50</v>
      </c>
    </row>
    <row r="43" spans="1:11" ht="14.1" customHeight="1" x14ac:dyDescent="0.2">
      <c r="A43" s="306" t="s">
        <v>263</v>
      </c>
      <c r="B43" s="307" t="s">
        <v>264</v>
      </c>
      <c r="C43" s="308"/>
      <c r="D43" s="113">
        <v>4.4349601039153832</v>
      </c>
      <c r="E43" s="115">
        <v>239</v>
      </c>
      <c r="F43" s="114">
        <v>290</v>
      </c>
      <c r="G43" s="114">
        <v>190</v>
      </c>
      <c r="H43" s="114">
        <v>181</v>
      </c>
      <c r="I43" s="140">
        <v>151</v>
      </c>
      <c r="J43" s="115">
        <v>88</v>
      </c>
      <c r="K43" s="116">
        <v>58.278145695364238</v>
      </c>
    </row>
    <row r="44" spans="1:11" ht="14.1" customHeight="1" x14ac:dyDescent="0.2">
      <c r="A44" s="306">
        <v>53</v>
      </c>
      <c r="B44" s="307" t="s">
        <v>265</v>
      </c>
      <c r="C44" s="308"/>
      <c r="D44" s="113">
        <v>0.79792169233624044</v>
      </c>
      <c r="E44" s="115">
        <v>43</v>
      </c>
      <c r="F44" s="114">
        <v>33</v>
      </c>
      <c r="G44" s="114">
        <v>53</v>
      </c>
      <c r="H44" s="114">
        <v>46</v>
      </c>
      <c r="I44" s="140">
        <v>26</v>
      </c>
      <c r="J44" s="115">
        <v>17</v>
      </c>
      <c r="K44" s="116">
        <v>65.384615384615387</v>
      </c>
    </row>
    <row r="45" spans="1:11" ht="14.1" customHeight="1" x14ac:dyDescent="0.2">
      <c r="A45" s="306" t="s">
        <v>266</v>
      </c>
      <c r="B45" s="307" t="s">
        <v>267</v>
      </c>
      <c r="C45" s="308"/>
      <c r="D45" s="113">
        <v>0.72369641863054368</v>
      </c>
      <c r="E45" s="115">
        <v>39</v>
      </c>
      <c r="F45" s="114">
        <v>31</v>
      </c>
      <c r="G45" s="114">
        <v>53</v>
      </c>
      <c r="H45" s="114">
        <v>45</v>
      </c>
      <c r="I45" s="140">
        <v>26</v>
      </c>
      <c r="J45" s="115">
        <v>13</v>
      </c>
      <c r="K45" s="116">
        <v>50</v>
      </c>
    </row>
    <row r="46" spans="1:11" ht="14.1" customHeight="1" x14ac:dyDescent="0.2">
      <c r="A46" s="306">
        <v>54</v>
      </c>
      <c r="B46" s="307" t="s">
        <v>268</v>
      </c>
      <c r="C46" s="308"/>
      <c r="D46" s="113">
        <v>2.6906661718315088</v>
      </c>
      <c r="E46" s="115">
        <v>145</v>
      </c>
      <c r="F46" s="114">
        <v>116</v>
      </c>
      <c r="G46" s="114">
        <v>147</v>
      </c>
      <c r="H46" s="114">
        <v>155</v>
      </c>
      <c r="I46" s="140">
        <v>188</v>
      </c>
      <c r="J46" s="115">
        <v>-43</v>
      </c>
      <c r="K46" s="116">
        <v>-22.872340425531913</v>
      </c>
    </row>
    <row r="47" spans="1:11" ht="14.1" customHeight="1" x14ac:dyDescent="0.2">
      <c r="A47" s="306">
        <v>61</v>
      </c>
      <c r="B47" s="307" t="s">
        <v>269</v>
      </c>
      <c r="C47" s="308"/>
      <c r="D47" s="113">
        <v>2.0968639821859343</v>
      </c>
      <c r="E47" s="115">
        <v>113</v>
      </c>
      <c r="F47" s="114">
        <v>50</v>
      </c>
      <c r="G47" s="114">
        <v>98</v>
      </c>
      <c r="H47" s="114">
        <v>81</v>
      </c>
      <c r="I47" s="140">
        <v>81</v>
      </c>
      <c r="J47" s="115">
        <v>32</v>
      </c>
      <c r="K47" s="116">
        <v>39.506172839506171</v>
      </c>
    </row>
    <row r="48" spans="1:11" ht="14.1" customHeight="1" x14ac:dyDescent="0.2">
      <c r="A48" s="306">
        <v>62</v>
      </c>
      <c r="B48" s="307" t="s">
        <v>270</v>
      </c>
      <c r="C48" s="308"/>
      <c r="D48" s="113">
        <v>5.5668955279272589</v>
      </c>
      <c r="E48" s="115">
        <v>300</v>
      </c>
      <c r="F48" s="114">
        <v>318</v>
      </c>
      <c r="G48" s="114">
        <v>468</v>
      </c>
      <c r="H48" s="114">
        <v>344</v>
      </c>
      <c r="I48" s="140">
        <v>270</v>
      </c>
      <c r="J48" s="115">
        <v>30</v>
      </c>
      <c r="K48" s="116">
        <v>11.111111111111111</v>
      </c>
    </row>
    <row r="49" spans="1:11" ht="14.1" customHeight="1" x14ac:dyDescent="0.2">
      <c r="A49" s="306">
        <v>63</v>
      </c>
      <c r="B49" s="307" t="s">
        <v>271</v>
      </c>
      <c r="C49" s="308"/>
      <c r="D49" s="113">
        <v>2.4679903507144183</v>
      </c>
      <c r="E49" s="115">
        <v>133</v>
      </c>
      <c r="F49" s="114">
        <v>114</v>
      </c>
      <c r="G49" s="114">
        <v>163</v>
      </c>
      <c r="H49" s="114">
        <v>185</v>
      </c>
      <c r="I49" s="140">
        <v>144</v>
      </c>
      <c r="J49" s="115">
        <v>-11</v>
      </c>
      <c r="K49" s="116">
        <v>-7.6388888888888893</v>
      </c>
    </row>
    <row r="50" spans="1:11" ht="14.1" customHeight="1" x14ac:dyDescent="0.2">
      <c r="A50" s="306" t="s">
        <v>272</v>
      </c>
      <c r="B50" s="307" t="s">
        <v>273</v>
      </c>
      <c r="C50" s="308"/>
      <c r="D50" s="113">
        <v>0.44535164223418072</v>
      </c>
      <c r="E50" s="115">
        <v>24</v>
      </c>
      <c r="F50" s="114">
        <v>13</v>
      </c>
      <c r="G50" s="114">
        <v>35</v>
      </c>
      <c r="H50" s="114">
        <v>32</v>
      </c>
      <c r="I50" s="140">
        <v>22</v>
      </c>
      <c r="J50" s="115">
        <v>2</v>
      </c>
      <c r="K50" s="116">
        <v>9.0909090909090917</v>
      </c>
    </row>
    <row r="51" spans="1:11" ht="14.1" customHeight="1" x14ac:dyDescent="0.2">
      <c r="A51" s="306" t="s">
        <v>274</v>
      </c>
      <c r="B51" s="307" t="s">
        <v>275</v>
      </c>
      <c r="C51" s="308"/>
      <c r="D51" s="113">
        <v>1.7999628873631472</v>
      </c>
      <c r="E51" s="115">
        <v>97</v>
      </c>
      <c r="F51" s="114">
        <v>94</v>
      </c>
      <c r="G51" s="114">
        <v>111</v>
      </c>
      <c r="H51" s="114">
        <v>129</v>
      </c>
      <c r="I51" s="140">
        <v>112</v>
      </c>
      <c r="J51" s="115">
        <v>-15</v>
      </c>
      <c r="K51" s="116">
        <v>-13.392857142857142</v>
      </c>
    </row>
    <row r="52" spans="1:11" ht="14.1" customHeight="1" x14ac:dyDescent="0.2">
      <c r="A52" s="306">
        <v>71</v>
      </c>
      <c r="B52" s="307" t="s">
        <v>276</v>
      </c>
      <c r="C52" s="308"/>
      <c r="D52" s="113">
        <v>8.517350157728707</v>
      </c>
      <c r="E52" s="115">
        <v>459</v>
      </c>
      <c r="F52" s="114">
        <v>281</v>
      </c>
      <c r="G52" s="114">
        <v>447</v>
      </c>
      <c r="H52" s="114">
        <v>324</v>
      </c>
      <c r="I52" s="140">
        <v>380</v>
      </c>
      <c r="J52" s="115">
        <v>79</v>
      </c>
      <c r="K52" s="116">
        <v>20.789473684210527</v>
      </c>
    </row>
    <row r="53" spans="1:11" ht="14.1" customHeight="1" x14ac:dyDescent="0.2">
      <c r="A53" s="306" t="s">
        <v>277</v>
      </c>
      <c r="B53" s="307" t="s">
        <v>278</v>
      </c>
      <c r="C53" s="308"/>
      <c r="D53" s="113">
        <v>2.5051029875672666</v>
      </c>
      <c r="E53" s="115">
        <v>135</v>
      </c>
      <c r="F53" s="114">
        <v>81</v>
      </c>
      <c r="G53" s="114">
        <v>123</v>
      </c>
      <c r="H53" s="114">
        <v>104</v>
      </c>
      <c r="I53" s="140">
        <v>112</v>
      </c>
      <c r="J53" s="115">
        <v>23</v>
      </c>
      <c r="K53" s="116">
        <v>20.535714285714285</v>
      </c>
    </row>
    <row r="54" spans="1:11" ht="14.1" customHeight="1" x14ac:dyDescent="0.2">
      <c r="A54" s="306" t="s">
        <v>279</v>
      </c>
      <c r="B54" s="307" t="s">
        <v>280</v>
      </c>
      <c r="C54" s="308"/>
      <c r="D54" s="113">
        <v>5.1029875672666547</v>
      </c>
      <c r="E54" s="115">
        <v>275</v>
      </c>
      <c r="F54" s="114">
        <v>177</v>
      </c>
      <c r="G54" s="114">
        <v>265</v>
      </c>
      <c r="H54" s="114">
        <v>193</v>
      </c>
      <c r="I54" s="140">
        <v>222</v>
      </c>
      <c r="J54" s="115">
        <v>53</v>
      </c>
      <c r="K54" s="116">
        <v>23.873873873873872</v>
      </c>
    </row>
    <row r="55" spans="1:11" ht="14.1" customHeight="1" x14ac:dyDescent="0.2">
      <c r="A55" s="306">
        <v>72</v>
      </c>
      <c r="B55" s="307" t="s">
        <v>281</v>
      </c>
      <c r="C55" s="308"/>
      <c r="D55" s="113">
        <v>2.0968639821859343</v>
      </c>
      <c r="E55" s="115">
        <v>113</v>
      </c>
      <c r="F55" s="114">
        <v>50</v>
      </c>
      <c r="G55" s="114">
        <v>92</v>
      </c>
      <c r="H55" s="114">
        <v>71</v>
      </c>
      <c r="I55" s="140">
        <v>92</v>
      </c>
      <c r="J55" s="115">
        <v>21</v>
      </c>
      <c r="K55" s="116">
        <v>22.826086956521738</v>
      </c>
    </row>
    <row r="56" spans="1:11" ht="14.1" customHeight="1" x14ac:dyDescent="0.2">
      <c r="A56" s="306" t="s">
        <v>282</v>
      </c>
      <c r="B56" s="307" t="s">
        <v>283</v>
      </c>
      <c r="C56" s="308"/>
      <c r="D56" s="113">
        <v>0.46390796066060491</v>
      </c>
      <c r="E56" s="115">
        <v>25</v>
      </c>
      <c r="F56" s="114">
        <v>13</v>
      </c>
      <c r="G56" s="114">
        <v>34</v>
      </c>
      <c r="H56" s="114">
        <v>31</v>
      </c>
      <c r="I56" s="140">
        <v>33</v>
      </c>
      <c r="J56" s="115">
        <v>-8</v>
      </c>
      <c r="K56" s="116">
        <v>-24.242424242424242</v>
      </c>
    </row>
    <row r="57" spans="1:11" ht="14.1" customHeight="1" x14ac:dyDescent="0.2">
      <c r="A57" s="306" t="s">
        <v>284</v>
      </c>
      <c r="B57" s="307" t="s">
        <v>285</v>
      </c>
      <c r="C57" s="308"/>
      <c r="D57" s="113">
        <v>1.3731675635553906</v>
      </c>
      <c r="E57" s="115">
        <v>74</v>
      </c>
      <c r="F57" s="114">
        <v>30</v>
      </c>
      <c r="G57" s="114">
        <v>32</v>
      </c>
      <c r="H57" s="114">
        <v>27</v>
      </c>
      <c r="I57" s="140">
        <v>50</v>
      </c>
      <c r="J57" s="115">
        <v>24</v>
      </c>
      <c r="K57" s="116">
        <v>48</v>
      </c>
    </row>
    <row r="58" spans="1:11" ht="14.1" customHeight="1" x14ac:dyDescent="0.2">
      <c r="A58" s="306">
        <v>73</v>
      </c>
      <c r="B58" s="307" t="s">
        <v>286</v>
      </c>
      <c r="C58" s="308"/>
      <c r="D58" s="113">
        <v>0.96492855817405832</v>
      </c>
      <c r="E58" s="115">
        <v>52</v>
      </c>
      <c r="F58" s="114">
        <v>42</v>
      </c>
      <c r="G58" s="114">
        <v>96</v>
      </c>
      <c r="H58" s="114">
        <v>46</v>
      </c>
      <c r="I58" s="140">
        <v>24</v>
      </c>
      <c r="J58" s="115">
        <v>28</v>
      </c>
      <c r="K58" s="116">
        <v>116.66666666666667</v>
      </c>
    </row>
    <row r="59" spans="1:11" ht="14.1" customHeight="1" x14ac:dyDescent="0.2">
      <c r="A59" s="306" t="s">
        <v>287</v>
      </c>
      <c r="B59" s="307" t="s">
        <v>288</v>
      </c>
      <c r="C59" s="308"/>
      <c r="D59" s="113">
        <v>0.66802746335127106</v>
      </c>
      <c r="E59" s="115">
        <v>36</v>
      </c>
      <c r="F59" s="114">
        <v>28</v>
      </c>
      <c r="G59" s="114">
        <v>75</v>
      </c>
      <c r="H59" s="114">
        <v>33</v>
      </c>
      <c r="I59" s="140">
        <v>21</v>
      </c>
      <c r="J59" s="115">
        <v>15</v>
      </c>
      <c r="K59" s="116">
        <v>71.428571428571431</v>
      </c>
    </row>
    <row r="60" spans="1:11" ht="14.1" customHeight="1" x14ac:dyDescent="0.2">
      <c r="A60" s="306">
        <v>81</v>
      </c>
      <c r="B60" s="307" t="s">
        <v>289</v>
      </c>
      <c r="C60" s="308"/>
      <c r="D60" s="113">
        <v>11.319354240118761</v>
      </c>
      <c r="E60" s="115">
        <v>610</v>
      </c>
      <c r="F60" s="114">
        <v>450</v>
      </c>
      <c r="G60" s="114">
        <v>763</v>
      </c>
      <c r="H60" s="114">
        <v>470</v>
      </c>
      <c r="I60" s="140">
        <v>519</v>
      </c>
      <c r="J60" s="115">
        <v>91</v>
      </c>
      <c r="K60" s="116">
        <v>17.533718689788053</v>
      </c>
    </row>
    <row r="61" spans="1:11" ht="14.1" customHeight="1" x14ac:dyDescent="0.2">
      <c r="A61" s="306" t="s">
        <v>290</v>
      </c>
      <c r="B61" s="307" t="s">
        <v>291</v>
      </c>
      <c r="C61" s="308"/>
      <c r="D61" s="113">
        <v>1.9669697532009649</v>
      </c>
      <c r="E61" s="115">
        <v>106</v>
      </c>
      <c r="F61" s="114">
        <v>68</v>
      </c>
      <c r="G61" s="114">
        <v>132</v>
      </c>
      <c r="H61" s="114">
        <v>65</v>
      </c>
      <c r="I61" s="140">
        <v>96</v>
      </c>
      <c r="J61" s="115">
        <v>10</v>
      </c>
      <c r="K61" s="116">
        <v>10.416666666666666</v>
      </c>
    </row>
    <row r="62" spans="1:11" ht="14.1" customHeight="1" x14ac:dyDescent="0.2">
      <c r="A62" s="306" t="s">
        <v>292</v>
      </c>
      <c r="B62" s="307" t="s">
        <v>293</v>
      </c>
      <c r="C62" s="308"/>
      <c r="D62" s="113">
        <v>1.0391538318797551</v>
      </c>
      <c r="E62" s="115">
        <v>56</v>
      </c>
      <c r="F62" s="114">
        <v>86</v>
      </c>
      <c r="G62" s="114">
        <v>190</v>
      </c>
      <c r="H62" s="114">
        <v>91</v>
      </c>
      <c r="I62" s="140">
        <v>80</v>
      </c>
      <c r="J62" s="115">
        <v>-24</v>
      </c>
      <c r="K62" s="116">
        <v>-30</v>
      </c>
    </row>
    <row r="63" spans="1:11" ht="14.1" customHeight="1" x14ac:dyDescent="0.2">
      <c r="A63" s="306"/>
      <c r="B63" s="307" t="s">
        <v>294</v>
      </c>
      <c r="C63" s="308"/>
      <c r="D63" s="113">
        <v>0.85359064761551307</v>
      </c>
      <c r="E63" s="115">
        <v>46</v>
      </c>
      <c r="F63" s="114">
        <v>77</v>
      </c>
      <c r="G63" s="114">
        <v>170</v>
      </c>
      <c r="H63" s="114">
        <v>84</v>
      </c>
      <c r="I63" s="140">
        <v>73</v>
      </c>
      <c r="J63" s="115">
        <v>-27</v>
      </c>
      <c r="K63" s="116">
        <v>-36.986301369863014</v>
      </c>
    </row>
    <row r="64" spans="1:11" ht="14.1" customHeight="1" x14ac:dyDescent="0.2">
      <c r="A64" s="306" t="s">
        <v>295</v>
      </c>
      <c r="B64" s="307" t="s">
        <v>296</v>
      </c>
      <c r="C64" s="308"/>
      <c r="D64" s="113">
        <v>0.77936537390981631</v>
      </c>
      <c r="E64" s="115">
        <v>42</v>
      </c>
      <c r="F64" s="114">
        <v>15</v>
      </c>
      <c r="G64" s="114">
        <v>51</v>
      </c>
      <c r="H64" s="114">
        <v>19</v>
      </c>
      <c r="I64" s="140">
        <v>32</v>
      </c>
      <c r="J64" s="115">
        <v>10</v>
      </c>
      <c r="K64" s="116">
        <v>31.25</v>
      </c>
    </row>
    <row r="65" spans="1:11" ht="14.1" customHeight="1" x14ac:dyDescent="0.2">
      <c r="A65" s="306" t="s">
        <v>297</v>
      </c>
      <c r="B65" s="307" t="s">
        <v>298</v>
      </c>
      <c r="C65" s="308"/>
      <c r="D65" s="113">
        <v>0.77936537390981631</v>
      </c>
      <c r="E65" s="115">
        <v>42</v>
      </c>
      <c r="F65" s="114">
        <v>39</v>
      </c>
      <c r="G65" s="114">
        <v>26</v>
      </c>
      <c r="H65" s="114">
        <v>20</v>
      </c>
      <c r="I65" s="140">
        <v>24</v>
      </c>
      <c r="J65" s="115">
        <v>18</v>
      </c>
      <c r="K65" s="116">
        <v>75</v>
      </c>
    </row>
    <row r="66" spans="1:11" ht="14.1" customHeight="1" x14ac:dyDescent="0.2">
      <c r="A66" s="306">
        <v>82</v>
      </c>
      <c r="B66" s="307" t="s">
        <v>299</v>
      </c>
      <c r="C66" s="308"/>
      <c r="D66" s="113">
        <v>2.4679903507144183</v>
      </c>
      <c r="E66" s="115">
        <v>133</v>
      </c>
      <c r="F66" s="114">
        <v>140</v>
      </c>
      <c r="G66" s="114">
        <v>228</v>
      </c>
      <c r="H66" s="114">
        <v>172</v>
      </c>
      <c r="I66" s="140">
        <v>152</v>
      </c>
      <c r="J66" s="115">
        <v>-19</v>
      </c>
      <c r="K66" s="116">
        <v>-12.5</v>
      </c>
    </row>
    <row r="67" spans="1:11" ht="14.1" customHeight="1" x14ac:dyDescent="0.2">
      <c r="A67" s="306" t="s">
        <v>300</v>
      </c>
      <c r="B67" s="307" t="s">
        <v>301</v>
      </c>
      <c r="C67" s="308"/>
      <c r="D67" s="113">
        <v>1.4102802004082391</v>
      </c>
      <c r="E67" s="115">
        <v>76</v>
      </c>
      <c r="F67" s="114">
        <v>107</v>
      </c>
      <c r="G67" s="114">
        <v>165</v>
      </c>
      <c r="H67" s="114">
        <v>116</v>
      </c>
      <c r="I67" s="140">
        <v>83</v>
      </c>
      <c r="J67" s="115">
        <v>-7</v>
      </c>
      <c r="K67" s="116">
        <v>-8.4337349397590362</v>
      </c>
    </row>
    <row r="68" spans="1:11" ht="14.1" customHeight="1" x14ac:dyDescent="0.2">
      <c r="A68" s="306" t="s">
        <v>302</v>
      </c>
      <c r="B68" s="307" t="s">
        <v>303</v>
      </c>
      <c r="C68" s="308"/>
      <c r="D68" s="113">
        <v>0.70514010020411955</v>
      </c>
      <c r="E68" s="115">
        <v>38</v>
      </c>
      <c r="F68" s="114">
        <v>27</v>
      </c>
      <c r="G68" s="114">
        <v>41</v>
      </c>
      <c r="H68" s="114">
        <v>32</v>
      </c>
      <c r="I68" s="140">
        <v>41</v>
      </c>
      <c r="J68" s="115">
        <v>-3</v>
      </c>
      <c r="K68" s="116">
        <v>-7.3170731707317076</v>
      </c>
    </row>
    <row r="69" spans="1:11" ht="14.1" customHeight="1" x14ac:dyDescent="0.2">
      <c r="A69" s="306">
        <v>83</v>
      </c>
      <c r="B69" s="307" t="s">
        <v>304</v>
      </c>
      <c r="C69" s="308"/>
      <c r="D69" s="113">
        <v>4.0823900538133238</v>
      </c>
      <c r="E69" s="115">
        <v>220</v>
      </c>
      <c r="F69" s="114">
        <v>233</v>
      </c>
      <c r="G69" s="114">
        <v>538</v>
      </c>
      <c r="H69" s="114">
        <v>240</v>
      </c>
      <c r="I69" s="140">
        <v>237</v>
      </c>
      <c r="J69" s="115">
        <v>-17</v>
      </c>
      <c r="K69" s="116">
        <v>-7.1729957805907176</v>
      </c>
    </row>
    <row r="70" spans="1:11" ht="14.1" customHeight="1" x14ac:dyDescent="0.2">
      <c r="A70" s="306" t="s">
        <v>305</v>
      </c>
      <c r="B70" s="307" t="s">
        <v>306</v>
      </c>
      <c r="C70" s="308"/>
      <c r="D70" s="113">
        <v>3.0617925403599924</v>
      </c>
      <c r="E70" s="115">
        <v>165</v>
      </c>
      <c r="F70" s="114">
        <v>192</v>
      </c>
      <c r="G70" s="114">
        <v>466</v>
      </c>
      <c r="H70" s="114">
        <v>189</v>
      </c>
      <c r="I70" s="140">
        <v>190</v>
      </c>
      <c r="J70" s="115">
        <v>-25</v>
      </c>
      <c r="K70" s="116">
        <v>-13.157894736842104</v>
      </c>
    </row>
    <row r="71" spans="1:11" ht="14.1" customHeight="1" x14ac:dyDescent="0.2">
      <c r="A71" s="306"/>
      <c r="B71" s="307" t="s">
        <v>307</v>
      </c>
      <c r="C71" s="308"/>
      <c r="D71" s="113">
        <v>2.0783076637595101</v>
      </c>
      <c r="E71" s="115">
        <v>112</v>
      </c>
      <c r="F71" s="114">
        <v>144</v>
      </c>
      <c r="G71" s="114">
        <v>374</v>
      </c>
      <c r="H71" s="114">
        <v>144</v>
      </c>
      <c r="I71" s="140">
        <v>135</v>
      </c>
      <c r="J71" s="115">
        <v>-23</v>
      </c>
      <c r="K71" s="116">
        <v>-17.037037037037038</v>
      </c>
    </row>
    <row r="72" spans="1:11" ht="14.1" customHeight="1" x14ac:dyDescent="0.2">
      <c r="A72" s="306">
        <v>84</v>
      </c>
      <c r="B72" s="307" t="s">
        <v>308</v>
      </c>
      <c r="C72" s="308"/>
      <c r="D72" s="113">
        <v>1.5958433846724809</v>
      </c>
      <c r="E72" s="115">
        <v>86</v>
      </c>
      <c r="F72" s="114">
        <v>78</v>
      </c>
      <c r="G72" s="114">
        <v>130</v>
      </c>
      <c r="H72" s="114">
        <v>69</v>
      </c>
      <c r="I72" s="140">
        <v>91</v>
      </c>
      <c r="J72" s="115">
        <v>-5</v>
      </c>
      <c r="K72" s="116">
        <v>-5.4945054945054945</v>
      </c>
    </row>
    <row r="73" spans="1:11" ht="14.1" customHeight="1" x14ac:dyDescent="0.2">
      <c r="A73" s="306" t="s">
        <v>309</v>
      </c>
      <c r="B73" s="307" t="s">
        <v>310</v>
      </c>
      <c r="C73" s="308"/>
      <c r="D73" s="113">
        <v>0.90925960289478569</v>
      </c>
      <c r="E73" s="115">
        <v>49</v>
      </c>
      <c r="F73" s="114">
        <v>37</v>
      </c>
      <c r="G73" s="114">
        <v>70</v>
      </c>
      <c r="H73" s="114">
        <v>29</v>
      </c>
      <c r="I73" s="140">
        <v>51</v>
      </c>
      <c r="J73" s="115">
        <v>-2</v>
      </c>
      <c r="K73" s="116">
        <v>-3.9215686274509802</v>
      </c>
    </row>
    <row r="74" spans="1:11" ht="14.1" customHeight="1" x14ac:dyDescent="0.2">
      <c r="A74" s="306" t="s">
        <v>311</v>
      </c>
      <c r="B74" s="307" t="s">
        <v>312</v>
      </c>
      <c r="C74" s="308"/>
      <c r="D74" s="113">
        <v>5.566895527927259E-2</v>
      </c>
      <c r="E74" s="115">
        <v>3</v>
      </c>
      <c r="F74" s="114" t="s">
        <v>513</v>
      </c>
      <c r="G74" s="114">
        <v>9</v>
      </c>
      <c r="H74" s="114" t="s">
        <v>513</v>
      </c>
      <c r="I74" s="140">
        <v>0</v>
      </c>
      <c r="J74" s="115">
        <v>3</v>
      </c>
      <c r="K74" s="116" t="s">
        <v>514</v>
      </c>
    </row>
    <row r="75" spans="1:11" ht="14.1" customHeight="1" x14ac:dyDescent="0.2">
      <c r="A75" s="306" t="s">
        <v>313</v>
      </c>
      <c r="B75" s="307" t="s">
        <v>314</v>
      </c>
      <c r="C75" s="308"/>
      <c r="D75" s="113">
        <v>0.40823900538133234</v>
      </c>
      <c r="E75" s="115">
        <v>22</v>
      </c>
      <c r="F75" s="114">
        <v>21</v>
      </c>
      <c r="G75" s="114">
        <v>21</v>
      </c>
      <c r="H75" s="114">
        <v>25</v>
      </c>
      <c r="I75" s="140">
        <v>5</v>
      </c>
      <c r="J75" s="115">
        <v>17</v>
      </c>
      <c r="K75" s="116" t="s">
        <v>515</v>
      </c>
    </row>
    <row r="76" spans="1:11" ht="14.1" customHeight="1" x14ac:dyDescent="0.2">
      <c r="A76" s="306">
        <v>91</v>
      </c>
      <c r="B76" s="307" t="s">
        <v>315</v>
      </c>
      <c r="C76" s="308"/>
      <c r="D76" s="113" t="s">
        <v>513</v>
      </c>
      <c r="E76" s="115" t="s">
        <v>513</v>
      </c>
      <c r="F76" s="114">
        <v>4</v>
      </c>
      <c r="G76" s="114">
        <v>6</v>
      </c>
      <c r="H76" s="114">
        <v>6</v>
      </c>
      <c r="I76" s="140">
        <v>5</v>
      </c>
      <c r="J76" s="115" t="s">
        <v>513</v>
      </c>
      <c r="K76" s="116" t="s">
        <v>513</v>
      </c>
    </row>
    <row r="77" spans="1:11" ht="14.1" customHeight="1" x14ac:dyDescent="0.2">
      <c r="A77" s="306">
        <v>92</v>
      </c>
      <c r="B77" s="307" t="s">
        <v>316</v>
      </c>
      <c r="C77" s="308"/>
      <c r="D77" s="113">
        <v>0.72369641863054368</v>
      </c>
      <c r="E77" s="115">
        <v>39</v>
      </c>
      <c r="F77" s="114">
        <v>27</v>
      </c>
      <c r="G77" s="114">
        <v>38</v>
      </c>
      <c r="H77" s="114">
        <v>31</v>
      </c>
      <c r="I77" s="140">
        <v>37</v>
      </c>
      <c r="J77" s="115">
        <v>2</v>
      </c>
      <c r="K77" s="116">
        <v>5.4054054054054053</v>
      </c>
    </row>
    <row r="78" spans="1:11" ht="14.1" customHeight="1" x14ac:dyDescent="0.2">
      <c r="A78" s="306">
        <v>93</v>
      </c>
      <c r="B78" s="307" t="s">
        <v>317</v>
      </c>
      <c r="C78" s="308"/>
      <c r="D78" s="113">
        <v>0.20411950269066617</v>
      </c>
      <c r="E78" s="115">
        <v>11</v>
      </c>
      <c r="F78" s="114">
        <v>3</v>
      </c>
      <c r="G78" s="114">
        <v>5</v>
      </c>
      <c r="H78" s="114">
        <v>10</v>
      </c>
      <c r="I78" s="140">
        <v>8</v>
      </c>
      <c r="J78" s="115">
        <v>3</v>
      </c>
      <c r="K78" s="116">
        <v>37.5</v>
      </c>
    </row>
    <row r="79" spans="1:11" ht="14.1" customHeight="1" x14ac:dyDescent="0.2">
      <c r="A79" s="306">
        <v>94</v>
      </c>
      <c r="B79" s="307" t="s">
        <v>318</v>
      </c>
      <c r="C79" s="308"/>
      <c r="D79" s="113">
        <v>0.27834477639636296</v>
      </c>
      <c r="E79" s="115">
        <v>15</v>
      </c>
      <c r="F79" s="114">
        <v>21</v>
      </c>
      <c r="G79" s="114">
        <v>30</v>
      </c>
      <c r="H79" s="114">
        <v>14</v>
      </c>
      <c r="I79" s="140">
        <v>22</v>
      </c>
      <c r="J79" s="115">
        <v>-7</v>
      </c>
      <c r="K79" s="116">
        <v>-31.818181818181817</v>
      </c>
    </row>
    <row r="80" spans="1:11" ht="14.1" customHeight="1" x14ac:dyDescent="0.2">
      <c r="A80" s="306" t="s">
        <v>319</v>
      </c>
      <c r="B80" s="307" t="s">
        <v>320</v>
      </c>
      <c r="C80" s="308"/>
      <c r="D80" s="113">
        <v>0</v>
      </c>
      <c r="E80" s="115">
        <v>0</v>
      </c>
      <c r="F80" s="114">
        <v>0</v>
      </c>
      <c r="G80" s="114">
        <v>0</v>
      </c>
      <c r="H80" s="114">
        <v>0</v>
      </c>
      <c r="I80" s="140">
        <v>0</v>
      </c>
      <c r="J80" s="115">
        <v>0</v>
      </c>
      <c r="K80" s="116">
        <v>0</v>
      </c>
    </row>
    <row r="81" spans="1:11" ht="14.1" customHeight="1" x14ac:dyDescent="0.2">
      <c r="A81" s="310" t="s">
        <v>321</v>
      </c>
      <c r="B81" s="311" t="s">
        <v>333</v>
      </c>
      <c r="C81" s="312"/>
      <c r="D81" s="125" t="s">
        <v>513</v>
      </c>
      <c r="E81" s="143" t="s">
        <v>513</v>
      </c>
      <c r="F81" s="144" t="s">
        <v>513</v>
      </c>
      <c r="G81" s="144">
        <v>9</v>
      </c>
      <c r="H81" s="144" t="s">
        <v>513</v>
      </c>
      <c r="I81" s="145" t="s">
        <v>513</v>
      </c>
      <c r="J81" s="143" t="s">
        <v>513</v>
      </c>
      <c r="K81" s="146" t="s">
        <v>513</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9" t="s">
        <v>364</v>
      </c>
      <c r="B84" s="659"/>
      <c r="C84" s="659"/>
      <c r="D84" s="659"/>
      <c r="E84" s="659"/>
      <c r="F84" s="659"/>
      <c r="G84" s="659"/>
      <c r="H84" s="659"/>
      <c r="I84" s="659"/>
      <c r="J84" s="659"/>
      <c r="K84" s="659"/>
    </row>
    <row r="85" spans="1:11" s="405" customFormat="1" ht="21" customHeight="1" x14ac:dyDescent="0.2">
      <c r="A85" s="620" t="s">
        <v>323</v>
      </c>
      <c r="B85" s="620"/>
      <c r="C85" s="620"/>
      <c r="D85" s="620"/>
      <c r="E85" s="620"/>
      <c r="F85" s="620"/>
      <c r="G85" s="620"/>
      <c r="H85" s="620"/>
      <c r="I85" s="620"/>
      <c r="J85" s="620"/>
      <c r="K85" s="620"/>
    </row>
    <row r="86" spans="1:11" ht="11.25" x14ac:dyDescent="0.2">
      <c r="A86" s="151" t="s">
        <v>365</v>
      </c>
    </row>
    <row r="87" spans="1:11" ht="18" customHeight="1" x14ac:dyDescent="0.2">
      <c r="A87" s="660"/>
      <c r="B87" s="620"/>
      <c r="C87" s="620"/>
      <c r="D87" s="620"/>
      <c r="E87" s="620"/>
      <c r="F87" s="620"/>
      <c r="G87" s="620"/>
      <c r="H87" s="620"/>
      <c r="I87" s="620"/>
      <c r="J87" s="620"/>
      <c r="K87" s="620"/>
    </row>
    <row r="88" spans="1:11" ht="15.95" customHeight="1" x14ac:dyDescent="0.2">
      <c r="B88" s="110"/>
      <c r="C88" s="110"/>
    </row>
  </sheetData>
  <mergeCells count="16">
    <mergeCell ref="A84:K84"/>
    <mergeCell ref="A85:K85"/>
    <mergeCell ref="A87:K87"/>
    <mergeCell ref="A3:K3"/>
    <mergeCell ref="A4:K4"/>
    <mergeCell ref="A5:E5"/>
    <mergeCell ref="A7:C10"/>
    <mergeCell ref="D7:D10"/>
    <mergeCell ref="E7:I7"/>
    <mergeCell ref="J7:K8"/>
    <mergeCell ref="E8:E9"/>
    <mergeCell ref="F8:F9"/>
    <mergeCell ref="G8:G9"/>
    <mergeCell ref="A6:K6"/>
    <mergeCell ref="H8:H9"/>
    <mergeCell ref="I8:I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election activeCell="A2" sqref="A2"/>
    </sheetView>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366</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35.1" customHeight="1" x14ac:dyDescent="0.2">
      <c r="A6" s="634" t="s">
        <v>521</v>
      </c>
      <c r="B6" s="634"/>
      <c r="C6" s="634"/>
      <c r="D6" s="634"/>
      <c r="E6" s="634"/>
      <c r="F6" s="634"/>
      <c r="G6" s="634"/>
      <c r="H6" s="634"/>
      <c r="I6" s="634"/>
      <c r="J6" s="634"/>
    </row>
    <row r="7" spans="1:15" s="91" customFormat="1" ht="24.95" customHeight="1" x14ac:dyDescent="0.2">
      <c r="A7" s="588" t="s">
        <v>213</v>
      </c>
      <c r="B7" s="589"/>
      <c r="C7" s="582" t="s">
        <v>94</v>
      </c>
      <c r="D7" s="658" t="s">
        <v>367</v>
      </c>
      <c r="E7" s="661"/>
      <c r="F7" s="661"/>
      <c r="G7" s="661"/>
      <c r="H7" s="662"/>
      <c r="I7" s="588" t="s">
        <v>359</v>
      </c>
      <c r="J7" s="589"/>
      <c r="K7" s="96"/>
      <c r="L7" s="96"/>
      <c r="M7" s="96"/>
      <c r="N7" s="96"/>
      <c r="O7" s="96"/>
    </row>
    <row r="8" spans="1:15" ht="21.75" customHeight="1" x14ac:dyDescent="0.2">
      <c r="A8" s="616"/>
      <c r="B8" s="617"/>
      <c r="C8" s="583"/>
      <c r="D8" s="592" t="s">
        <v>335</v>
      </c>
      <c r="E8" s="592" t="s">
        <v>337</v>
      </c>
      <c r="F8" s="592" t="s">
        <v>338</v>
      </c>
      <c r="G8" s="592" t="s">
        <v>339</v>
      </c>
      <c r="H8" s="592" t="s">
        <v>340</v>
      </c>
      <c r="I8" s="590"/>
      <c r="J8" s="591"/>
    </row>
    <row r="9" spans="1:15" ht="12" customHeight="1" x14ac:dyDescent="0.2">
      <c r="A9" s="616"/>
      <c r="B9" s="617"/>
      <c r="C9" s="583"/>
      <c r="D9" s="593"/>
      <c r="E9" s="593"/>
      <c r="F9" s="593"/>
      <c r="G9" s="593"/>
      <c r="H9" s="593"/>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8" t="s">
        <v>104</v>
      </c>
      <c r="B11" s="619"/>
      <c r="C11" s="285">
        <v>100</v>
      </c>
      <c r="D11" s="115">
        <v>4945</v>
      </c>
      <c r="E11" s="114">
        <v>4647</v>
      </c>
      <c r="F11" s="114">
        <v>5151</v>
      </c>
      <c r="G11" s="114">
        <v>4253</v>
      </c>
      <c r="H11" s="140">
        <v>4357</v>
      </c>
      <c r="I11" s="115">
        <v>588</v>
      </c>
      <c r="J11" s="116">
        <v>13.495524443424374</v>
      </c>
    </row>
    <row r="12" spans="1:15" s="110" customFormat="1" ht="24.95" customHeight="1" x14ac:dyDescent="0.2">
      <c r="A12" s="193" t="s">
        <v>132</v>
      </c>
      <c r="B12" s="194" t="s">
        <v>133</v>
      </c>
      <c r="C12" s="113">
        <v>7.6440849342770472</v>
      </c>
      <c r="D12" s="115">
        <v>378</v>
      </c>
      <c r="E12" s="114">
        <v>549</v>
      </c>
      <c r="F12" s="114">
        <v>594</v>
      </c>
      <c r="G12" s="114">
        <v>395</v>
      </c>
      <c r="H12" s="140">
        <v>292</v>
      </c>
      <c r="I12" s="115">
        <v>86</v>
      </c>
      <c r="J12" s="116">
        <v>29.452054794520549</v>
      </c>
    </row>
    <row r="13" spans="1:15" s="110" customFormat="1" ht="24.95" customHeight="1" x14ac:dyDescent="0.2">
      <c r="A13" s="193" t="s">
        <v>134</v>
      </c>
      <c r="B13" s="199" t="s">
        <v>214</v>
      </c>
      <c r="C13" s="113">
        <v>0.48533872598584427</v>
      </c>
      <c r="D13" s="115">
        <v>24</v>
      </c>
      <c r="E13" s="114">
        <v>31</v>
      </c>
      <c r="F13" s="114">
        <v>33</v>
      </c>
      <c r="G13" s="114">
        <v>28</v>
      </c>
      <c r="H13" s="140">
        <v>31</v>
      </c>
      <c r="I13" s="115">
        <v>-7</v>
      </c>
      <c r="J13" s="116">
        <v>-22.580645161290324</v>
      </c>
    </row>
    <row r="14" spans="1:15" s="287" customFormat="1" ht="24.95" customHeight="1" x14ac:dyDescent="0.2">
      <c r="A14" s="193" t="s">
        <v>215</v>
      </c>
      <c r="B14" s="199" t="s">
        <v>137</v>
      </c>
      <c r="C14" s="113">
        <v>12.659251769464106</v>
      </c>
      <c r="D14" s="115">
        <v>626</v>
      </c>
      <c r="E14" s="114">
        <v>532</v>
      </c>
      <c r="F14" s="114">
        <v>565</v>
      </c>
      <c r="G14" s="114">
        <v>522</v>
      </c>
      <c r="H14" s="140">
        <v>639</v>
      </c>
      <c r="I14" s="115">
        <v>-13</v>
      </c>
      <c r="J14" s="116">
        <v>-2.0344287949921753</v>
      </c>
      <c r="K14" s="110"/>
      <c r="L14" s="110"/>
      <c r="M14" s="110"/>
      <c r="N14" s="110"/>
      <c r="O14" s="110"/>
    </row>
    <row r="15" spans="1:15" s="110" customFormat="1" ht="24.95" customHeight="1" x14ac:dyDescent="0.2">
      <c r="A15" s="193" t="s">
        <v>216</v>
      </c>
      <c r="B15" s="199" t="s">
        <v>217</v>
      </c>
      <c r="C15" s="113">
        <v>7.5227502527805861</v>
      </c>
      <c r="D15" s="115">
        <v>372</v>
      </c>
      <c r="E15" s="114">
        <v>351</v>
      </c>
      <c r="F15" s="114">
        <v>337</v>
      </c>
      <c r="G15" s="114">
        <v>328</v>
      </c>
      <c r="H15" s="140">
        <v>366</v>
      </c>
      <c r="I15" s="115">
        <v>6</v>
      </c>
      <c r="J15" s="116">
        <v>1.639344262295082</v>
      </c>
    </row>
    <row r="16" spans="1:15" s="287" customFormat="1" ht="24.95" customHeight="1" x14ac:dyDescent="0.2">
      <c r="A16" s="193" t="s">
        <v>218</v>
      </c>
      <c r="B16" s="199" t="s">
        <v>141</v>
      </c>
      <c r="C16" s="113">
        <v>3.801820020222447</v>
      </c>
      <c r="D16" s="115">
        <v>188</v>
      </c>
      <c r="E16" s="114">
        <v>123</v>
      </c>
      <c r="F16" s="114">
        <v>177</v>
      </c>
      <c r="G16" s="114">
        <v>141</v>
      </c>
      <c r="H16" s="140">
        <v>220</v>
      </c>
      <c r="I16" s="115">
        <v>-32</v>
      </c>
      <c r="J16" s="116">
        <v>-14.545454545454545</v>
      </c>
      <c r="K16" s="110"/>
      <c r="L16" s="110"/>
      <c r="M16" s="110"/>
      <c r="N16" s="110"/>
      <c r="O16" s="110"/>
    </row>
    <row r="17" spans="1:15" s="110" customFormat="1" ht="24.95" customHeight="1" x14ac:dyDescent="0.2">
      <c r="A17" s="193" t="s">
        <v>142</v>
      </c>
      <c r="B17" s="199" t="s">
        <v>220</v>
      </c>
      <c r="C17" s="113">
        <v>1.3346814964610718</v>
      </c>
      <c r="D17" s="115">
        <v>66</v>
      </c>
      <c r="E17" s="114">
        <v>58</v>
      </c>
      <c r="F17" s="114">
        <v>51</v>
      </c>
      <c r="G17" s="114">
        <v>53</v>
      </c>
      <c r="H17" s="140">
        <v>53</v>
      </c>
      <c r="I17" s="115">
        <v>13</v>
      </c>
      <c r="J17" s="116">
        <v>24.528301886792452</v>
      </c>
    </row>
    <row r="18" spans="1:15" s="287" customFormat="1" ht="24.95" customHeight="1" x14ac:dyDescent="0.2">
      <c r="A18" s="201" t="s">
        <v>144</v>
      </c>
      <c r="B18" s="202" t="s">
        <v>145</v>
      </c>
      <c r="C18" s="113">
        <v>8.1294236602628924</v>
      </c>
      <c r="D18" s="115">
        <v>402</v>
      </c>
      <c r="E18" s="114">
        <v>379</v>
      </c>
      <c r="F18" s="114">
        <v>433</v>
      </c>
      <c r="G18" s="114">
        <v>361</v>
      </c>
      <c r="H18" s="140">
        <v>488</v>
      </c>
      <c r="I18" s="115">
        <v>-86</v>
      </c>
      <c r="J18" s="116">
        <v>-17.622950819672131</v>
      </c>
      <c r="K18" s="110"/>
      <c r="L18" s="110"/>
      <c r="M18" s="110"/>
      <c r="N18" s="110"/>
      <c r="O18" s="110"/>
    </row>
    <row r="19" spans="1:15" s="110" customFormat="1" ht="24.95" customHeight="1" x14ac:dyDescent="0.2">
      <c r="A19" s="193" t="s">
        <v>146</v>
      </c>
      <c r="B19" s="199" t="s">
        <v>147</v>
      </c>
      <c r="C19" s="113">
        <v>14.175935288169869</v>
      </c>
      <c r="D19" s="115">
        <v>701</v>
      </c>
      <c r="E19" s="114">
        <v>814</v>
      </c>
      <c r="F19" s="114">
        <v>648</v>
      </c>
      <c r="G19" s="114">
        <v>611</v>
      </c>
      <c r="H19" s="140">
        <v>637</v>
      </c>
      <c r="I19" s="115">
        <v>64</v>
      </c>
      <c r="J19" s="116">
        <v>10.047095761381476</v>
      </c>
    </row>
    <row r="20" spans="1:15" s="287" customFormat="1" ht="24.95" customHeight="1" x14ac:dyDescent="0.2">
      <c r="A20" s="193" t="s">
        <v>148</v>
      </c>
      <c r="B20" s="199" t="s">
        <v>149</v>
      </c>
      <c r="C20" s="113">
        <v>7.2598584428715878</v>
      </c>
      <c r="D20" s="115">
        <v>359</v>
      </c>
      <c r="E20" s="114">
        <v>323</v>
      </c>
      <c r="F20" s="114">
        <v>293</v>
      </c>
      <c r="G20" s="114">
        <v>276</v>
      </c>
      <c r="H20" s="140">
        <v>286</v>
      </c>
      <c r="I20" s="115">
        <v>73</v>
      </c>
      <c r="J20" s="116">
        <v>25.524475524475523</v>
      </c>
      <c r="K20" s="110"/>
      <c r="L20" s="110"/>
      <c r="M20" s="110"/>
      <c r="N20" s="110"/>
      <c r="O20" s="110"/>
    </row>
    <row r="21" spans="1:15" s="110" customFormat="1" ht="24.95" customHeight="1" x14ac:dyDescent="0.2">
      <c r="A21" s="201" t="s">
        <v>150</v>
      </c>
      <c r="B21" s="202" t="s">
        <v>151</v>
      </c>
      <c r="C21" s="113">
        <v>5.7027300303336705</v>
      </c>
      <c r="D21" s="115">
        <v>282</v>
      </c>
      <c r="E21" s="114">
        <v>293</v>
      </c>
      <c r="F21" s="114">
        <v>264</v>
      </c>
      <c r="G21" s="114">
        <v>234</v>
      </c>
      <c r="H21" s="140">
        <v>238</v>
      </c>
      <c r="I21" s="115">
        <v>44</v>
      </c>
      <c r="J21" s="116">
        <v>18.487394957983192</v>
      </c>
    </row>
    <row r="22" spans="1:15" s="110" customFormat="1" ht="24.95" customHeight="1" x14ac:dyDescent="0.2">
      <c r="A22" s="201" t="s">
        <v>152</v>
      </c>
      <c r="B22" s="199" t="s">
        <v>153</v>
      </c>
      <c r="C22" s="113">
        <v>2.1233569261880687</v>
      </c>
      <c r="D22" s="115">
        <v>105</v>
      </c>
      <c r="E22" s="114">
        <v>75</v>
      </c>
      <c r="F22" s="114">
        <v>87</v>
      </c>
      <c r="G22" s="114">
        <v>98</v>
      </c>
      <c r="H22" s="140">
        <v>71</v>
      </c>
      <c r="I22" s="115">
        <v>34</v>
      </c>
      <c r="J22" s="116">
        <v>47.887323943661968</v>
      </c>
    </row>
    <row r="23" spans="1:15" s="110" customFormat="1" ht="24.95" customHeight="1" x14ac:dyDescent="0.2">
      <c r="A23" s="193" t="s">
        <v>154</v>
      </c>
      <c r="B23" s="199" t="s">
        <v>155</v>
      </c>
      <c r="C23" s="113">
        <v>2.1031344792719917</v>
      </c>
      <c r="D23" s="115">
        <v>104</v>
      </c>
      <c r="E23" s="114">
        <v>91</v>
      </c>
      <c r="F23" s="114">
        <v>98</v>
      </c>
      <c r="G23" s="114">
        <v>81</v>
      </c>
      <c r="H23" s="140">
        <v>96</v>
      </c>
      <c r="I23" s="115">
        <v>8</v>
      </c>
      <c r="J23" s="116">
        <v>8.3333333333333339</v>
      </c>
    </row>
    <row r="24" spans="1:15" s="110" customFormat="1" ht="24.95" customHeight="1" x14ac:dyDescent="0.2">
      <c r="A24" s="193" t="s">
        <v>156</v>
      </c>
      <c r="B24" s="199" t="s">
        <v>221</v>
      </c>
      <c r="C24" s="113">
        <v>4.914054600606673</v>
      </c>
      <c r="D24" s="115">
        <v>243</v>
      </c>
      <c r="E24" s="114">
        <v>180</v>
      </c>
      <c r="F24" s="114">
        <v>161</v>
      </c>
      <c r="G24" s="114">
        <v>260</v>
      </c>
      <c r="H24" s="140">
        <v>244</v>
      </c>
      <c r="I24" s="115">
        <v>-1</v>
      </c>
      <c r="J24" s="116">
        <v>-0.4098360655737705</v>
      </c>
    </row>
    <row r="25" spans="1:15" s="110" customFormat="1" ht="24.95" customHeight="1" x14ac:dyDescent="0.2">
      <c r="A25" s="193" t="s">
        <v>222</v>
      </c>
      <c r="B25" s="204" t="s">
        <v>159</v>
      </c>
      <c r="C25" s="113">
        <v>5.1365015166835191</v>
      </c>
      <c r="D25" s="115">
        <v>254</v>
      </c>
      <c r="E25" s="114">
        <v>302</v>
      </c>
      <c r="F25" s="114">
        <v>336</v>
      </c>
      <c r="G25" s="114">
        <v>240</v>
      </c>
      <c r="H25" s="140">
        <v>314</v>
      </c>
      <c r="I25" s="115">
        <v>-60</v>
      </c>
      <c r="J25" s="116">
        <v>-19.108280254777071</v>
      </c>
    </row>
    <row r="26" spans="1:15" s="110" customFormat="1" ht="24.95" customHeight="1" x14ac:dyDescent="0.2">
      <c r="A26" s="201">
        <v>782.78300000000002</v>
      </c>
      <c r="B26" s="203" t="s">
        <v>160</v>
      </c>
      <c r="C26" s="113">
        <v>6.6329625884732053</v>
      </c>
      <c r="D26" s="115">
        <v>328</v>
      </c>
      <c r="E26" s="114">
        <v>213</v>
      </c>
      <c r="F26" s="114">
        <v>189</v>
      </c>
      <c r="G26" s="114">
        <v>168</v>
      </c>
      <c r="H26" s="140">
        <v>127</v>
      </c>
      <c r="I26" s="115">
        <v>201</v>
      </c>
      <c r="J26" s="116">
        <v>158.26771653543307</v>
      </c>
    </row>
    <row r="27" spans="1:15" s="110" customFormat="1" ht="24.95" customHeight="1" x14ac:dyDescent="0.2">
      <c r="A27" s="193" t="s">
        <v>161</v>
      </c>
      <c r="B27" s="199" t="s">
        <v>162</v>
      </c>
      <c r="C27" s="113">
        <v>3.4782608695652173</v>
      </c>
      <c r="D27" s="115">
        <v>172</v>
      </c>
      <c r="E27" s="114">
        <v>143</v>
      </c>
      <c r="F27" s="114">
        <v>383</v>
      </c>
      <c r="G27" s="114">
        <v>153</v>
      </c>
      <c r="H27" s="140">
        <v>144</v>
      </c>
      <c r="I27" s="115">
        <v>28</v>
      </c>
      <c r="J27" s="116">
        <v>19.444444444444443</v>
      </c>
    </row>
    <row r="28" spans="1:15" s="110" customFormat="1" ht="24.95" customHeight="1" x14ac:dyDescent="0.2">
      <c r="A28" s="193" t="s">
        <v>163</v>
      </c>
      <c r="B28" s="199" t="s">
        <v>164</v>
      </c>
      <c r="C28" s="113">
        <v>4.0444893832153692</v>
      </c>
      <c r="D28" s="115">
        <v>200</v>
      </c>
      <c r="E28" s="114">
        <v>163</v>
      </c>
      <c r="F28" s="114">
        <v>275</v>
      </c>
      <c r="G28" s="114">
        <v>178</v>
      </c>
      <c r="H28" s="140">
        <v>171</v>
      </c>
      <c r="I28" s="115">
        <v>29</v>
      </c>
      <c r="J28" s="116">
        <v>16.959064327485379</v>
      </c>
    </row>
    <row r="29" spans="1:15" s="110" customFormat="1" ht="24.95" customHeight="1" x14ac:dyDescent="0.2">
      <c r="A29" s="193">
        <v>86</v>
      </c>
      <c r="B29" s="199" t="s">
        <v>165</v>
      </c>
      <c r="C29" s="113">
        <v>8.9787664307381192</v>
      </c>
      <c r="D29" s="115">
        <v>444</v>
      </c>
      <c r="E29" s="114">
        <v>186</v>
      </c>
      <c r="F29" s="114">
        <v>333</v>
      </c>
      <c r="G29" s="114">
        <v>194</v>
      </c>
      <c r="H29" s="140">
        <v>234</v>
      </c>
      <c r="I29" s="115">
        <v>210</v>
      </c>
      <c r="J29" s="116">
        <v>89.743589743589737</v>
      </c>
    </row>
    <row r="30" spans="1:15" s="110" customFormat="1" ht="24.95" customHeight="1" x14ac:dyDescent="0.2">
      <c r="A30" s="193">
        <v>87.88</v>
      </c>
      <c r="B30" s="204" t="s">
        <v>166</v>
      </c>
      <c r="C30" s="113">
        <v>3.8624873609706776</v>
      </c>
      <c r="D30" s="115">
        <v>191</v>
      </c>
      <c r="E30" s="114">
        <v>245</v>
      </c>
      <c r="F30" s="114">
        <v>306</v>
      </c>
      <c r="G30" s="114">
        <v>301</v>
      </c>
      <c r="H30" s="140">
        <v>176</v>
      </c>
      <c r="I30" s="115">
        <v>15</v>
      </c>
      <c r="J30" s="116">
        <v>8.5227272727272734</v>
      </c>
    </row>
    <row r="31" spans="1:15" s="110" customFormat="1" ht="24.95" customHeight="1" x14ac:dyDescent="0.2">
      <c r="A31" s="193" t="s">
        <v>167</v>
      </c>
      <c r="B31" s="199" t="s">
        <v>168</v>
      </c>
      <c r="C31" s="113">
        <v>2.6491405460060666</v>
      </c>
      <c r="D31" s="115">
        <v>131</v>
      </c>
      <c r="E31" s="114">
        <v>128</v>
      </c>
      <c r="F31" s="114">
        <v>152</v>
      </c>
      <c r="G31" s="114">
        <v>152</v>
      </c>
      <c r="H31" s="140">
        <v>168</v>
      </c>
      <c r="I31" s="115">
        <v>-37</v>
      </c>
      <c r="J31" s="116">
        <v>-22.023809523809526</v>
      </c>
    </row>
    <row r="32" spans="1:15" s="110" customFormat="1" ht="24.95" customHeight="1" x14ac:dyDescent="0.2">
      <c r="A32" s="193"/>
      <c r="B32" s="204" t="s">
        <v>169</v>
      </c>
      <c r="C32" s="113" t="s">
        <v>513</v>
      </c>
      <c r="D32" s="115" t="s">
        <v>513</v>
      </c>
      <c r="E32" s="114">
        <v>0</v>
      </c>
      <c r="F32" s="114" t="s">
        <v>513</v>
      </c>
      <c r="G32" s="114" t="s">
        <v>513</v>
      </c>
      <c r="H32" s="140" t="s">
        <v>513</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7.6440849342770472</v>
      </c>
      <c r="D34" s="115">
        <v>378</v>
      </c>
      <c r="E34" s="114">
        <v>549</v>
      </c>
      <c r="F34" s="114">
        <v>594</v>
      </c>
      <c r="G34" s="114">
        <v>395</v>
      </c>
      <c r="H34" s="140">
        <v>292</v>
      </c>
      <c r="I34" s="115">
        <v>86</v>
      </c>
      <c r="J34" s="116">
        <v>29.452054794520549</v>
      </c>
    </row>
    <row r="35" spans="1:10" s="110" customFormat="1" ht="24.95" customHeight="1" x14ac:dyDescent="0.2">
      <c r="A35" s="292" t="s">
        <v>171</v>
      </c>
      <c r="B35" s="293" t="s">
        <v>172</v>
      </c>
      <c r="C35" s="113">
        <v>21.274014155712841</v>
      </c>
      <c r="D35" s="115">
        <v>1052</v>
      </c>
      <c r="E35" s="114">
        <v>942</v>
      </c>
      <c r="F35" s="114">
        <v>1031</v>
      </c>
      <c r="G35" s="114">
        <v>911</v>
      </c>
      <c r="H35" s="140">
        <v>1158</v>
      </c>
      <c r="I35" s="115">
        <v>-106</v>
      </c>
      <c r="J35" s="116">
        <v>-9.1537132987910184</v>
      </c>
    </row>
    <row r="36" spans="1:10" s="110" customFormat="1" ht="24.95" customHeight="1" x14ac:dyDescent="0.2">
      <c r="A36" s="294" t="s">
        <v>173</v>
      </c>
      <c r="B36" s="295" t="s">
        <v>174</v>
      </c>
      <c r="C36" s="125">
        <v>71.06167846309404</v>
      </c>
      <c r="D36" s="143">
        <v>3514</v>
      </c>
      <c r="E36" s="144">
        <v>3156</v>
      </c>
      <c r="F36" s="144">
        <v>3525</v>
      </c>
      <c r="G36" s="144">
        <v>2946</v>
      </c>
      <c r="H36" s="145">
        <v>2906</v>
      </c>
      <c r="I36" s="143">
        <v>608</v>
      </c>
      <c r="J36" s="146">
        <v>20.922229869236062</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55" t="s">
        <v>368</v>
      </c>
      <c r="B39" s="656"/>
      <c r="C39" s="656"/>
      <c r="D39" s="656"/>
      <c r="E39" s="656"/>
      <c r="F39" s="656"/>
      <c r="G39" s="656"/>
      <c r="H39" s="656"/>
      <c r="I39" s="656"/>
      <c r="J39" s="656"/>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6"/>
    </row>
  </sheetData>
  <mergeCells count="16">
    <mergeCell ref="A11:B11"/>
    <mergeCell ref="A39:J39"/>
    <mergeCell ref="A40:J40"/>
    <mergeCell ref="A3:J3"/>
    <mergeCell ref="A4:J4"/>
    <mergeCell ref="A5:D5"/>
    <mergeCell ref="A7:B9"/>
    <mergeCell ref="C7:C10"/>
    <mergeCell ref="D7:H7"/>
    <mergeCell ref="I7:J8"/>
    <mergeCell ref="D8:D9"/>
    <mergeCell ref="E8:E9"/>
    <mergeCell ref="F8:F9"/>
    <mergeCell ref="A6:J6"/>
    <mergeCell ref="G8:G9"/>
    <mergeCell ref="H8:H9"/>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election activeCell="A2" sqref="A2"/>
    </sheetView>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369</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335</v>
      </c>
      <c r="B5" s="573"/>
      <c r="C5" s="573"/>
      <c r="D5" s="573"/>
      <c r="E5" s="573"/>
      <c r="F5" s="252"/>
      <c r="G5" s="252"/>
      <c r="H5" s="252"/>
      <c r="I5" s="252"/>
      <c r="J5" s="252"/>
      <c r="K5" s="252"/>
    </row>
    <row r="6" spans="1:17" s="94" customFormat="1" ht="35.1" customHeight="1" x14ac:dyDescent="0.2">
      <c r="A6" s="634" t="s">
        <v>521</v>
      </c>
      <c r="B6" s="634"/>
      <c r="C6" s="634"/>
      <c r="D6" s="634"/>
      <c r="E6" s="634"/>
      <c r="F6" s="634"/>
      <c r="G6" s="634"/>
      <c r="H6" s="634"/>
      <c r="I6" s="634"/>
      <c r="J6" s="634"/>
      <c r="K6" s="634"/>
    </row>
    <row r="7" spans="1:17" s="91" customFormat="1" ht="24.95" customHeight="1" x14ac:dyDescent="0.2">
      <c r="A7" s="588" t="s">
        <v>332</v>
      </c>
      <c r="B7" s="577"/>
      <c r="C7" s="577"/>
      <c r="D7" s="582" t="s">
        <v>94</v>
      </c>
      <c r="E7" s="648" t="s">
        <v>370</v>
      </c>
      <c r="F7" s="649"/>
      <c r="G7" s="649"/>
      <c r="H7" s="649"/>
      <c r="I7" s="650"/>
      <c r="J7" s="588" t="s">
        <v>359</v>
      </c>
      <c r="K7" s="589"/>
      <c r="L7" s="96"/>
      <c r="M7" s="96"/>
      <c r="N7" s="96"/>
      <c r="O7" s="96"/>
      <c r="Q7" s="407"/>
    </row>
    <row r="8" spans="1:17" ht="21.75" customHeight="1" x14ac:dyDescent="0.2">
      <c r="A8" s="578"/>
      <c r="B8" s="579"/>
      <c r="C8" s="579"/>
      <c r="D8" s="583"/>
      <c r="E8" s="592" t="s">
        <v>335</v>
      </c>
      <c r="F8" s="592" t="s">
        <v>337</v>
      </c>
      <c r="G8" s="592" t="s">
        <v>338</v>
      </c>
      <c r="H8" s="592" t="s">
        <v>339</v>
      </c>
      <c r="I8" s="592" t="s">
        <v>340</v>
      </c>
      <c r="J8" s="590"/>
      <c r="K8" s="591"/>
    </row>
    <row r="9" spans="1:17" ht="12" customHeight="1" x14ac:dyDescent="0.2">
      <c r="A9" s="578"/>
      <c r="B9" s="579"/>
      <c r="C9" s="579"/>
      <c r="D9" s="583"/>
      <c r="E9" s="593"/>
      <c r="F9" s="593"/>
      <c r="G9" s="593"/>
      <c r="H9" s="593"/>
      <c r="I9" s="593"/>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4945</v>
      </c>
      <c r="F11" s="264">
        <v>4647</v>
      </c>
      <c r="G11" s="264">
        <v>5151</v>
      </c>
      <c r="H11" s="264">
        <v>4253</v>
      </c>
      <c r="I11" s="265">
        <v>4357</v>
      </c>
      <c r="J11" s="263">
        <v>588</v>
      </c>
      <c r="K11" s="266">
        <v>13.495524443424374</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29.302325581395348</v>
      </c>
      <c r="E13" s="115">
        <v>1449</v>
      </c>
      <c r="F13" s="114">
        <v>1919</v>
      </c>
      <c r="G13" s="114">
        <v>1829</v>
      </c>
      <c r="H13" s="114">
        <v>1432</v>
      </c>
      <c r="I13" s="140">
        <v>1381</v>
      </c>
      <c r="J13" s="115">
        <v>68</v>
      </c>
      <c r="K13" s="116">
        <v>4.9239681390296886</v>
      </c>
    </row>
    <row r="14" spans="1:17" ht="15.95" customHeight="1" x14ac:dyDescent="0.2">
      <c r="A14" s="306" t="s">
        <v>230</v>
      </c>
      <c r="B14" s="307"/>
      <c r="C14" s="308"/>
      <c r="D14" s="113">
        <v>50.01011122345804</v>
      </c>
      <c r="E14" s="115">
        <v>2473</v>
      </c>
      <c r="F14" s="114">
        <v>2013</v>
      </c>
      <c r="G14" s="114">
        <v>2464</v>
      </c>
      <c r="H14" s="114">
        <v>2077</v>
      </c>
      <c r="I14" s="140">
        <v>2114</v>
      </c>
      <c r="J14" s="115">
        <v>359</v>
      </c>
      <c r="K14" s="116">
        <v>16.982024597918638</v>
      </c>
    </row>
    <row r="15" spans="1:17" ht="15.95" customHeight="1" x14ac:dyDescent="0.2">
      <c r="A15" s="306" t="s">
        <v>231</v>
      </c>
      <c r="B15" s="307"/>
      <c r="C15" s="308"/>
      <c r="D15" s="113">
        <v>11.708796764408493</v>
      </c>
      <c r="E15" s="115">
        <v>579</v>
      </c>
      <c r="F15" s="114">
        <v>417</v>
      </c>
      <c r="G15" s="114">
        <v>450</v>
      </c>
      <c r="H15" s="114">
        <v>423</v>
      </c>
      <c r="I15" s="140">
        <v>481</v>
      </c>
      <c r="J15" s="115">
        <v>98</v>
      </c>
      <c r="K15" s="116">
        <v>20.374220374220375</v>
      </c>
    </row>
    <row r="16" spans="1:17" ht="15.95" customHeight="1" x14ac:dyDescent="0.2">
      <c r="A16" s="306" t="s">
        <v>232</v>
      </c>
      <c r="B16" s="307"/>
      <c r="C16" s="308"/>
      <c r="D16" s="113">
        <v>8.9585439838220431</v>
      </c>
      <c r="E16" s="115">
        <v>443</v>
      </c>
      <c r="F16" s="114">
        <v>298</v>
      </c>
      <c r="G16" s="114">
        <v>406</v>
      </c>
      <c r="H16" s="114">
        <v>319</v>
      </c>
      <c r="I16" s="140">
        <v>378</v>
      </c>
      <c r="J16" s="115">
        <v>65</v>
      </c>
      <c r="K16" s="116">
        <v>17.195767195767196</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7.401415571284125</v>
      </c>
      <c r="E18" s="115">
        <v>366</v>
      </c>
      <c r="F18" s="114">
        <v>588</v>
      </c>
      <c r="G18" s="114">
        <v>606</v>
      </c>
      <c r="H18" s="114">
        <v>373</v>
      </c>
      <c r="I18" s="140">
        <v>312</v>
      </c>
      <c r="J18" s="115">
        <v>54</v>
      </c>
      <c r="K18" s="116">
        <v>17.307692307692307</v>
      </c>
    </row>
    <row r="19" spans="1:11" ht="14.1" customHeight="1" x14ac:dyDescent="0.2">
      <c r="A19" s="306" t="s">
        <v>235</v>
      </c>
      <c r="B19" s="307" t="s">
        <v>236</v>
      </c>
      <c r="C19" s="308"/>
      <c r="D19" s="113">
        <v>6.7947421638018204</v>
      </c>
      <c r="E19" s="115">
        <v>336</v>
      </c>
      <c r="F19" s="114">
        <v>561</v>
      </c>
      <c r="G19" s="114">
        <v>534</v>
      </c>
      <c r="H19" s="114">
        <v>356</v>
      </c>
      <c r="I19" s="140">
        <v>293</v>
      </c>
      <c r="J19" s="115">
        <v>43</v>
      </c>
      <c r="K19" s="116">
        <v>14.675767918088738</v>
      </c>
    </row>
    <row r="20" spans="1:11" ht="14.1" customHeight="1" x14ac:dyDescent="0.2">
      <c r="A20" s="306">
        <v>12</v>
      </c>
      <c r="B20" s="307" t="s">
        <v>237</v>
      </c>
      <c r="C20" s="308"/>
      <c r="D20" s="113">
        <v>1.9817997977755308</v>
      </c>
      <c r="E20" s="115">
        <v>98</v>
      </c>
      <c r="F20" s="114">
        <v>101</v>
      </c>
      <c r="G20" s="114">
        <v>120</v>
      </c>
      <c r="H20" s="114">
        <v>96</v>
      </c>
      <c r="I20" s="140">
        <v>102</v>
      </c>
      <c r="J20" s="115">
        <v>-4</v>
      </c>
      <c r="K20" s="116">
        <v>-3.9215686274509802</v>
      </c>
    </row>
    <row r="21" spans="1:11" ht="14.1" customHeight="1" x14ac:dyDescent="0.2">
      <c r="A21" s="306">
        <v>21</v>
      </c>
      <c r="B21" s="307" t="s">
        <v>238</v>
      </c>
      <c r="C21" s="308"/>
      <c r="D21" s="113">
        <v>0.2224469160768453</v>
      </c>
      <c r="E21" s="115">
        <v>11</v>
      </c>
      <c r="F21" s="114">
        <v>12</v>
      </c>
      <c r="G21" s="114">
        <v>5</v>
      </c>
      <c r="H21" s="114">
        <v>14</v>
      </c>
      <c r="I21" s="140">
        <v>9</v>
      </c>
      <c r="J21" s="115">
        <v>2</v>
      </c>
      <c r="K21" s="116">
        <v>22.222222222222221</v>
      </c>
    </row>
    <row r="22" spans="1:11" ht="14.1" customHeight="1" x14ac:dyDescent="0.2">
      <c r="A22" s="306">
        <v>22</v>
      </c>
      <c r="B22" s="307" t="s">
        <v>239</v>
      </c>
      <c r="C22" s="308"/>
      <c r="D22" s="113">
        <v>1.1526794742163802</v>
      </c>
      <c r="E22" s="115">
        <v>57</v>
      </c>
      <c r="F22" s="114">
        <v>47</v>
      </c>
      <c r="G22" s="114">
        <v>71</v>
      </c>
      <c r="H22" s="114">
        <v>41</v>
      </c>
      <c r="I22" s="140">
        <v>73</v>
      </c>
      <c r="J22" s="115">
        <v>-16</v>
      </c>
      <c r="K22" s="116">
        <v>-21.917808219178081</v>
      </c>
    </row>
    <row r="23" spans="1:11" ht="14.1" customHeight="1" x14ac:dyDescent="0.2">
      <c r="A23" s="306">
        <v>23</v>
      </c>
      <c r="B23" s="307" t="s">
        <v>240</v>
      </c>
      <c r="C23" s="308"/>
      <c r="D23" s="113">
        <v>1.0111223458038423</v>
      </c>
      <c r="E23" s="115">
        <v>50</v>
      </c>
      <c r="F23" s="114">
        <v>20</v>
      </c>
      <c r="G23" s="114">
        <v>34</v>
      </c>
      <c r="H23" s="114">
        <v>14</v>
      </c>
      <c r="I23" s="140">
        <v>15</v>
      </c>
      <c r="J23" s="115">
        <v>35</v>
      </c>
      <c r="K23" s="116">
        <v>233.33333333333334</v>
      </c>
    </row>
    <row r="24" spans="1:11" ht="14.1" customHeight="1" x14ac:dyDescent="0.2">
      <c r="A24" s="306">
        <v>24</v>
      </c>
      <c r="B24" s="307" t="s">
        <v>241</v>
      </c>
      <c r="C24" s="308"/>
      <c r="D24" s="113">
        <v>2.4266936299292214</v>
      </c>
      <c r="E24" s="115">
        <v>120</v>
      </c>
      <c r="F24" s="114">
        <v>88</v>
      </c>
      <c r="G24" s="114">
        <v>94</v>
      </c>
      <c r="H24" s="114">
        <v>77</v>
      </c>
      <c r="I24" s="140">
        <v>114</v>
      </c>
      <c r="J24" s="115">
        <v>6</v>
      </c>
      <c r="K24" s="116">
        <v>5.2631578947368425</v>
      </c>
    </row>
    <row r="25" spans="1:11" ht="14.1" customHeight="1" x14ac:dyDescent="0.2">
      <c r="A25" s="306">
        <v>25</v>
      </c>
      <c r="B25" s="307" t="s">
        <v>242</v>
      </c>
      <c r="C25" s="308"/>
      <c r="D25" s="113">
        <v>2.9322548028311424</v>
      </c>
      <c r="E25" s="115">
        <v>145</v>
      </c>
      <c r="F25" s="114">
        <v>85</v>
      </c>
      <c r="G25" s="114">
        <v>95</v>
      </c>
      <c r="H25" s="114">
        <v>85</v>
      </c>
      <c r="I25" s="140">
        <v>127</v>
      </c>
      <c r="J25" s="115">
        <v>18</v>
      </c>
      <c r="K25" s="116">
        <v>14.173228346456693</v>
      </c>
    </row>
    <row r="26" spans="1:11" ht="14.1" customHeight="1" x14ac:dyDescent="0.2">
      <c r="A26" s="306">
        <v>26</v>
      </c>
      <c r="B26" s="307" t="s">
        <v>243</v>
      </c>
      <c r="C26" s="308"/>
      <c r="D26" s="113">
        <v>2.2446916076845298</v>
      </c>
      <c r="E26" s="115">
        <v>111</v>
      </c>
      <c r="F26" s="114">
        <v>101</v>
      </c>
      <c r="G26" s="114">
        <v>106</v>
      </c>
      <c r="H26" s="114">
        <v>100</v>
      </c>
      <c r="I26" s="140">
        <v>131</v>
      </c>
      <c r="J26" s="115">
        <v>-20</v>
      </c>
      <c r="K26" s="116">
        <v>-15.267175572519085</v>
      </c>
    </row>
    <row r="27" spans="1:11" ht="14.1" customHeight="1" x14ac:dyDescent="0.2">
      <c r="A27" s="306">
        <v>27</v>
      </c>
      <c r="B27" s="307" t="s">
        <v>244</v>
      </c>
      <c r="C27" s="308"/>
      <c r="D27" s="113">
        <v>1.2133468149646107</v>
      </c>
      <c r="E27" s="115">
        <v>60</v>
      </c>
      <c r="F27" s="114">
        <v>33</v>
      </c>
      <c r="G27" s="114">
        <v>43</v>
      </c>
      <c r="H27" s="114">
        <v>42</v>
      </c>
      <c r="I27" s="140">
        <v>50</v>
      </c>
      <c r="J27" s="115">
        <v>10</v>
      </c>
      <c r="K27" s="116">
        <v>20</v>
      </c>
    </row>
    <row r="28" spans="1:11" ht="14.1" customHeight="1" x14ac:dyDescent="0.2">
      <c r="A28" s="306">
        <v>28</v>
      </c>
      <c r="B28" s="307" t="s">
        <v>245</v>
      </c>
      <c r="C28" s="308"/>
      <c r="D28" s="113">
        <v>0.16177957532861476</v>
      </c>
      <c r="E28" s="115">
        <v>8</v>
      </c>
      <c r="F28" s="114">
        <v>7</v>
      </c>
      <c r="G28" s="114">
        <v>4</v>
      </c>
      <c r="H28" s="114">
        <v>5</v>
      </c>
      <c r="I28" s="140">
        <v>6</v>
      </c>
      <c r="J28" s="115">
        <v>2</v>
      </c>
      <c r="K28" s="116">
        <v>33.333333333333336</v>
      </c>
    </row>
    <row r="29" spans="1:11" ht="14.1" customHeight="1" x14ac:dyDescent="0.2">
      <c r="A29" s="306">
        <v>29</v>
      </c>
      <c r="B29" s="307" t="s">
        <v>246</v>
      </c>
      <c r="C29" s="308"/>
      <c r="D29" s="113">
        <v>3.8422649140546006</v>
      </c>
      <c r="E29" s="115">
        <v>190</v>
      </c>
      <c r="F29" s="114">
        <v>153</v>
      </c>
      <c r="G29" s="114">
        <v>163</v>
      </c>
      <c r="H29" s="114">
        <v>165</v>
      </c>
      <c r="I29" s="140">
        <v>154</v>
      </c>
      <c r="J29" s="115">
        <v>36</v>
      </c>
      <c r="K29" s="116">
        <v>23.376623376623378</v>
      </c>
    </row>
    <row r="30" spans="1:11" ht="14.1" customHeight="1" x14ac:dyDescent="0.2">
      <c r="A30" s="306" t="s">
        <v>247</v>
      </c>
      <c r="B30" s="307" t="s">
        <v>248</v>
      </c>
      <c r="C30" s="308"/>
      <c r="D30" s="113">
        <v>0.74823053589484323</v>
      </c>
      <c r="E30" s="115">
        <v>37</v>
      </c>
      <c r="F30" s="114">
        <v>31</v>
      </c>
      <c r="G30" s="114">
        <v>34</v>
      </c>
      <c r="H30" s="114">
        <v>32</v>
      </c>
      <c r="I30" s="140">
        <v>43</v>
      </c>
      <c r="J30" s="115">
        <v>-6</v>
      </c>
      <c r="K30" s="116">
        <v>-13.953488372093023</v>
      </c>
    </row>
    <row r="31" spans="1:11" ht="14.1" customHeight="1" x14ac:dyDescent="0.2">
      <c r="A31" s="306" t="s">
        <v>249</v>
      </c>
      <c r="B31" s="307" t="s">
        <v>250</v>
      </c>
      <c r="C31" s="308"/>
      <c r="D31" s="113">
        <v>2.8918099089989888</v>
      </c>
      <c r="E31" s="115">
        <v>143</v>
      </c>
      <c r="F31" s="114">
        <v>118</v>
      </c>
      <c r="G31" s="114">
        <v>123</v>
      </c>
      <c r="H31" s="114">
        <v>130</v>
      </c>
      <c r="I31" s="140">
        <v>105</v>
      </c>
      <c r="J31" s="115">
        <v>38</v>
      </c>
      <c r="K31" s="116">
        <v>36.19047619047619</v>
      </c>
    </row>
    <row r="32" spans="1:11" ht="14.1" customHeight="1" x14ac:dyDescent="0.2">
      <c r="A32" s="306">
        <v>31</v>
      </c>
      <c r="B32" s="307" t="s">
        <v>251</v>
      </c>
      <c r="C32" s="308"/>
      <c r="D32" s="113">
        <v>0.58645096056622847</v>
      </c>
      <c r="E32" s="115">
        <v>29</v>
      </c>
      <c r="F32" s="114">
        <v>19</v>
      </c>
      <c r="G32" s="114">
        <v>35</v>
      </c>
      <c r="H32" s="114">
        <v>33</v>
      </c>
      <c r="I32" s="140">
        <v>32</v>
      </c>
      <c r="J32" s="115">
        <v>-3</v>
      </c>
      <c r="K32" s="116">
        <v>-9.375</v>
      </c>
    </row>
    <row r="33" spans="1:11" ht="14.1" customHeight="1" x14ac:dyDescent="0.2">
      <c r="A33" s="306">
        <v>32</v>
      </c>
      <c r="B33" s="307" t="s">
        <v>252</v>
      </c>
      <c r="C33" s="308"/>
      <c r="D33" s="113">
        <v>2.8715874620829118</v>
      </c>
      <c r="E33" s="115">
        <v>142</v>
      </c>
      <c r="F33" s="114">
        <v>200</v>
      </c>
      <c r="G33" s="114">
        <v>167</v>
      </c>
      <c r="H33" s="114">
        <v>147</v>
      </c>
      <c r="I33" s="140">
        <v>153</v>
      </c>
      <c r="J33" s="115">
        <v>-11</v>
      </c>
      <c r="K33" s="116">
        <v>-7.1895424836601309</v>
      </c>
    </row>
    <row r="34" spans="1:11" ht="14.1" customHeight="1" x14ac:dyDescent="0.2">
      <c r="A34" s="306">
        <v>33</v>
      </c>
      <c r="B34" s="307" t="s">
        <v>253</v>
      </c>
      <c r="C34" s="308"/>
      <c r="D34" s="113">
        <v>1.577350859453994</v>
      </c>
      <c r="E34" s="115">
        <v>78</v>
      </c>
      <c r="F34" s="114">
        <v>50</v>
      </c>
      <c r="G34" s="114">
        <v>68</v>
      </c>
      <c r="H34" s="114">
        <v>50</v>
      </c>
      <c r="I34" s="140">
        <v>65</v>
      </c>
      <c r="J34" s="115">
        <v>13</v>
      </c>
      <c r="K34" s="116">
        <v>20</v>
      </c>
    </row>
    <row r="35" spans="1:11" ht="14.1" customHeight="1" x14ac:dyDescent="0.2">
      <c r="A35" s="306">
        <v>34</v>
      </c>
      <c r="B35" s="307" t="s">
        <v>254</v>
      </c>
      <c r="C35" s="308"/>
      <c r="D35" s="113">
        <v>2.3862487360970679</v>
      </c>
      <c r="E35" s="115">
        <v>118</v>
      </c>
      <c r="F35" s="114">
        <v>66</v>
      </c>
      <c r="G35" s="114">
        <v>101</v>
      </c>
      <c r="H35" s="114">
        <v>84</v>
      </c>
      <c r="I35" s="140">
        <v>147</v>
      </c>
      <c r="J35" s="115">
        <v>-29</v>
      </c>
      <c r="K35" s="116">
        <v>-19.727891156462587</v>
      </c>
    </row>
    <row r="36" spans="1:11" ht="14.1" customHeight="1" x14ac:dyDescent="0.2">
      <c r="A36" s="306">
        <v>41</v>
      </c>
      <c r="B36" s="307" t="s">
        <v>255</v>
      </c>
      <c r="C36" s="308"/>
      <c r="D36" s="113">
        <v>1.314459049544995</v>
      </c>
      <c r="E36" s="115">
        <v>65</v>
      </c>
      <c r="F36" s="114">
        <v>43</v>
      </c>
      <c r="G36" s="114">
        <v>58</v>
      </c>
      <c r="H36" s="114">
        <v>56</v>
      </c>
      <c r="I36" s="140">
        <v>63</v>
      </c>
      <c r="J36" s="115">
        <v>2</v>
      </c>
      <c r="K36" s="116">
        <v>3.1746031746031744</v>
      </c>
    </row>
    <row r="37" spans="1:11" ht="14.1" customHeight="1" x14ac:dyDescent="0.2">
      <c r="A37" s="306">
        <v>42</v>
      </c>
      <c r="B37" s="307" t="s">
        <v>256</v>
      </c>
      <c r="C37" s="308"/>
      <c r="D37" s="113" t="s">
        <v>513</v>
      </c>
      <c r="E37" s="115" t="s">
        <v>513</v>
      </c>
      <c r="F37" s="114">
        <v>3</v>
      </c>
      <c r="G37" s="114">
        <v>3</v>
      </c>
      <c r="H37" s="114" t="s">
        <v>513</v>
      </c>
      <c r="I37" s="140">
        <v>3</v>
      </c>
      <c r="J37" s="115" t="s">
        <v>513</v>
      </c>
      <c r="K37" s="116" t="s">
        <v>513</v>
      </c>
    </row>
    <row r="38" spans="1:11" ht="14.1" customHeight="1" x14ac:dyDescent="0.2">
      <c r="A38" s="306">
        <v>43</v>
      </c>
      <c r="B38" s="307" t="s">
        <v>257</v>
      </c>
      <c r="C38" s="308"/>
      <c r="D38" s="113">
        <v>1.577350859453994</v>
      </c>
      <c r="E38" s="115">
        <v>78</v>
      </c>
      <c r="F38" s="114">
        <v>40</v>
      </c>
      <c r="G38" s="114">
        <v>50</v>
      </c>
      <c r="H38" s="114">
        <v>62</v>
      </c>
      <c r="I38" s="140">
        <v>59</v>
      </c>
      <c r="J38" s="115">
        <v>19</v>
      </c>
      <c r="K38" s="116">
        <v>32.203389830508478</v>
      </c>
    </row>
    <row r="39" spans="1:11" ht="14.1" customHeight="1" x14ac:dyDescent="0.2">
      <c r="A39" s="306">
        <v>51</v>
      </c>
      <c r="B39" s="307" t="s">
        <v>258</v>
      </c>
      <c r="C39" s="308"/>
      <c r="D39" s="113">
        <v>7.8665318503538932</v>
      </c>
      <c r="E39" s="115">
        <v>389</v>
      </c>
      <c r="F39" s="114">
        <v>622</v>
      </c>
      <c r="G39" s="114">
        <v>408</v>
      </c>
      <c r="H39" s="114">
        <v>391</v>
      </c>
      <c r="I39" s="140">
        <v>364</v>
      </c>
      <c r="J39" s="115">
        <v>25</v>
      </c>
      <c r="K39" s="116">
        <v>6.8681318681318677</v>
      </c>
    </row>
    <row r="40" spans="1:11" ht="14.1" customHeight="1" x14ac:dyDescent="0.2">
      <c r="A40" s="306" t="s">
        <v>259</v>
      </c>
      <c r="B40" s="307" t="s">
        <v>260</v>
      </c>
      <c r="C40" s="308"/>
      <c r="D40" s="113">
        <v>7.2194135490394338</v>
      </c>
      <c r="E40" s="115">
        <v>357</v>
      </c>
      <c r="F40" s="114">
        <v>574</v>
      </c>
      <c r="G40" s="114">
        <v>385</v>
      </c>
      <c r="H40" s="114">
        <v>363</v>
      </c>
      <c r="I40" s="140">
        <v>331</v>
      </c>
      <c r="J40" s="115">
        <v>26</v>
      </c>
      <c r="K40" s="116">
        <v>7.8549848942598191</v>
      </c>
    </row>
    <row r="41" spans="1:11" ht="14.1" customHeight="1" x14ac:dyDescent="0.2">
      <c r="A41" s="306"/>
      <c r="B41" s="307" t="s">
        <v>261</v>
      </c>
      <c r="C41" s="308"/>
      <c r="D41" s="113">
        <v>6.5722952477249743</v>
      </c>
      <c r="E41" s="115">
        <v>325</v>
      </c>
      <c r="F41" s="114">
        <v>550</v>
      </c>
      <c r="G41" s="114">
        <v>350</v>
      </c>
      <c r="H41" s="114">
        <v>322</v>
      </c>
      <c r="I41" s="140">
        <v>288</v>
      </c>
      <c r="J41" s="115">
        <v>37</v>
      </c>
      <c r="K41" s="116">
        <v>12.847222222222221</v>
      </c>
    </row>
    <row r="42" spans="1:11" ht="14.1" customHeight="1" x14ac:dyDescent="0.2">
      <c r="A42" s="306">
        <v>52</v>
      </c>
      <c r="B42" s="307" t="s">
        <v>262</v>
      </c>
      <c r="C42" s="308"/>
      <c r="D42" s="113">
        <v>5.9251769464105157</v>
      </c>
      <c r="E42" s="115">
        <v>293</v>
      </c>
      <c r="F42" s="114">
        <v>231</v>
      </c>
      <c r="G42" s="114">
        <v>178</v>
      </c>
      <c r="H42" s="114">
        <v>186</v>
      </c>
      <c r="I42" s="140">
        <v>194</v>
      </c>
      <c r="J42" s="115">
        <v>99</v>
      </c>
      <c r="K42" s="116">
        <v>51.03092783505155</v>
      </c>
    </row>
    <row r="43" spans="1:11" ht="14.1" customHeight="1" x14ac:dyDescent="0.2">
      <c r="A43" s="306" t="s">
        <v>263</v>
      </c>
      <c r="B43" s="307" t="s">
        <v>264</v>
      </c>
      <c r="C43" s="308"/>
      <c r="D43" s="113">
        <v>5.015166835187058</v>
      </c>
      <c r="E43" s="115">
        <v>248</v>
      </c>
      <c r="F43" s="114">
        <v>201</v>
      </c>
      <c r="G43" s="114">
        <v>157</v>
      </c>
      <c r="H43" s="114">
        <v>148</v>
      </c>
      <c r="I43" s="140">
        <v>169</v>
      </c>
      <c r="J43" s="115">
        <v>79</v>
      </c>
      <c r="K43" s="116">
        <v>46.745562130177518</v>
      </c>
    </row>
    <row r="44" spans="1:11" ht="14.1" customHeight="1" x14ac:dyDescent="0.2">
      <c r="A44" s="306">
        <v>53</v>
      </c>
      <c r="B44" s="307" t="s">
        <v>265</v>
      </c>
      <c r="C44" s="308"/>
      <c r="D44" s="113">
        <v>0.70778564206268957</v>
      </c>
      <c r="E44" s="115">
        <v>35</v>
      </c>
      <c r="F44" s="114">
        <v>30</v>
      </c>
      <c r="G44" s="114">
        <v>35</v>
      </c>
      <c r="H44" s="114">
        <v>28</v>
      </c>
      <c r="I44" s="140">
        <v>34</v>
      </c>
      <c r="J44" s="115">
        <v>1</v>
      </c>
      <c r="K44" s="116">
        <v>2.9411764705882355</v>
      </c>
    </row>
    <row r="45" spans="1:11" ht="14.1" customHeight="1" x14ac:dyDescent="0.2">
      <c r="A45" s="306" t="s">
        <v>266</v>
      </c>
      <c r="B45" s="307" t="s">
        <v>267</v>
      </c>
      <c r="C45" s="308"/>
      <c r="D45" s="113">
        <v>0.62689585439838225</v>
      </c>
      <c r="E45" s="115">
        <v>31</v>
      </c>
      <c r="F45" s="114">
        <v>30</v>
      </c>
      <c r="G45" s="114">
        <v>35</v>
      </c>
      <c r="H45" s="114">
        <v>27</v>
      </c>
      <c r="I45" s="140">
        <v>34</v>
      </c>
      <c r="J45" s="115">
        <v>-3</v>
      </c>
      <c r="K45" s="116">
        <v>-8.8235294117647065</v>
      </c>
    </row>
    <row r="46" spans="1:11" ht="14.1" customHeight="1" x14ac:dyDescent="0.2">
      <c r="A46" s="306">
        <v>54</v>
      </c>
      <c r="B46" s="307" t="s">
        <v>268</v>
      </c>
      <c r="C46" s="308"/>
      <c r="D46" s="113">
        <v>2.8109201213346813</v>
      </c>
      <c r="E46" s="115">
        <v>139</v>
      </c>
      <c r="F46" s="114">
        <v>142</v>
      </c>
      <c r="G46" s="114">
        <v>205</v>
      </c>
      <c r="H46" s="114">
        <v>158</v>
      </c>
      <c r="I46" s="140">
        <v>178</v>
      </c>
      <c r="J46" s="115">
        <v>-39</v>
      </c>
      <c r="K46" s="116">
        <v>-21.910112359550563</v>
      </c>
    </row>
    <row r="47" spans="1:11" ht="14.1" customHeight="1" x14ac:dyDescent="0.2">
      <c r="A47" s="306">
        <v>61</v>
      </c>
      <c r="B47" s="307" t="s">
        <v>269</v>
      </c>
      <c r="C47" s="308"/>
      <c r="D47" s="113">
        <v>2.5278058645096055</v>
      </c>
      <c r="E47" s="115">
        <v>125</v>
      </c>
      <c r="F47" s="114">
        <v>71</v>
      </c>
      <c r="G47" s="114">
        <v>82</v>
      </c>
      <c r="H47" s="114">
        <v>93</v>
      </c>
      <c r="I47" s="140">
        <v>74</v>
      </c>
      <c r="J47" s="115">
        <v>51</v>
      </c>
      <c r="K47" s="116">
        <v>68.918918918918919</v>
      </c>
    </row>
    <row r="48" spans="1:11" ht="14.1" customHeight="1" x14ac:dyDescent="0.2">
      <c r="A48" s="306">
        <v>62</v>
      </c>
      <c r="B48" s="307" t="s">
        <v>270</v>
      </c>
      <c r="C48" s="308"/>
      <c r="D48" s="113">
        <v>7.7047522750252782</v>
      </c>
      <c r="E48" s="115">
        <v>381</v>
      </c>
      <c r="F48" s="114">
        <v>353</v>
      </c>
      <c r="G48" s="114">
        <v>391</v>
      </c>
      <c r="H48" s="114">
        <v>377</v>
      </c>
      <c r="I48" s="140">
        <v>305</v>
      </c>
      <c r="J48" s="115">
        <v>76</v>
      </c>
      <c r="K48" s="116">
        <v>24.918032786885245</v>
      </c>
    </row>
    <row r="49" spans="1:11" ht="14.1" customHeight="1" x14ac:dyDescent="0.2">
      <c r="A49" s="306">
        <v>63</v>
      </c>
      <c r="B49" s="307" t="s">
        <v>271</v>
      </c>
      <c r="C49" s="308"/>
      <c r="D49" s="113">
        <v>3.0131445904954499</v>
      </c>
      <c r="E49" s="115">
        <v>149</v>
      </c>
      <c r="F49" s="114">
        <v>170</v>
      </c>
      <c r="G49" s="114">
        <v>157</v>
      </c>
      <c r="H49" s="114">
        <v>132</v>
      </c>
      <c r="I49" s="140">
        <v>144</v>
      </c>
      <c r="J49" s="115">
        <v>5</v>
      </c>
      <c r="K49" s="116">
        <v>3.4722222222222223</v>
      </c>
    </row>
    <row r="50" spans="1:11" ht="14.1" customHeight="1" x14ac:dyDescent="0.2">
      <c r="A50" s="306" t="s">
        <v>272</v>
      </c>
      <c r="B50" s="307" t="s">
        <v>273</v>
      </c>
      <c r="C50" s="308"/>
      <c r="D50" s="113">
        <v>0.42467138523761377</v>
      </c>
      <c r="E50" s="115">
        <v>21</v>
      </c>
      <c r="F50" s="114">
        <v>27</v>
      </c>
      <c r="G50" s="114">
        <v>27</v>
      </c>
      <c r="H50" s="114">
        <v>27</v>
      </c>
      <c r="I50" s="140">
        <v>21</v>
      </c>
      <c r="J50" s="115">
        <v>0</v>
      </c>
      <c r="K50" s="116">
        <v>0</v>
      </c>
    </row>
    <row r="51" spans="1:11" ht="14.1" customHeight="1" x14ac:dyDescent="0.2">
      <c r="A51" s="306" t="s">
        <v>274</v>
      </c>
      <c r="B51" s="307" t="s">
        <v>275</v>
      </c>
      <c r="C51" s="308"/>
      <c r="D51" s="113">
        <v>2.2244691607684528</v>
      </c>
      <c r="E51" s="115">
        <v>110</v>
      </c>
      <c r="F51" s="114">
        <v>129</v>
      </c>
      <c r="G51" s="114">
        <v>116</v>
      </c>
      <c r="H51" s="114">
        <v>89</v>
      </c>
      <c r="I51" s="140">
        <v>108</v>
      </c>
      <c r="J51" s="115">
        <v>2</v>
      </c>
      <c r="K51" s="116">
        <v>1.8518518518518519</v>
      </c>
    </row>
    <row r="52" spans="1:11" ht="14.1" customHeight="1" x14ac:dyDescent="0.2">
      <c r="A52" s="306">
        <v>71</v>
      </c>
      <c r="B52" s="307" t="s">
        <v>276</v>
      </c>
      <c r="C52" s="308"/>
      <c r="D52" s="113">
        <v>8.9585439838220431</v>
      </c>
      <c r="E52" s="115">
        <v>443</v>
      </c>
      <c r="F52" s="114">
        <v>316</v>
      </c>
      <c r="G52" s="114">
        <v>345</v>
      </c>
      <c r="H52" s="114">
        <v>336</v>
      </c>
      <c r="I52" s="140">
        <v>374</v>
      </c>
      <c r="J52" s="115">
        <v>69</v>
      </c>
      <c r="K52" s="116">
        <v>18.449197860962567</v>
      </c>
    </row>
    <row r="53" spans="1:11" ht="14.1" customHeight="1" x14ac:dyDescent="0.2">
      <c r="A53" s="306" t="s">
        <v>277</v>
      </c>
      <c r="B53" s="307" t="s">
        <v>278</v>
      </c>
      <c r="C53" s="308"/>
      <c r="D53" s="113">
        <v>2.7502527805864512</v>
      </c>
      <c r="E53" s="115">
        <v>136</v>
      </c>
      <c r="F53" s="114">
        <v>97</v>
      </c>
      <c r="G53" s="114">
        <v>70</v>
      </c>
      <c r="H53" s="114">
        <v>88</v>
      </c>
      <c r="I53" s="140">
        <v>107</v>
      </c>
      <c r="J53" s="115">
        <v>29</v>
      </c>
      <c r="K53" s="116">
        <v>27.102803738317757</v>
      </c>
    </row>
    <row r="54" spans="1:11" ht="14.1" customHeight="1" x14ac:dyDescent="0.2">
      <c r="A54" s="306" t="s">
        <v>279</v>
      </c>
      <c r="B54" s="307" t="s">
        <v>280</v>
      </c>
      <c r="C54" s="308"/>
      <c r="D54" s="113">
        <v>5.3589484327603643</v>
      </c>
      <c r="E54" s="115">
        <v>265</v>
      </c>
      <c r="F54" s="114">
        <v>190</v>
      </c>
      <c r="G54" s="114">
        <v>224</v>
      </c>
      <c r="H54" s="114">
        <v>220</v>
      </c>
      <c r="I54" s="140">
        <v>224</v>
      </c>
      <c r="J54" s="115">
        <v>41</v>
      </c>
      <c r="K54" s="116">
        <v>18.303571428571427</v>
      </c>
    </row>
    <row r="55" spans="1:11" ht="14.1" customHeight="1" x14ac:dyDescent="0.2">
      <c r="A55" s="306">
        <v>72</v>
      </c>
      <c r="B55" s="307" t="s">
        <v>281</v>
      </c>
      <c r="C55" s="308"/>
      <c r="D55" s="113">
        <v>2.4064711830131444</v>
      </c>
      <c r="E55" s="115">
        <v>119</v>
      </c>
      <c r="F55" s="114">
        <v>62</v>
      </c>
      <c r="G55" s="114">
        <v>79</v>
      </c>
      <c r="H55" s="114">
        <v>77</v>
      </c>
      <c r="I55" s="140">
        <v>90</v>
      </c>
      <c r="J55" s="115">
        <v>29</v>
      </c>
      <c r="K55" s="116">
        <v>32.222222222222221</v>
      </c>
    </row>
    <row r="56" spans="1:11" ht="14.1" customHeight="1" x14ac:dyDescent="0.2">
      <c r="A56" s="306" t="s">
        <v>282</v>
      </c>
      <c r="B56" s="307" t="s">
        <v>283</v>
      </c>
      <c r="C56" s="308"/>
      <c r="D56" s="113">
        <v>0.70778564206268957</v>
      </c>
      <c r="E56" s="115">
        <v>35</v>
      </c>
      <c r="F56" s="114">
        <v>21</v>
      </c>
      <c r="G56" s="114">
        <v>33</v>
      </c>
      <c r="H56" s="114">
        <v>32</v>
      </c>
      <c r="I56" s="140">
        <v>39</v>
      </c>
      <c r="J56" s="115">
        <v>-4</v>
      </c>
      <c r="K56" s="116">
        <v>-10.256410256410257</v>
      </c>
    </row>
    <row r="57" spans="1:11" ht="14.1" customHeight="1" x14ac:dyDescent="0.2">
      <c r="A57" s="306" t="s">
        <v>284</v>
      </c>
      <c r="B57" s="307" t="s">
        <v>285</v>
      </c>
      <c r="C57" s="308"/>
      <c r="D57" s="113">
        <v>1.3953488372093024</v>
      </c>
      <c r="E57" s="115">
        <v>69</v>
      </c>
      <c r="F57" s="114">
        <v>26</v>
      </c>
      <c r="G57" s="114">
        <v>33</v>
      </c>
      <c r="H57" s="114">
        <v>30</v>
      </c>
      <c r="I57" s="140">
        <v>40</v>
      </c>
      <c r="J57" s="115">
        <v>29</v>
      </c>
      <c r="K57" s="116">
        <v>72.5</v>
      </c>
    </row>
    <row r="58" spans="1:11" ht="14.1" customHeight="1" x14ac:dyDescent="0.2">
      <c r="A58" s="306">
        <v>73</v>
      </c>
      <c r="B58" s="307" t="s">
        <v>286</v>
      </c>
      <c r="C58" s="308"/>
      <c r="D58" s="113">
        <v>1.2537917087967645</v>
      </c>
      <c r="E58" s="115">
        <v>62</v>
      </c>
      <c r="F58" s="114">
        <v>48</v>
      </c>
      <c r="G58" s="114">
        <v>67</v>
      </c>
      <c r="H58" s="114">
        <v>58</v>
      </c>
      <c r="I58" s="140">
        <v>34</v>
      </c>
      <c r="J58" s="115">
        <v>28</v>
      </c>
      <c r="K58" s="116">
        <v>82.352941176470594</v>
      </c>
    </row>
    <row r="59" spans="1:11" ht="14.1" customHeight="1" x14ac:dyDescent="0.2">
      <c r="A59" s="306" t="s">
        <v>287</v>
      </c>
      <c r="B59" s="307" t="s">
        <v>288</v>
      </c>
      <c r="C59" s="308"/>
      <c r="D59" s="113">
        <v>0.95045500505561176</v>
      </c>
      <c r="E59" s="115">
        <v>47</v>
      </c>
      <c r="F59" s="114">
        <v>32</v>
      </c>
      <c r="G59" s="114">
        <v>53</v>
      </c>
      <c r="H59" s="114">
        <v>38</v>
      </c>
      <c r="I59" s="140">
        <v>25</v>
      </c>
      <c r="J59" s="115">
        <v>22</v>
      </c>
      <c r="K59" s="116">
        <v>88</v>
      </c>
    </row>
    <row r="60" spans="1:11" ht="14.1" customHeight="1" x14ac:dyDescent="0.2">
      <c r="A60" s="306">
        <v>81</v>
      </c>
      <c r="B60" s="307" t="s">
        <v>289</v>
      </c>
      <c r="C60" s="308"/>
      <c r="D60" s="113">
        <v>11.304347826086957</v>
      </c>
      <c r="E60" s="115">
        <v>559</v>
      </c>
      <c r="F60" s="114">
        <v>406</v>
      </c>
      <c r="G60" s="114">
        <v>485</v>
      </c>
      <c r="H60" s="114">
        <v>404</v>
      </c>
      <c r="I60" s="140">
        <v>443</v>
      </c>
      <c r="J60" s="115">
        <v>116</v>
      </c>
      <c r="K60" s="116">
        <v>26.185101580135441</v>
      </c>
    </row>
    <row r="61" spans="1:11" ht="14.1" customHeight="1" x14ac:dyDescent="0.2">
      <c r="A61" s="306" t="s">
        <v>290</v>
      </c>
      <c r="B61" s="307" t="s">
        <v>291</v>
      </c>
      <c r="C61" s="308"/>
      <c r="D61" s="113">
        <v>2.2042467138523762</v>
      </c>
      <c r="E61" s="115">
        <v>109</v>
      </c>
      <c r="F61" s="114">
        <v>67</v>
      </c>
      <c r="G61" s="114">
        <v>81</v>
      </c>
      <c r="H61" s="114">
        <v>92</v>
      </c>
      <c r="I61" s="140">
        <v>105</v>
      </c>
      <c r="J61" s="115">
        <v>4</v>
      </c>
      <c r="K61" s="116">
        <v>3.8095238095238093</v>
      </c>
    </row>
    <row r="62" spans="1:11" ht="14.1" customHeight="1" x14ac:dyDescent="0.2">
      <c r="A62" s="306" t="s">
        <v>292</v>
      </c>
      <c r="B62" s="307" t="s">
        <v>293</v>
      </c>
      <c r="C62" s="308"/>
      <c r="D62" s="113">
        <v>1.6986855409504551</v>
      </c>
      <c r="E62" s="115">
        <v>84</v>
      </c>
      <c r="F62" s="114">
        <v>88</v>
      </c>
      <c r="G62" s="114">
        <v>152</v>
      </c>
      <c r="H62" s="114">
        <v>74</v>
      </c>
      <c r="I62" s="140">
        <v>55</v>
      </c>
      <c r="J62" s="115">
        <v>29</v>
      </c>
      <c r="K62" s="116">
        <v>52.727272727272727</v>
      </c>
    </row>
    <row r="63" spans="1:11" ht="14.1" customHeight="1" x14ac:dyDescent="0.2">
      <c r="A63" s="306"/>
      <c r="B63" s="307" t="s">
        <v>294</v>
      </c>
      <c r="C63" s="308"/>
      <c r="D63" s="113">
        <v>1.557128412537917</v>
      </c>
      <c r="E63" s="115">
        <v>77</v>
      </c>
      <c r="F63" s="114">
        <v>80</v>
      </c>
      <c r="G63" s="114">
        <v>135</v>
      </c>
      <c r="H63" s="114">
        <v>68</v>
      </c>
      <c r="I63" s="140">
        <v>50</v>
      </c>
      <c r="J63" s="115">
        <v>27</v>
      </c>
      <c r="K63" s="116">
        <v>54</v>
      </c>
    </row>
    <row r="64" spans="1:11" ht="14.1" customHeight="1" x14ac:dyDescent="0.2">
      <c r="A64" s="306" t="s">
        <v>295</v>
      </c>
      <c r="B64" s="307" t="s">
        <v>296</v>
      </c>
      <c r="C64" s="308"/>
      <c r="D64" s="113">
        <v>0.68756319514661279</v>
      </c>
      <c r="E64" s="115">
        <v>34</v>
      </c>
      <c r="F64" s="114">
        <v>16</v>
      </c>
      <c r="G64" s="114">
        <v>54</v>
      </c>
      <c r="H64" s="114">
        <v>17</v>
      </c>
      <c r="I64" s="140">
        <v>28</v>
      </c>
      <c r="J64" s="115">
        <v>6</v>
      </c>
      <c r="K64" s="116">
        <v>21.428571428571427</v>
      </c>
    </row>
    <row r="65" spans="1:11" ht="14.1" customHeight="1" x14ac:dyDescent="0.2">
      <c r="A65" s="306" t="s">
        <v>297</v>
      </c>
      <c r="B65" s="307" t="s">
        <v>298</v>
      </c>
      <c r="C65" s="308"/>
      <c r="D65" s="113">
        <v>0.82912032355915066</v>
      </c>
      <c r="E65" s="115">
        <v>41</v>
      </c>
      <c r="F65" s="114">
        <v>37</v>
      </c>
      <c r="G65" s="114">
        <v>20</v>
      </c>
      <c r="H65" s="114">
        <v>21</v>
      </c>
      <c r="I65" s="140">
        <v>29</v>
      </c>
      <c r="J65" s="115">
        <v>12</v>
      </c>
      <c r="K65" s="116">
        <v>41.379310344827587</v>
      </c>
    </row>
    <row r="66" spans="1:11" ht="14.1" customHeight="1" x14ac:dyDescent="0.2">
      <c r="A66" s="306">
        <v>82</v>
      </c>
      <c r="B66" s="307" t="s">
        <v>299</v>
      </c>
      <c r="C66" s="308"/>
      <c r="D66" s="113">
        <v>2.6086956521739131</v>
      </c>
      <c r="E66" s="115">
        <v>129</v>
      </c>
      <c r="F66" s="114">
        <v>144</v>
      </c>
      <c r="G66" s="114">
        <v>194</v>
      </c>
      <c r="H66" s="114">
        <v>174</v>
      </c>
      <c r="I66" s="140">
        <v>146</v>
      </c>
      <c r="J66" s="115">
        <v>-17</v>
      </c>
      <c r="K66" s="116">
        <v>-11.643835616438356</v>
      </c>
    </row>
    <row r="67" spans="1:11" ht="14.1" customHeight="1" x14ac:dyDescent="0.2">
      <c r="A67" s="306" t="s">
        <v>300</v>
      </c>
      <c r="B67" s="307" t="s">
        <v>301</v>
      </c>
      <c r="C67" s="308"/>
      <c r="D67" s="113">
        <v>1.4155712841253791</v>
      </c>
      <c r="E67" s="115">
        <v>70</v>
      </c>
      <c r="F67" s="114">
        <v>92</v>
      </c>
      <c r="G67" s="114">
        <v>141</v>
      </c>
      <c r="H67" s="114">
        <v>127</v>
      </c>
      <c r="I67" s="140">
        <v>76</v>
      </c>
      <c r="J67" s="115">
        <v>-6</v>
      </c>
      <c r="K67" s="116">
        <v>-7.8947368421052628</v>
      </c>
    </row>
    <row r="68" spans="1:11" ht="14.1" customHeight="1" x14ac:dyDescent="0.2">
      <c r="A68" s="306" t="s">
        <v>302</v>
      </c>
      <c r="B68" s="307" t="s">
        <v>303</v>
      </c>
      <c r="C68" s="308"/>
      <c r="D68" s="113">
        <v>0.82912032355915066</v>
      </c>
      <c r="E68" s="115">
        <v>41</v>
      </c>
      <c r="F68" s="114">
        <v>30</v>
      </c>
      <c r="G68" s="114">
        <v>35</v>
      </c>
      <c r="H68" s="114">
        <v>29</v>
      </c>
      <c r="I68" s="140">
        <v>41</v>
      </c>
      <c r="J68" s="115">
        <v>0</v>
      </c>
      <c r="K68" s="116">
        <v>0</v>
      </c>
    </row>
    <row r="69" spans="1:11" ht="14.1" customHeight="1" x14ac:dyDescent="0.2">
      <c r="A69" s="306">
        <v>83</v>
      </c>
      <c r="B69" s="307" t="s">
        <v>304</v>
      </c>
      <c r="C69" s="308"/>
      <c r="D69" s="113">
        <v>4.5096056622851366</v>
      </c>
      <c r="E69" s="115">
        <v>223</v>
      </c>
      <c r="F69" s="114">
        <v>265</v>
      </c>
      <c r="G69" s="114">
        <v>512</v>
      </c>
      <c r="H69" s="114">
        <v>249</v>
      </c>
      <c r="I69" s="140">
        <v>224</v>
      </c>
      <c r="J69" s="115">
        <v>-1</v>
      </c>
      <c r="K69" s="116">
        <v>-0.44642857142857145</v>
      </c>
    </row>
    <row r="70" spans="1:11" ht="14.1" customHeight="1" x14ac:dyDescent="0.2">
      <c r="A70" s="306" t="s">
        <v>305</v>
      </c>
      <c r="B70" s="307" t="s">
        <v>306</v>
      </c>
      <c r="C70" s="308"/>
      <c r="D70" s="113">
        <v>3.7209302325581395</v>
      </c>
      <c r="E70" s="115">
        <v>184</v>
      </c>
      <c r="F70" s="114">
        <v>226</v>
      </c>
      <c r="G70" s="114">
        <v>452</v>
      </c>
      <c r="H70" s="114">
        <v>200</v>
      </c>
      <c r="I70" s="140">
        <v>179</v>
      </c>
      <c r="J70" s="115">
        <v>5</v>
      </c>
      <c r="K70" s="116">
        <v>2.7932960893854748</v>
      </c>
    </row>
    <row r="71" spans="1:11" ht="14.1" customHeight="1" x14ac:dyDescent="0.2">
      <c r="A71" s="306"/>
      <c r="B71" s="307" t="s">
        <v>307</v>
      </c>
      <c r="C71" s="308"/>
      <c r="D71" s="113">
        <v>2.8918099089989888</v>
      </c>
      <c r="E71" s="115">
        <v>143</v>
      </c>
      <c r="F71" s="114">
        <v>148</v>
      </c>
      <c r="G71" s="114">
        <v>363</v>
      </c>
      <c r="H71" s="114">
        <v>141</v>
      </c>
      <c r="I71" s="140">
        <v>136</v>
      </c>
      <c r="J71" s="115">
        <v>7</v>
      </c>
      <c r="K71" s="116">
        <v>5.1470588235294121</v>
      </c>
    </row>
    <row r="72" spans="1:11" ht="14.1" customHeight="1" x14ac:dyDescent="0.2">
      <c r="A72" s="306">
        <v>84</v>
      </c>
      <c r="B72" s="307" t="s">
        <v>308</v>
      </c>
      <c r="C72" s="308"/>
      <c r="D72" s="113">
        <v>1.9817997977755308</v>
      </c>
      <c r="E72" s="115">
        <v>98</v>
      </c>
      <c r="F72" s="114">
        <v>64</v>
      </c>
      <c r="G72" s="114">
        <v>109</v>
      </c>
      <c r="H72" s="114">
        <v>84</v>
      </c>
      <c r="I72" s="140">
        <v>81</v>
      </c>
      <c r="J72" s="115">
        <v>17</v>
      </c>
      <c r="K72" s="116">
        <v>20.987654320987655</v>
      </c>
    </row>
    <row r="73" spans="1:11" ht="14.1" customHeight="1" x14ac:dyDescent="0.2">
      <c r="A73" s="306" t="s">
        <v>309</v>
      </c>
      <c r="B73" s="307" t="s">
        <v>310</v>
      </c>
      <c r="C73" s="308"/>
      <c r="D73" s="113">
        <v>1.1729019211324569</v>
      </c>
      <c r="E73" s="115">
        <v>58</v>
      </c>
      <c r="F73" s="114">
        <v>27</v>
      </c>
      <c r="G73" s="114">
        <v>72</v>
      </c>
      <c r="H73" s="114">
        <v>44</v>
      </c>
      <c r="I73" s="140">
        <v>46</v>
      </c>
      <c r="J73" s="115">
        <v>12</v>
      </c>
      <c r="K73" s="116">
        <v>26.086956521739129</v>
      </c>
    </row>
    <row r="74" spans="1:11" ht="14.1" customHeight="1" x14ac:dyDescent="0.2">
      <c r="A74" s="306" t="s">
        <v>311</v>
      </c>
      <c r="B74" s="307" t="s">
        <v>312</v>
      </c>
      <c r="C74" s="308"/>
      <c r="D74" s="113" t="s">
        <v>513</v>
      </c>
      <c r="E74" s="115" t="s">
        <v>513</v>
      </c>
      <c r="F74" s="114" t="s">
        <v>513</v>
      </c>
      <c r="G74" s="114">
        <v>4</v>
      </c>
      <c r="H74" s="114">
        <v>4</v>
      </c>
      <c r="I74" s="140" t="s">
        <v>513</v>
      </c>
      <c r="J74" s="115" t="s">
        <v>513</v>
      </c>
      <c r="K74" s="116" t="s">
        <v>513</v>
      </c>
    </row>
    <row r="75" spans="1:11" ht="14.1" customHeight="1" x14ac:dyDescent="0.2">
      <c r="A75" s="306" t="s">
        <v>313</v>
      </c>
      <c r="B75" s="307" t="s">
        <v>314</v>
      </c>
      <c r="C75" s="308"/>
      <c r="D75" s="113">
        <v>0.42467138523761377</v>
      </c>
      <c r="E75" s="115">
        <v>21</v>
      </c>
      <c r="F75" s="114">
        <v>19</v>
      </c>
      <c r="G75" s="114">
        <v>10</v>
      </c>
      <c r="H75" s="114">
        <v>17</v>
      </c>
      <c r="I75" s="140">
        <v>18</v>
      </c>
      <c r="J75" s="115">
        <v>3</v>
      </c>
      <c r="K75" s="116">
        <v>16.666666666666668</v>
      </c>
    </row>
    <row r="76" spans="1:11" ht="14.1" customHeight="1" x14ac:dyDescent="0.2">
      <c r="A76" s="306">
        <v>91</v>
      </c>
      <c r="B76" s="307" t="s">
        <v>315</v>
      </c>
      <c r="C76" s="308"/>
      <c r="D76" s="113">
        <v>8.0889787664307378E-2</v>
      </c>
      <c r="E76" s="115">
        <v>4</v>
      </c>
      <c r="F76" s="114">
        <v>4</v>
      </c>
      <c r="G76" s="114">
        <v>9</v>
      </c>
      <c r="H76" s="114">
        <v>6</v>
      </c>
      <c r="I76" s="140">
        <v>5</v>
      </c>
      <c r="J76" s="115">
        <v>-1</v>
      </c>
      <c r="K76" s="116">
        <v>-20</v>
      </c>
    </row>
    <row r="77" spans="1:11" ht="14.1" customHeight="1" x14ac:dyDescent="0.2">
      <c r="A77" s="306">
        <v>92</v>
      </c>
      <c r="B77" s="307" t="s">
        <v>316</v>
      </c>
      <c r="C77" s="308"/>
      <c r="D77" s="113">
        <v>0.86956521739130432</v>
      </c>
      <c r="E77" s="115">
        <v>43</v>
      </c>
      <c r="F77" s="114">
        <v>33</v>
      </c>
      <c r="G77" s="114">
        <v>35</v>
      </c>
      <c r="H77" s="114">
        <v>23</v>
      </c>
      <c r="I77" s="140">
        <v>25</v>
      </c>
      <c r="J77" s="115">
        <v>18</v>
      </c>
      <c r="K77" s="116">
        <v>72</v>
      </c>
    </row>
    <row r="78" spans="1:11" ht="14.1" customHeight="1" x14ac:dyDescent="0.2">
      <c r="A78" s="306">
        <v>93</v>
      </c>
      <c r="B78" s="307" t="s">
        <v>317</v>
      </c>
      <c r="C78" s="308"/>
      <c r="D78" s="113">
        <v>0.20222446916076844</v>
      </c>
      <c r="E78" s="115">
        <v>10</v>
      </c>
      <c r="F78" s="114">
        <v>7</v>
      </c>
      <c r="G78" s="114">
        <v>13</v>
      </c>
      <c r="H78" s="114">
        <v>6</v>
      </c>
      <c r="I78" s="140">
        <v>6</v>
      </c>
      <c r="J78" s="115">
        <v>4</v>
      </c>
      <c r="K78" s="116">
        <v>66.666666666666671</v>
      </c>
    </row>
    <row r="79" spans="1:11" ht="14.1" customHeight="1" x14ac:dyDescent="0.2">
      <c r="A79" s="306">
        <v>94</v>
      </c>
      <c r="B79" s="307" t="s">
        <v>318</v>
      </c>
      <c r="C79" s="308"/>
      <c r="D79" s="113">
        <v>0.30333670374115268</v>
      </c>
      <c r="E79" s="115">
        <v>15</v>
      </c>
      <c r="F79" s="114">
        <v>23</v>
      </c>
      <c r="G79" s="114">
        <v>22</v>
      </c>
      <c r="H79" s="114">
        <v>23</v>
      </c>
      <c r="I79" s="140">
        <v>18</v>
      </c>
      <c r="J79" s="115">
        <v>-3</v>
      </c>
      <c r="K79" s="116">
        <v>-16.666666666666668</v>
      </c>
    </row>
    <row r="80" spans="1:11" ht="14.1" customHeight="1" x14ac:dyDescent="0.2">
      <c r="A80" s="306" t="s">
        <v>319</v>
      </c>
      <c r="B80" s="307" t="s">
        <v>320</v>
      </c>
      <c r="C80" s="308"/>
      <c r="D80" s="113">
        <v>0</v>
      </c>
      <c r="E80" s="115">
        <v>0</v>
      </c>
      <c r="F80" s="114">
        <v>0</v>
      </c>
      <c r="G80" s="114">
        <v>0</v>
      </c>
      <c r="H80" s="114">
        <v>0</v>
      </c>
      <c r="I80" s="140">
        <v>0</v>
      </c>
      <c r="J80" s="115">
        <v>0</v>
      </c>
      <c r="K80" s="116">
        <v>0</v>
      </c>
    </row>
    <row r="81" spans="1:11" ht="14.1" customHeight="1" x14ac:dyDescent="0.2">
      <c r="A81" s="310" t="s">
        <v>321</v>
      </c>
      <c r="B81" s="311" t="s">
        <v>333</v>
      </c>
      <c r="C81" s="312"/>
      <c r="D81" s="125" t="s">
        <v>513</v>
      </c>
      <c r="E81" s="143" t="s">
        <v>513</v>
      </c>
      <c r="F81" s="144">
        <v>0</v>
      </c>
      <c r="G81" s="144" t="s">
        <v>513</v>
      </c>
      <c r="H81" s="144" t="s">
        <v>513</v>
      </c>
      <c r="I81" s="145">
        <v>3</v>
      </c>
      <c r="J81" s="143" t="s">
        <v>513</v>
      </c>
      <c r="K81" s="146" t="s">
        <v>513</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9" t="s">
        <v>371</v>
      </c>
      <c r="B84" s="659"/>
      <c r="C84" s="659"/>
      <c r="D84" s="659"/>
      <c r="E84" s="659"/>
      <c r="F84" s="659"/>
      <c r="G84" s="659"/>
      <c r="H84" s="659"/>
      <c r="I84" s="659"/>
      <c r="J84" s="659"/>
      <c r="K84" s="659"/>
    </row>
    <row r="85" spans="1:11" s="405" customFormat="1" ht="21" customHeight="1" x14ac:dyDescent="0.2">
      <c r="A85" s="620" t="s">
        <v>323</v>
      </c>
      <c r="B85" s="620"/>
      <c r="C85" s="620"/>
      <c r="D85" s="620"/>
      <c r="E85" s="620"/>
      <c r="F85" s="620"/>
      <c r="G85" s="620"/>
      <c r="H85" s="620"/>
      <c r="I85" s="620"/>
      <c r="J85" s="620"/>
      <c r="K85" s="620"/>
    </row>
    <row r="86" spans="1:11" ht="11.25" x14ac:dyDescent="0.2">
      <c r="A86" s="620" t="s">
        <v>365</v>
      </c>
      <c r="B86" s="620"/>
      <c r="C86" s="620"/>
      <c r="D86" s="620"/>
      <c r="E86" s="620"/>
      <c r="F86" s="620"/>
      <c r="G86" s="620"/>
      <c r="H86" s="620"/>
      <c r="I86" s="620"/>
      <c r="J86" s="620"/>
      <c r="K86" s="620"/>
    </row>
    <row r="87" spans="1:11" ht="18" customHeight="1" x14ac:dyDescent="0.2">
      <c r="A87" s="660"/>
      <c r="B87" s="620"/>
      <c r="C87" s="620"/>
      <c r="D87" s="620"/>
      <c r="E87" s="620"/>
      <c r="F87" s="620"/>
      <c r="G87" s="620"/>
      <c r="H87" s="620"/>
      <c r="I87" s="620"/>
      <c r="J87" s="620"/>
      <c r="K87" s="620"/>
    </row>
    <row r="88" spans="1:11" ht="15.95" customHeight="1" x14ac:dyDescent="0.2">
      <c r="B88" s="110"/>
      <c r="C88" s="110"/>
    </row>
  </sheetData>
  <mergeCells count="17">
    <mergeCell ref="A86:K86"/>
    <mergeCell ref="A87:K87"/>
    <mergeCell ref="A3:K3"/>
    <mergeCell ref="A4:K4"/>
    <mergeCell ref="A5:E5"/>
    <mergeCell ref="A7:C10"/>
    <mergeCell ref="D7:D10"/>
    <mergeCell ref="E7:I7"/>
    <mergeCell ref="J7:K8"/>
    <mergeCell ref="E8:E9"/>
    <mergeCell ref="F8:F9"/>
    <mergeCell ref="G8:G9"/>
    <mergeCell ref="A6:K6"/>
    <mergeCell ref="H8:H9"/>
    <mergeCell ref="I8:I9"/>
    <mergeCell ref="A84:K84"/>
    <mergeCell ref="A85:K85"/>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8"/>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372</v>
      </c>
      <c r="B3" s="571"/>
      <c r="C3" s="571"/>
      <c r="D3" s="571"/>
      <c r="E3" s="571"/>
      <c r="F3" s="571"/>
      <c r="G3" s="571"/>
      <c r="H3" s="571"/>
      <c r="I3" s="571"/>
      <c r="J3" s="571"/>
      <c r="K3" s="571"/>
    </row>
    <row r="4" spans="1:13" s="94" customFormat="1" ht="12" customHeight="1" x14ac:dyDescent="0.2">
      <c r="A4" s="409" t="s">
        <v>373</v>
      </c>
      <c r="B4" s="410"/>
      <c r="C4" s="410"/>
      <c r="D4" s="410"/>
      <c r="E4" s="410"/>
      <c r="F4" s="410"/>
      <c r="G4" s="410"/>
      <c r="H4" s="410"/>
      <c r="I4" s="410"/>
      <c r="J4" s="410"/>
      <c r="K4" s="410"/>
      <c r="L4" s="410"/>
      <c r="M4" s="410"/>
    </row>
    <row r="5" spans="1:13" s="94" customFormat="1" ht="12" customHeight="1" x14ac:dyDescent="0.2">
      <c r="A5" s="666" t="s">
        <v>374</v>
      </c>
      <c r="B5" s="666"/>
      <c r="C5" s="411"/>
      <c r="D5" s="411"/>
      <c r="E5" s="411"/>
      <c r="F5" s="412"/>
      <c r="G5" s="412"/>
      <c r="H5" s="412"/>
      <c r="I5" s="412"/>
      <c r="J5" s="412"/>
      <c r="K5" s="412"/>
      <c r="L5" s="412"/>
      <c r="M5" s="412"/>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375</v>
      </c>
      <c r="B7" s="667" t="s">
        <v>376</v>
      </c>
      <c r="C7" s="667"/>
      <c r="D7" s="667"/>
      <c r="E7" s="667"/>
      <c r="F7" s="667"/>
      <c r="G7" s="667"/>
      <c r="H7" s="668"/>
      <c r="I7" s="667" t="s">
        <v>377</v>
      </c>
      <c r="J7" s="667"/>
      <c r="K7" s="668"/>
      <c r="L7" s="663" t="s">
        <v>378</v>
      </c>
      <c r="M7" s="664"/>
    </row>
    <row r="8" spans="1:13" ht="23.85" customHeight="1" x14ac:dyDescent="0.2">
      <c r="A8" s="583"/>
      <c r="B8" s="413" t="s">
        <v>104</v>
      </c>
      <c r="C8" s="414" t="s">
        <v>106</v>
      </c>
      <c r="D8" s="414" t="s">
        <v>107</v>
      </c>
      <c r="E8" s="414" t="s">
        <v>379</v>
      </c>
      <c r="F8" s="414" t="s">
        <v>380</v>
      </c>
      <c r="G8" s="414" t="s">
        <v>108</v>
      </c>
      <c r="H8" s="415" t="s">
        <v>381</v>
      </c>
      <c r="I8" s="413" t="s">
        <v>104</v>
      </c>
      <c r="J8" s="413" t="s">
        <v>382</v>
      </c>
      <c r="K8" s="416" t="s">
        <v>383</v>
      </c>
      <c r="L8" s="417" t="s">
        <v>384</v>
      </c>
      <c r="M8" s="418" t="s">
        <v>385</v>
      </c>
    </row>
    <row r="9" spans="1:13" ht="12" customHeight="1" x14ac:dyDescent="0.2">
      <c r="A9" s="584"/>
      <c r="B9" s="100">
        <v>1</v>
      </c>
      <c r="C9" s="100">
        <v>2</v>
      </c>
      <c r="D9" s="100">
        <v>3</v>
      </c>
      <c r="E9" s="100">
        <v>4</v>
      </c>
      <c r="F9" s="100">
        <v>5</v>
      </c>
      <c r="G9" s="100">
        <v>6</v>
      </c>
      <c r="H9" s="100">
        <v>7</v>
      </c>
      <c r="I9" s="100">
        <v>8</v>
      </c>
      <c r="J9" s="100">
        <v>9</v>
      </c>
      <c r="K9" s="419">
        <v>10</v>
      </c>
      <c r="L9" s="420">
        <v>11</v>
      </c>
      <c r="M9" s="420">
        <v>12</v>
      </c>
    </row>
    <row r="10" spans="1:13" ht="15" customHeight="1" x14ac:dyDescent="0.2">
      <c r="A10" s="421" t="s">
        <v>386</v>
      </c>
      <c r="B10" s="115">
        <v>44710</v>
      </c>
      <c r="C10" s="114">
        <v>23173</v>
      </c>
      <c r="D10" s="114">
        <v>21537</v>
      </c>
      <c r="E10" s="114">
        <v>34374</v>
      </c>
      <c r="F10" s="114">
        <v>10206</v>
      </c>
      <c r="G10" s="114">
        <v>5472</v>
      </c>
      <c r="H10" s="114">
        <v>11143</v>
      </c>
      <c r="I10" s="115">
        <v>14607</v>
      </c>
      <c r="J10" s="114">
        <v>9993</v>
      </c>
      <c r="K10" s="114">
        <v>4614</v>
      </c>
      <c r="L10" s="422">
        <v>3275</v>
      </c>
      <c r="M10" s="423">
        <v>3247</v>
      </c>
    </row>
    <row r="11" spans="1:13" ht="11.1" customHeight="1" x14ac:dyDescent="0.2">
      <c r="A11" s="421" t="s">
        <v>387</v>
      </c>
      <c r="B11" s="115">
        <v>45225</v>
      </c>
      <c r="C11" s="114">
        <v>23615</v>
      </c>
      <c r="D11" s="114">
        <v>21610</v>
      </c>
      <c r="E11" s="114">
        <v>34685</v>
      </c>
      <c r="F11" s="114">
        <v>10409</v>
      </c>
      <c r="G11" s="114">
        <v>5368</v>
      </c>
      <c r="H11" s="114">
        <v>11452</v>
      </c>
      <c r="I11" s="115">
        <v>15057</v>
      </c>
      <c r="J11" s="114">
        <v>10324</v>
      </c>
      <c r="K11" s="114">
        <v>4733</v>
      </c>
      <c r="L11" s="422">
        <v>3235</v>
      </c>
      <c r="M11" s="423">
        <v>2928</v>
      </c>
    </row>
    <row r="12" spans="1:13" ht="11.1" customHeight="1" x14ac:dyDescent="0.2">
      <c r="A12" s="421" t="s">
        <v>388</v>
      </c>
      <c r="B12" s="115">
        <v>46198</v>
      </c>
      <c r="C12" s="114">
        <v>24118</v>
      </c>
      <c r="D12" s="114">
        <v>22080</v>
      </c>
      <c r="E12" s="114">
        <v>35416</v>
      </c>
      <c r="F12" s="114">
        <v>10642</v>
      </c>
      <c r="G12" s="114">
        <v>5912</v>
      </c>
      <c r="H12" s="114">
        <v>11699</v>
      </c>
      <c r="I12" s="115">
        <v>15216</v>
      </c>
      <c r="J12" s="114">
        <v>10270</v>
      </c>
      <c r="K12" s="114">
        <v>4946</v>
      </c>
      <c r="L12" s="422">
        <v>4644</v>
      </c>
      <c r="M12" s="423">
        <v>3963</v>
      </c>
    </row>
    <row r="13" spans="1:13" s="110" customFormat="1" ht="11.1" customHeight="1" x14ac:dyDescent="0.2">
      <c r="A13" s="421" t="s">
        <v>389</v>
      </c>
      <c r="B13" s="115">
        <v>45690</v>
      </c>
      <c r="C13" s="114">
        <v>23554</v>
      </c>
      <c r="D13" s="114">
        <v>22136</v>
      </c>
      <c r="E13" s="114">
        <v>34705</v>
      </c>
      <c r="F13" s="114">
        <v>10844</v>
      </c>
      <c r="G13" s="114">
        <v>5718</v>
      </c>
      <c r="H13" s="114">
        <v>11725</v>
      </c>
      <c r="I13" s="115">
        <v>15206</v>
      </c>
      <c r="J13" s="114">
        <v>10294</v>
      </c>
      <c r="K13" s="114">
        <v>4912</v>
      </c>
      <c r="L13" s="422">
        <v>2644</v>
      </c>
      <c r="M13" s="423">
        <v>3441</v>
      </c>
    </row>
    <row r="14" spans="1:13" ht="15" customHeight="1" x14ac:dyDescent="0.2">
      <c r="A14" s="421" t="s">
        <v>390</v>
      </c>
      <c r="B14" s="115">
        <v>45949</v>
      </c>
      <c r="C14" s="114">
        <v>23742</v>
      </c>
      <c r="D14" s="114">
        <v>22207</v>
      </c>
      <c r="E14" s="114">
        <v>33692</v>
      </c>
      <c r="F14" s="114">
        <v>12149</v>
      </c>
      <c r="G14" s="114">
        <v>5570</v>
      </c>
      <c r="H14" s="114">
        <v>11939</v>
      </c>
      <c r="I14" s="115">
        <v>15016</v>
      </c>
      <c r="J14" s="114">
        <v>10187</v>
      </c>
      <c r="K14" s="114">
        <v>4829</v>
      </c>
      <c r="L14" s="422">
        <v>3802</v>
      </c>
      <c r="M14" s="423">
        <v>3630</v>
      </c>
    </row>
    <row r="15" spans="1:13" ht="11.1" customHeight="1" x14ac:dyDescent="0.2">
      <c r="A15" s="421" t="s">
        <v>387</v>
      </c>
      <c r="B15" s="115">
        <v>46477</v>
      </c>
      <c r="C15" s="114">
        <v>24151</v>
      </c>
      <c r="D15" s="114">
        <v>22326</v>
      </c>
      <c r="E15" s="114">
        <v>33891</v>
      </c>
      <c r="F15" s="114">
        <v>12480</v>
      </c>
      <c r="G15" s="114">
        <v>5473</v>
      </c>
      <c r="H15" s="114">
        <v>12169</v>
      </c>
      <c r="I15" s="115">
        <v>15457</v>
      </c>
      <c r="J15" s="114">
        <v>10499</v>
      </c>
      <c r="K15" s="114">
        <v>4958</v>
      </c>
      <c r="L15" s="422">
        <v>3675</v>
      </c>
      <c r="M15" s="423">
        <v>3208</v>
      </c>
    </row>
    <row r="16" spans="1:13" ht="11.1" customHeight="1" x14ac:dyDescent="0.2">
      <c r="A16" s="421" t="s">
        <v>388</v>
      </c>
      <c r="B16" s="115">
        <v>47648</v>
      </c>
      <c r="C16" s="114">
        <v>24826</v>
      </c>
      <c r="D16" s="114">
        <v>22822</v>
      </c>
      <c r="E16" s="114">
        <v>34872</v>
      </c>
      <c r="F16" s="114">
        <v>12665</v>
      </c>
      <c r="G16" s="114">
        <v>6146</v>
      </c>
      <c r="H16" s="114">
        <v>12428</v>
      </c>
      <c r="I16" s="115">
        <v>15525</v>
      </c>
      <c r="J16" s="114">
        <v>10364</v>
      </c>
      <c r="K16" s="114">
        <v>5161</v>
      </c>
      <c r="L16" s="422">
        <v>4858</v>
      </c>
      <c r="M16" s="423">
        <v>3742</v>
      </c>
    </row>
    <row r="17" spans="1:13" s="110" customFormat="1" ht="11.1" customHeight="1" x14ac:dyDescent="0.2">
      <c r="A17" s="421" t="s">
        <v>389</v>
      </c>
      <c r="B17" s="115">
        <v>47336</v>
      </c>
      <c r="C17" s="114">
        <v>24336</v>
      </c>
      <c r="D17" s="114">
        <v>23000</v>
      </c>
      <c r="E17" s="114">
        <v>34529</v>
      </c>
      <c r="F17" s="114">
        <v>12794</v>
      </c>
      <c r="G17" s="114">
        <v>5891</v>
      </c>
      <c r="H17" s="114">
        <v>12533</v>
      </c>
      <c r="I17" s="115">
        <v>15295</v>
      </c>
      <c r="J17" s="114">
        <v>10261</v>
      </c>
      <c r="K17" s="114">
        <v>5034</v>
      </c>
      <c r="L17" s="422">
        <v>2949</v>
      </c>
      <c r="M17" s="423">
        <v>3317</v>
      </c>
    </row>
    <row r="18" spans="1:13" ht="15" customHeight="1" x14ac:dyDescent="0.2">
      <c r="A18" s="421" t="s">
        <v>391</v>
      </c>
      <c r="B18" s="115">
        <v>47909</v>
      </c>
      <c r="C18" s="114">
        <v>24634</v>
      </c>
      <c r="D18" s="114">
        <v>23275</v>
      </c>
      <c r="E18" s="114">
        <v>34703</v>
      </c>
      <c r="F18" s="114">
        <v>13196</v>
      </c>
      <c r="G18" s="114">
        <v>5759</v>
      </c>
      <c r="H18" s="114">
        <v>12813</v>
      </c>
      <c r="I18" s="115">
        <v>15091</v>
      </c>
      <c r="J18" s="114">
        <v>10175</v>
      </c>
      <c r="K18" s="114">
        <v>4916</v>
      </c>
      <c r="L18" s="422">
        <v>3925</v>
      </c>
      <c r="M18" s="423">
        <v>3511</v>
      </c>
    </row>
    <row r="19" spans="1:13" ht="11.1" customHeight="1" x14ac:dyDescent="0.2">
      <c r="A19" s="421" t="s">
        <v>387</v>
      </c>
      <c r="B19" s="115">
        <v>48284</v>
      </c>
      <c r="C19" s="114">
        <v>24963</v>
      </c>
      <c r="D19" s="114">
        <v>23321</v>
      </c>
      <c r="E19" s="114">
        <v>34817</v>
      </c>
      <c r="F19" s="114">
        <v>13457</v>
      </c>
      <c r="G19" s="114">
        <v>5610</v>
      </c>
      <c r="H19" s="114">
        <v>13120</v>
      </c>
      <c r="I19" s="115">
        <v>15493</v>
      </c>
      <c r="J19" s="114">
        <v>10419</v>
      </c>
      <c r="K19" s="114">
        <v>5074</v>
      </c>
      <c r="L19" s="422">
        <v>3626</v>
      </c>
      <c r="M19" s="423">
        <v>3332</v>
      </c>
    </row>
    <row r="20" spans="1:13" ht="11.1" customHeight="1" x14ac:dyDescent="0.2">
      <c r="A20" s="421" t="s">
        <v>388</v>
      </c>
      <c r="B20" s="115">
        <v>49447</v>
      </c>
      <c r="C20" s="114">
        <v>25538</v>
      </c>
      <c r="D20" s="114">
        <v>23909</v>
      </c>
      <c r="E20" s="114">
        <v>35651</v>
      </c>
      <c r="F20" s="114">
        <v>13783</v>
      </c>
      <c r="G20" s="114">
        <v>6177</v>
      </c>
      <c r="H20" s="114">
        <v>13419</v>
      </c>
      <c r="I20" s="115">
        <v>15618</v>
      </c>
      <c r="J20" s="114">
        <v>10337</v>
      </c>
      <c r="K20" s="114">
        <v>5281</v>
      </c>
      <c r="L20" s="422">
        <v>4867</v>
      </c>
      <c r="M20" s="423">
        <v>3934</v>
      </c>
    </row>
    <row r="21" spans="1:13" s="110" customFormat="1" ht="11.1" customHeight="1" x14ac:dyDescent="0.2">
      <c r="A21" s="421" t="s">
        <v>389</v>
      </c>
      <c r="B21" s="115">
        <v>49175</v>
      </c>
      <c r="C21" s="114">
        <v>25172</v>
      </c>
      <c r="D21" s="114">
        <v>24003</v>
      </c>
      <c r="E21" s="114">
        <v>35443</v>
      </c>
      <c r="F21" s="114">
        <v>13726</v>
      </c>
      <c r="G21" s="114">
        <v>5916</v>
      </c>
      <c r="H21" s="114">
        <v>13553</v>
      </c>
      <c r="I21" s="115">
        <v>15574</v>
      </c>
      <c r="J21" s="114">
        <v>10315</v>
      </c>
      <c r="K21" s="114">
        <v>5259</v>
      </c>
      <c r="L21" s="422">
        <v>2873</v>
      </c>
      <c r="M21" s="423">
        <v>3403</v>
      </c>
    </row>
    <row r="22" spans="1:13" ht="15" customHeight="1" x14ac:dyDescent="0.2">
      <c r="A22" s="421" t="s">
        <v>392</v>
      </c>
      <c r="B22" s="115">
        <v>49508</v>
      </c>
      <c r="C22" s="114">
        <v>25286</v>
      </c>
      <c r="D22" s="114">
        <v>24222</v>
      </c>
      <c r="E22" s="114">
        <v>35582</v>
      </c>
      <c r="F22" s="114">
        <v>13916</v>
      </c>
      <c r="G22" s="114">
        <v>5716</v>
      </c>
      <c r="H22" s="114">
        <v>13834</v>
      </c>
      <c r="I22" s="115">
        <v>15696</v>
      </c>
      <c r="J22" s="114">
        <v>10408</v>
      </c>
      <c r="K22" s="114">
        <v>5288</v>
      </c>
      <c r="L22" s="422">
        <v>3866</v>
      </c>
      <c r="M22" s="423">
        <v>3594</v>
      </c>
    </row>
    <row r="23" spans="1:13" ht="11.1" customHeight="1" x14ac:dyDescent="0.2">
      <c r="A23" s="421" t="s">
        <v>387</v>
      </c>
      <c r="B23" s="115">
        <v>50248</v>
      </c>
      <c r="C23" s="114">
        <v>25825</v>
      </c>
      <c r="D23" s="114">
        <v>24423</v>
      </c>
      <c r="E23" s="114">
        <v>35998</v>
      </c>
      <c r="F23" s="114">
        <v>14234</v>
      </c>
      <c r="G23" s="114">
        <v>5525</v>
      </c>
      <c r="H23" s="114">
        <v>14206</v>
      </c>
      <c r="I23" s="115">
        <v>16176</v>
      </c>
      <c r="J23" s="114">
        <v>10755</v>
      </c>
      <c r="K23" s="114">
        <v>5421</v>
      </c>
      <c r="L23" s="422">
        <v>3771</v>
      </c>
      <c r="M23" s="423">
        <v>3085</v>
      </c>
    </row>
    <row r="24" spans="1:13" ht="11.1" customHeight="1" x14ac:dyDescent="0.2">
      <c r="A24" s="421" t="s">
        <v>388</v>
      </c>
      <c r="B24" s="115">
        <v>51304</v>
      </c>
      <c r="C24" s="114">
        <v>26249</v>
      </c>
      <c r="D24" s="114">
        <v>25055</v>
      </c>
      <c r="E24" s="114">
        <v>36586</v>
      </c>
      <c r="F24" s="114">
        <v>14598</v>
      </c>
      <c r="G24" s="114">
        <v>6131</v>
      </c>
      <c r="H24" s="114">
        <v>14484</v>
      </c>
      <c r="I24" s="115">
        <v>16243</v>
      </c>
      <c r="J24" s="114">
        <v>10649</v>
      </c>
      <c r="K24" s="114">
        <v>5594</v>
      </c>
      <c r="L24" s="422">
        <v>4957</v>
      </c>
      <c r="M24" s="423">
        <v>4223</v>
      </c>
    </row>
    <row r="25" spans="1:13" s="110" customFormat="1" ht="11.1" customHeight="1" x14ac:dyDescent="0.2">
      <c r="A25" s="421" t="s">
        <v>389</v>
      </c>
      <c r="B25" s="115">
        <v>50960</v>
      </c>
      <c r="C25" s="114">
        <v>26002</v>
      </c>
      <c r="D25" s="114">
        <v>24958</v>
      </c>
      <c r="E25" s="114">
        <v>36260</v>
      </c>
      <c r="F25" s="114">
        <v>14581</v>
      </c>
      <c r="G25" s="114">
        <v>5815</v>
      </c>
      <c r="H25" s="114">
        <v>14655</v>
      </c>
      <c r="I25" s="115">
        <v>16051</v>
      </c>
      <c r="J25" s="114">
        <v>10627</v>
      </c>
      <c r="K25" s="114">
        <v>5424</v>
      </c>
      <c r="L25" s="422">
        <v>2946</v>
      </c>
      <c r="M25" s="423">
        <v>3479</v>
      </c>
    </row>
    <row r="26" spans="1:13" ht="15" customHeight="1" x14ac:dyDescent="0.2">
      <c r="A26" s="421" t="s">
        <v>393</v>
      </c>
      <c r="B26" s="115">
        <v>51661</v>
      </c>
      <c r="C26" s="114">
        <v>26421</v>
      </c>
      <c r="D26" s="114">
        <v>25240</v>
      </c>
      <c r="E26" s="114">
        <v>36861</v>
      </c>
      <c r="F26" s="114">
        <v>14681</v>
      </c>
      <c r="G26" s="114">
        <v>5613</v>
      </c>
      <c r="H26" s="114">
        <v>15022</v>
      </c>
      <c r="I26" s="115">
        <v>15886</v>
      </c>
      <c r="J26" s="114">
        <v>10486</v>
      </c>
      <c r="K26" s="114">
        <v>5400</v>
      </c>
      <c r="L26" s="422">
        <v>4372</v>
      </c>
      <c r="M26" s="423">
        <v>3647</v>
      </c>
    </row>
    <row r="27" spans="1:13" ht="11.1" customHeight="1" x14ac:dyDescent="0.2">
      <c r="A27" s="421" t="s">
        <v>387</v>
      </c>
      <c r="B27" s="115">
        <v>51777</v>
      </c>
      <c r="C27" s="114">
        <v>26711</v>
      </c>
      <c r="D27" s="114">
        <v>25066</v>
      </c>
      <c r="E27" s="114">
        <v>37098</v>
      </c>
      <c r="F27" s="114">
        <v>14561</v>
      </c>
      <c r="G27" s="114">
        <v>5446</v>
      </c>
      <c r="H27" s="114">
        <v>15311</v>
      </c>
      <c r="I27" s="115">
        <v>16397</v>
      </c>
      <c r="J27" s="114">
        <v>10831</v>
      </c>
      <c r="K27" s="114">
        <v>5566</v>
      </c>
      <c r="L27" s="422">
        <v>3702</v>
      </c>
      <c r="M27" s="423">
        <v>3632</v>
      </c>
    </row>
    <row r="28" spans="1:13" ht="11.1" customHeight="1" x14ac:dyDescent="0.2">
      <c r="A28" s="421" t="s">
        <v>388</v>
      </c>
      <c r="B28" s="115">
        <v>52269</v>
      </c>
      <c r="C28" s="114">
        <v>27048</v>
      </c>
      <c r="D28" s="114">
        <v>25221</v>
      </c>
      <c r="E28" s="114">
        <v>37648</v>
      </c>
      <c r="F28" s="114">
        <v>14504</v>
      </c>
      <c r="G28" s="114">
        <v>5838</v>
      </c>
      <c r="H28" s="114">
        <v>15420</v>
      </c>
      <c r="I28" s="115">
        <v>16541</v>
      </c>
      <c r="J28" s="114">
        <v>10778</v>
      </c>
      <c r="K28" s="114">
        <v>5763</v>
      </c>
      <c r="L28" s="422">
        <v>4916</v>
      </c>
      <c r="M28" s="423">
        <v>4721</v>
      </c>
    </row>
    <row r="29" spans="1:13" s="110" customFormat="1" ht="11.1" customHeight="1" x14ac:dyDescent="0.2">
      <c r="A29" s="421" t="s">
        <v>389</v>
      </c>
      <c r="B29" s="115">
        <v>51390</v>
      </c>
      <c r="C29" s="114">
        <v>26344</v>
      </c>
      <c r="D29" s="114">
        <v>25046</v>
      </c>
      <c r="E29" s="114">
        <v>36937</v>
      </c>
      <c r="F29" s="114">
        <v>14453</v>
      </c>
      <c r="G29" s="114">
        <v>5513</v>
      </c>
      <c r="H29" s="114">
        <v>15391</v>
      </c>
      <c r="I29" s="115">
        <v>16104</v>
      </c>
      <c r="J29" s="114">
        <v>10512</v>
      </c>
      <c r="K29" s="114">
        <v>5592</v>
      </c>
      <c r="L29" s="422">
        <v>2529</v>
      </c>
      <c r="M29" s="423">
        <v>3423</v>
      </c>
    </row>
    <row r="30" spans="1:13" ht="15" customHeight="1" x14ac:dyDescent="0.2">
      <c r="A30" s="421" t="s">
        <v>394</v>
      </c>
      <c r="B30" s="115">
        <v>51814</v>
      </c>
      <c r="C30" s="114">
        <v>26647</v>
      </c>
      <c r="D30" s="114">
        <v>25167</v>
      </c>
      <c r="E30" s="114">
        <v>37258</v>
      </c>
      <c r="F30" s="114">
        <v>14556</v>
      </c>
      <c r="G30" s="114">
        <v>5356</v>
      </c>
      <c r="H30" s="114">
        <v>15657</v>
      </c>
      <c r="I30" s="115">
        <v>15986</v>
      </c>
      <c r="J30" s="114">
        <v>10441</v>
      </c>
      <c r="K30" s="114">
        <v>5545</v>
      </c>
      <c r="L30" s="422">
        <v>4394</v>
      </c>
      <c r="M30" s="423">
        <v>4065</v>
      </c>
    </row>
    <row r="31" spans="1:13" ht="11.1" customHeight="1" x14ac:dyDescent="0.2">
      <c r="A31" s="421" t="s">
        <v>387</v>
      </c>
      <c r="B31" s="115">
        <v>52214</v>
      </c>
      <c r="C31" s="114">
        <v>27017</v>
      </c>
      <c r="D31" s="114">
        <v>25197</v>
      </c>
      <c r="E31" s="114">
        <v>37395</v>
      </c>
      <c r="F31" s="114">
        <v>14819</v>
      </c>
      <c r="G31" s="114">
        <v>5263</v>
      </c>
      <c r="H31" s="114">
        <v>15941</v>
      </c>
      <c r="I31" s="115">
        <v>16449</v>
      </c>
      <c r="J31" s="114">
        <v>10717</v>
      </c>
      <c r="K31" s="114">
        <v>5732</v>
      </c>
      <c r="L31" s="422">
        <v>3658</v>
      </c>
      <c r="M31" s="423">
        <v>3272</v>
      </c>
    </row>
    <row r="32" spans="1:13" ht="11.1" customHeight="1" x14ac:dyDescent="0.2">
      <c r="A32" s="421" t="s">
        <v>388</v>
      </c>
      <c r="B32" s="115">
        <v>53171</v>
      </c>
      <c r="C32" s="114">
        <v>27533</v>
      </c>
      <c r="D32" s="114">
        <v>25638</v>
      </c>
      <c r="E32" s="114">
        <v>38045</v>
      </c>
      <c r="F32" s="114">
        <v>15126</v>
      </c>
      <c r="G32" s="114">
        <v>5806</v>
      </c>
      <c r="H32" s="114">
        <v>16189</v>
      </c>
      <c r="I32" s="115">
        <v>16680</v>
      </c>
      <c r="J32" s="114">
        <v>10712</v>
      </c>
      <c r="K32" s="114">
        <v>5968</v>
      </c>
      <c r="L32" s="422">
        <v>5086</v>
      </c>
      <c r="M32" s="423">
        <v>4425</v>
      </c>
    </row>
    <row r="33" spans="1:13" s="110" customFormat="1" ht="11.1" customHeight="1" x14ac:dyDescent="0.2">
      <c r="A33" s="421" t="s">
        <v>389</v>
      </c>
      <c r="B33" s="115">
        <v>52647</v>
      </c>
      <c r="C33" s="114">
        <v>27012</v>
      </c>
      <c r="D33" s="114">
        <v>25635</v>
      </c>
      <c r="E33" s="114">
        <v>37547</v>
      </c>
      <c r="F33" s="114">
        <v>15100</v>
      </c>
      <c r="G33" s="114">
        <v>5589</v>
      </c>
      <c r="H33" s="114">
        <v>16208</v>
      </c>
      <c r="I33" s="115">
        <v>16362</v>
      </c>
      <c r="J33" s="114">
        <v>10521</v>
      </c>
      <c r="K33" s="114">
        <v>5841</v>
      </c>
      <c r="L33" s="422">
        <v>2996</v>
      </c>
      <c r="M33" s="423">
        <v>3630</v>
      </c>
    </row>
    <row r="34" spans="1:13" ht="15" customHeight="1" x14ac:dyDescent="0.2">
      <c r="A34" s="421" t="s">
        <v>395</v>
      </c>
      <c r="B34" s="115">
        <v>53161</v>
      </c>
      <c r="C34" s="114">
        <v>27286</v>
      </c>
      <c r="D34" s="114">
        <v>25875</v>
      </c>
      <c r="E34" s="114">
        <v>37838</v>
      </c>
      <c r="F34" s="114">
        <v>15323</v>
      </c>
      <c r="G34" s="114">
        <v>5488</v>
      </c>
      <c r="H34" s="114">
        <v>16529</v>
      </c>
      <c r="I34" s="115">
        <v>16316</v>
      </c>
      <c r="J34" s="114">
        <v>10449</v>
      </c>
      <c r="K34" s="114">
        <v>5867</v>
      </c>
      <c r="L34" s="422">
        <v>4388</v>
      </c>
      <c r="M34" s="423">
        <v>3918</v>
      </c>
    </row>
    <row r="35" spans="1:13" ht="11.1" customHeight="1" x14ac:dyDescent="0.2">
      <c r="A35" s="421" t="s">
        <v>387</v>
      </c>
      <c r="B35" s="115">
        <v>53795</v>
      </c>
      <c r="C35" s="114">
        <v>27745</v>
      </c>
      <c r="D35" s="114">
        <v>26050</v>
      </c>
      <c r="E35" s="114">
        <v>38213</v>
      </c>
      <c r="F35" s="114">
        <v>15582</v>
      </c>
      <c r="G35" s="114">
        <v>5377</v>
      </c>
      <c r="H35" s="114">
        <v>16947</v>
      </c>
      <c r="I35" s="115">
        <v>16958</v>
      </c>
      <c r="J35" s="114">
        <v>10883</v>
      </c>
      <c r="K35" s="114">
        <v>6075</v>
      </c>
      <c r="L35" s="422">
        <v>3785</v>
      </c>
      <c r="M35" s="423">
        <v>3167</v>
      </c>
    </row>
    <row r="36" spans="1:13" ht="11.1" customHeight="1" x14ac:dyDescent="0.2">
      <c r="A36" s="421" t="s">
        <v>388</v>
      </c>
      <c r="B36" s="115">
        <v>54381</v>
      </c>
      <c r="C36" s="114">
        <v>28121</v>
      </c>
      <c r="D36" s="114">
        <v>26260</v>
      </c>
      <c r="E36" s="114">
        <v>38724</v>
      </c>
      <c r="F36" s="114">
        <v>15657</v>
      </c>
      <c r="G36" s="114">
        <v>5871</v>
      </c>
      <c r="H36" s="114">
        <v>17158</v>
      </c>
      <c r="I36" s="115">
        <v>16941</v>
      </c>
      <c r="J36" s="114">
        <v>10599</v>
      </c>
      <c r="K36" s="114">
        <v>6342</v>
      </c>
      <c r="L36" s="422">
        <v>4988</v>
      </c>
      <c r="M36" s="423">
        <v>4433</v>
      </c>
    </row>
    <row r="37" spans="1:13" s="110" customFormat="1" ht="11.1" customHeight="1" x14ac:dyDescent="0.2">
      <c r="A37" s="421" t="s">
        <v>389</v>
      </c>
      <c r="B37" s="115">
        <v>54006</v>
      </c>
      <c r="C37" s="114">
        <v>27805</v>
      </c>
      <c r="D37" s="114">
        <v>26201</v>
      </c>
      <c r="E37" s="114">
        <v>38158</v>
      </c>
      <c r="F37" s="114">
        <v>15848</v>
      </c>
      <c r="G37" s="114">
        <v>5588</v>
      </c>
      <c r="H37" s="114">
        <v>17230</v>
      </c>
      <c r="I37" s="115">
        <v>16639</v>
      </c>
      <c r="J37" s="114">
        <v>10448</v>
      </c>
      <c r="K37" s="114">
        <v>6191</v>
      </c>
      <c r="L37" s="422">
        <v>3426</v>
      </c>
      <c r="M37" s="423">
        <v>3879</v>
      </c>
    </row>
    <row r="38" spans="1:13" ht="15" customHeight="1" x14ac:dyDescent="0.2">
      <c r="A38" s="424" t="s">
        <v>396</v>
      </c>
      <c r="B38" s="115">
        <v>54191</v>
      </c>
      <c r="C38" s="114">
        <v>28079</v>
      </c>
      <c r="D38" s="114">
        <v>26112</v>
      </c>
      <c r="E38" s="114">
        <v>38267</v>
      </c>
      <c r="F38" s="114">
        <v>15924</v>
      </c>
      <c r="G38" s="114">
        <v>5406</v>
      </c>
      <c r="H38" s="114">
        <v>17432</v>
      </c>
      <c r="I38" s="115">
        <v>16484</v>
      </c>
      <c r="J38" s="114">
        <v>10385</v>
      </c>
      <c r="K38" s="114">
        <v>6099</v>
      </c>
      <c r="L38" s="422">
        <v>4490</v>
      </c>
      <c r="M38" s="423">
        <v>4376</v>
      </c>
    </row>
    <row r="39" spans="1:13" ht="11.1" customHeight="1" x14ac:dyDescent="0.2">
      <c r="A39" s="421" t="s">
        <v>387</v>
      </c>
      <c r="B39" s="115">
        <v>54288</v>
      </c>
      <c r="C39" s="114">
        <v>28155</v>
      </c>
      <c r="D39" s="114">
        <v>26133</v>
      </c>
      <c r="E39" s="114">
        <v>38116</v>
      </c>
      <c r="F39" s="114">
        <v>16172</v>
      </c>
      <c r="G39" s="114">
        <v>5251</v>
      </c>
      <c r="H39" s="114">
        <v>17696</v>
      </c>
      <c r="I39" s="115">
        <v>17060</v>
      </c>
      <c r="J39" s="114">
        <v>10678</v>
      </c>
      <c r="K39" s="114">
        <v>6382</v>
      </c>
      <c r="L39" s="422">
        <v>3848</v>
      </c>
      <c r="M39" s="423">
        <v>3747</v>
      </c>
    </row>
    <row r="40" spans="1:13" ht="11.1" customHeight="1" x14ac:dyDescent="0.2">
      <c r="A40" s="424" t="s">
        <v>388</v>
      </c>
      <c r="B40" s="115">
        <v>55284</v>
      </c>
      <c r="C40" s="114">
        <v>28665</v>
      </c>
      <c r="D40" s="114">
        <v>26619</v>
      </c>
      <c r="E40" s="114">
        <v>38928</v>
      </c>
      <c r="F40" s="114">
        <v>16356</v>
      </c>
      <c r="G40" s="114">
        <v>5816</v>
      </c>
      <c r="H40" s="114">
        <v>17920</v>
      </c>
      <c r="I40" s="115">
        <v>17170</v>
      </c>
      <c r="J40" s="114">
        <v>10606</v>
      </c>
      <c r="K40" s="114">
        <v>6564</v>
      </c>
      <c r="L40" s="422">
        <v>5641</v>
      </c>
      <c r="M40" s="423">
        <v>4815</v>
      </c>
    </row>
    <row r="41" spans="1:13" s="110" customFormat="1" ht="11.1" customHeight="1" x14ac:dyDescent="0.2">
      <c r="A41" s="421" t="s">
        <v>389</v>
      </c>
      <c r="B41" s="115">
        <v>54921</v>
      </c>
      <c r="C41" s="114">
        <v>28187</v>
      </c>
      <c r="D41" s="114">
        <v>26734</v>
      </c>
      <c r="E41" s="114">
        <v>38459</v>
      </c>
      <c r="F41" s="114">
        <v>16462</v>
      </c>
      <c r="G41" s="114">
        <v>5526</v>
      </c>
      <c r="H41" s="114">
        <v>17959</v>
      </c>
      <c r="I41" s="115">
        <v>16773</v>
      </c>
      <c r="J41" s="114">
        <v>10359</v>
      </c>
      <c r="K41" s="114">
        <v>6414</v>
      </c>
      <c r="L41" s="422">
        <v>3591</v>
      </c>
      <c r="M41" s="423">
        <v>4655</v>
      </c>
    </row>
    <row r="42" spans="1:13" ht="15" customHeight="1" x14ac:dyDescent="0.2">
      <c r="A42" s="421" t="s">
        <v>397</v>
      </c>
      <c r="B42" s="115">
        <v>55874</v>
      </c>
      <c r="C42" s="114">
        <v>28810</v>
      </c>
      <c r="D42" s="114">
        <v>27064</v>
      </c>
      <c r="E42" s="114">
        <v>39146</v>
      </c>
      <c r="F42" s="114">
        <v>16728</v>
      </c>
      <c r="G42" s="114">
        <v>5480</v>
      </c>
      <c r="H42" s="114">
        <v>18453</v>
      </c>
      <c r="I42" s="115">
        <v>16907</v>
      </c>
      <c r="J42" s="114">
        <v>10380</v>
      </c>
      <c r="K42" s="114">
        <v>6527</v>
      </c>
      <c r="L42" s="422">
        <v>6956</v>
      </c>
      <c r="M42" s="423">
        <v>6168</v>
      </c>
    </row>
    <row r="43" spans="1:13" ht="11.1" customHeight="1" x14ac:dyDescent="0.2">
      <c r="A43" s="421" t="s">
        <v>387</v>
      </c>
      <c r="B43" s="115">
        <v>56257</v>
      </c>
      <c r="C43" s="114">
        <v>29234</v>
      </c>
      <c r="D43" s="114">
        <v>27023</v>
      </c>
      <c r="E43" s="114">
        <v>39401</v>
      </c>
      <c r="F43" s="114">
        <v>16856</v>
      </c>
      <c r="G43" s="114">
        <v>5346</v>
      </c>
      <c r="H43" s="114">
        <v>18778</v>
      </c>
      <c r="I43" s="115">
        <v>17620</v>
      </c>
      <c r="J43" s="114">
        <v>10774</v>
      </c>
      <c r="K43" s="114">
        <v>6846</v>
      </c>
      <c r="L43" s="422">
        <v>4324</v>
      </c>
      <c r="M43" s="423">
        <v>4099</v>
      </c>
    </row>
    <row r="44" spans="1:13" ht="11.1" customHeight="1" x14ac:dyDescent="0.2">
      <c r="A44" s="421" t="s">
        <v>388</v>
      </c>
      <c r="B44" s="115">
        <v>57223</v>
      </c>
      <c r="C44" s="114">
        <v>29510</v>
      </c>
      <c r="D44" s="114">
        <v>27713</v>
      </c>
      <c r="E44" s="114">
        <v>40165</v>
      </c>
      <c r="F44" s="114">
        <v>17058</v>
      </c>
      <c r="G44" s="114">
        <v>5936</v>
      </c>
      <c r="H44" s="114">
        <v>18967</v>
      </c>
      <c r="I44" s="115">
        <v>17577</v>
      </c>
      <c r="J44" s="114">
        <v>10494</v>
      </c>
      <c r="K44" s="114">
        <v>7083</v>
      </c>
      <c r="L44" s="422">
        <v>5811</v>
      </c>
      <c r="M44" s="423">
        <v>4967</v>
      </c>
    </row>
    <row r="45" spans="1:13" s="110" customFormat="1" ht="11.1" customHeight="1" x14ac:dyDescent="0.2">
      <c r="A45" s="421" t="s">
        <v>389</v>
      </c>
      <c r="B45" s="115">
        <v>56656</v>
      </c>
      <c r="C45" s="114">
        <v>29073</v>
      </c>
      <c r="D45" s="114">
        <v>27583</v>
      </c>
      <c r="E45" s="114">
        <v>39604</v>
      </c>
      <c r="F45" s="114">
        <v>17052</v>
      </c>
      <c r="G45" s="114">
        <v>5677</v>
      </c>
      <c r="H45" s="114">
        <v>18907</v>
      </c>
      <c r="I45" s="115">
        <v>17442</v>
      </c>
      <c r="J45" s="114">
        <v>10417</v>
      </c>
      <c r="K45" s="114">
        <v>7025</v>
      </c>
      <c r="L45" s="422">
        <v>3449</v>
      </c>
      <c r="M45" s="423">
        <v>4113</v>
      </c>
    </row>
    <row r="46" spans="1:13" ht="15" customHeight="1" x14ac:dyDescent="0.2">
      <c r="A46" s="421" t="s">
        <v>398</v>
      </c>
      <c r="B46" s="115">
        <v>57038</v>
      </c>
      <c r="C46" s="114">
        <v>29270</v>
      </c>
      <c r="D46" s="114">
        <v>27768</v>
      </c>
      <c r="E46" s="114">
        <v>39864</v>
      </c>
      <c r="F46" s="114">
        <v>17174</v>
      </c>
      <c r="G46" s="114">
        <v>5563</v>
      </c>
      <c r="H46" s="114">
        <v>19194</v>
      </c>
      <c r="I46" s="115">
        <v>17413</v>
      </c>
      <c r="J46" s="114">
        <v>10355</v>
      </c>
      <c r="K46" s="114">
        <v>7058</v>
      </c>
      <c r="L46" s="422">
        <v>4745</v>
      </c>
      <c r="M46" s="423">
        <v>4357</v>
      </c>
    </row>
    <row r="47" spans="1:13" ht="11.1" customHeight="1" x14ac:dyDescent="0.2">
      <c r="A47" s="421" t="s">
        <v>387</v>
      </c>
      <c r="B47" s="115">
        <v>57507</v>
      </c>
      <c r="C47" s="114">
        <v>29721</v>
      </c>
      <c r="D47" s="114">
        <v>27786</v>
      </c>
      <c r="E47" s="114">
        <v>40084</v>
      </c>
      <c r="F47" s="114">
        <v>17423</v>
      </c>
      <c r="G47" s="114">
        <v>5377</v>
      </c>
      <c r="H47" s="114">
        <v>19440</v>
      </c>
      <c r="I47" s="115">
        <v>17868</v>
      </c>
      <c r="J47" s="114">
        <v>10567</v>
      </c>
      <c r="K47" s="114">
        <v>7301</v>
      </c>
      <c r="L47" s="422">
        <v>4680</v>
      </c>
      <c r="M47" s="423">
        <v>4253</v>
      </c>
    </row>
    <row r="48" spans="1:13" ht="11.1" customHeight="1" x14ac:dyDescent="0.2">
      <c r="A48" s="421" t="s">
        <v>388</v>
      </c>
      <c r="B48" s="115">
        <v>58501</v>
      </c>
      <c r="C48" s="114">
        <v>30243</v>
      </c>
      <c r="D48" s="114">
        <v>28258</v>
      </c>
      <c r="E48" s="114">
        <v>40874</v>
      </c>
      <c r="F48" s="114">
        <v>17627</v>
      </c>
      <c r="G48" s="114">
        <v>5958</v>
      </c>
      <c r="H48" s="114">
        <v>19620</v>
      </c>
      <c r="I48" s="115">
        <v>18017</v>
      </c>
      <c r="J48" s="114">
        <v>10479</v>
      </c>
      <c r="K48" s="114">
        <v>7538</v>
      </c>
      <c r="L48" s="422">
        <v>6007</v>
      </c>
      <c r="M48" s="423">
        <v>5151</v>
      </c>
    </row>
    <row r="49" spans="1:17" s="110" customFormat="1" ht="11.1" customHeight="1" x14ac:dyDescent="0.2">
      <c r="A49" s="421" t="s">
        <v>389</v>
      </c>
      <c r="B49" s="115">
        <v>58005</v>
      </c>
      <c r="C49" s="114">
        <v>29897</v>
      </c>
      <c r="D49" s="114">
        <v>28108</v>
      </c>
      <c r="E49" s="114">
        <v>40301</v>
      </c>
      <c r="F49" s="114">
        <v>17704</v>
      </c>
      <c r="G49" s="114">
        <v>5666</v>
      </c>
      <c r="H49" s="114">
        <v>19631</v>
      </c>
      <c r="I49" s="115">
        <v>17676</v>
      </c>
      <c r="J49" s="114">
        <v>10312</v>
      </c>
      <c r="K49" s="114">
        <v>7364</v>
      </c>
      <c r="L49" s="422">
        <v>3981</v>
      </c>
      <c r="M49" s="423">
        <v>4647</v>
      </c>
    </row>
    <row r="50" spans="1:17" ht="15" customHeight="1" x14ac:dyDescent="0.2">
      <c r="A50" s="421" t="s">
        <v>399</v>
      </c>
      <c r="B50" s="143">
        <v>58242</v>
      </c>
      <c r="C50" s="144">
        <v>30256</v>
      </c>
      <c r="D50" s="144">
        <v>27986</v>
      </c>
      <c r="E50" s="144">
        <v>40769</v>
      </c>
      <c r="F50" s="144">
        <v>17473</v>
      </c>
      <c r="G50" s="144">
        <v>5528</v>
      </c>
      <c r="H50" s="144">
        <v>19826</v>
      </c>
      <c r="I50" s="143">
        <v>17029</v>
      </c>
      <c r="J50" s="144">
        <v>10036</v>
      </c>
      <c r="K50" s="144">
        <v>6993</v>
      </c>
      <c r="L50" s="425">
        <v>5389</v>
      </c>
      <c r="M50" s="426">
        <v>4945</v>
      </c>
    </row>
    <row r="51" spans="1:17" ht="11.25" customHeight="1" x14ac:dyDescent="0.2">
      <c r="A51" s="427"/>
      <c r="B51" s="428"/>
      <c r="C51" s="429"/>
      <c r="D51" s="429"/>
      <c r="E51" s="429"/>
      <c r="F51" s="429"/>
      <c r="G51" s="429"/>
      <c r="H51" s="429"/>
      <c r="I51" s="429"/>
      <c r="J51" s="430"/>
      <c r="K51" s="269"/>
      <c r="L51" s="429"/>
      <c r="M51" s="431" t="s">
        <v>45</v>
      </c>
    </row>
    <row r="52" spans="1:17" ht="18" customHeight="1" x14ac:dyDescent="0.2">
      <c r="A52" s="669" t="s">
        <v>400</v>
      </c>
      <c r="B52" s="669"/>
      <c r="C52" s="669"/>
      <c r="D52" s="669"/>
      <c r="E52" s="669"/>
      <c r="F52" s="669"/>
      <c r="G52" s="669"/>
      <c r="H52" s="669"/>
      <c r="I52" s="669"/>
      <c r="J52" s="669"/>
      <c r="K52" s="669"/>
      <c r="L52" s="669"/>
      <c r="M52" s="669"/>
    </row>
    <row r="53" spans="1:17" ht="38.1" customHeight="1" x14ac:dyDescent="0.2">
      <c r="A53" s="670" t="s">
        <v>401</v>
      </c>
      <c r="B53" s="670"/>
      <c r="C53" s="670"/>
      <c r="D53" s="670"/>
      <c r="E53" s="670"/>
      <c r="F53" s="670"/>
      <c r="G53" s="670"/>
      <c r="H53" s="670"/>
      <c r="I53" s="670"/>
      <c r="J53" s="670"/>
      <c r="K53" s="670"/>
      <c r="L53" s="670"/>
      <c r="M53" s="670"/>
    </row>
    <row r="54" spans="1:17" s="151" customFormat="1" ht="9" x14ac:dyDescent="0.15">
      <c r="A54" s="671" t="s">
        <v>323</v>
      </c>
      <c r="B54" s="671"/>
      <c r="C54" s="671"/>
      <c r="D54" s="671"/>
      <c r="E54" s="671"/>
      <c r="F54" s="671"/>
      <c r="G54" s="671"/>
      <c r="H54" s="671"/>
      <c r="I54" s="671"/>
      <c r="J54" s="671"/>
      <c r="K54" s="671"/>
      <c r="L54" s="671"/>
      <c r="M54" s="671"/>
    </row>
    <row r="55" spans="1:17" s="151" customFormat="1" ht="20.25" customHeight="1" x14ac:dyDescent="0.15">
      <c r="A55" s="672"/>
      <c r="B55" s="673"/>
      <c r="C55" s="673"/>
      <c r="D55" s="673"/>
      <c r="E55" s="673"/>
      <c r="F55" s="673"/>
      <c r="G55" s="673"/>
      <c r="H55" s="673"/>
      <c r="I55" s="673"/>
      <c r="J55" s="673"/>
      <c r="K55" s="673"/>
      <c r="L55" s="221"/>
      <c r="M55" s="221"/>
    </row>
    <row r="56" spans="1:17" s="151" customFormat="1" ht="18" customHeight="1" x14ac:dyDescent="0.2">
      <c r="A56" s="674" t="s">
        <v>522</v>
      </c>
      <c r="B56" s="675"/>
      <c r="C56" s="675"/>
      <c r="D56" s="675"/>
      <c r="E56" s="675"/>
      <c r="F56" s="675"/>
      <c r="G56" s="675"/>
      <c r="H56" s="675"/>
      <c r="I56" s="675"/>
      <c r="J56" s="675"/>
      <c r="K56" s="675"/>
    </row>
    <row r="57" spans="1:17" s="151" customFormat="1" ht="11.25" customHeight="1" x14ac:dyDescent="0.2">
      <c r="A57" s="665"/>
      <c r="B57" s="665"/>
      <c r="C57" s="665"/>
      <c r="D57" s="665"/>
      <c r="E57" s="665"/>
      <c r="F57" s="665"/>
      <c r="G57" s="665"/>
      <c r="H57" s="665"/>
      <c r="I57" s="665"/>
      <c r="J57" s="665"/>
      <c r="L57" s="219"/>
      <c r="N57" s="219"/>
      <c r="O57" s="219"/>
      <c r="P57" s="219"/>
      <c r="Q57" s="219"/>
    </row>
    <row r="58" spans="1:17" ht="12.75" customHeight="1" x14ac:dyDescent="0.2">
      <c r="A58" s="432"/>
      <c r="B58" s="433"/>
      <c r="C58" s="434"/>
      <c r="D58" s="434"/>
      <c r="E58" s="434"/>
      <c r="F58" s="434"/>
      <c r="G58" s="434"/>
      <c r="H58" s="434"/>
      <c r="I58" s="434"/>
      <c r="J58" s="435"/>
      <c r="L58" s="434"/>
      <c r="N58" s="226"/>
      <c r="O58" s="226"/>
      <c r="P58" s="226"/>
      <c r="Q58" s="226"/>
    </row>
    <row r="59" spans="1:17" ht="12.75" customHeight="1" x14ac:dyDescent="0.2">
      <c r="A59" s="436"/>
      <c r="B59" s="433"/>
      <c r="C59" s="434"/>
      <c r="D59" s="434"/>
      <c r="E59" s="434"/>
      <c r="F59" s="434"/>
      <c r="G59" s="434"/>
      <c r="H59" s="434"/>
      <c r="I59" s="434"/>
      <c r="J59" s="435"/>
      <c r="L59" s="434"/>
    </row>
    <row r="60" spans="1:17" ht="12.75" customHeight="1" x14ac:dyDescent="0.2">
      <c r="A60" s="437"/>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8"/>
    </row>
    <row r="68" spans="1:13" ht="15.95" customHeight="1" x14ac:dyDescent="0.2">
      <c r="A68" s="438"/>
    </row>
    <row r="70" spans="1:13" ht="15.95" customHeight="1" x14ac:dyDescent="0.2">
      <c r="K70" s="439"/>
      <c r="M70" s="439"/>
    </row>
    <row r="71" spans="1:13" ht="15.95" customHeight="1" x14ac:dyDescent="0.2">
      <c r="K71" s="439"/>
      <c r="M71" s="439"/>
    </row>
    <row r="72" spans="1:13" ht="15.95" customHeight="1" x14ac:dyDescent="0.2">
      <c r="A72" s="438"/>
      <c r="K72" s="439"/>
      <c r="M72" s="439"/>
    </row>
    <row r="76" spans="1:13" ht="15.95" customHeight="1" x14ac:dyDescent="0.2">
      <c r="A76" s="438"/>
    </row>
    <row r="80" spans="1:13" ht="15.95" customHeight="1" x14ac:dyDescent="0.2">
      <c r="A80" s="438"/>
    </row>
    <row r="84" spans="1:1" ht="15.95" customHeight="1" x14ac:dyDescent="0.2">
      <c r="A84" s="438"/>
    </row>
    <row r="88" spans="1:1" ht="15.95" customHeight="1" x14ac:dyDescent="0.2">
      <c r="A88" s="438"/>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5" customWidth="1"/>
    <col min="2" max="2" width="78" style="445" customWidth="1"/>
    <col min="3" max="6" width="102.75" style="445" customWidth="1"/>
    <col min="7" max="256" width="11" style="445"/>
    <col min="257" max="257" width="2" style="445" customWidth="1"/>
    <col min="258" max="258" width="78" style="445" customWidth="1"/>
    <col min="259" max="262" width="102.75" style="445" customWidth="1"/>
    <col min="263" max="512" width="11" style="445"/>
    <col min="513" max="513" width="2" style="445" customWidth="1"/>
    <col min="514" max="514" width="78" style="445" customWidth="1"/>
    <col min="515" max="518" width="102.75" style="445" customWidth="1"/>
    <col min="519" max="768" width="11" style="445"/>
    <col min="769" max="769" width="2" style="445" customWidth="1"/>
    <col min="770" max="770" width="78" style="445" customWidth="1"/>
    <col min="771" max="774" width="102.75" style="445" customWidth="1"/>
    <col min="775" max="1024" width="11" style="445"/>
    <col min="1025" max="1025" width="2" style="445" customWidth="1"/>
    <col min="1026" max="1026" width="78" style="445" customWidth="1"/>
    <col min="1027" max="1030" width="102.75" style="445" customWidth="1"/>
    <col min="1031" max="1280" width="11" style="445"/>
    <col min="1281" max="1281" width="2" style="445" customWidth="1"/>
    <col min="1282" max="1282" width="78" style="445" customWidth="1"/>
    <col min="1283" max="1286" width="102.75" style="445" customWidth="1"/>
    <col min="1287" max="1536" width="11" style="445"/>
    <col min="1537" max="1537" width="2" style="445" customWidth="1"/>
    <col min="1538" max="1538" width="78" style="445" customWidth="1"/>
    <col min="1539" max="1542" width="102.75" style="445" customWidth="1"/>
    <col min="1543" max="1792" width="11" style="445"/>
    <col min="1793" max="1793" width="2" style="445" customWidth="1"/>
    <col min="1794" max="1794" width="78" style="445" customWidth="1"/>
    <col min="1795" max="1798" width="102.75" style="445" customWidth="1"/>
    <col min="1799" max="2048" width="11" style="445"/>
    <col min="2049" max="2049" width="2" style="445" customWidth="1"/>
    <col min="2050" max="2050" width="78" style="445" customWidth="1"/>
    <col min="2051" max="2054" width="102.75" style="445" customWidth="1"/>
    <col min="2055" max="2304" width="11" style="445"/>
    <col min="2305" max="2305" width="2" style="445" customWidth="1"/>
    <col min="2306" max="2306" width="78" style="445" customWidth="1"/>
    <col min="2307" max="2310" width="102.75" style="445" customWidth="1"/>
    <col min="2311" max="2560" width="11" style="445"/>
    <col min="2561" max="2561" width="2" style="445" customWidth="1"/>
    <col min="2562" max="2562" width="78" style="445" customWidth="1"/>
    <col min="2563" max="2566" width="102.75" style="445" customWidth="1"/>
    <col min="2567" max="2816" width="11" style="445"/>
    <col min="2817" max="2817" width="2" style="445" customWidth="1"/>
    <col min="2818" max="2818" width="78" style="445" customWidth="1"/>
    <col min="2819" max="2822" width="102.75" style="445" customWidth="1"/>
    <col min="2823" max="3072" width="11" style="445"/>
    <col min="3073" max="3073" width="2" style="445" customWidth="1"/>
    <col min="3074" max="3074" width="78" style="445" customWidth="1"/>
    <col min="3075" max="3078" width="102.75" style="445" customWidth="1"/>
    <col min="3079" max="3328" width="11" style="445"/>
    <col min="3329" max="3329" width="2" style="445" customWidth="1"/>
    <col min="3330" max="3330" width="78" style="445" customWidth="1"/>
    <col min="3331" max="3334" width="102.75" style="445" customWidth="1"/>
    <col min="3335" max="3584" width="11" style="445"/>
    <col min="3585" max="3585" width="2" style="445" customWidth="1"/>
    <col min="3586" max="3586" width="78" style="445" customWidth="1"/>
    <col min="3587" max="3590" width="102.75" style="445" customWidth="1"/>
    <col min="3591" max="3840" width="11" style="445"/>
    <col min="3841" max="3841" width="2" style="445" customWidth="1"/>
    <col min="3842" max="3842" width="78" style="445" customWidth="1"/>
    <col min="3843" max="3846" width="102.75" style="445" customWidth="1"/>
    <col min="3847" max="4096" width="11" style="445"/>
    <col min="4097" max="4097" width="2" style="445" customWidth="1"/>
    <col min="4098" max="4098" width="78" style="445" customWidth="1"/>
    <col min="4099" max="4102" width="102.75" style="445" customWidth="1"/>
    <col min="4103" max="4352" width="11" style="445"/>
    <col min="4353" max="4353" width="2" style="445" customWidth="1"/>
    <col min="4354" max="4354" width="78" style="445" customWidth="1"/>
    <col min="4355" max="4358" width="102.75" style="445" customWidth="1"/>
    <col min="4359" max="4608" width="11" style="445"/>
    <col min="4609" max="4609" width="2" style="445" customWidth="1"/>
    <col min="4610" max="4610" width="78" style="445" customWidth="1"/>
    <col min="4611" max="4614" width="102.75" style="445" customWidth="1"/>
    <col min="4615" max="4864" width="11" style="445"/>
    <col min="4865" max="4865" width="2" style="445" customWidth="1"/>
    <col min="4866" max="4866" width="78" style="445" customWidth="1"/>
    <col min="4867" max="4870" width="102.75" style="445" customWidth="1"/>
    <col min="4871" max="5120" width="11" style="445"/>
    <col min="5121" max="5121" width="2" style="445" customWidth="1"/>
    <col min="5122" max="5122" width="78" style="445" customWidth="1"/>
    <col min="5123" max="5126" width="102.75" style="445" customWidth="1"/>
    <col min="5127" max="5376" width="11" style="445"/>
    <col min="5377" max="5377" width="2" style="445" customWidth="1"/>
    <col min="5378" max="5378" width="78" style="445" customWidth="1"/>
    <col min="5379" max="5382" width="102.75" style="445" customWidth="1"/>
    <col min="5383" max="5632" width="11" style="445"/>
    <col min="5633" max="5633" width="2" style="445" customWidth="1"/>
    <col min="5634" max="5634" width="78" style="445" customWidth="1"/>
    <col min="5635" max="5638" width="102.75" style="445" customWidth="1"/>
    <col min="5639" max="5888" width="11" style="445"/>
    <col min="5889" max="5889" width="2" style="445" customWidth="1"/>
    <col min="5890" max="5890" width="78" style="445" customWidth="1"/>
    <col min="5891" max="5894" width="102.75" style="445" customWidth="1"/>
    <col min="5895" max="6144" width="11" style="445"/>
    <col min="6145" max="6145" width="2" style="445" customWidth="1"/>
    <col min="6146" max="6146" width="78" style="445" customWidth="1"/>
    <col min="6147" max="6150" width="102.75" style="445" customWidth="1"/>
    <col min="6151" max="6400" width="11" style="445"/>
    <col min="6401" max="6401" width="2" style="445" customWidth="1"/>
    <col min="6402" max="6402" width="78" style="445" customWidth="1"/>
    <col min="6403" max="6406" width="102.75" style="445" customWidth="1"/>
    <col min="6407" max="6656" width="11" style="445"/>
    <col min="6657" max="6657" width="2" style="445" customWidth="1"/>
    <col min="6658" max="6658" width="78" style="445" customWidth="1"/>
    <col min="6659" max="6662" width="102.75" style="445" customWidth="1"/>
    <col min="6663" max="6912" width="11" style="445"/>
    <col min="6913" max="6913" width="2" style="445" customWidth="1"/>
    <col min="6914" max="6914" width="78" style="445" customWidth="1"/>
    <col min="6915" max="6918" width="102.75" style="445" customWidth="1"/>
    <col min="6919" max="7168" width="11" style="445"/>
    <col min="7169" max="7169" width="2" style="445" customWidth="1"/>
    <col min="7170" max="7170" width="78" style="445" customWidth="1"/>
    <col min="7171" max="7174" width="102.75" style="445" customWidth="1"/>
    <col min="7175" max="7424" width="11" style="445"/>
    <col min="7425" max="7425" width="2" style="445" customWidth="1"/>
    <col min="7426" max="7426" width="78" style="445" customWidth="1"/>
    <col min="7427" max="7430" width="102.75" style="445" customWidth="1"/>
    <col min="7431" max="7680" width="11" style="445"/>
    <col min="7681" max="7681" width="2" style="445" customWidth="1"/>
    <col min="7682" max="7682" width="78" style="445" customWidth="1"/>
    <col min="7683" max="7686" width="102.75" style="445" customWidth="1"/>
    <col min="7687" max="7936" width="11" style="445"/>
    <col min="7937" max="7937" width="2" style="445" customWidth="1"/>
    <col min="7938" max="7938" width="78" style="445" customWidth="1"/>
    <col min="7939" max="7942" width="102.75" style="445" customWidth="1"/>
    <col min="7943" max="8192" width="11" style="445"/>
    <col min="8193" max="8193" width="2" style="445" customWidth="1"/>
    <col min="8194" max="8194" width="78" style="445" customWidth="1"/>
    <col min="8195" max="8198" width="102.75" style="445" customWidth="1"/>
    <col min="8199" max="8448" width="11" style="445"/>
    <col min="8449" max="8449" width="2" style="445" customWidth="1"/>
    <col min="8450" max="8450" width="78" style="445" customWidth="1"/>
    <col min="8451" max="8454" width="102.75" style="445" customWidth="1"/>
    <col min="8455" max="8704" width="11" style="445"/>
    <col min="8705" max="8705" width="2" style="445" customWidth="1"/>
    <col min="8706" max="8706" width="78" style="445" customWidth="1"/>
    <col min="8707" max="8710" width="102.75" style="445" customWidth="1"/>
    <col min="8711" max="8960" width="11" style="445"/>
    <col min="8961" max="8961" width="2" style="445" customWidth="1"/>
    <col min="8962" max="8962" width="78" style="445" customWidth="1"/>
    <col min="8963" max="8966" width="102.75" style="445" customWidth="1"/>
    <col min="8967" max="9216" width="11" style="445"/>
    <col min="9217" max="9217" width="2" style="445" customWidth="1"/>
    <col min="9218" max="9218" width="78" style="445" customWidth="1"/>
    <col min="9219" max="9222" width="102.75" style="445" customWidth="1"/>
    <col min="9223" max="9472" width="11" style="445"/>
    <col min="9473" max="9473" width="2" style="445" customWidth="1"/>
    <col min="9474" max="9474" width="78" style="445" customWidth="1"/>
    <col min="9475" max="9478" width="102.75" style="445" customWidth="1"/>
    <col min="9479" max="9728" width="11" style="445"/>
    <col min="9729" max="9729" width="2" style="445" customWidth="1"/>
    <col min="9730" max="9730" width="78" style="445" customWidth="1"/>
    <col min="9731" max="9734" width="102.75" style="445" customWidth="1"/>
    <col min="9735" max="9984" width="11" style="445"/>
    <col min="9985" max="9985" width="2" style="445" customWidth="1"/>
    <col min="9986" max="9986" width="78" style="445" customWidth="1"/>
    <col min="9987" max="9990" width="102.75" style="445" customWidth="1"/>
    <col min="9991" max="10240" width="11" style="445"/>
    <col min="10241" max="10241" width="2" style="445" customWidth="1"/>
    <col min="10242" max="10242" width="78" style="445" customWidth="1"/>
    <col min="10243" max="10246" width="102.75" style="445" customWidth="1"/>
    <col min="10247" max="10496" width="11" style="445"/>
    <col min="10497" max="10497" width="2" style="445" customWidth="1"/>
    <col min="10498" max="10498" width="78" style="445" customWidth="1"/>
    <col min="10499" max="10502" width="102.75" style="445" customWidth="1"/>
    <col min="10503" max="10752" width="11" style="445"/>
    <col min="10753" max="10753" width="2" style="445" customWidth="1"/>
    <col min="10754" max="10754" width="78" style="445" customWidth="1"/>
    <col min="10755" max="10758" width="102.75" style="445" customWidth="1"/>
    <col min="10759" max="11008" width="11" style="445"/>
    <col min="11009" max="11009" width="2" style="445" customWidth="1"/>
    <col min="11010" max="11010" width="78" style="445" customWidth="1"/>
    <col min="11011" max="11014" width="102.75" style="445" customWidth="1"/>
    <col min="11015" max="11264" width="11" style="445"/>
    <col min="11265" max="11265" width="2" style="445" customWidth="1"/>
    <col min="11266" max="11266" width="78" style="445" customWidth="1"/>
    <col min="11267" max="11270" width="102.75" style="445" customWidth="1"/>
    <col min="11271" max="11520" width="11" style="445"/>
    <col min="11521" max="11521" width="2" style="445" customWidth="1"/>
    <col min="11522" max="11522" width="78" style="445" customWidth="1"/>
    <col min="11523" max="11526" width="102.75" style="445" customWidth="1"/>
    <col min="11527" max="11776" width="11" style="445"/>
    <col min="11777" max="11777" width="2" style="445" customWidth="1"/>
    <col min="11778" max="11778" width="78" style="445" customWidth="1"/>
    <col min="11779" max="11782" width="102.75" style="445" customWidth="1"/>
    <col min="11783" max="12032" width="11" style="445"/>
    <col min="12033" max="12033" width="2" style="445" customWidth="1"/>
    <col min="12034" max="12034" width="78" style="445" customWidth="1"/>
    <col min="12035" max="12038" width="102.75" style="445" customWidth="1"/>
    <col min="12039" max="12288" width="11" style="445"/>
    <col min="12289" max="12289" width="2" style="445" customWidth="1"/>
    <col min="12290" max="12290" width="78" style="445" customWidth="1"/>
    <col min="12291" max="12294" width="102.75" style="445" customWidth="1"/>
    <col min="12295" max="12544" width="11" style="445"/>
    <col min="12545" max="12545" width="2" style="445" customWidth="1"/>
    <col min="12546" max="12546" width="78" style="445" customWidth="1"/>
    <col min="12547" max="12550" width="102.75" style="445" customWidth="1"/>
    <col min="12551" max="12800" width="11" style="445"/>
    <col min="12801" max="12801" width="2" style="445" customWidth="1"/>
    <col min="12802" max="12802" width="78" style="445" customWidth="1"/>
    <col min="12803" max="12806" width="102.75" style="445" customWidth="1"/>
    <col min="12807" max="13056" width="11" style="445"/>
    <col min="13057" max="13057" width="2" style="445" customWidth="1"/>
    <col min="13058" max="13058" width="78" style="445" customWidth="1"/>
    <col min="13059" max="13062" width="102.75" style="445" customWidth="1"/>
    <col min="13063" max="13312" width="11" style="445"/>
    <col min="13313" max="13313" width="2" style="445" customWidth="1"/>
    <col min="13314" max="13314" width="78" style="445" customWidth="1"/>
    <col min="13315" max="13318" width="102.75" style="445" customWidth="1"/>
    <col min="13319" max="13568" width="11" style="445"/>
    <col min="13569" max="13569" width="2" style="445" customWidth="1"/>
    <col min="13570" max="13570" width="78" style="445" customWidth="1"/>
    <col min="13571" max="13574" width="102.75" style="445" customWidth="1"/>
    <col min="13575" max="13824" width="11" style="445"/>
    <col min="13825" max="13825" width="2" style="445" customWidth="1"/>
    <col min="13826" max="13826" width="78" style="445" customWidth="1"/>
    <col min="13827" max="13830" width="102.75" style="445" customWidth="1"/>
    <col min="13831" max="14080" width="11" style="445"/>
    <col min="14081" max="14081" width="2" style="445" customWidth="1"/>
    <col min="14082" max="14082" width="78" style="445" customWidth="1"/>
    <col min="14083" max="14086" width="102.75" style="445" customWidth="1"/>
    <col min="14087" max="14336" width="11" style="445"/>
    <col min="14337" max="14337" width="2" style="445" customWidth="1"/>
    <col min="14338" max="14338" width="78" style="445" customWidth="1"/>
    <col min="14339" max="14342" width="102.75" style="445" customWidth="1"/>
    <col min="14343" max="14592" width="11" style="445"/>
    <col min="14593" max="14593" width="2" style="445" customWidth="1"/>
    <col min="14594" max="14594" width="78" style="445" customWidth="1"/>
    <col min="14595" max="14598" width="102.75" style="445" customWidth="1"/>
    <col min="14599" max="14848" width="11" style="445"/>
    <col min="14849" max="14849" width="2" style="445" customWidth="1"/>
    <col min="14850" max="14850" width="78" style="445" customWidth="1"/>
    <col min="14851" max="14854" width="102.75" style="445" customWidth="1"/>
    <col min="14855" max="15104" width="11" style="445"/>
    <col min="15105" max="15105" width="2" style="445" customWidth="1"/>
    <col min="15106" max="15106" width="78" style="445" customWidth="1"/>
    <col min="15107" max="15110" width="102.75" style="445" customWidth="1"/>
    <col min="15111" max="15360" width="11" style="445"/>
    <col min="15361" max="15361" width="2" style="445" customWidth="1"/>
    <col min="15362" max="15362" width="78" style="445" customWidth="1"/>
    <col min="15363" max="15366" width="102.75" style="445" customWidth="1"/>
    <col min="15367" max="15616" width="11" style="445"/>
    <col min="15617" max="15617" width="2" style="445" customWidth="1"/>
    <col min="15618" max="15618" width="78" style="445" customWidth="1"/>
    <col min="15619" max="15622" width="102.75" style="445" customWidth="1"/>
    <col min="15623" max="15872" width="11" style="445"/>
    <col min="15873" max="15873" width="2" style="445" customWidth="1"/>
    <col min="15874" max="15874" width="78" style="445" customWidth="1"/>
    <col min="15875" max="15878" width="102.75" style="445" customWidth="1"/>
    <col min="15879" max="16128" width="11" style="445"/>
    <col min="16129" max="16129" width="2" style="445" customWidth="1"/>
    <col min="16130" max="16130" width="78" style="445" customWidth="1"/>
    <col min="16131" max="16134" width="102.75" style="445" customWidth="1"/>
    <col min="16135" max="16384" width="11" style="445"/>
  </cols>
  <sheetData>
    <row r="1" spans="1:2" s="442" customFormat="1" ht="36.75" customHeight="1" x14ac:dyDescent="0.2">
      <c r="A1" s="440"/>
      <c r="B1" s="441" t="s">
        <v>6</v>
      </c>
    </row>
    <row r="2" spans="1:2" s="443" customFormat="1" ht="19.5" customHeight="1" x14ac:dyDescent="0.2">
      <c r="B2" s="444" t="s">
        <v>402</v>
      </c>
    </row>
    <row r="3" spans="1:2" ht="15" x14ac:dyDescent="0.25">
      <c r="B3" s="446" t="s">
        <v>403</v>
      </c>
    </row>
    <row r="5" spans="1:2" ht="29.25" customHeight="1" x14ac:dyDescent="0.2">
      <c r="B5" s="447" t="s">
        <v>404</v>
      </c>
    </row>
    <row r="6" spans="1:2" ht="9.9499999999999993" customHeight="1" x14ac:dyDescent="0.2">
      <c r="B6" s="447"/>
    </row>
    <row r="7" spans="1:2" ht="73.5" customHeight="1" x14ac:dyDescent="0.2">
      <c r="B7" s="447" t="s">
        <v>405</v>
      </c>
    </row>
    <row r="8" spans="1:2" ht="9.9499999999999993" customHeight="1" x14ac:dyDescent="0.2">
      <c r="B8" s="447"/>
    </row>
    <row r="9" spans="1:2" ht="50.25" customHeight="1" x14ac:dyDescent="0.2">
      <c r="B9" s="447" t="s">
        <v>406</v>
      </c>
    </row>
    <row r="10" spans="1:2" ht="9.9499999999999993" customHeight="1" x14ac:dyDescent="0.2">
      <c r="B10" s="447"/>
    </row>
    <row r="11" spans="1:2" ht="79.5" customHeight="1" x14ac:dyDescent="0.2">
      <c r="B11" s="447" t="s">
        <v>407</v>
      </c>
    </row>
    <row r="12" spans="1:2" ht="9.9499999999999993" customHeight="1" x14ac:dyDescent="0.2">
      <c r="B12" s="447"/>
    </row>
    <row r="13" spans="1:2" ht="48.75" customHeight="1" x14ac:dyDescent="0.2">
      <c r="B13" s="447" t="s">
        <v>408</v>
      </c>
    </row>
    <row r="14" spans="1:2" ht="9.9499999999999993" customHeight="1" x14ac:dyDescent="0.2">
      <c r="B14" s="447"/>
    </row>
    <row r="15" spans="1:2" ht="33" customHeight="1" x14ac:dyDescent="0.2">
      <c r="B15" s="447" t="s">
        <v>409</v>
      </c>
    </row>
    <row r="16" spans="1:2" ht="9.9499999999999993" customHeight="1" x14ac:dyDescent="0.2">
      <c r="B16" s="447"/>
    </row>
    <row r="17" spans="2:2" ht="105" customHeight="1" x14ac:dyDescent="0.2">
      <c r="B17" s="447" t="s">
        <v>410</v>
      </c>
    </row>
    <row r="18" spans="2:2" ht="9.9499999999999993" customHeight="1" x14ac:dyDescent="0.2">
      <c r="B18" s="447"/>
    </row>
    <row r="19" spans="2:2" ht="13.5" customHeight="1" x14ac:dyDescent="0.2">
      <c r="B19" s="448" t="s">
        <v>411</v>
      </c>
    </row>
    <row r="20" spans="2:2" ht="40.5" customHeight="1" x14ac:dyDescent="0.2">
      <c r="B20" s="449" t="s">
        <v>412</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2" customWidth="1"/>
    <col min="2" max="2" width="78" style="452" customWidth="1"/>
    <col min="3" max="6" width="11" style="452"/>
    <col min="7" max="7" width="4.125" style="452" customWidth="1"/>
    <col min="8" max="256" width="11" style="452"/>
    <col min="257" max="257" width="1.875" style="452" customWidth="1"/>
    <col min="258" max="258" width="78" style="452" customWidth="1"/>
    <col min="259" max="262" width="11" style="452"/>
    <col min="263" max="263" width="4.125" style="452" customWidth="1"/>
    <col min="264" max="512" width="11" style="452"/>
    <col min="513" max="513" width="1.875" style="452" customWidth="1"/>
    <col min="514" max="514" width="78" style="452" customWidth="1"/>
    <col min="515" max="518" width="11" style="452"/>
    <col min="519" max="519" width="4.125" style="452" customWidth="1"/>
    <col min="520" max="768" width="11" style="452"/>
    <col min="769" max="769" width="1.875" style="452" customWidth="1"/>
    <col min="770" max="770" width="78" style="452" customWidth="1"/>
    <col min="771" max="774" width="11" style="452"/>
    <col min="775" max="775" width="4.125" style="452" customWidth="1"/>
    <col min="776" max="1024" width="11" style="452"/>
    <col min="1025" max="1025" width="1.875" style="452" customWidth="1"/>
    <col min="1026" max="1026" width="78" style="452" customWidth="1"/>
    <col min="1027" max="1030" width="11" style="452"/>
    <col min="1031" max="1031" width="4.125" style="452" customWidth="1"/>
    <col min="1032" max="1280" width="11" style="452"/>
    <col min="1281" max="1281" width="1.875" style="452" customWidth="1"/>
    <col min="1282" max="1282" width="78" style="452" customWidth="1"/>
    <col min="1283" max="1286" width="11" style="452"/>
    <col min="1287" max="1287" width="4.125" style="452" customWidth="1"/>
    <col min="1288" max="1536" width="11" style="452"/>
    <col min="1537" max="1537" width="1.875" style="452" customWidth="1"/>
    <col min="1538" max="1538" width="78" style="452" customWidth="1"/>
    <col min="1539" max="1542" width="11" style="452"/>
    <col min="1543" max="1543" width="4.125" style="452" customWidth="1"/>
    <col min="1544" max="1792" width="11" style="452"/>
    <col min="1793" max="1793" width="1.875" style="452" customWidth="1"/>
    <col min="1794" max="1794" width="78" style="452" customWidth="1"/>
    <col min="1795" max="1798" width="11" style="452"/>
    <col min="1799" max="1799" width="4.125" style="452" customWidth="1"/>
    <col min="1800" max="2048" width="11" style="452"/>
    <col min="2049" max="2049" width="1.875" style="452" customWidth="1"/>
    <col min="2050" max="2050" width="78" style="452" customWidth="1"/>
    <col min="2051" max="2054" width="11" style="452"/>
    <col min="2055" max="2055" width="4.125" style="452" customWidth="1"/>
    <col min="2056" max="2304" width="11" style="452"/>
    <col min="2305" max="2305" width="1.875" style="452" customWidth="1"/>
    <col min="2306" max="2306" width="78" style="452" customWidth="1"/>
    <col min="2307" max="2310" width="11" style="452"/>
    <col min="2311" max="2311" width="4.125" style="452" customWidth="1"/>
    <col min="2312" max="2560" width="11" style="452"/>
    <col min="2561" max="2561" width="1.875" style="452" customWidth="1"/>
    <col min="2562" max="2562" width="78" style="452" customWidth="1"/>
    <col min="2563" max="2566" width="11" style="452"/>
    <col min="2567" max="2567" width="4.125" style="452" customWidth="1"/>
    <col min="2568" max="2816" width="11" style="452"/>
    <col min="2817" max="2817" width="1.875" style="452" customWidth="1"/>
    <col min="2818" max="2818" width="78" style="452" customWidth="1"/>
    <col min="2819" max="2822" width="11" style="452"/>
    <col min="2823" max="2823" width="4.125" style="452" customWidth="1"/>
    <col min="2824" max="3072" width="11" style="452"/>
    <col min="3073" max="3073" width="1.875" style="452" customWidth="1"/>
    <col min="3074" max="3074" width="78" style="452" customWidth="1"/>
    <col min="3075" max="3078" width="11" style="452"/>
    <col min="3079" max="3079" width="4.125" style="452" customWidth="1"/>
    <col min="3080" max="3328" width="11" style="452"/>
    <col min="3329" max="3329" width="1.875" style="452" customWidth="1"/>
    <col min="3330" max="3330" width="78" style="452" customWidth="1"/>
    <col min="3331" max="3334" width="11" style="452"/>
    <col min="3335" max="3335" width="4.125" style="452" customWidth="1"/>
    <col min="3336" max="3584" width="11" style="452"/>
    <col min="3585" max="3585" width="1.875" style="452" customWidth="1"/>
    <col min="3586" max="3586" width="78" style="452" customWidth="1"/>
    <col min="3587" max="3590" width="11" style="452"/>
    <col min="3591" max="3591" width="4.125" style="452" customWidth="1"/>
    <col min="3592" max="3840" width="11" style="452"/>
    <col min="3841" max="3841" width="1.875" style="452" customWidth="1"/>
    <col min="3842" max="3842" width="78" style="452" customWidth="1"/>
    <col min="3843" max="3846" width="11" style="452"/>
    <col min="3847" max="3847" width="4.125" style="452" customWidth="1"/>
    <col min="3848" max="4096" width="11" style="452"/>
    <col min="4097" max="4097" width="1.875" style="452" customWidth="1"/>
    <col min="4098" max="4098" width="78" style="452" customWidth="1"/>
    <col min="4099" max="4102" width="11" style="452"/>
    <col min="4103" max="4103" width="4.125" style="452" customWidth="1"/>
    <col min="4104" max="4352" width="11" style="452"/>
    <col min="4353" max="4353" width="1.875" style="452" customWidth="1"/>
    <col min="4354" max="4354" width="78" style="452" customWidth="1"/>
    <col min="4355" max="4358" width="11" style="452"/>
    <col min="4359" max="4359" width="4.125" style="452" customWidth="1"/>
    <col min="4360" max="4608" width="11" style="452"/>
    <col min="4609" max="4609" width="1.875" style="452" customWidth="1"/>
    <col min="4610" max="4610" width="78" style="452" customWidth="1"/>
    <col min="4611" max="4614" width="11" style="452"/>
    <col min="4615" max="4615" width="4.125" style="452" customWidth="1"/>
    <col min="4616" max="4864" width="11" style="452"/>
    <col min="4865" max="4865" width="1.875" style="452" customWidth="1"/>
    <col min="4866" max="4866" width="78" style="452" customWidth="1"/>
    <col min="4867" max="4870" width="11" style="452"/>
    <col min="4871" max="4871" width="4.125" style="452" customWidth="1"/>
    <col min="4872" max="5120" width="11" style="452"/>
    <col min="5121" max="5121" width="1.875" style="452" customWidth="1"/>
    <col min="5122" max="5122" width="78" style="452" customWidth="1"/>
    <col min="5123" max="5126" width="11" style="452"/>
    <col min="5127" max="5127" width="4.125" style="452" customWidth="1"/>
    <col min="5128" max="5376" width="11" style="452"/>
    <col min="5377" max="5377" width="1.875" style="452" customWidth="1"/>
    <col min="5378" max="5378" width="78" style="452" customWidth="1"/>
    <col min="5379" max="5382" width="11" style="452"/>
    <col min="5383" max="5383" width="4.125" style="452" customWidth="1"/>
    <col min="5384" max="5632" width="11" style="452"/>
    <col min="5633" max="5633" width="1.875" style="452" customWidth="1"/>
    <col min="5634" max="5634" width="78" style="452" customWidth="1"/>
    <col min="5635" max="5638" width="11" style="452"/>
    <col min="5639" max="5639" width="4.125" style="452" customWidth="1"/>
    <col min="5640" max="5888" width="11" style="452"/>
    <col min="5889" max="5889" width="1.875" style="452" customWidth="1"/>
    <col min="5890" max="5890" width="78" style="452" customWidth="1"/>
    <col min="5891" max="5894" width="11" style="452"/>
    <col min="5895" max="5895" width="4.125" style="452" customWidth="1"/>
    <col min="5896" max="6144" width="11" style="452"/>
    <col min="6145" max="6145" width="1.875" style="452" customWidth="1"/>
    <col min="6146" max="6146" width="78" style="452" customWidth="1"/>
    <col min="6147" max="6150" width="11" style="452"/>
    <col min="6151" max="6151" width="4.125" style="452" customWidth="1"/>
    <col min="6152" max="6400" width="11" style="452"/>
    <col min="6401" max="6401" width="1.875" style="452" customWidth="1"/>
    <col min="6402" max="6402" width="78" style="452" customWidth="1"/>
    <col min="6403" max="6406" width="11" style="452"/>
    <col min="6407" max="6407" width="4.125" style="452" customWidth="1"/>
    <col min="6408" max="6656" width="11" style="452"/>
    <col min="6657" max="6657" width="1.875" style="452" customWidth="1"/>
    <col min="6658" max="6658" width="78" style="452" customWidth="1"/>
    <col min="6659" max="6662" width="11" style="452"/>
    <col min="6663" max="6663" width="4.125" style="452" customWidth="1"/>
    <col min="6664" max="6912" width="11" style="452"/>
    <col min="6913" max="6913" width="1.875" style="452" customWidth="1"/>
    <col min="6914" max="6914" width="78" style="452" customWidth="1"/>
    <col min="6915" max="6918" width="11" style="452"/>
    <col min="6919" max="6919" width="4.125" style="452" customWidth="1"/>
    <col min="6920" max="7168" width="11" style="452"/>
    <col min="7169" max="7169" width="1.875" style="452" customWidth="1"/>
    <col min="7170" max="7170" width="78" style="452" customWidth="1"/>
    <col min="7171" max="7174" width="11" style="452"/>
    <col min="7175" max="7175" width="4.125" style="452" customWidth="1"/>
    <col min="7176" max="7424" width="11" style="452"/>
    <col min="7425" max="7425" width="1.875" style="452" customWidth="1"/>
    <col min="7426" max="7426" width="78" style="452" customWidth="1"/>
    <col min="7427" max="7430" width="11" style="452"/>
    <col min="7431" max="7431" width="4.125" style="452" customWidth="1"/>
    <col min="7432" max="7680" width="11" style="452"/>
    <col min="7681" max="7681" width="1.875" style="452" customWidth="1"/>
    <col min="7682" max="7682" width="78" style="452" customWidth="1"/>
    <col min="7683" max="7686" width="11" style="452"/>
    <col min="7687" max="7687" width="4.125" style="452" customWidth="1"/>
    <col min="7688" max="7936" width="11" style="452"/>
    <col min="7937" max="7937" width="1.875" style="452" customWidth="1"/>
    <col min="7938" max="7938" width="78" style="452" customWidth="1"/>
    <col min="7939" max="7942" width="11" style="452"/>
    <col min="7943" max="7943" width="4.125" style="452" customWidth="1"/>
    <col min="7944" max="8192" width="11" style="452"/>
    <col min="8193" max="8193" width="1.875" style="452" customWidth="1"/>
    <col min="8194" max="8194" width="78" style="452" customWidth="1"/>
    <col min="8195" max="8198" width="11" style="452"/>
    <col min="8199" max="8199" width="4.125" style="452" customWidth="1"/>
    <col min="8200" max="8448" width="11" style="452"/>
    <col min="8449" max="8449" width="1.875" style="452" customWidth="1"/>
    <col min="8450" max="8450" width="78" style="452" customWidth="1"/>
    <col min="8451" max="8454" width="11" style="452"/>
    <col min="8455" max="8455" width="4.125" style="452" customWidth="1"/>
    <col min="8456" max="8704" width="11" style="452"/>
    <col min="8705" max="8705" width="1.875" style="452" customWidth="1"/>
    <col min="8706" max="8706" width="78" style="452" customWidth="1"/>
    <col min="8707" max="8710" width="11" style="452"/>
    <col min="8711" max="8711" width="4.125" style="452" customWidth="1"/>
    <col min="8712" max="8960" width="11" style="452"/>
    <col min="8961" max="8961" width="1.875" style="452" customWidth="1"/>
    <col min="8962" max="8962" width="78" style="452" customWidth="1"/>
    <col min="8963" max="8966" width="11" style="452"/>
    <col min="8967" max="8967" width="4.125" style="452" customWidth="1"/>
    <col min="8968" max="9216" width="11" style="452"/>
    <col min="9217" max="9217" width="1.875" style="452" customWidth="1"/>
    <col min="9218" max="9218" width="78" style="452" customWidth="1"/>
    <col min="9219" max="9222" width="11" style="452"/>
    <col min="9223" max="9223" width="4.125" style="452" customWidth="1"/>
    <col min="9224" max="9472" width="11" style="452"/>
    <col min="9473" max="9473" width="1.875" style="452" customWidth="1"/>
    <col min="9474" max="9474" width="78" style="452" customWidth="1"/>
    <col min="9475" max="9478" width="11" style="452"/>
    <col min="9479" max="9479" width="4.125" style="452" customWidth="1"/>
    <col min="9480" max="9728" width="11" style="452"/>
    <col min="9729" max="9729" width="1.875" style="452" customWidth="1"/>
    <col min="9730" max="9730" width="78" style="452" customWidth="1"/>
    <col min="9731" max="9734" width="11" style="452"/>
    <col min="9735" max="9735" width="4.125" style="452" customWidth="1"/>
    <col min="9736" max="9984" width="11" style="452"/>
    <col min="9985" max="9985" width="1.875" style="452" customWidth="1"/>
    <col min="9986" max="9986" width="78" style="452" customWidth="1"/>
    <col min="9987" max="9990" width="11" style="452"/>
    <col min="9991" max="9991" width="4.125" style="452" customWidth="1"/>
    <col min="9992" max="10240" width="11" style="452"/>
    <col min="10241" max="10241" width="1.875" style="452" customWidth="1"/>
    <col min="10242" max="10242" width="78" style="452" customWidth="1"/>
    <col min="10243" max="10246" width="11" style="452"/>
    <col min="10247" max="10247" width="4.125" style="452" customWidth="1"/>
    <col min="10248" max="10496" width="11" style="452"/>
    <col min="10497" max="10497" width="1.875" style="452" customWidth="1"/>
    <col min="10498" max="10498" width="78" style="452" customWidth="1"/>
    <col min="10499" max="10502" width="11" style="452"/>
    <col min="10503" max="10503" width="4.125" style="452" customWidth="1"/>
    <col min="10504" max="10752" width="11" style="452"/>
    <col min="10753" max="10753" width="1.875" style="452" customWidth="1"/>
    <col min="10754" max="10754" width="78" style="452" customWidth="1"/>
    <col min="10755" max="10758" width="11" style="452"/>
    <col min="10759" max="10759" width="4.125" style="452" customWidth="1"/>
    <col min="10760" max="11008" width="11" style="452"/>
    <col min="11009" max="11009" width="1.875" style="452" customWidth="1"/>
    <col min="11010" max="11010" width="78" style="452" customWidth="1"/>
    <col min="11011" max="11014" width="11" style="452"/>
    <col min="11015" max="11015" width="4.125" style="452" customWidth="1"/>
    <col min="11016" max="11264" width="11" style="452"/>
    <col min="11265" max="11265" width="1.875" style="452" customWidth="1"/>
    <col min="11266" max="11266" width="78" style="452" customWidth="1"/>
    <col min="11267" max="11270" width="11" style="452"/>
    <col min="11271" max="11271" width="4.125" style="452" customWidth="1"/>
    <col min="11272" max="11520" width="11" style="452"/>
    <col min="11521" max="11521" width="1.875" style="452" customWidth="1"/>
    <col min="11522" max="11522" width="78" style="452" customWidth="1"/>
    <col min="11523" max="11526" width="11" style="452"/>
    <col min="11527" max="11527" width="4.125" style="452" customWidth="1"/>
    <col min="11528" max="11776" width="11" style="452"/>
    <col min="11777" max="11777" width="1.875" style="452" customWidth="1"/>
    <col min="11778" max="11778" width="78" style="452" customWidth="1"/>
    <col min="11779" max="11782" width="11" style="452"/>
    <col min="11783" max="11783" width="4.125" style="452" customWidth="1"/>
    <col min="11784" max="12032" width="11" style="452"/>
    <col min="12033" max="12033" width="1.875" style="452" customWidth="1"/>
    <col min="12034" max="12034" width="78" style="452" customWidth="1"/>
    <col min="12035" max="12038" width="11" style="452"/>
    <col min="12039" max="12039" width="4.125" style="452" customWidth="1"/>
    <col min="12040" max="12288" width="11" style="452"/>
    <col min="12289" max="12289" width="1.875" style="452" customWidth="1"/>
    <col min="12290" max="12290" width="78" style="452" customWidth="1"/>
    <col min="12291" max="12294" width="11" style="452"/>
    <col min="12295" max="12295" width="4.125" style="452" customWidth="1"/>
    <col min="12296" max="12544" width="11" style="452"/>
    <col min="12545" max="12545" width="1.875" style="452" customWidth="1"/>
    <col min="12546" max="12546" width="78" style="452" customWidth="1"/>
    <col min="12547" max="12550" width="11" style="452"/>
    <col min="12551" max="12551" width="4.125" style="452" customWidth="1"/>
    <col min="12552" max="12800" width="11" style="452"/>
    <col min="12801" max="12801" width="1.875" style="452" customWidth="1"/>
    <col min="12802" max="12802" width="78" style="452" customWidth="1"/>
    <col min="12803" max="12806" width="11" style="452"/>
    <col min="12807" max="12807" width="4.125" style="452" customWidth="1"/>
    <col min="12808" max="13056" width="11" style="452"/>
    <col min="13057" max="13057" width="1.875" style="452" customWidth="1"/>
    <col min="13058" max="13058" width="78" style="452" customWidth="1"/>
    <col min="13059" max="13062" width="11" style="452"/>
    <col min="13063" max="13063" width="4.125" style="452" customWidth="1"/>
    <col min="13064" max="13312" width="11" style="452"/>
    <col min="13313" max="13313" width="1.875" style="452" customWidth="1"/>
    <col min="13314" max="13314" width="78" style="452" customWidth="1"/>
    <col min="13315" max="13318" width="11" style="452"/>
    <col min="13319" max="13319" width="4.125" style="452" customWidth="1"/>
    <col min="13320" max="13568" width="11" style="452"/>
    <col min="13569" max="13569" width="1.875" style="452" customWidth="1"/>
    <col min="13570" max="13570" width="78" style="452" customWidth="1"/>
    <col min="13571" max="13574" width="11" style="452"/>
    <col min="13575" max="13575" width="4.125" style="452" customWidth="1"/>
    <col min="13576" max="13824" width="11" style="452"/>
    <col min="13825" max="13825" width="1.875" style="452" customWidth="1"/>
    <col min="13826" max="13826" width="78" style="452" customWidth="1"/>
    <col min="13827" max="13830" width="11" style="452"/>
    <col min="13831" max="13831" width="4.125" style="452" customWidth="1"/>
    <col min="13832" max="14080" width="11" style="452"/>
    <col min="14081" max="14081" width="1.875" style="452" customWidth="1"/>
    <col min="14082" max="14082" width="78" style="452" customWidth="1"/>
    <col min="14083" max="14086" width="11" style="452"/>
    <col min="14087" max="14087" width="4.125" style="452" customWidth="1"/>
    <col min="14088" max="14336" width="11" style="452"/>
    <col min="14337" max="14337" width="1.875" style="452" customWidth="1"/>
    <col min="14338" max="14338" width="78" style="452" customWidth="1"/>
    <col min="14339" max="14342" width="11" style="452"/>
    <col min="14343" max="14343" width="4.125" style="452" customWidth="1"/>
    <col min="14344" max="14592" width="11" style="452"/>
    <col min="14593" max="14593" width="1.875" style="452" customWidth="1"/>
    <col min="14594" max="14594" width="78" style="452" customWidth="1"/>
    <col min="14595" max="14598" width="11" style="452"/>
    <col min="14599" max="14599" width="4.125" style="452" customWidth="1"/>
    <col min="14600" max="14848" width="11" style="452"/>
    <col min="14849" max="14849" width="1.875" style="452" customWidth="1"/>
    <col min="14850" max="14850" width="78" style="452" customWidth="1"/>
    <col min="14851" max="14854" width="11" style="452"/>
    <col min="14855" max="14855" width="4.125" style="452" customWidth="1"/>
    <col min="14856" max="15104" width="11" style="452"/>
    <col min="15105" max="15105" width="1.875" style="452" customWidth="1"/>
    <col min="15106" max="15106" width="78" style="452" customWidth="1"/>
    <col min="15107" max="15110" width="11" style="452"/>
    <col min="15111" max="15111" width="4.125" style="452" customWidth="1"/>
    <col min="15112" max="15360" width="11" style="452"/>
    <col min="15361" max="15361" width="1.875" style="452" customWidth="1"/>
    <col min="15362" max="15362" width="78" style="452" customWidth="1"/>
    <col min="15363" max="15366" width="11" style="452"/>
    <col min="15367" max="15367" width="4.125" style="452" customWidth="1"/>
    <col min="15368" max="15616" width="11" style="452"/>
    <col min="15617" max="15617" width="1.875" style="452" customWidth="1"/>
    <col min="15618" max="15618" width="78" style="452" customWidth="1"/>
    <col min="15619" max="15622" width="11" style="452"/>
    <col min="15623" max="15623" width="4.125" style="452" customWidth="1"/>
    <col min="15624" max="15872" width="11" style="452"/>
    <col min="15873" max="15873" width="1.875" style="452" customWidth="1"/>
    <col min="15874" max="15874" width="78" style="452" customWidth="1"/>
    <col min="15875" max="15878" width="11" style="452"/>
    <col min="15879" max="15879" width="4.125" style="452" customWidth="1"/>
    <col min="15880" max="16128" width="11" style="452"/>
    <col min="16129" max="16129" width="1.875" style="452" customWidth="1"/>
    <col min="16130" max="16130" width="78" style="452" customWidth="1"/>
    <col min="16131" max="16134" width="11" style="452"/>
    <col min="16135" max="16135" width="4.125" style="452" customWidth="1"/>
    <col min="16136" max="16384" width="11" style="452"/>
  </cols>
  <sheetData>
    <row r="1" spans="1:2" ht="39.75" customHeight="1" x14ac:dyDescent="0.2">
      <c r="A1" s="450"/>
      <c r="B1" s="451" t="s">
        <v>6</v>
      </c>
    </row>
    <row r="2" spans="1:2" ht="25.5" customHeight="1" x14ac:dyDescent="0.2">
      <c r="B2" s="453" t="s">
        <v>402</v>
      </c>
    </row>
    <row r="3" spans="1:2" ht="24.95" customHeight="1" x14ac:dyDescent="0.2">
      <c r="A3" s="454"/>
      <c r="B3" s="455" t="s">
        <v>413</v>
      </c>
    </row>
    <row r="4" spans="1:2" s="445" customFormat="1" ht="12" x14ac:dyDescent="0.2"/>
    <row r="5" spans="1:2" s="445" customFormat="1" ht="139.5" customHeight="1" x14ac:dyDescent="0.2">
      <c r="B5" s="447" t="s">
        <v>414</v>
      </c>
    </row>
    <row r="6" spans="1:2" s="445" customFormat="1" ht="9.9499999999999993" customHeight="1" x14ac:dyDescent="0.2">
      <c r="B6" s="447"/>
    </row>
    <row r="7" spans="1:2" s="445" customFormat="1" ht="222.75" customHeight="1" x14ac:dyDescent="0.2">
      <c r="B7" s="447" t="s">
        <v>415</v>
      </c>
    </row>
    <row r="8" spans="1:2" s="445" customFormat="1" ht="9.9499999999999993" customHeight="1" x14ac:dyDescent="0.2">
      <c r="B8" s="447"/>
    </row>
    <row r="9" spans="1:2" s="445" customFormat="1" ht="61.5" customHeight="1" x14ac:dyDescent="0.2">
      <c r="B9" s="456" t="s">
        <v>416</v>
      </c>
    </row>
    <row r="10" spans="1:2" s="445" customFormat="1" ht="9.9499999999999993" customHeight="1" x14ac:dyDescent="0.2">
      <c r="B10" s="447"/>
    </row>
    <row r="11" spans="1:2" s="445" customFormat="1" ht="152.25" customHeight="1" x14ac:dyDescent="0.2">
      <c r="B11" s="447" t="s">
        <v>417</v>
      </c>
    </row>
    <row r="12" spans="1:2" s="445" customFormat="1" ht="9.9499999999999993" customHeight="1" x14ac:dyDescent="0.2">
      <c r="B12" s="447"/>
    </row>
    <row r="13" spans="1:2" s="445" customFormat="1" ht="96" customHeight="1" x14ac:dyDescent="0.2">
      <c r="B13" s="447" t="s">
        <v>418</v>
      </c>
    </row>
    <row r="14" spans="1:2" s="445" customFormat="1" ht="9.9499999999999993" customHeight="1" x14ac:dyDescent="0.2">
      <c r="B14" s="447"/>
    </row>
    <row r="15" spans="1:2" s="445" customFormat="1" ht="176.25" customHeight="1" x14ac:dyDescent="0.2">
      <c r="B15" s="456" t="s">
        <v>419</v>
      </c>
    </row>
    <row r="16" spans="1:2" s="445" customFormat="1" ht="9.9499999999999993" customHeight="1" x14ac:dyDescent="0.2">
      <c r="B16" s="447"/>
    </row>
    <row r="17" spans="1:6" s="445" customFormat="1" ht="26.25" customHeight="1" x14ac:dyDescent="0.2">
      <c r="B17" s="448" t="s">
        <v>420</v>
      </c>
    </row>
    <row r="18" spans="1:6" s="445" customFormat="1" ht="37.5" customHeight="1" x14ac:dyDescent="0.2">
      <c r="B18" s="449" t="s">
        <v>421</v>
      </c>
    </row>
    <row r="19" spans="1:6" s="445" customFormat="1" ht="12" x14ac:dyDescent="0.2"/>
    <row r="20" spans="1:6" s="445" customFormat="1" ht="12" x14ac:dyDescent="0.2"/>
    <row r="21" spans="1:6" s="445" customFormat="1" ht="12" x14ac:dyDescent="0.2"/>
    <row r="22" spans="1:6" x14ac:dyDescent="0.2">
      <c r="A22" s="454"/>
      <c r="B22" s="454"/>
      <c r="C22" s="454"/>
      <c r="D22" s="454"/>
      <c r="E22" s="454"/>
      <c r="F22" s="454"/>
    </row>
    <row r="23" spans="1:6" x14ac:dyDescent="0.2">
      <c r="A23" s="454"/>
      <c r="B23" s="454"/>
      <c r="C23" s="454"/>
      <c r="D23" s="454"/>
      <c r="E23" s="454"/>
      <c r="F23" s="454"/>
    </row>
    <row r="24" spans="1:6" x14ac:dyDescent="0.2">
      <c r="A24" s="457"/>
      <c r="B24" s="454"/>
      <c r="C24" s="454"/>
      <c r="D24" s="454"/>
      <c r="E24" s="454"/>
      <c r="F24" s="454"/>
    </row>
    <row r="25" spans="1:6" x14ac:dyDescent="0.2">
      <c r="A25" s="458"/>
      <c r="B25" s="454"/>
      <c r="C25" s="454"/>
      <c r="D25" s="454"/>
      <c r="E25" s="454"/>
      <c r="F25" s="454"/>
    </row>
    <row r="26" spans="1:6" x14ac:dyDescent="0.2">
      <c r="A26" s="454"/>
      <c r="B26" s="454"/>
      <c r="C26" s="454"/>
      <c r="D26" s="454"/>
      <c r="E26" s="454"/>
      <c r="F26" s="454"/>
    </row>
    <row r="27" spans="1:6" x14ac:dyDescent="0.2">
      <c r="A27" s="454"/>
      <c r="B27" s="454"/>
      <c r="C27" s="454"/>
      <c r="D27" s="454"/>
      <c r="E27" s="454"/>
      <c r="F27" s="454"/>
    </row>
    <row r="28" spans="1:6" x14ac:dyDescent="0.2">
      <c r="A28" s="454"/>
      <c r="B28" s="454"/>
      <c r="C28" s="454"/>
      <c r="D28" s="454"/>
      <c r="E28" s="454"/>
      <c r="F28" s="454"/>
    </row>
    <row r="29" spans="1:6" x14ac:dyDescent="0.2">
      <c r="A29" s="454"/>
      <c r="B29" s="454"/>
      <c r="C29" s="454"/>
      <c r="D29" s="454"/>
      <c r="E29" s="454"/>
      <c r="F29" s="454"/>
    </row>
    <row r="30" spans="1:6" x14ac:dyDescent="0.2">
      <c r="A30" s="454"/>
      <c r="B30" s="454"/>
      <c r="C30" s="454"/>
      <c r="D30" s="454"/>
      <c r="E30" s="454"/>
      <c r="F30" s="454"/>
    </row>
    <row r="31" spans="1:6" x14ac:dyDescent="0.2">
      <c r="A31" s="454"/>
      <c r="B31" s="454"/>
      <c r="C31" s="454"/>
      <c r="D31" s="454"/>
      <c r="E31" s="454"/>
      <c r="F31" s="454"/>
    </row>
    <row r="32" spans="1:6" x14ac:dyDescent="0.2">
      <c r="A32" s="454"/>
      <c r="B32" s="454"/>
      <c r="C32" s="454"/>
      <c r="D32" s="454"/>
      <c r="E32" s="454"/>
      <c r="F32" s="454"/>
    </row>
    <row r="33" spans="1:10" x14ac:dyDescent="0.2">
      <c r="A33" s="459"/>
      <c r="B33" s="459"/>
      <c r="C33" s="459"/>
      <c r="D33" s="459"/>
      <c r="E33" s="459"/>
      <c r="F33" s="459"/>
    </row>
    <row r="34" spans="1:10" x14ac:dyDescent="0.2">
      <c r="A34" s="454"/>
      <c r="B34" s="454"/>
      <c r="C34" s="454"/>
      <c r="D34" s="454"/>
      <c r="E34" s="454"/>
      <c r="F34" s="454"/>
    </row>
    <row r="35" spans="1:10" x14ac:dyDescent="0.2">
      <c r="A35" s="454"/>
      <c r="B35" s="454"/>
      <c r="C35" s="454"/>
      <c r="D35" s="454"/>
      <c r="E35" s="454"/>
      <c r="F35" s="454"/>
    </row>
    <row r="36" spans="1:10" ht="8.1" customHeight="1" x14ac:dyDescent="0.2">
      <c r="A36" s="454"/>
      <c r="B36" s="454"/>
      <c r="C36" s="454"/>
      <c r="D36" s="454"/>
      <c r="E36" s="454"/>
      <c r="F36" s="454"/>
    </row>
    <row r="37" spans="1:10" ht="13.5" customHeight="1" x14ac:dyDescent="0.2">
      <c r="A37" s="454"/>
      <c r="B37" s="454"/>
      <c r="C37" s="454"/>
      <c r="D37" s="454"/>
      <c r="E37" s="454"/>
      <c r="F37" s="454"/>
    </row>
    <row r="38" spans="1:10" x14ac:dyDescent="0.2">
      <c r="A38" s="454"/>
      <c r="B38" s="454"/>
      <c r="C38" s="454"/>
      <c r="D38" s="454"/>
      <c r="E38" s="454"/>
      <c r="F38" s="454"/>
    </row>
    <row r="39" spans="1:10" x14ac:dyDescent="0.2">
      <c r="A39" s="454"/>
      <c r="B39" s="454"/>
      <c r="C39" s="454"/>
      <c r="D39" s="454"/>
      <c r="E39" s="454"/>
      <c r="F39" s="454"/>
      <c r="J39" s="460"/>
    </row>
    <row r="40" spans="1:10" x14ac:dyDescent="0.2">
      <c r="A40" s="454"/>
      <c r="B40" s="454"/>
      <c r="C40" s="454"/>
      <c r="D40" s="454"/>
      <c r="E40" s="454"/>
      <c r="F40" s="454"/>
    </row>
    <row r="41" spans="1:10" x14ac:dyDescent="0.2">
      <c r="A41" s="454"/>
      <c r="B41" s="454"/>
      <c r="C41" s="454"/>
      <c r="D41" s="454"/>
      <c r="E41" s="454"/>
      <c r="F41" s="454"/>
    </row>
    <row r="42" spans="1:10" x14ac:dyDescent="0.2">
      <c r="A42" s="454"/>
      <c r="B42" s="454"/>
      <c r="C42" s="454"/>
      <c r="D42" s="454"/>
      <c r="E42" s="454"/>
      <c r="F42" s="454"/>
    </row>
    <row r="43" spans="1:10" ht="33" customHeight="1" x14ac:dyDescent="0.2">
      <c r="A43" s="454"/>
      <c r="B43" s="454"/>
      <c r="C43" s="454"/>
      <c r="D43" s="454"/>
      <c r="E43" s="454"/>
      <c r="F43" s="454"/>
    </row>
    <row r="44" spans="1:10" ht="16.5" customHeight="1" x14ac:dyDescent="0.2">
      <c r="A44" s="454"/>
      <c r="B44" s="454"/>
      <c r="C44" s="454"/>
      <c r="D44" s="454"/>
      <c r="E44" s="454"/>
      <c r="F44" s="454"/>
    </row>
    <row r="45" spans="1:10" x14ac:dyDescent="0.2">
      <c r="A45" s="454"/>
      <c r="B45" s="454"/>
      <c r="C45" s="454"/>
      <c r="D45" s="454"/>
      <c r="E45" s="454"/>
      <c r="F45" s="454"/>
    </row>
    <row r="46" spans="1:10" x14ac:dyDescent="0.2">
      <c r="A46" s="454"/>
      <c r="B46" s="454"/>
      <c r="C46" s="454"/>
      <c r="D46" s="454"/>
      <c r="E46" s="454"/>
      <c r="F46" s="454"/>
    </row>
    <row r="47" spans="1:10" x14ac:dyDescent="0.2">
      <c r="A47" s="454"/>
      <c r="B47" s="454"/>
      <c r="C47" s="454"/>
      <c r="D47" s="454"/>
      <c r="E47" s="454"/>
      <c r="F47" s="454"/>
    </row>
    <row r="48" spans="1:10" x14ac:dyDescent="0.2">
      <c r="A48" s="454"/>
      <c r="B48" s="454"/>
      <c r="C48" s="454"/>
      <c r="D48" s="454"/>
      <c r="E48" s="454"/>
      <c r="F48" s="454"/>
    </row>
    <row r="49" spans="1:6" x14ac:dyDescent="0.2">
      <c r="A49" s="454"/>
      <c r="B49" s="454"/>
      <c r="C49" s="454"/>
      <c r="D49" s="454"/>
      <c r="E49" s="454"/>
      <c r="F49" s="454"/>
    </row>
    <row r="50" spans="1:6" x14ac:dyDescent="0.2">
      <c r="A50" s="454"/>
      <c r="B50" s="454"/>
      <c r="C50" s="454"/>
      <c r="D50" s="454"/>
      <c r="E50" s="454"/>
      <c r="F50" s="454"/>
    </row>
    <row r="51" spans="1:6" x14ac:dyDescent="0.2">
      <c r="A51" s="454"/>
      <c r="B51" s="454"/>
      <c r="C51" s="454"/>
      <c r="D51" s="454"/>
      <c r="E51" s="454"/>
      <c r="F51" s="454"/>
    </row>
    <row r="52" spans="1:6" x14ac:dyDescent="0.2">
      <c r="A52" s="454"/>
      <c r="B52" s="454"/>
      <c r="C52" s="454"/>
      <c r="D52" s="454"/>
      <c r="E52" s="454"/>
      <c r="F52" s="454"/>
    </row>
    <row r="53" spans="1:6" x14ac:dyDescent="0.2">
      <c r="A53" s="454"/>
      <c r="B53" s="454"/>
      <c r="C53" s="454"/>
      <c r="D53" s="454"/>
      <c r="E53" s="454"/>
      <c r="F53" s="454"/>
    </row>
    <row r="54" spans="1:6" x14ac:dyDescent="0.2">
      <c r="A54" s="454"/>
      <c r="B54" s="454"/>
      <c r="C54" s="454"/>
      <c r="D54" s="454"/>
      <c r="E54" s="454"/>
      <c r="F54" s="454"/>
    </row>
    <row r="55" spans="1:6" x14ac:dyDescent="0.2">
      <c r="A55" s="454"/>
      <c r="B55" s="454"/>
      <c r="C55" s="454"/>
      <c r="D55" s="454"/>
      <c r="E55" s="454"/>
      <c r="F55" s="454"/>
    </row>
    <row r="56" spans="1:6" x14ac:dyDescent="0.2">
      <c r="A56" s="454"/>
      <c r="B56" s="454"/>
      <c r="C56" s="454"/>
      <c r="D56" s="454"/>
      <c r="E56" s="454"/>
      <c r="F56" s="454"/>
    </row>
    <row r="57" spans="1:6" x14ac:dyDescent="0.2">
      <c r="A57" s="454"/>
      <c r="B57" s="454"/>
      <c r="C57" s="454"/>
      <c r="D57" s="454"/>
      <c r="E57" s="454"/>
      <c r="F57" s="454"/>
    </row>
    <row r="58" spans="1:6" x14ac:dyDescent="0.2">
      <c r="A58" s="454"/>
      <c r="B58" s="454"/>
      <c r="C58" s="454"/>
      <c r="D58" s="454"/>
      <c r="E58" s="454"/>
      <c r="F58" s="454"/>
    </row>
    <row r="59" spans="1:6" x14ac:dyDescent="0.2">
      <c r="A59" s="454"/>
      <c r="B59" s="454"/>
      <c r="C59" s="454"/>
      <c r="D59" s="454"/>
      <c r="E59" s="454"/>
      <c r="F59" s="454"/>
    </row>
    <row r="60" spans="1:6" x14ac:dyDescent="0.2">
      <c r="A60" s="454"/>
      <c r="B60" s="454"/>
      <c r="C60" s="454"/>
      <c r="D60" s="454"/>
      <c r="E60" s="454"/>
      <c r="F60" s="454"/>
    </row>
    <row r="61" spans="1:6" x14ac:dyDescent="0.2">
      <c r="A61" s="454"/>
      <c r="B61" s="454"/>
      <c r="C61" s="454"/>
      <c r="D61" s="454"/>
      <c r="E61" s="454"/>
      <c r="F61" s="454"/>
    </row>
    <row r="62" spans="1:6" x14ac:dyDescent="0.2">
      <c r="A62" s="454"/>
      <c r="B62" s="454"/>
      <c r="C62" s="454"/>
      <c r="D62" s="454"/>
      <c r="E62" s="454"/>
      <c r="F62" s="454"/>
    </row>
    <row r="63" spans="1:6" x14ac:dyDescent="0.2">
      <c r="A63" s="454"/>
      <c r="B63" s="454"/>
      <c r="C63" s="454"/>
      <c r="D63" s="454"/>
      <c r="E63" s="454"/>
      <c r="F63" s="454"/>
    </row>
    <row r="64" spans="1:6" x14ac:dyDescent="0.2">
      <c r="A64" s="454"/>
      <c r="B64" s="454"/>
      <c r="C64" s="454"/>
      <c r="D64" s="454"/>
      <c r="E64" s="454"/>
      <c r="F64" s="454"/>
    </row>
    <row r="65" spans="1:6" x14ac:dyDescent="0.2">
      <c r="A65" s="454"/>
      <c r="B65" s="454"/>
      <c r="C65" s="454"/>
      <c r="D65" s="454"/>
      <c r="E65" s="454"/>
      <c r="F65" s="454"/>
    </row>
    <row r="66" spans="1:6" x14ac:dyDescent="0.2">
      <c r="A66" s="454"/>
      <c r="B66" s="454"/>
      <c r="C66" s="454"/>
      <c r="D66" s="454"/>
      <c r="E66" s="454"/>
      <c r="F66" s="454"/>
    </row>
    <row r="67" spans="1:6" x14ac:dyDescent="0.2">
      <c r="A67" s="454"/>
      <c r="B67" s="454"/>
      <c r="C67" s="454"/>
      <c r="D67" s="454"/>
      <c r="E67" s="454"/>
      <c r="F67" s="454"/>
    </row>
    <row r="68" spans="1:6" x14ac:dyDescent="0.2">
      <c r="A68" s="454"/>
      <c r="B68" s="454"/>
      <c r="C68" s="454"/>
      <c r="D68" s="454"/>
      <c r="E68" s="454"/>
      <c r="F68" s="454"/>
    </row>
    <row r="69" spans="1:6" x14ac:dyDescent="0.2">
      <c r="A69" s="454"/>
      <c r="B69" s="454"/>
      <c r="C69" s="454"/>
      <c r="D69" s="454"/>
      <c r="E69" s="454"/>
      <c r="F69" s="454"/>
    </row>
    <row r="70" spans="1:6" x14ac:dyDescent="0.2">
      <c r="A70" s="454"/>
      <c r="B70" s="454"/>
      <c r="C70" s="454"/>
      <c r="D70" s="454"/>
      <c r="E70" s="454"/>
      <c r="F70" s="454"/>
    </row>
    <row r="71" spans="1:6" x14ac:dyDescent="0.2">
      <c r="A71" s="454"/>
      <c r="B71" s="454"/>
      <c r="C71" s="454"/>
      <c r="D71" s="454"/>
      <c r="E71" s="454"/>
      <c r="F71" s="454"/>
    </row>
    <row r="72" spans="1:6" x14ac:dyDescent="0.2">
      <c r="A72" s="454"/>
      <c r="B72" s="454"/>
      <c r="C72" s="454"/>
      <c r="D72" s="454"/>
      <c r="E72" s="454"/>
      <c r="F72" s="454"/>
    </row>
    <row r="73" spans="1:6" x14ac:dyDescent="0.2">
      <c r="A73" s="454"/>
      <c r="B73" s="454"/>
      <c r="C73" s="454"/>
      <c r="D73" s="454"/>
      <c r="E73" s="454"/>
      <c r="F73" s="454"/>
    </row>
    <row r="74" spans="1:6" x14ac:dyDescent="0.2">
      <c r="A74" s="454"/>
      <c r="B74" s="454"/>
      <c r="C74" s="454"/>
      <c r="D74" s="454"/>
      <c r="E74" s="454"/>
      <c r="F74" s="454"/>
    </row>
    <row r="75" spans="1:6" x14ac:dyDescent="0.2">
      <c r="A75" s="454"/>
      <c r="B75" s="454"/>
      <c r="C75" s="454"/>
      <c r="D75" s="454"/>
      <c r="E75" s="454"/>
      <c r="F75" s="454"/>
    </row>
    <row r="76" spans="1:6" x14ac:dyDescent="0.2">
      <c r="A76" s="454"/>
      <c r="B76" s="454"/>
      <c r="C76" s="454"/>
      <c r="D76" s="454"/>
      <c r="E76" s="454"/>
      <c r="F76" s="454"/>
    </row>
    <row r="77" spans="1:6" x14ac:dyDescent="0.2">
      <c r="A77" s="454"/>
      <c r="B77" s="454"/>
      <c r="C77" s="454"/>
      <c r="D77" s="454"/>
      <c r="E77" s="454"/>
      <c r="F77" s="454"/>
    </row>
    <row r="78" spans="1:6" x14ac:dyDescent="0.2">
      <c r="A78" s="454"/>
      <c r="B78" s="454"/>
      <c r="C78" s="454"/>
      <c r="D78" s="454"/>
      <c r="E78" s="454"/>
      <c r="F78" s="454"/>
    </row>
    <row r="79" spans="1:6" x14ac:dyDescent="0.2">
      <c r="A79" s="454"/>
      <c r="B79" s="454"/>
      <c r="C79" s="454"/>
      <c r="D79" s="454"/>
      <c r="E79" s="454"/>
      <c r="F79" s="454"/>
    </row>
    <row r="80" spans="1:6" x14ac:dyDescent="0.2">
      <c r="A80" s="454"/>
      <c r="B80" s="454"/>
      <c r="C80" s="454"/>
      <c r="D80" s="454"/>
      <c r="E80" s="454"/>
      <c r="F80" s="454"/>
    </row>
    <row r="81" spans="1:6" x14ac:dyDescent="0.2">
      <c r="A81" s="454"/>
      <c r="B81" s="454"/>
      <c r="C81" s="454"/>
      <c r="D81" s="454"/>
      <c r="E81" s="454"/>
      <c r="F81" s="454"/>
    </row>
    <row r="82" spans="1:6" x14ac:dyDescent="0.2">
      <c r="A82" s="454"/>
      <c r="B82" s="454"/>
      <c r="C82" s="454"/>
      <c r="D82" s="454"/>
      <c r="E82" s="454"/>
      <c r="F82" s="454"/>
    </row>
    <row r="83" spans="1:6" x14ac:dyDescent="0.2">
      <c r="A83" s="454"/>
      <c r="B83" s="454"/>
      <c r="C83" s="454"/>
      <c r="D83" s="454"/>
      <c r="E83" s="454"/>
      <c r="F83" s="454"/>
    </row>
    <row r="84" spans="1:6" x14ac:dyDescent="0.2">
      <c r="A84" s="454"/>
      <c r="B84" s="454"/>
      <c r="C84" s="454"/>
      <c r="D84" s="454"/>
      <c r="E84" s="454"/>
      <c r="F84" s="454"/>
    </row>
    <row r="85" spans="1:6" x14ac:dyDescent="0.2">
      <c r="A85" s="454"/>
      <c r="B85" s="454"/>
      <c r="C85" s="454"/>
      <c r="D85" s="454"/>
      <c r="E85" s="454"/>
      <c r="F85" s="454"/>
    </row>
    <row r="86" spans="1:6" x14ac:dyDescent="0.2">
      <c r="A86" s="454"/>
      <c r="B86" s="454"/>
      <c r="C86" s="454"/>
      <c r="D86" s="454"/>
      <c r="E86" s="454"/>
      <c r="F86" s="454"/>
    </row>
    <row r="87" spans="1:6" x14ac:dyDescent="0.2">
      <c r="A87" s="454"/>
      <c r="B87" s="454"/>
      <c r="C87" s="454"/>
      <c r="D87" s="454"/>
      <c r="E87" s="454"/>
      <c r="F87" s="454"/>
    </row>
    <row r="88" spans="1:6" x14ac:dyDescent="0.2">
      <c r="A88" s="454"/>
      <c r="B88" s="454"/>
      <c r="C88" s="454"/>
      <c r="D88" s="454"/>
      <c r="E88" s="454"/>
      <c r="F88" s="454"/>
    </row>
    <row r="89" spans="1:6" x14ac:dyDescent="0.2">
      <c r="A89" s="454"/>
      <c r="B89" s="454"/>
      <c r="C89" s="454"/>
      <c r="D89" s="454"/>
      <c r="E89" s="454"/>
      <c r="F89" s="454"/>
    </row>
    <row r="90" spans="1:6" x14ac:dyDescent="0.2">
      <c r="A90" s="454"/>
      <c r="B90" s="454"/>
      <c r="C90" s="454"/>
      <c r="D90" s="454"/>
      <c r="E90" s="454"/>
      <c r="F90" s="454"/>
    </row>
    <row r="91" spans="1:6" x14ac:dyDescent="0.2">
      <c r="A91" s="454"/>
      <c r="B91" s="454"/>
      <c r="C91" s="454"/>
      <c r="D91" s="454"/>
      <c r="E91" s="454"/>
      <c r="F91" s="454"/>
    </row>
    <row r="92" spans="1:6" x14ac:dyDescent="0.2">
      <c r="A92" s="454"/>
      <c r="B92" s="454"/>
      <c r="C92" s="454"/>
      <c r="D92" s="454"/>
      <c r="E92" s="454"/>
      <c r="F92" s="454"/>
    </row>
    <row r="93" spans="1:6" x14ac:dyDescent="0.2">
      <c r="A93" s="454"/>
      <c r="B93" s="454"/>
      <c r="C93" s="454"/>
      <c r="D93" s="454"/>
      <c r="E93" s="454"/>
      <c r="F93" s="454"/>
    </row>
    <row r="94" spans="1:6" x14ac:dyDescent="0.2">
      <c r="A94" s="454"/>
      <c r="B94" s="454"/>
      <c r="C94" s="454"/>
      <c r="D94" s="454"/>
      <c r="E94" s="454"/>
      <c r="F94" s="454"/>
    </row>
    <row r="95" spans="1:6" x14ac:dyDescent="0.2">
      <c r="A95" s="454"/>
      <c r="B95" s="454"/>
      <c r="C95" s="454"/>
      <c r="D95" s="454"/>
      <c r="E95" s="454"/>
      <c r="F95" s="454"/>
    </row>
    <row r="96" spans="1:6" x14ac:dyDescent="0.2">
      <c r="A96" s="454"/>
      <c r="B96" s="454"/>
      <c r="C96" s="454"/>
      <c r="D96" s="454"/>
      <c r="E96" s="454"/>
      <c r="F96" s="454"/>
    </row>
    <row r="97" spans="1:6" x14ac:dyDescent="0.2">
      <c r="A97" s="454"/>
      <c r="B97" s="454"/>
      <c r="C97" s="454"/>
      <c r="D97" s="454"/>
      <c r="E97" s="454"/>
      <c r="F97" s="454"/>
    </row>
    <row r="98" spans="1:6" x14ac:dyDescent="0.2">
      <c r="A98" s="454"/>
      <c r="B98" s="454"/>
      <c r="C98" s="454"/>
      <c r="D98" s="454"/>
      <c r="E98" s="454"/>
      <c r="F98" s="454"/>
    </row>
    <row r="99" spans="1:6" x14ac:dyDescent="0.2">
      <c r="A99" s="454"/>
      <c r="B99" s="454"/>
      <c r="C99" s="454"/>
      <c r="D99" s="454"/>
      <c r="E99" s="454"/>
      <c r="F99" s="454"/>
    </row>
    <row r="100" spans="1:6" x14ac:dyDescent="0.2">
      <c r="A100" s="454"/>
      <c r="B100" s="454"/>
      <c r="C100" s="454"/>
      <c r="D100" s="454"/>
      <c r="E100" s="454"/>
      <c r="F100" s="454"/>
    </row>
    <row r="101" spans="1:6" x14ac:dyDescent="0.2">
      <c r="A101" s="454"/>
      <c r="B101" s="454"/>
      <c r="C101" s="454"/>
      <c r="D101" s="454"/>
      <c r="E101" s="454"/>
      <c r="F101" s="454"/>
    </row>
    <row r="102" spans="1:6" x14ac:dyDescent="0.2">
      <c r="A102" s="454"/>
      <c r="B102" s="454"/>
      <c r="C102" s="454"/>
      <c r="D102" s="454"/>
      <c r="E102" s="454"/>
      <c r="F102" s="454"/>
    </row>
    <row r="103" spans="1:6" x14ac:dyDescent="0.2">
      <c r="A103" s="454"/>
      <c r="B103" s="454"/>
      <c r="C103" s="454"/>
      <c r="D103" s="454"/>
      <c r="E103" s="454"/>
      <c r="F103" s="454"/>
    </row>
    <row r="104" spans="1:6" x14ac:dyDescent="0.2">
      <c r="A104" s="454"/>
      <c r="B104" s="454"/>
      <c r="C104" s="454"/>
      <c r="D104" s="454"/>
      <c r="E104" s="454"/>
      <c r="F104" s="454"/>
    </row>
    <row r="105" spans="1:6" x14ac:dyDescent="0.2">
      <c r="A105" s="454"/>
      <c r="B105" s="454"/>
      <c r="C105" s="454"/>
      <c r="D105" s="454"/>
      <c r="E105" s="454"/>
      <c r="F105" s="454"/>
    </row>
    <row r="106" spans="1:6" x14ac:dyDescent="0.2">
      <c r="A106" s="454"/>
      <c r="B106" s="454"/>
      <c r="C106" s="454"/>
      <c r="D106" s="454"/>
      <c r="E106" s="454"/>
      <c r="F106" s="454"/>
    </row>
    <row r="107" spans="1:6" x14ac:dyDescent="0.2">
      <c r="A107" s="454"/>
      <c r="B107" s="454"/>
      <c r="C107" s="454"/>
      <c r="D107" s="454"/>
      <c r="E107" s="454"/>
      <c r="F107" s="454"/>
    </row>
    <row r="108" spans="1:6" x14ac:dyDescent="0.2">
      <c r="A108" s="454"/>
      <c r="B108" s="454"/>
      <c r="C108" s="454"/>
      <c r="D108" s="454"/>
      <c r="E108" s="454"/>
      <c r="F108" s="454"/>
    </row>
    <row r="109" spans="1:6" x14ac:dyDescent="0.2">
      <c r="A109" s="454"/>
      <c r="B109" s="454"/>
      <c r="C109" s="454"/>
      <c r="D109" s="454"/>
      <c r="E109" s="454"/>
      <c r="F109" s="454"/>
    </row>
    <row r="110" spans="1:6" x14ac:dyDescent="0.2">
      <c r="A110" s="454"/>
      <c r="B110" s="454"/>
      <c r="C110" s="454"/>
      <c r="D110" s="454"/>
      <c r="E110" s="454"/>
      <c r="F110" s="454"/>
    </row>
    <row r="111" spans="1:6" x14ac:dyDescent="0.2">
      <c r="A111" s="454"/>
      <c r="B111" s="454"/>
      <c r="C111" s="454"/>
      <c r="D111" s="454"/>
      <c r="E111" s="454"/>
      <c r="F111" s="454"/>
    </row>
    <row r="112" spans="1:6" x14ac:dyDescent="0.2">
      <c r="A112" s="454"/>
      <c r="B112" s="454"/>
      <c r="C112" s="454"/>
      <c r="D112" s="454"/>
      <c r="E112" s="454"/>
      <c r="F112" s="454"/>
    </row>
    <row r="113" spans="1:6" x14ac:dyDescent="0.2">
      <c r="A113" s="454"/>
      <c r="B113" s="454"/>
      <c r="C113" s="454"/>
      <c r="D113" s="454"/>
      <c r="E113" s="454"/>
      <c r="F113" s="454"/>
    </row>
    <row r="114" spans="1:6" x14ac:dyDescent="0.2">
      <c r="A114" s="454"/>
      <c r="B114" s="454"/>
      <c r="C114" s="454"/>
      <c r="D114" s="454"/>
      <c r="E114" s="454"/>
      <c r="F114" s="454"/>
    </row>
    <row r="115" spans="1:6" x14ac:dyDescent="0.2">
      <c r="A115" s="454"/>
      <c r="B115" s="454"/>
      <c r="C115" s="454"/>
      <c r="D115" s="454"/>
      <c r="E115" s="454"/>
      <c r="F115" s="454"/>
    </row>
    <row r="116" spans="1:6" x14ac:dyDescent="0.2">
      <c r="A116" s="454"/>
      <c r="B116" s="454"/>
      <c r="C116" s="454"/>
      <c r="D116" s="454"/>
      <c r="E116" s="454"/>
      <c r="F116" s="454"/>
    </row>
    <row r="117" spans="1:6" x14ac:dyDescent="0.2">
      <c r="A117" s="454"/>
      <c r="B117" s="454"/>
      <c r="C117" s="454"/>
      <c r="D117" s="454"/>
      <c r="E117" s="454"/>
      <c r="F117" s="454"/>
    </row>
    <row r="118" spans="1:6" x14ac:dyDescent="0.2">
      <c r="A118" s="454"/>
      <c r="B118" s="454"/>
      <c r="C118" s="454"/>
      <c r="D118" s="454"/>
      <c r="E118" s="454"/>
      <c r="F118" s="454"/>
    </row>
    <row r="119" spans="1:6" x14ac:dyDescent="0.2">
      <c r="A119" s="454"/>
      <c r="B119" s="454"/>
      <c r="C119" s="454"/>
      <c r="D119" s="454"/>
      <c r="E119" s="454"/>
      <c r="F119" s="454"/>
    </row>
    <row r="120" spans="1:6" x14ac:dyDescent="0.2">
      <c r="A120" s="454"/>
      <c r="B120" s="454"/>
      <c r="C120" s="454"/>
      <c r="D120" s="454"/>
      <c r="E120" s="454"/>
      <c r="F120" s="454"/>
    </row>
    <row r="121" spans="1:6" x14ac:dyDescent="0.2">
      <c r="A121" s="454"/>
      <c r="B121" s="454"/>
      <c r="C121" s="454"/>
      <c r="D121" s="454"/>
      <c r="E121" s="454"/>
      <c r="F121" s="454"/>
    </row>
    <row r="122" spans="1:6" x14ac:dyDescent="0.2">
      <c r="A122" s="454"/>
      <c r="B122" s="454"/>
      <c r="C122" s="454"/>
      <c r="D122" s="454"/>
      <c r="E122" s="454"/>
      <c r="F122" s="454"/>
    </row>
    <row r="123" spans="1:6" x14ac:dyDescent="0.2">
      <c r="A123" s="454"/>
      <c r="B123" s="454"/>
      <c r="C123" s="454"/>
      <c r="D123" s="454"/>
      <c r="E123" s="454"/>
      <c r="F123" s="454"/>
    </row>
    <row r="124" spans="1:6" x14ac:dyDescent="0.2">
      <c r="A124" s="454"/>
      <c r="B124" s="454"/>
      <c r="C124" s="454"/>
      <c r="D124" s="454"/>
      <c r="E124" s="454"/>
      <c r="F124" s="454"/>
    </row>
    <row r="125" spans="1:6" x14ac:dyDescent="0.2">
      <c r="A125" s="454"/>
      <c r="B125" s="454"/>
      <c r="C125" s="454"/>
      <c r="D125" s="454"/>
      <c r="E125" s="454"/>
      <c r="F125" s="454"/>
    </row>
    <row r="126" spans="1:6" x14ac:dyDescent="0.2">
      <c r="A126" s="454"/>
      <c r="B126" s="454"/>
      <c r="C126" s="454"/>
      <c r="D126" s="454"/>
      <c r="E126" s="454"/>
      <c r="F126" s="454"/>
    </row>
    <row r="127" spans="1:6" x14ac:dyDescent="0.2">
      <c r="A127" s="454"/>
      <c r="B127" s="454"/>
      <c r="C127" s="454"/>
      <c r="D127" s="454"/>
      <c r="E127" s="454"/>
      <c r="F127" s="454"/>
    </row>
    <row r="128" spans="1:6" x14ac:dyDescent="0.2">
      <c r="A128" s="454"/>
      <c r="B128" s="454"/>
      <c r="C128" s="454"/>
      <c r="D128" s="454"/>
      <c r="E128" s="454"/>
      <c r="F128" s="454"/>
    </row>
    <row r="129" spans="1:6" x14ac:dyDescent="0.2">
      <c r="A129" s="454"/>
      <c r="B129" s="454"/>
      <c r="C129" s="454"/>
      <c r="D129" s="454"/>
      <c r="E129" s="454"/>
      <c r="F129" s="454"/>
    </row>
    <row r="130" spans="1:6" x14ac:dyDescent="0.2">
      <c r="A130" s="454"/>
      <c r="B130" s="454"/>
      <c r="C130" s="454"/>
      <c r="D130" s="454"/>
      <c r="E130" s="454"/>
      <c r="F130" s="454"/>
    </row>
    <row r="131" spans="1:6" x14ac:dyDescent="0.2">
      <c r="A131" s="454"/>
      <c r="B131" s="454"/>
      <c r="C131" s="454"/>
      <c r="D131" s="454"/>
      <c r="E131" s="454"/>
      <c r="F131" s="454"/>
    </row>
    <row r="132" spans="1:6" x14ac:dyDescent="0.2">
      <c r="A132" s="454"/>
      <c r="B132" s="454"/>
      <c r="C132" s="454"/>
      <c r="D132" s="454"/>
      <c r="E132" s="454"/>
      <c r="F132" s="454"/>
    </row>
    <row r="133" spans="1:6" x14ac:dyDescent="0.2">
      <c r="A133" s="454"/>
      <c r="B133" s="454"/>
      <c r="C133" s="454"/>
      <c r="D133" s="454"/>
      <c r="E133" s="454"/>
      <c r="F133" s="454"/>
    </row>
    <row r="134" spans="1:6" x14ac:dyDescent="0.2">
      <c r="A134" s="454"/>
      <c r="B134" s="454"/>
      <c r="C134" s="454"/>
      <c r="D134" s="454"/>
      <c r="E134" s="454"/>
      <c r="F134" s="454"/>
    </row>
    <row r="135" spans="1:6" x14ac:dyDescent="0.2">
      <c r="A135" s="454"/>
      <c r="B135" s="454"/>
      <c r="C135" s="454"/>
      <c r="D135" s="454"/>
      <c r="E135" s="454"/>
      <c r="F135" s="454"/>
    </row>
    <row r="136" spans="1:6" x14ac:dyDescent="0.2">
      <c r="A136" s="454"/>
      <c r="B136" s="454"/>
      <c r="C136" s="454"/>
      <c r="D136" s="454"/>
      <c r="E136" s="454"/>
      <c r="F136" s="454"/>
    </row>
    <row r="137" spans="1:6" x14ac:dyDescent="0.2">
      <c r="A137" s="454"/>
      <c r="B137" s="454"/>
      <c r="C137" s="454"/>
      <c r="D137" s="454"/>
      <c r="E137" s="454"/>
      <c r="F137" s="454"/>
    </row>
    <row r="138" spans="1:6" x14ac:dyDescent="0.2">
      <c r="A138" s="454"/>
      <c r="B138" s="454"/>
      <c r="C138" s="454"/>
      <c r="D138" s="454"/>
      <c r="E138" s="454"/>
      <c r="F138" s="454"/>
    </row>
    <row r="139" spans="1:6" x14ac:dyDescent="0.2">
      <c r="A139" s="454"/>
      <c r="B139" s="454"/>
      <c r="C139" s="454"/>
      <c r="D139" s="454"/>
      <c r="E139" s="454"/>
      <c r="F139" s="454"/>
    </row>
    <row r="140" spans="1:6" x14ac:dyDescent="0.2">
      <c r="A140" s="454"/>
      <c r="B140" s="454"/>
      <c r="C140" s="454"/>
      <c r="D140" s="454"/>
      <c r="E140" s="454"/>
      <c r="F140" s="454"/>
    </row>
    <row r="141" spans="1:6" x14ac:dyDescent="0.2">
      <c r="A141" s="454"/>
      <c r="B141" s="454"/>
      <c r="C141" s="454"/>
      <c r="D141" s="454"/>
      <c r="E141" s="454"/>
      <c r="F141" s="454"/>
    </row>
    <row r="142" spans="1:6" x14ac:dyDescent="0.2">
      <c r="A142" s="454"/>
      <c r="B142" s="454"/>
      <c r="C142" s="454"/>
      <c r="D142" s="454"/>
      <c r="E142" s="454"/>
      <c r="F142" s="454"/>
    </row>
    <row r="143" spans="1:6" x14ac:dyDescent="0.2">
      <c r="A143" s="454"/>
      <c r="B143" s="454"/>
      <c r="C143" s="454"/>
      <c r="D143" s="454"/>
      <c r="E143" s="454"/>
      <c r="F143" s="454"/>
    </row>
    <row r="144" spans="1:6" x14ac:dyDescent="0.2">
      <c r="A144" s="454"/>
      <c r="B144" s="454"/>
      <c r="C144" s="454"/>
      <c r="D144" s="454"/>
      <c r="E144" s="454"/>
      <c r="F144" s="454"/>
    </row>
    <row r="145" spans="1:6" x14ac:dyDescent="0.2">
      <c r="A145" s="454"/>
      <c r="B145" s="454"/>
      <c r="C145" s="454"/>
      <c r="D145" s="454"/>
      <c r="E145" s="454"/>
      <c r="F145" s="454"/>
    </row>
    <row r="146" spans="1:6" x14ac:dyDescent="0.2">
      <c r="A146" s="454"/>
      <c r="B146" s="454"/>
      <c r="C146" s="454"/>
      <c r="D146" s="454"/>
      <c r="E146" s="454"/>
      <c r="F146" s="454"/>
    </row>
    <row r="147" spans="1:6" x14ac:dyDescent="0.2">
      <c r="A147" s="454"/>
      <c r="B147" s="454"/>
      <c r="C147" s="454"/>
      <c r="D147" s="454"/>
      <c r="E147" s="454"/>
      <c r="F147" s="454"/>
    </row>
    <row r="148" spans="1:6" x14ac:dyDescent="0.2">
      <c r="A148" s="454"/>
      <c r="B148" s="454"/>
      <c r="C148" s="454"/>
      <c r="D148" s="454"/>
      <c r="E148" s="454"/>
      <c r="F148" s="454"/>
    </row>
    <row r="149" spans="1:6" x14ac:dyDescent="0.2">
      <c r="A149" s="454"/>
      <c r="B149" s="454"/>
      <c r="C149" s="454"/>
      <c r="D149" s="454"/>
      <c r="E149" s="454"/>
      <c r="F149" s="454"/>
    </row>
    <row r="150" spans="1:6" x14ac:dyDescent="0.2">
      <c r="A150" s="454"/>
      <c r="B150" s="454"/>
      <c r="C150" s="454"/>
      <c r="D150" s="454"/>
      <c r="E150" s="454"/>
      <c r="F150" s="454"/>
    </row>
    <row r="151" spans="1:6" x14ac:dyDescent="0.2">
      <c r="A151" s="454"/>
      <c r="B151" s="454"/>
      <c r="C151" s="454"/>
      <c r="D151" s="454"/>
      <c r="E151" s="454"/>
      <c r="F151" s="454"/>
    </row>
    <row r="152" spans="1:6" x14ac:dyDescent="0.2">
      <c r="A152" s="454"/>
      <c r="B152" s="454"/>
      <c r="C152" s="454"/>
      <c r="D152" s="454"/>
      <c r="E152" s="454"/>
      <c r="F152" s="454"/>
    </row>
    <row r="153" spans="1:6" x14ac:dyDescent="0.2">
      <c r="A153" s="454"/>
      <c r="B153" s="454"/>
      <c r="C153" s="454"/>
      <c r="D153" s="454"/>
      <c r="E153" s="454"/>
      <c r="F153" s="454"/>
    </row>
    <row r="154" spans="1:6" x14ac:dyDescent="0.2">
      <c r="A154" s="454"/>
      <c r="B154" s="454"/>
      <c r="C154" s="454"/>
      <c r="D154" s="454"/>
      <c r="E154" s="454"/>
      <c r="F154" s="454"/>
    </row>
    <row r="155" spans="1:6" x14ac:dyDescent="0.2">
      <c r="A155" s="454"/>
      <c r="B155" s="454"/>
      <c r="C155" s="454"/>
      <c r="D155" s="454"/>
      <c r="E155" s="454"/>
      <c r="F155" s="454"/>
    </row>
    <row r="156" spans="1:6" x14ac:dyDescent="0.2">
      <c r="A156" s="454"/>
      <c r="B156" s="454"/>
      <c r="C156" s="454"/>
      <c r="D156" s="454"/>
      <c r="E156" s="454"/>
      <c r="F156" s="454"/>
    </row>
    <row r="157" spans="1:6" x14ac:dyDescent="0.2">
      <c r="A157" s="454"/>
      <c r="B157" s="454"/>
      <c r="C157" s="454"/>
      <c r="D157" s="454"/>
      <c r="E157" s="454"/>
      <c r="F157" s="454"/>
    </row>
    <row r="158" spans="1:6" x14ac:dyDescent="0.2">
      <c r="A158" s="454"/>
      <c r="B158" s="454"/>
      <c r="C158" s="454"/>
      <c r="D158" s="454"/>
      <c r="E158" s="454"/>
      <c r="F158" s="454"/>
    </row>
    <row r="159" spans="1:6" x14ac:dyDescent="0.2">
      <c r="A159" s="454"/>
      <c r="B159" s="454"/>
      <c r="C159" s="454"/>
      <c r="D159" s="454"/>
      <c r="E159" s="454"/>
      <c r="F159" s="454"/>
    </row>
    <row r="160" spans="1:6" x14ac:dyDescent="0.2">
      <c r="A160" s="454"/>
      <c r="B160" s="454"/>
      <c r="C160" s="454"/>
      <c r="D160" s="454"/>
      <c r="E160" s="454"/>
      <c r="F160" s="454"/>
    </row>
    <row r="161" spans="1:6" x14ac:dyDescent="0.2">
      <c r="A161" s="454"/>
      <c r="B161" s="454"/>
      <c r="C161" s="454"/>
      <c r="D161" s="454"/>
      <c r="E161" s="454"/>
      <c r="F161" s="454"/>
    </row>
    <row r="162" spans="1:6" x14ac:dyDescent="0.2">
      <c r="A162" s="454"/>
      <c r="B162" s="454"/>
      <c r="C162" s="454"/>
      <c r="D162" s="454"/>
      <c r="E162" s="454"/>
      <c r="F162" s="454"/>
    </row>
    <row r="163" spans="1:6" x14ac:dyDescent="0.2">
      <c r="A163" s="454"/>
      <c r="B163" s="454"/>
      <c r="C163" s="454"/>
      <c r="D163" s="454"/>
      <c r="E163" s="454"/>
      <c r="F163" s="454"/>
    </row>
    <row r="164" spans="1:6" x14ac:dyDescent="0.2">
      <c r="A164" s="454"/>
      <c r="B164" s="454"/>
      <c r="C164" s="454"/>
      <c r="D164" s="454"/>
      <c r="E164" s="454"/>
      <c r="F164" s="454"/>
    </row>
    <row r="165" spans="1:6" x14ac:dyDescent="0.2">
      <c r="A165" s="454"/>
      <c r="B165" s="454"/>
      <c r="C165" s="454"/>
      <c r="D165" s="454"/>
      <c r="E165" s="454"/>
      <c r="F165" s="454"/>
    </row>
    <row r="166" spans="1:6" x14ac:dyDescent="0.2">
      <c r="A166" s="454"/>
      <c r="B166" s="454"/>
      <c r="C166" s="454"/>
      <c r="D166" s="454"/>
      <c r="E166" s="454"/>
      <c r="F166" s="454"/>
    </row>
    <row r="167" spans="1:6" x14ac:dyDescent="0.2">
      <c r="A167" s="454"/>
      <c r="B167" s="454"/>
      <c r="C167" s="454"/>
      <c r="D167" s="454"/>
      <c r="E167" s="454"/>
      <c r="F167" s="454"/>
    </row>
    <row r="168" spans="1:6" x14ac:dyDescent="0.2">
      <c r="A168" s="454"/>
      <c r="B168" s="454"/>
      <c r="C168" s="454"/>
      <c r="D168" s="454"/>
      <c r="E168" s="454"/>
      <c r="F168" s="454"/>
    </row>
    <row r="169" spans="1:6" x14ac:dyDescent="0.2">
      <c r="A169" s="454"/>
      <c r="B169" s="454"/>
      <c r="C169" s="454"/>
      <c r="D169" s="454"/>
      <c r="E169" s="454"/>
      <c r="F169" s="454"/>
    </row>
    <row r="170" spans="1:6" x14ac:dyDescent="0.2">
      <c r="A170" s="454"/>
      <c r="B170" s="454"/>
      <c r="C170" s="454"/>
      <c r="D170" s="454"/>
      <c r="E170" s="454"/>
      <c r="F170" s="454"/>
    </row>
    <row r="171" spans="1:6" x14ac:dyDescent="0.2">
      <c r="A171" s="454"/>
      <c r="B171" s="454"/>
      <c r="C171" s="454"/>
      <c r="D171" s="454"/>
      <c r="E171" s="454"/>
      <c r="F171" s="454"/>
    </row>
    <row r="172" spans="1:6" x14ac:dyDescent="0.2">
      <c r="A172" s="454"/>
      <c r="B172" s="454"/>
      <c r="C172" s="454"/>
      <c r="D172" s="454"/>
      <c r="E172" s="454"/>
      <c r="F172" s="454"/>
    </row>
    <row r="173" spans="1:6" x14ac:dyDescent="0.2">
      <c r="A173" s="454"/>
      <c r="B173" s="454"/>
      <c r="C173" s="454"/>
      <c r="D173" s="454"/>
      <c r="E173" s="454"/>
      <c r="F173" s="454"/>
    </row>
    <row r="174" spans="1:6" x14ac:dyDescent="0.2">
      <c r="A174" s="454"/>
      <c r="B174" s="454"/>
      <c r="C174" s="454"/>
      <c r="D174" s="454"/>
      <c r="E174" s="454"/>
      <c r="F174" s="454"/>
    </row>
    <row r="175" spans="1:6" x14ac:dyDescent="0.2">
      <c r="A175" s="454"/>
      <c r="B175" s="454"/>
      <c r="C175" s="454"/>
      <c r="D175" s="454"/>
      <c r="E175" s="454"/>
      <c r="F175" s="454"/>
    </row>
    <row r="176" spans="1:6" x14ac:dyDescent="0.2">
      <c r="A176" s="454"/>
      <c r="B176" s="454"/>
      <c r="C176" s="454"/>
      <c r="D176" s="454"/>
      <c r="E176" s="454"/>
      <c r="F176" s="454"/>
    </row>
    <row r="177" spans="1:6" x14ac:dyDescent="0.2">
      <c r="A177" s="454"/>
      <c r="B177" s="454"/>
      <c r="C177" s="454"/>
      <c r="D177" s="454"/>
      <c r="E177" s="454"/>
      <c r="F177" s="454"/>
    </row>
    <row r="178" spans="1:6" x14ac:dyDescent="0.2">
      <c r="A178" s="454"/>
      <c r="B178" s="454"/>
      <c r="C178" s="454"/>
      <c r="D178" s="454"/>
      <c r="E178" s="454"/>
      <c r="F178" s="454"/>
    </row>
    <row r="179" spans="1:6" x14ac:dyDescent="0.2">
      <c r="A179" s="454"/>
      <c r="B179" s="454"/>
      <c r="C179" s="454"/>
      <c r="D179" s="454"/>
      <c r="E179" s="454"/>
      <c r="F179" s="454"/>
    </row>
    <row r="180" spans="1:6" x14ac:dyDescent="0.2">
      <c r="A180" s="454"/>
      <c r="B180" s="454"/>
      <c r="C180" s="454"/>
      <c r="D180" s="454"/>
      <c r="E180" s="454"/>
      <c r="F180" s="454"/>
    </row>
    <row r="181" spans="1:6" x14ac:dyDescent="0.2">
      <c r="A181" s="454"/>
      <c r="B181" s="454"/>
      <c r="C181" s="454"/>
      <c r="D181" s="454"/>
      <c r="E181" s="454"/>
      <c r="F181" s="454"/>
    </row>
    <row r="182" spans="1:6" x14ac:dyDescent="0.2">
      <c r="A182" s="454"/>
      <c r="B182" s="454"/>
      <c r="C182" s="454"/>
      <c r="D182" s="454"/>
      <c r="E182" s="454"/>
      <c r="F182" s="454"/>
    </row>
    <row r="183" spans="1:6" x14ac:dyDescent="0.2">
      <c r="A183" s="454"/>
      <c r="B183" s="454"/>
      <c r="C183" s="454"/>
      <c r="D183" s="454"/>
      <c r="E183" s="454"/>
      <c r="F183" s="454"/>
    </row>
    <row r="184" spans="1:6" x14ac:dyDescent="0.2">
      <c r="A184" s="454"/>
      <c r="B184" s="454"/>
      <c r="C184" s="454"/>
      <c r="D184" s="454"/>
      <c r="E184" s="454"/>
      <c r="F184" s="454"/>
    </row>
    <row r="185" spans="1:6" x14ac:dyDescent="0.2">
      <c r="A185" s="454"/>
      <c r="B185" s="454"/>
      <c r="C185" s="454"/>
      <c r="D185" s="454"/>
      <c r="E185" s="454"/>
      <c r="F185" s="454"/>
    </row>
    <row r="186" spans="1:6" x14ac:dyDescent="0.2">
      <c r="A186" s="454"/>
      <c r="B186" s="454"/>
      <c r="C186" s="454"/>
      <c r="D186" s="454"/>
      <c r="E186" s="454"/>
      <c r="F186" s="454"/>
    </row>
    <row r="187" spans="1:6" x14ac:dyDescent="0.2">
      <c r="A187" s="454"/>
      <c r="B187" s="454"/>
      <c r="C187" s="454"/>
      <c r="D187" s="454"/>
      <c r="E187" s="454"/>
      <c r="F187" s="454"/>
    </row>
    <row r="188" spans="1:6" x14ac:dyDescent="0.2">
      <c r="A188" s="454"/>
      <c r="B188" s="454"/>
      <c r="C188" s="454"/>
      <c r="D188" s="454"/>
      <c r="E188" s="454"/>
      <c r="F188" s="454"/>
    </row>
    <row r="189" spans="1:6" x14ac:dyDescent="0.2">
      <c r="A189" s="454"/>
      <c r="B189" s="454"/>
      <c r="C189" s="454"/>
      <c r="D189" s="454"/>
      <c r="E189" s="454"/>
      <c r="F189" s="454"/>
    </row>
    <row r="190" spans="1:6" x14ac:dyDescent="0.2">
      <c r="A190" s="454"/>
      <c r="B190" s="454"/>
      <c r="C190" s="454"/>
      <c r="D190" s="454"/>
      <c r="E190" s="454"/>
      <c r="F190" s="454"/>
    </row>
    <row r="191" spans="1:6" x14ac:dyDescent="0.2">
      <c r="A191" s="454"/>
      <c r="B191" s="454"/>
      <c r="C191" s="454"/>
      <c r="D191" s="454"/>
      <c r="E191" s="454"/>
      <c r="F191" s="454"/>
    </row>
    <row r="192" spans="1:6" x14ac:dyDescent="0.2">
      <c r="A192" s="454"/>
      <c r="B192" s="454"/>
      <c r="C192" s="454"/>
      <c r="D192" s="454"/>
      <c r="E192" s="454"/>
      <c r="F192" s="454"/>
    </row>
    <row r="193" spans="1:6" x14ac:dyDescent="0.2">
      <c r="A193" s="454"/>
      <c r="B193" s="454"/>
      <c r="C193" s="454"/>
      <c r="D193" s="454"/>
      <c r="E193" s="454"/>
      <c r="F193" s="454"/>
    </row>
    <row r="194" spans="1:6" x14ac:dyDescent="0.2">
      <c r="A194" s="454"/>
      <c r="B194" s="454"/>
      <c r="C194" s="454"/>
      <c r="D194" s="454"/>
      <c r="E194" s="454"/>
      <c r="F194" s="454"/>
    </row>
    <row r="195" spans="1:6" x14ac:dyDescent="0.2">
      <c r="A195" s="454"/>
      <c r="B195" s="454"/>
      <c r="C195" s="454"/>
      <c r="D195" s="454"/>
      <c r="E195" s="454"/>
      <c r="F195" s="454"/>
    </row>
    <row r="196" spans="1:6" x14ac:dyDescent="0.2">
      <c r="A196" s="454"/>
      <c r="B196" s="454"/>
      <c r="C196" s="454"/>
      <c r="D196" s="454"/>
      <c r="E196" s="454"/>
      <c r="F196" s="454"/>
    </row>
    <row r="197" spans="1:6" x14ac:dyDescent="0.2">
      <c r="A197" s="454"/>
      <c r="B197" s="454"/>
      <c r="C197" s="454"/>
      <c r="D197" s="454"/>
      <c r="E197" s="454"/>
      <c r="F197" s="454"/>
    </row>
    <row r="198" spans="1:6" x14ac:dyDescent="0.2">
      <c r="A198" s="454"/>
      <c r="B198" s="454"/>
      <c r="C198" s="454"/>
      <c r="D198" s="454"/>
      <c r="E198" s="454"/>
      <c r="F198" s="454"/>
    </row>
    <row r="199" spans="1:6" x14ac:dyDescent="0.2">
      <c r="A199" s="454"/>
      <c r="B199" s="454"/>
      <c r="C199" s="454"/>
      <c r="D199" s="454"/>
      <c r="E199" s="454"/>
      <c r="F199" s="454"/>
    </row>
    <row r="200" spans="1:6" x14ac:dyDescent="0.2">
      <c r="A200" s="454"/>
      <c r="B200" s="454"/>
      <c r="C200" s="454"/>
      <c r="D200" s="454"/>
      <c r="E200" s="454"/>
      <c r="F200" s="454"/>
    </row>
    <row r="201" spans="1:6" x14ac:dyDescent="0.2">
      <c r="A201" s="454"/>
      <c r="B201" s="454"/>
      <c r="C201" s="454"/>
      <c r="D201" s="454"/>
      <c r="E201" s="454"/>
      <c r="F201" s="454"/>
    </row>
    <row r="202" spans="1:6" x14ac:dyDescent="0.2">
      <c r="A202" s="454"/>
      <c r="B202" s="454"/>
      <c r="C202" s="454"/>
      <c r="D202" s="454"/>
      <c r="E202" s="454"/>
      <c r="F202" s="454"/>
    </row>
    <row r="203" spans="1:6" x14ac:dyDescent="0.2">
      <c r="A203" s="454"/>
      <c r="B203" s="454"/>
      <c r="C203" s="454"/>
      <c r="D203" s="454"/>
      <c r="E203" s="454"/>
      <c r="F203" s="454"/>
    </row>
    <row r="204" spans="1:6" x14ac:dyDescent="0.2">
      <c r="A204" s="454"/>
      <c r="B204" s="454"/>
      <c r="C204" s="454"/>
      <c r="D204" s="454"/>
      <c r="E204" s="454"/>
      <c r="F204" s="454"/>
    </row>
    <row r="205" spans="1:6" x14ac:dyDescent="0.2">
      <c r="A205" s="454"/>
      <c r="B205" s="454"/>
      <c r="C205" s="454"/>
      <c r="D205" s="454"/>
      <c r="E205" s="454"/>
      <c r="F205" s="454"/>
    </row>
    <row r="206" spans="1:6" x14ac:dyDescent="0.2">
      <c r="A206" s="454"/>
      <c r="B206" s="454"/>
      <c r="C206" s="454"/>
      <c r="D206" s="454"/>
      <c r="E206" s="454"/>
      <c r="F206" s="454"/>
    </row>
    <row r="207" spans="1:6" x14ac:dyDescent="0.2">
      <c r="A207" s="454"/>
      <c r="B207" s="454"/>
      <c r="C207" s="454"/>
      <c r="D207" s="454"/>
      <c r="E207" s="454"/>
      <c r="F207" s="454"/>
    </row>
    <row r="208" spans="1:6" x14ac:dyDescent="0.2">
      <c r="A208" s="454"/>
      <c r="B208" s="454"/>
      <c r="C208" s="454"/>
      <c r="D208" s="454"/>
      <c r="E208" s="454"/>
      <c r="F208" s="454"/>
    </row>
    <row r="209" spans="1:6" x14ac:dyDescent="0.2">
      <c r="A209" s="454"/>
      <c r="B209" s="454"/>
      <c r="C209" s="454"/>
      <c r="D209" s="454"/>
      <c r="E209" s="454"/>
      <c r="F209" s="454"/>
    </row>
    <row r="210" spans="1:6" x14ac:dyDescent="0.2">
      <c r="A210" s="454"/>
      <c r="B210" s="454"/>
      <c r="C210" s="454"/>
      <c r="D210" s="454"/>
      <c r="E210" s="454"/>
      <c r="F210" s="454"/>
    </row>
    <row r="211" spans="1:6" x14ac:dyDescent="0.2">
      <c r="A211" s="454"/>
      <c r="B211" s="454"/>
      <c r="C211" s="454"/>
      <c r="D211" s="454"/>
      <c r="E211" s="454"/>
      <c r="F211" s="454"/>
    </row>
    <row r="212" spans="1:6" x14ac:dyDescent="0.2">
      <c r="A212" s="454"/>
      <c r="B212" s="454"/>
      <c r="C212" s="454"/>
      <c r="D212" s="454"/>
      <c r="E212" s="454"/>
      <c r="F212" s="454"/>
    </row>
    <row r="213" spans="1:6" x14ac:dyDescent="0.2">
      <c r="A213" s="454"/>
      <c r="B213" s="454"/>
      <c r="C213" s="454"/>
      <c r="D213" s="454"/>
      <c r="E213" s="454"/>
      <c r="F213" s="454"/>
    </row>
    <row r="214" spans="1:6" x14ac:dyDescent="0.2">
      <c r="A214" s="454"/>
      <c r="B214" s="454"/>
      <c r="C214" s="454"/>
      <c r="D214" s="454"/>
      <c r="E214" s="454"/>
      <c r="F214" s="454"/>
    </row>
    <row r="215" spans="1:6" x14ac:dyDescent="0.2">
      <c r="A215" s="454"/>
      <c r="B215" s="454"/>
      <c r="C215" s="454"/>
      <c r="D215" s="454"/>
      <c r="E215" s="454"/>
      <c r="F215" s="454"/>
    </row>
    <row r="216" spans="1:6" x14ac:dyDescent="0.2">
      <c r="A216" s="454"/>
      <c r="B216" s="454"/>
      <c r="C216" s="454"/>
      <c r="D216" s="454"/>
      <c r="E216" s="454"/>
      <c r="F216" s="454"/>
    </row>
    <row r="217" spans="1:6" x14ac:dyDescent="0.2">
      <c r="A217" s="454"/>
      <c r="B217" s="454"/>
      <c r="C217" s="454"/>
      <c r="D217" s="454"/>
      <c r="E217" s="454"/>
      <c r="F217" s="454"/>
    </row>
    <row r="218" spans="1:6" x14ac:dyDescent="0.2">
      <c r="A218" s="454"/>
      <c r="B218" s="454"/>
      <c r="C218" s="454"/>
      <c r="D218" s="454"/>
      <c r="E218" s="454"/>
      <c r="F218" s="454"/>
    </row>
    <row r="219" spans="1:6" x14ac:dyDescent="0.2">
      <c r="A219" s="454"/>
      <c r="B219" s="454"/>
      <c r="C219" s="454"/>
      <c r="D219" s="454"/>
      <c r="E219" s="454"/>
      <c r="F219" s="454"/>
    </row>
    <row r="220" spans="1:6" x14ac:dyDescent="0.2">
      <c r="A220" s="454"/>
      <c r="B220" s="454"/>
      <c r="C220" s="454"/>
      <c r="D220" s="454"/>
      <c r="E220" s="454"/>
      <c r="F220" s="454"/>
    </row>
    <row r="221" spans="1:6" x14ac:dyDescent="0.2">
      <c r="A221" s="454"/>
      <c r="B221" s="454"/>
      <c r="C221" s="454"/>
      <c r="D221" s="454"/>
      <c r="E221" s="454"/>
      <c r="F221" s="454"/>
    </row>
    <row r="222" spans="1:6" x14ac:dyDescent="0.2">
      <c r="A222" s="454"/>
      <c r="B222" s="454"/>
      <c r="C222" s="454"/>
      <c r="D222" s="454"/>
      <c r="E222" s="454"/>
      <c r="F222" s="454"/>
    </row>
    <row r="223" spans="1:6" x14ac:dyDescent="0.2">
      <c r="A223" s="454"/>
      <c r="B223" s="454"/>
      <c r="C223" s="454"/>
      <c r="D223" s="454"/>
      <c r="E223" s="454"/>
      <c r="F223" s="454"/>
    </row>
    <row r="224" spans="1:6" x14ac:dyDescent="0.2">
      <c r="A224" s="454"/>
      <c r="B224" s="454"/>
      <c r="C224" s="454"/>
      <c r="D224" s="454"/>
      <c r="E224" s="454"/>
      <c r="F224" s="454"/>
    </row>
    <row r="225" spans="1:6" x14ac:dyDescent="0.2">
      <c r="A225" s="454"/>
      <c r="B225" s="454"/>
      <c r="C225" s="454"/>
      <c r="D225" s="454"/>
      <c r="E225" s="454"/>
      <c r="F225" s="454"/>
    </row>
    <row r="226" spans="1:6" x14ac:dyDescent="0.2">
      <c r="A226" s="454"/>
      <c r="B226" s="454"/>
      <c r="C226" s="454"/>
      <c r="D226" s="454"/>
      <c r="E226" s="454"/>
      <c r="F226" s="454"/>
    </row>
    <row r="227" spans="1:6" x14ac:dyDescent="0.2">
      <c r="A227" s="454"/>
      <c r="B227" s="454"/>
      <c r="C227" s="454"/>
      <c r="D227" s="454"/>
      <c r="E227" s="454"/>
      <c r="F227" s="454"/>
    </row>
    <row r="228" spans="1:6" x14ac:dyDescent="0.2">
      <c r="A228" s="454"/>
      <c r="B228" s="454"/>
      <c r="C228" s="454"/>
      <c r="D228" s="454"/>
      <c r="E228" s="454"/>
      <c r="F228" s="454"/>
    </row>
    <row r="229" spans="1:6" x14ac:dyDescent="0.2">
      <c r="A229" s="454"/>
      <c r="B229" s="454"/>
      <c r="C229" s="454"/>
      <c r="D229" s="454"/>
      <c r="E229" s="454"/>
      <c r="F229" s="454"/>
    </row>
    <row r="230" spans="1:6" x14ac:dyDescent="0.2">
      <c r="A230" s="454"/>
      <c r="B230" s="454"/>
      <c r="C230" s="454"/>
      <c r="D230" s="454"/>
      <c r="E230" s="454"/>
      <c r="F230" s="454"/>
    </row>
    <row r="231" spans="1:6" x14ac:dyDescent="0.2">
      <c r="A231" s="454"/>
      <c r="B231" s="454"/>
      <c r="C231" s="454"/>
      <c r="D231" s="454"/>
      <c r="E231" s="454"/>
      <c r="F231" s="454"/>
    </row>
    <row r="232" spans="1:6" x14ac:dyDescent="0.2">
      <c r="A232" s="454"/>
      <c r="B232" s="454"/>
      <c r="C232" s="454"/>
      <c r="D232" s="454"/>
      <c r="E232" s="454"/>
      <c r="F232" s="454"/>
    </row>
    <row r="233" spans="1:6" x14ac:dyDescent="0.2">
      <c r="A233" s="454"/>
      <c r="B233" s="454"/>
      <c r="C233" s="454"/>
      <c r="D233" s="454"/>
      <c r="E233" s="454"/>
      <c r="F233" s="454"/>
    </row>
    <row r="234" spans="1:6" x14ac:dyDescent="0.2">
      <c r="A234" s="454"/>
      <c r="B234" s="454"/>
      <c r="C234" s="454"/>
      <c r="D234" s="454"/>
      <c r="E234" s="454"/>
      <c r="F234" s="454"/>
    </row>
    <row r="235" spans="1:6" x14ac:dyDescent="0.2">
      <c r="A235" s="454"/>
      <c r="B235" s="454"/>
      <c r="C235" s="454"/>
      <c r="D235" s="454"/>
      <c r="E235" s="454"/>
      <c r="F235" s="454"/>
    </row>
    <row r="236" spans="1:6" x14ac:dyDescent="0.2">
      <c r="A236" s="454"/>
      <c r="B236" s="454"/>
      <c r="C236" s="454"/>
      <c r="D236" s="454"/>
      <c r="E236" s="454"/>
      <c r="F236" s="454"/>
    </row>
    <row r="237" spans="1:6" x14ac:dyDescent="0.2">
      <c r="A237" s="454"/>
      <c r="B237" s="454"/>
      <c r="C237" s="454"/>
      <c r="D237" s="454"/>
      <c r="E237" s="454"/>
      <c r="F237" s="454"/>
    </row>
    <row r="238" spans="1:6" x14ac:dyDescent="0.2">
      <c r="A238" s="454"/>
      <c r="B238" s="454"/>
      <c r="C238" s="454"/>
      <c r="D238" s="454"/>
      <c r="E238" s="454"/>
      <c r="F238" s="454"/>
    </row>
    <row r="239" spans="1:6" x14ac:dyDescent="0.2">
      <c r="A239" s="454"/>
      <c r="B239" s="454"/>
      <c r="C239" s="454"/>
      <c r="D239" s="454"/>
      <c r="E239" s="454"/>
      <c r="F239" s="454"/>
    </row>
    <row r="240" spans="1:6" x14ac:dyDescent="0.2">
      <c r="A240" s="454"/>
      <c r="B240" s="454"/>
      <c r="C240" s="454"/>
      <c r="D240" s="454"/>
      <c r="E240" s="454"/>
      <c r="F240" s="454"/>
    </row>
    <row r="241" spans="1:6" x14ac:dyDescent="0.2">
      <c r="A241" s="454"/>
      <c r="B241" s="454"/>
      <c r="C241" s="454"/>
      <c r="D241" s="454"/>
      <c r="E241" s="454"/>
      <c r="F241" s="454"/>
    </row>
    <row r="242" spans="1:6" x14ac:dyDescent="0.2">
      <c r="A242" s="454"/>
      <c r="B242" s="454"/>
      <c r="C242" s="454"/>
      <c r="D242" s="454"/>
      <c r="E242" s="454"/>
      <c r="F242" s="454"/>
    </row>
    <row r="243" spans="1:6" x14ac:dyDescent="0.2">
      <c r="A243" s="454"/>
      <c r="B243" s="454"/>
      <c r="C243" s="454"/>
      <c r="D243" s="454"/>
      <c r="E243" s="454"/>
      <c r="F243" s="454"/>
    </row>
    <row r="244" spans="1:6" x14ac:dyDescent="0.2">
      <c r="A244" s="454"/>
      <c r="B244" s="454"/>
      <c r="C244" s="454"/>
      <c r="D244" s="454"/>
      <c r="E244" s="454"/>
      <c r="F244" s="454"/>
    </row>
    <row r="245" spans="1:6" x14ac:dyDescent="0.2">
      <c r="A245" s="454"/>
      <c r="B245" s="454"/>
      <c r="C245" s="454"/>
      <c r="D245" s="454"/>
      <c r="E245" s="454"/>
      <c r="F245" s="454"/>
    </row>
    <row r="246" spans="1:6" x14ac:dyDescent="0.2">
      <c r="A246" s="454"/>
      <c r="B246" s="454"/>
      <c r="C246" s="454"/>
      <c r="D246" s="454"/>
      <c r="E246" s="454"/>
      <c r="F246" s="454"/>
    </row>
    <row r="247" spans="1:6" x14ac:dyDescent="0.2">
      <c r="A247" s="454"/>
      <c r="B247" s="454"/>
      <c r="C247" s="454"/>
      <c r="D247" s="454"/>
      <c r="E247" s="454"/>
      <c r="F247" s="454"/>
    </row>
    <row r="248" spans="1:6" x14ac:dyDescent="0.2">
      <c r="A248" s="454"/>
      <c r="B248" s="454"/>
      <c r="C248" s="454"/>
      <c r="D248" s="454"/>
      <c r="E248" s="454"/>
      <c r="F248" s="454"/>
    </row>
    <row r="249" spans="1:6" x14ac:dyDescent="0.2">
      <c r="A249" s="454"/>
      <c r="B249" s="454"/>
      <c r="C249" s="454"/>
      <c r="D249" s="454"/>
      <c r="E249" s="454"/>
      <c r="F249" s="454"/>
    </row>
    <row r="250" spans="1:6" x14ac:dyDescent="0.2">
      <c r="A250" s="454"/>
      <c r="B250" s="454"/>
      <c r="C250" s="454"/>
      <c r="D250" s="454"/>
      <c r="E250" s="454"/>
      <c r="F250" s="454"/>
    </row>
    <row r="251" spans="1:6" x14ac:dyDescent="0.2">
      <c r="A251" s="454"/>
      <c r="B251" s="454"/>
      <c r="C251" s="454"/>
      <c r="D251" s="454"/>
      <c r="E251" s="454"/>
      <c r="F251" s="454"/>
    </row>
    <row r="252" spans="1:6" x14ac:dyDescent="0.2">
      <c r="A252" s="454"/>
      <c r="B252" s="454"/>
      <c r="C252" s="454"/>
      <c r="D252" s="454"/>
      <c r="E252" s="454"/>
      <c r="F252" s="454"/>
    </row>
    <row r="253" spans="1:6" x14ac:dyDescent="0.2">
      <c r="A253" s="454"/>
      <c r="B253" s="454"/>
      <c r="C253" s="454"/>
      <c r="D253" s="454"/>
      <c r="E253" s="454"/>
      <c r="F253" s="454"/>
    </row>
    <row r="254" spans="1:6" x14ac:dyDescent="0.2">
      <c r="A254" s="454"/>
      <c r="B254" s="454"/>
      <c r="C254" s="454"/>
      <c r="D254" s="454"/>
      <c r="E254" s="454"/>
      <c r="F254" s="454"/>
    </row>
    <row r="255" spans="1:6" x14ac:dyDescent="0.2">
      <c r="A255" s="454"/>
      <c r="B255" s="454"/>
      <c r="C255" s="454"/>
      <c r="D255" s="454"/>
      <c r="E255" s="454"/>
      <c r="F255" s="454"/>
    </row>
    <row r="256" spans="1:6" x14ac:dyDescent="0.2">
      <c r="A256" s="454"/>
      <c r="B256" s="454"/>
      <c r="C256" s="454"/>
      <c r="D256" s="454"/>
      <c r="E256" s="454"/>
      <c r="F256" s="454"/>
    </row>
    <row r="257" spans="1:6" x14ac:dyDescent="0.2">
      <c r="A257" s="454"/>
      <c r="B257" s="454"/>
      <c r="C257" s="454"/>
      <c r="D257" s="454"/>
      <c r="E257" s="454"/>
      <c r="F257" s="454"/>
    </row>
    <row r="258" spans="1:6" x14ac:dyDescent="0.2">
      <c r="A258" s="454"/>
      <c r="B258" s="454"/>
      <c r="C258" s="454"/>
      <c r="D258" s="454"/>
      <c r="E258" s="454"/>
      <c r="F258" s="454"/>
    </row>
    <row r="259" spans="1:6" x14ac:dyDescent="0.2">
      <c r="A259" s="454"/>
      <c r="B259" s="454"/>
      <c r="C259" s="454"/>
      <c r="D259" s="454"/>
      <c r="E259" s="454"/>
      <c r="F259" s="454"/>
    </row>
    <row r="260" spans="1:6" x14ac:dyDescent="0.2">
      <c r="A260" s="454"/>
      <c r="B260" s="454"/>
      <c r="C260" s="454"/>
      <c r="D260" s="454"/>
      <c r="E260" s="454"/>
      <c r="F260" s="454"/>
    </row>
    <row r="261" spans="1:6" x14ac:dyDescent="0.2">
      <c r="A261" s="454"/>
      <c r="B261" s="454"/>
      <c r="C261" s="454"/>
      <c r="D261" s="454"/>
      <c r="E261" s="454"/>
      <c r="F261" s="454"/>
    </row>
    <row r="262" spans="1:6" x14ac:dyDescent="0.2">
      <c r="A262" s="454"/>
      <c r="B262" s="454"/>
      <c r="C262" s="454"/>
      <c r="D262" s="454"/>
      <c r="E262" s="454"/>
      <c r="F262" s="454"/>
    </row>
    <row r="263" spans="1:6" x14ac:dyDescent="0.2">
      <c r="A263" s="454"/>
      <c r="B263" s="454"/>
      <c r="C263" s="454"/>
      <c r="D263" s="454"/>
      <c r="E263" s="454"/>
      <c r="F263" s="454"/>
    </row>
    <row r="264" spans="1:6" x14ac:dyDescent="0.2">
      <c r="A264" s="454"/>
      <c r="B264" s="454"/>
      <c r="C264" s="454"/>
      <c r="D264" s="454"/>
      <c r="E264" s="454"/>
      <c r="F264" s="454"/>
    </row>
    <row r="265" spans="1:6" x14ac:dyDescent="0.2">
      <c r="A265" s="454"/>
      <c r="B265" s="454"/>
      <c r="C265" s="454"/>
      <c r="D265" s="454"/>
      <c r="E265" s="454"/>
      <c r="F265" s="454"/>
    </row>
    <row r="266" spans="1:6" x14ac:dyDescent="0.2">
      <c r="A266" s="454"/>
      <c r="B266" s="454"/>
      <c r="C266" s="454"/>
      <c r="D266" s="454"/>
      <c r="E266" s="454"/>
      <c r="F266" s="454"/>
    </row>
    <row r="267" spans="1:6" x14ac:dyDescent="0.2">
      <c r="A267" s="454"/>
      <c r="B267" s="454"/>
      <c r="C267" s="454"/>
      <c r="D267" s="454"/>
      <c r="E267" s="454"/>
      <c r="F267" s="454"/>
    </row>
    <row r="268" spans="1:6" x14ac:dyDescent="0.2">
      <c r="A268" s="454"/>
      <c r="B268" s="454"/>
      <c r="C268" s="454"/>
      <c r="D268" s="454"/>
      <c r="E268" s="454"/>
      <c r="F268" s="454"/>
    </row>
    <row r="269" spans="1:6" x14ac:dyDescent="0.2">
      <c r="A269" s="454"/>
      <c r="B269" s="454"/>
      <c r="C269" s="454"/>
      <c r="D269" s="454"/>
      <c r="E269" s="454"/>
      <c r="F269" s="454"/>
    </row>
    <row r="270" spans="1:6" x14ac:dyDescent="0.2">
      <c r="A270" s="454"/>
      <c r="B270" s="454"/>
      <c r="C270" s="454"/>
      <c r="D270" s="454"/>
      <c r="E270" s="454"/>
      <c r="F270" s="454"/>
    </row>
    <row r="271" spans="1:6" x14ac:dyDescent="0.2">
      <c r="A271" s="454"/>
      <c r="B271" s="454"/>
      <c r="C271" s="454"/>
      <c r="D271" s="454"/>
      <c r="E271" s="454"/>
      <c r="F271" s="454"/>
    </row>
    <row r="272" spans="1:6" x14ac:dyDescent="0.2">
      <c r="A272" s="454"/>
      <c r="B272" s="454"/>
      <c r="C272" s="454"/>
      <c r="D272" s="454"/>
      <c r="E272" s="454"/>
      <c r="F272" s="454"/>
    </row>
    <row r="273" spans="1:6" x14ac:dyDescent="0.2">
      <c r="A273" s="454"/>
      <c r="B273" s="454"/>
      <c r="C273" s="454"/>
      <c r="D273" s="454"/>
      <c r="E273" s="454"/>
      <c r="F273" s="454"/>
    </row>
    <row r="274" spans="1:6" x14ac:dyDescent="0.2">
      <c r="A274" s="454"/>
      <c r="B274" s="454"/>
      <c r="C274" s="454"/>
      <c r="D274" s="454"/>
      <c r="E274" s="454"/>
      <c r="F274" s="454"/>
    </row>
    <row r="275" spans="1:6" x14ac:dyDescent="0.2">
      <c r="A275" s="454"/>
      <c r="B275" s="454"/>
      <c r="C275" s="454"/>
      <c r="D275" s="454"/>
      <c r="E275" s="454"/>
      <c r="F275" s="454"/>
    </row>
    <row r="276" spans="1:6" x14ac:dyDescent="0.2">
      <c r="A276" s="454"/>
      <c r="B276" s="454"/>
      <c r="C276" s="454"/>
      <c r="D276" s="454"/>
      <c r="E276" s="454"/>
      <c r="F276" s="454"/>
    </row>
    <row r="277" spans="1:6" x14ac:dyDescent="0.2">
      <c r="A277" s="454"/>
      <c r="B277" s="454"/>
      <c r="C277" s="454"/>
      <c r="D277" s="454"/>
      <c r="E277" s="454"/>
      <c r="F277" s="454"/>
    </row>
    <row r="278" spans="1:6" x14ac:dyDescent="0.2">
      <c r="A278" s="454"/>
      <c r="B278" s="454"/>
      <c r="C278" s="454"/>
      <c r="D278" s="454"/>
      <c r="E278" s="454"/>
      <c r="F278" s="454"/>
    </row>
    <row r="279" spans="1:6" x14ac:dyDescent="0.2">
      <c r="A279" s="454"/>
      <c r="B279" s="454"/>
      <c r="C279" s="454"/>
      <c r="D279" s="454"/>
      <c r="E279" s="454"/>
      <c r="F279" s="454"/>
    </row>
    <row r="280" spans="1:6" x14ac:dyDescent="0.2">
      <c r="A280" s="454"/>
      <c r="B280" s="454"/>
      <c r="C280" s="454"/>
      <c r="D280" s="454"/>
      <c r="E280" s="454"/>
      <c r="F280" s="454"/>
    </row>
    <row r="281" spans="1:6" x14ac:dyDescent="0.2">
      <c r="A281" s="454"/>
      <c r="B281" s="454"/>
      <c r="C281" s="454"/>
      <c r="D281" s="454"/>
      <c r="E281" s="454"/>
      <c r="F281" s="454"/>
    </row>
    <row r="282" spans="1:6" x14ac:dyDescent="0.2">
      <c r="A282" s="454"/>
      <c r="B282" s="454"/>
      <c r="C282" s="454"/>
      <c r="D282" s="454"/>
      <c r="E282" s="454"/>
      <c r="F282" s="454"/>
    </row>
    <row r="283" spans="1:6" x14ac:dyDescent="0.2">
      <c r="A283" s="454"/>
      <c r="B283" s="454"/>
      <c r="C283" s="454"/>
      <c r="D283" s="454"/>
      <c r="E283" s="454"/>
      <c r="F283" s="454"/>
    </row>
    <row r="284" spans="1:6" x14ac:dyDescent="0.2">
      <c r="A284" s="454"/>
      <c r="B284" s="454"/>
      <c r="C284" s="454"/>
      <c r="D284" s="454"/>
      <c r="E284" s="454"/>
      <c r="F284" s="454"/>
    </row>
    <row r="285" spans="1:6" x14ac:dyDescent="0.2">
      <c r="A285" s="454"/>
      <c r="B285" s="454"/>
      <c r="C285" s="454"/>
      <c r="D285" s="454"/>
      <c r="E285" s="454"/>
      <c r="F285" s="454"/>
    </row>
    <row r="286" spans="1:6" x14ac:dyDescent="0.2">
      <c r="A286" s="454"/>
      <c r="B286" s="454"/>
      <c r="C286" s="454"/>
      <c r="D286" s="454"/>
      <c r="E286" s="454"/>
      <c r="F286" s="454"/>
    </row>
    <row r="287" spans="1:6" x14ac:dyDescent="0.2">
      <c r="A287" s="454"/>
      <c r="B287" s="454"/>
      <c r="C287" s="454"/>
      <c r="D287" s="454"/>
      <c r="E287" s="454"/>
      <c r="F287" s="454"/>
    </row>
    <row r="288" spans="1:6" x14ac:dyDescent="0.2">
      <c r="A288" s="454"/>
      <c r="B288" s="454"/>
      <c r="C288" s="454"/>
      <c r="D288" s="454"/>
      <c r="E288" s="454"/>
      <c r="F288" s="454"/>
    </row>
    <row r="289" spans="1:6" x14ac:dyDescent="0.2">
      <c r="A289" s="454"/>
      <c r="B289" s="454"/>
      <c r="C289" s="454"/>
      <c r="D289" s="454"/>
      <c r="E289" s="454"/>
      <c r="F289" s="454"/>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3" customWidth="1"/>
    <col min="2" max="2" width="78.75" style="463" customWidth="1"/>
    <col min="3" max="5" width="10.25" style="463"/>
    <col min="6" max="6" width="4.25" style="463" customWidth="1"/>
    <col min="7" max="256" width="10.25" style="463"/>
    <col min="257" max="257" width="1.25" style="463" customWidth="1"/>
    <col min="258" max="258" width="78.75" style="463" customWidth="1"/>
    <col min="259" max="261" width="10.25" style="463"/>
    <col min="262" max="262" width="4.25" style="463" customWidth="1"/>
    <col min="263" max="512" width="10.25" style="463"/>
    <col min="513" max="513" width="1.25" style="463" customWidth="1"/>
    <col min="514" max="514" width="78.75" style="463" customWidth="1"/>
    <col min="515" max="517" width="10.25" style="463"/>
    <col min="518" max="518" width="4.25" style="463" customWidth="1"/>
    <col min="519" max="768" width="10.25" style="463"/>
    <col min="769" max="769" width="1.25" style="463" customWidth="1"/>
    <col min="770" max="770" width="78.75" style="463" customWidth="1"/>
    <col min="771" max="773" width="10.25" style="463"/>
    <col min="774" max="774" width="4.25" style="463" customWidth="1"/>
    <col min="775" max="1024" width="10.25" style="463"/>
    <col min="1025" max="1025" width="1.25" style="463" customWidth="1"/>
    <col min="1026" max="1026" width="78.75" style="463" customWidth="1"/>
    <col min="1027" max="1029" width="10.25" style="463"/>
    <col min="1030" max="1030" width="4.25" style="463" customWidth="1"/>
    <col min="1031" max="1280" width="10.25" style="463"/>
    <col min="1281" max="1281" width="1.25" style="463" customWidth="1"/>
    <col min="1282" max="1282" width="78.75" style="463" customWidth="1"/>
    <col min="1283" max="1285" width="10.25" style="463"/>
    <col min="1286" max="1286" width="4.25" style="463" customWidth="1"/>
    <col min="1287" max="1536" width="10.25" style="463"/>
    <col min="1537" max="1537" width="1.25" style="463" customWidth="1"/>
    <col min="1538" max="1538" width="78.75" style="463" customWidth="1"/>
    <col min="1539" max="1541" width="10.25" style="463"/>
    <col min="1542" max="1542" width="4.25" style="463" customWidth="1"/>
    <col min="1543" max="1792" width="10.25" style="463"/>
    <col min="1793" max="1793" width="1.25" style="463" customWidth="1"/>
    <col min="1794" max="1794" width="78.75" style="463" customWidth="1"/>
    <col min="1795" max="1797" width="10.25" style="463"/>
    <col min="1798" max="1798" width="4.25" style="463" customWidth="1"/>
    <col min="1799" max="2048" width="10.25" style="463"/>
    <col min="2049" max="2049" width="1.25" style="463" customWidth="1"/>
    <col min="2050" max="2050" width="78.75" style="463" customWidth="1"/>
    <col min="2051" max="2053" width="10.25" style="463"/>
    <col min="2054" max="2054" width="4.25" style="463" customWidth="1"/>
    <col min="2055" max="2304" width="10.25" style="463"/>
    <col min="2305" max="2305" width="1.25" style="463" customWidth="1"/>
    <col min="2306" max="2306" width="78.75" style="463" customWidth="1"/>
    <col min="2307" max="2309" width="10.25" style="463"/>
    <col min="2310" max="2310" width="4.25" style="463" customWidth="1"/>
    <col min="2311" max="2560" width="10.25" style="463"/>
    <col min="2561" max="2561" width="1.25" style="463" customWidth="1"/>
    <col min="2562" max="2562" width="78.75" style="463" customWidth="1"/>
    <col min="2563" max="2565" width="10.25" style="463"/>
    <col min="2566" max="2566" width="4.25" style="463" customWidth="1"/>
    <col min="2567" max="2816" width="10.25" style="463"/>
    <col min="2817" max="2817" width="1.25" style="463" customWidth="1"/>
    <col min="2818" max="2818" width="78.75" style="463" customWidth="1"/>
    <col min="2819" max="2821" width="10.25" style="463"/>
    <col min="2822" max="2822" width="4.25" style="463" customWidth="1"/>
    <col min="2823" max="3072" width="10.25" style="463"/>
    <col min="3073" max="3073" width="1.25" style="463" customWidth="1"/>
    <col min="3074" max="3074" width="78.75" style="463" customWidth="1"/>
    <col min="3075" max="3077" width="10.25" style="463"/>
    <col min="3078" max="3078" width="4.25" style="463" customWidth="1"/>
    <col min="3079" max="3328" width="10.25" style="463"/>
    <col min="3329" max="3329" width="1.25" style="463" customWidth="1"/>
    <col min="3330" max="3330" width="78.75" style="463" customWidth="1"/>
    <col min="3331" max="3333" width="10.25" style="463"/>
    <col min="3334" max="3334" width="4.25" style="463" customWidth="1"/>
    <col min="3335" max="3584" width="10.25" style="463"/>
    <col min="3585" max="3585" width="1.25" style="463" customWidth="1"/>
    <col min="3586" max="3586" width="78.75" style="463" customWidth="1"/>
    <col min="3587" max="3589" width="10.25" style="463"/>
    <col min="3590" max="3590" width="4.25" style="463" customWidth="1"/>
    <col min="3591" max="3840" width="10.25" style="463"/>
    <col min="3841" max="3841" width="1.25" style="463" customWidth="1"/>
    <col min="3842" max="3842" width="78.75" style="463" customWidth="1"/>
    <col min="3843" max="3845" width="10.25" style="463"/>
    <col min="3846" max="3846" width="4.25" style="463" customWidth="1"/>
    <col min="3847" max="4096" width="10.25" style="463"/>
    <col min="4097" max="4097" width="1.25" style="463" customWidth="1"/>
    <col min="4098" max="4098" width="78.75" style="463" customWidth="1"/>
    <col min="4099" max="4101" width="10.25" style="463"/>
    <col min="4102" max="4102" width="4.25" style="463" customWidth="1"/>
    <col min="4103" max="4352" width="10.25" style="463"/>
    <col min="4353" max="4353" width="1.25" style="463" customWidth="1"/>
    <col min="4354" max="4354" width="78.75" style="463" customWidth="1"/>
    <col min="4355" max="4357" width="10.25" style="463"/>
    <col min="4358" max="4358" width="4.25" style="463" customWidth="1"/>
    <col min="4359" max="4608" width="10.25" style="463"/>
    <col min="4609" max="4609" width="1.25" style="463" customWidth="1"/>
    <col min="4610" max="4610" width="78.75" style="463" customWidth="1"/>
    <col min="4611" max="4613" width="10.25" style="463"/>
    <col min="4614" max="4614" width="4.25" style="463" customWidth="1"/>
    <col min="4615" max="4864" width="10.25" style="463"/>
    <col min="4865" max="4865" width="1.25" style="463" customWidth="1"/>
    <col min="4866" max="4866" width="78.75" style="463" customWidth="1"/>
    <col min="4867" max="4869" width="10.25" style="463"/>
    <col min="4870" max="4870" width="4.25" style="463" customWidth="1"/>
    <col min="4871" max="5120" width="10.25" style="463"/>
    <col min="5121" max="5121" width="1.25" style="463" customWidth="1"/>
    <col min="5122" max="5122" width="78.75" style="463" customWidth="1"/>
    <col min="5123" max="5125" width="10.25" style="463"/>
    <col min="5126" max="5126" width="4.25" style="463" customWidth="1"/>
    <col min="5127" max="5376" width="10.25" style="463"/>
    <col min="5377" max="5377" width="1.25" style="463" customWidth="1"/>
    <col min="5378" max="5378" width="78.75" style="463" customWidth="1"/>
    <col min="5379" max="5381" width="10.25" style="463"/>
    <col min="5382" max="5382" width="4.25" style="463" customWidth="1"/>
    <col min="5383" max="5632" width="10.25" style="463"/>
    <col min="5633" max="5633" width="1.25" style="463" customWidth="1"/>
    <col min="5634" max="5634" width="78.75" style="463" customWidth="1"/>
    <col min="5635" max="5637" width="10.25" style="463"/>
    <col min="5638" max="5638" width="4.25" style="463" customWidth="1"/>
    <col min="5639" max="5888" width="10.25" style="463"/>
    <col min="5889" max="5889" width="1.25" style="463" customWidth="1"/>
    <col min="5890" max="5890" width="78.75" style="463" customWidth="1"/>
    <col min="5891" max="5893" width="10.25" style="463"/>
    <col min="5894" max="5894" width="4.25" style="463" customWidth="1"/>
    <col min="5895" max="6144" width="10.25" style="463"/>
    <col min="6145" max="6145" width="1.25" style="463" customWidth="1"/>
    <col min="6146" max="6146" width="78.75" style="463" customWidth="1"/>
    <col min="6147" max="6149" width="10.25" style="463"/>
    <col min="6150" max="6150" width="4.25" style="463" customWidth="1"/>
    <col min="6151" max="6400" width="10.25" style="463"/>
    <col min="6401" max="6401" width="1.25" style="463" customWidth="1"/>
    <col min="6402" max="6402" width="78.75" style="463" customWidth="1"/>
    <col min="6403" max="6405" width="10.25" style="463"/>
    <col min="6406" max="6406" width="4.25" style="463" customWidth="1"/>
    <col min="6407" max="6656" width="10.25" style="463"/>
    <col min="6657" max="6657" width="1.25" style="463" customWidth="1"/>
    <col min="6658" max="6658" width="78.75" style="463" customWidth="1"/>
    <col min="6659" max="6661" width="10.25" style="463"/>
    <col min="6662" max="6662" width="4.25" style="463" customWidth="1"/>
    <col min="6663" max="6912" width="10.25" style="463"/>
    <col min="6913" max="6913" width="1.25" style="463" customWidth="1"/>
    <col min="6914" max="6914" width="78.75" style="463" customWidth="1"/>
    <col min="6915" max="6917" width="10.25" style="463"/>
    <col min="6918" max="6918" width="4.25" style="463" customWidth="1"/>
    <col min="6919" max="7168" width="10.25" style="463"/>
    <col min="7169" max="7169" width="1.25" style="463" customWidth="1"/>
    <col min="7170" max="7170" width="78.75" style="463" customWidth="1"/>
    <col min="7171" max="7173" width="10.25" style="463"/>
    <col min="7174" max="7174" width="4.25" style="463" customWidth="1"/>
    <col min="7175" max="7424" width="10.25" style="463"/>
    <col min="7425" max="7425" width="1.25" style="463" customWidth="1"/>
    <col min="7426" max="7426" width="78.75" style="463" customWidth="1"/>
    <col min="7427" max="7429" width="10.25" style="463"/>
    <col min="7430" max="7430" width="4.25" style="463" customWidth="1"/>
    <col min="7431" max="7680" width="10.25" style="463"/>
    <col min="7681" max="7681" width="1.25" style="463" customWidth="1"/>
    <col min="7682" max="7682" width="78.75" style="463" customWidth="1"/>
    <col min="7683" max="7685" width="10.25" style="463"/>
    <col min="7686" max="7686" width="4.25" style="463" customWidth="1"/>
    <col min="7687" max="7936" width="10.25" style="463"/>
    <col min="7937" max="7937" width="1.25" style="463" customWidth="1"/>
    <col min="7938" max="7938" width="78.75" style="463" customWidth="1"/>
    <col min="7939" max="7941" width="10.25" style="463"/>
    <col min="7942" max="7942" width="4.25" style="463" customWidth="1"/>
    <col min="7943" max="8192" width="10.25" style="463"/>
    <col min="8193" max="8193" width="1.25" style="463" customWidth="1"/>
    <col min="8194" max="8194" width="78.75" style="463" customWidth="1"/>
    <col min="8195" max="8197" width="10.25" style="463"/>
    <col min="8198" max="8198" width="4.25" style="463" customWidth="1"/>
    <col min="8199" max="8448" width="10.25" style="463"/>
    <col min="8449" max="8449" width="1.25" style="463" customWidth="1"/>
    <col min="8450" max="8450" width="78.75" style="463" customWidth="1"/>
    <col min="8451" max="8453" width="10.25" style="463"/>
    <col min="8454" max="8454" width="4.25" style="463" customWidth="1"/>
    <col min="8455" max="8704" width="10.25" style="463"/>
    <col min="8705" max="8705" width="1.25" style="463" customWidth="1"/>
    <col min="8706" max="8706" width="78.75" style="463" customWidth="1"/>
    <col min="8707" max="8709" width="10.25" style="463"/>
    <col min="8710" max="8710" width="4.25" style="463" customWidth="1"/>
    <col min="8711" max="8960" width="10.25" style="463"/>
    <col min="8961" max="8961" width="1.25" style="463" customWidth="1"/>
    <col min="8962" max="8962" width="78.75" style="463" customWidth="1"/>
    <col min="8963" max="8965" width="10.25" style="463"/>
    <col min="8966" max="8966" width="4.25" style="463" customWidth="1"/>
    <col min="8967" max="9216" width="10.25" style="463"/>
    <col min="9217" max="9217" width="1.25" style="463" customWidth="1"/>
    <col min="9218" max="9218" width="78.75" style="463" customWidth="1"/>
    <col min="9219" max="9221" width="10.25" style="463"/>
    <col min="9222" max="9222" width="4.25" style="463" customWidth="1"/>
    <col min="9223" max="9472" width="10.25" style="463"/>
    <col min="9473" max="9473" width="1.25" style="463" customWidth="1"/>
    <col min="9474" max="9474" width="78.75" style="463" customWidth="1"/>
    <col min="9475" max="9477" width="10.25" style="463"/>
    <col min="9478" max="9478" width="4.25" style="463" customWidth="1"/>
    <col min="9479" max="9728" width="10.25" style="463"/>
    <col min="9729" max="9729" width="1.25" style="463" customWidth="1"/>
    <col min="9730" max="9730" width="78.75" style="463" customWidth="1"/>
    <col min="9731" max="9733" width="10.25" style="463"/>
    <col min="9734" max="9734" width="4.25" style="463" customWidth="1"/>
    <col min="9735" max="9984" width="10.25" style="463"/>
    <col min="9985" max="9985" width="1.25" style="463" customWidth="1"/>
    <col min="9986" max="9986" width="78.75" style="463" customWidth="1"/>
    <col min="9987" max="9989" width="10.25" style="463"/>
    <col min="9990" max="9990" width="4.25" style="463" customWidth="1"/>
    <col min="9991" max="10240" width="10.25" style="463"/>
    <col min="10241" max="10241" width="1.25" style="463" customWidth="1"/>
    <col min="10242" max="10242" width="78.75" style="463" customWidth="1"/>
    <col min="10243" max="10245" width="10.25" style="463"/>
    <col min="10246" max="10246" width="4.25" style="463" customWidth="1"/>
    <col min="10247" max="10496" width="10.25" style="463"/>
    <col min="10497" max="10497" width="1.25" style="463" customWidth="1"/>
    <col min="10498" max="10498" width="78.75" style="463" customWidth="1"/>
    <col min="10499" max="10501" width="10.25" style="463"/>
    <col min="10502" max="10502" width="4.25" style="463" customWidth="1"/>
    <col min="10503" max="10752" width="10.25" style="463"/>
    <col min="10753" max="10753" width="1.25" style="463" customWidth="1"/>
    <col min="10754" max="10754" width="78.75" style="463" customWidth="1"/>
    <col min="10755" max="10757" width="10.25" style="463"/>
    <col min="10758" max="10758" width="4.25" style="463" customWidth="1"/>
    <col min="10759" max="11008" width="10.25" style="463"/>
    <col min="11009" max="11009" width="1.25" style="463" customWidth="1"/>
    <col min="11010" max="11010" width="78.75" style="463" customWidth="1"/>
    <col min="11011" max="11013" width="10.25" style="463"/>
    <col min="11014" max="11014" width="4.25" style="463" customWidth="1"/>
    <col min="11015" max="11264" width="10.25" style="463"/>
    <col min="11265" max="11265" width="1.25" style="463" customWidth="1"/>
    <col min="11266" max="11266" width="78.75" style="463" customWidth="1"/>
    <col min="11267" max="11269" width="10.25" style="463"/>
    <col min="11270" max="11270" width="4.25" style="463" customWidth="1"/>
    <col min="11271" max="11520" width="10.25" style="463"/>
    <col min="11521" max="11521" width="1.25" style="463" customWidth="1"/>
    <col min="11522" max="11522" width="78.75" style="463" customWidth="1"/>
    <col min="11523" max="11525" width="10.25" style="463"/>
    <col min="11526" max="11526" width="4.25" style="463" customWidth="1"/>
    <col min="11527" max="11776" width="10.25" style="463"/>
    <col min="11777" max="11777" width="1.25" style="463" customWidth="1"/>
    <col min="11778" max="11778" width="78.75" style="463" customWidth="1"/>
    <col min="11779" max="11781" width="10.25" style="463"/>
    <col min="11782" max="11782" width="4.25" style="463" customWidth="1"/>
    <col min="11783" max="12032" width="10.25" style="463"/>
    <col min="12033" max="12033" width="1.25" style="463" customWidth="1"/>
    <col min="12034" max="12034" width="78.75" style="463" customWidth="1"/>
    <col min="12035" max="12037" width="10.25" style="463"/>
    <col min="12038" max="12038" width="4.25" style="463" customWidth="1"/>
    <col min="12039" max="12288" width="10.25" style="463"/>
    <col min="12289" max="12289" width="1.25" style="463" customWidth="1"/>
    <col min="12290" max="12290" width="78.75" style="463" customWidth="1"/>
    <col min="12291" max="12293" width="10.25" style="463"/>
    <col min="12294" max="12294" width="4.25" style="463" customWidth="1"/>
    <col min="12295" max="12544" width="10.25" style="463"/>
    <col min="12545" max="12545" width="1.25" style="463" customWidth="1"/>
    <col min="12546" max="12546" width="78.75" style="463" customWidth="1"/>
    <col min="12547" max="12549" width="10.25" style="463"/>
    <col min="12550" max="12550" width="4.25" style="463" customWidth="1"/>
    <col min="12551" max="12800" width="10.25" style="463"/>
    <col min="12801" max="12801" width="1.25" style="463" customWidth="1"/>
    <col min="12802" max="12802" width="78.75" style="463" customWidth="1"/>
    <col min="12803" max="12805" width="10.25" style="463"/>
    <col min="12806" max="12806" width="4.25" style="463" customWidth="1"/>
    <col min="12807" max="13056" width="10.25" style="463"/>
    <col min="13057" max="13057" width="1.25" style="463" customWidth="1"/>
    <col min="13058" max="13058" width="78.75" style="463" customWidth="1"/>
    <col min="13059" max="13061" width="10.25" style="463"/>
    <col min="13062" max="13062" width="4.25" style="463" customWidth="1"/>
    <col min="13063" max="13312" width="10.25" style="463"/>
    <col min="13313" max="13313" width="1.25" style="463" customWidth="1"/>
    <col min="13314" max="13314" width="78.75" style="463" customWidth="1"/>
    <col min="13315" max="13317" width="10.25" style="463"/>
    <col min="13318" max="13318" width="4.25" style="463" customWidth="1"/>
    <col min="13319" max="13568" width="10.25" style="463"/>
    <col min="13569" max="13569" width="1.25" style="463" customWidth="1"/>
    <col min="13570" max="13570" width="78.75" style="463" customWidth="1"/>
    <col min="13571" max="13573" width="10.25" style="463"/>
    <col min="13574" max="13574" width="4.25" style="463" customWidth="1"/>
    <col min="13575" max="13824" width="10.25" style="463"/>
    <col min="13825" max="13825" width="1.25" style="463" customWidth="1"/>
    <col min="13826" max="13826" width="78.75" style="463" customWidth="1"/>
    <col min="13827" max="13829" width="10.25" style="463"/>
    <col min="13830" max="13830" width="4.25" style="463" customWidth="1"/>
    <col min="13831" max="14080" width="10.25" style="463"/>
    <col min="14081" max="14081" width="1.25" style="463" customWidth="1"/>
    <col min="14082" max="14082" width="78.75" style="463" customWidth="1"/>
    <col min="14083" max="14085" width="10.25" style="463"/>
    <col min="14086" max="14086" width="4.25" style="463" customWidth="1"/>
    <col min="14087" max="14336" width="10.25" style="463"/>
    <col min="14337" max="14337" width="1.25" style="463" customWidth="1"/>
    <col min="14338" max="14338" width="78.75" style="463" customWidth="1"/>
    <col min="14339" max="14341" width="10.25" style="463"/>
    <col min="14342" max="14342" width="4.25" style="463" customWidth="1"/>
    <col min="14343" max="14592" width="10.25" style="463"/>
    <col min="14593" max="14593" width="1.25" style="463" customWidth="1"/>
    <col min="14594" max="14594" width="78.75" style="463" customWidth="1"/>
    <col min="14595" max="14597" width="10.25" style="463"/>
    <col min="14598" max="14598" width="4.25" style="463" customWidth="1"/>
    <col min="14599" max="14848" width="10.25" style="463"/>
    <col min="14849" max="14849" width="1.25" style="463" customWidth="1"/>
    <col min="14850" max="14850" width="78.75" style="463" customWidth="1"/>
    <col min="14851" max="14853" width="10.25" style="463"/>
    <col min="14854" max="14854" width="4.25" style="463" customWidth="1"/>
    <col min="14855" max="15104" width="10.25" style="463"/>
    <col min="15105" max="15105" width="1.25" style="463" customWidth="1"/>
    <col min="15106" max="15106" width="78.75" style="463" customWidth="1"/>
    <col min="15107" max="15109" width="10.25" style="463"/>
    <col min="15110" max="15110" width="4.25" style="463" customWidth="1"/>
    <col min="15111" max="15360" width="10.25" style="463"/>
    <col min="15361" max="15361" width="1.25" style="463" customWidth="1"/>
    <col min="15362" max="15362" width="78.75" style="463" customWidth="1"/>
    <col min="15363" max="15365" width="10.25" style="463"/>
    <col min="15366" max="15366" width="4.25" style="463" customWidth="1"/>
    <col min="15367" max="15616" width="10.25" style="463"/>
    <col min="15617" max="15617" width="1.25" style="463" customWidth="1"/>
    <col min="15618" max="15618" width="78.75" style="463" customWidth="1"/>
    <col min="15619" max="15621" width="10.25" style="463"/>
    <col min="15622" max="15622" width="4.25" style="463" customWidth="1"/>
    <col min="15623" max="15872" width="10.25" style="463"/>
    <col min="15873" max="15873" width="1.25" style="463" customWidth="1"/>
    <col min="15874" max="15874" width="78.75" style="463" customWidth="1"/>
    <col min="15875" max="15877" width="10.25" style="463"/>
    <col min="15878" max="15878" width="4.25" style="463" customWidth="1"/>
    <col min="15879" max="16128" width="10.25" style="463"/>
    <col min="16129" max="16129" width="1.25" style="463" customWidth="1"/>
    <col min="16130" max="16130" width="78.75" style="463" customWidth="1"/>
    <col min="16131" max="16133" width="10.25" style="463"/>
    <col min="16134" max="16134" width="4.25" style="463" customWidth="1"/>
    <col min="16135" max="16384" width="10.25" style="463"/>
  </cols>
  <sheetData>
    <row r="1" spans="1:5" ht="39.75" customHeight="1" x14ac:dyDescent="0.2">
      <c r="A1" s="461"/>
      <c r="B1" s="462" t="s">
        <v>6</v>
      </c>
    </row>
    <row r="2" spans="1:5" ht="25.5" customHeight="1" x14ac:dyDescent="0.2">
      <c r="B2" s="464" t="s">
        <v>422</v>
      </c>
    </row>
    <row r="3" spans="1:5" ht="24.95" customHeight="1" x14ac:dyDescent="0.2">
      <c r="A3" s="465"/>
      <c r="B3" s="466" t="s">
        <v>423</v>
      </c>
    </row>
    <row r="4" spans="1:5" ht="24.75" customHeight="1" x14ac:dyDescent="0.2">
      <c r="A4" s="465"/>
      <c r="B4" s="467"/>
    </row>
    <row r="5" spans="1:5" s="470" customFormat="1" ht="60" x14ac:dyDescent="0.2">
      <c r="A5" s="468"/>
      <c r="B5" s="469" t="s">
        <v>424</v>
      </c>
      <c r="C5" s="468"/>
      <c r="D5" s="468"/>
      <c r="E5" s="468"/>
    </row>
    <row r="6" spans="1:5" s="470" customFormat="1" ht="10.15" customHeight="1" x14ac:dyDescent="0.2">
      <c r="A6" s="468"/>
      <c r="B6" s="469"/>
      <c r="C6" s="468"/>
      <c r="D6" s="468"/>
      <c r="E6" s="468"/>
    </row>
    <row r="7" spans="1:5" ht="96" x14ac:dyDescent="0.2">
      <c r="A7" s="465"/>
      <c r="B7" s="469" t="s">
        <v>425</v>
      </c>
      <c r="C7" s="465"/>
      <c r="D7" s="465"/>
      <c r="E7" s="465"/>
    </row>
    <row r="8" spans="1:5" ht="10.15" customHeight="1" x14ac:dyDescent="0.2">
      <c r="A8" s="465"/>
      <c r="B8" s="465"/>
      <c r="C8" s="465"/>
      <c r="D8" s="465"/>
      <c r="E8" s="465"/>
    </row>
    <row r="9" spans="1:5" ht="204" x14ac:dyDescent="0.2">
      <c r="A9" s="465"/>
      <c r="B9" s="469" t="s">
        <v>426</v>
      </c>
      <c r="C9" s="465"/>
      <c r="D9" s="465"/>
      <c r="E9" s="465"/>
    </row>
    <row r="10" spans="1:5" ht="10.15" customHeight="1" x14ac:dyDescent="0.2">
      <c r="A10" s="465"/>
      <c r="B10" s="471"/>
      <c r="C10" s="465"/>
      <c r="D10" s="465"/>
      <c r="E10" s="465"/>
    </row>
    <row r="11" spans="1:5" ht="36" x14ac:dyDescent="0.2">
      <c r="A11" s="465"/>
      <c r="B11" s="469" t="s">
        <v>427</v>
      </c>
      <c r="C11" s="465"/>
      <c r="D11" s="465"/>
      <c r="E11" s="465"/>
    </row>
    <row r="12" spans="1:5" ht="9" customHeight="1" x14ac:dyDescent="0.2">
      <c r="A12" s="465"/>
      <c r="B12" s="471"/>
      <c r="C12" s="465"/>
      <c r="D12" s="465"/>
      <c r="E12" s="465"/>
    </row>
    <row r="13" spans="1:5" ht="96" x14ac:dyDescent="0.2">
      <c r="A13" s="465"/>
      <c r="B13" s="469" t="s">
        <v>428</v>
      </c>
      <c r="C13" s="465"/>
      <c r="D13" s="465"/>
      <c r="E13" s="465"/>
    </row>
    <row r="14" spans="1:5" ht="9" customHeight="1" x14ac:dyDescent="0.2">
      <c r="A14" s="465"/>
      <c r="B14" s="471"/>
      <c r="C14" s="465"/>
      <c r="D14" s="465"/>
      <c r="E14" s="465"/>
    </row>
    <row r="15" spans="1:5" ht="96" x14ac:dyDescent="0.2">
      <c r="A15" s="465"/>
      <c r="B15" s="469" t="s">
        <v>429</v>
      </c>
      <c r="C15" s="465"/>
      <c r="D15" s="465"/>
      <c r="E15" s="465"/>
    </row>
    <row r="16" spans="1:5" ht="9" customHeight="1" x14ac:dyDescent="0.2">
      <c r="A16" s="465"/>
      <c r="B16" s="471"/>
      <c r="C16" s="465"/>
      <c r="D16" s="465"/>
      <c r="E16" s="465"/>
    </row>
    <row r="17" spans="1:8" ht="120" x14ac:dyDescent="0.2">
      <c r="A17" s="465"/>
      <c r="B17" s="469" t="s">
        <v>430</v>
      </c>
      <c r="C17" s="465"/>
      <c r="D17" s="465"/>
      <c r="E17" s="465"/>
    </row>
    <row r="18" spans="1:8" ht="9" customHeight="1" x14ac:dyDescent="0.2">
      <c r="A18" s="465"/>
      <c r="B18" s="471"/>
      <c r="C18" s="465"/>
      <c r="D18" s="465"/>
      <c r="E18" s="465"/>
    </row>
    <row r="19" spans="1:8" ht="168" x14ac:dyDescent="0.2">
      <c r="A19" s="465"/>
      <c r="B19" s="469" t="s">
        <v>431</v>
      </c>
      <c r="C19" s="465"/>
      <c r="D19" s="465"/>
      <c r="E19" s="465"/>
    </row>
    <row r="20" spans="1:8" ht="9" customHeight="1" x14ac:dyDescent="0.2">
      <c r="A20" s="465"/>
      <c r="B20" s="471"/>
      <c r="C20" s="465"/>
      <c r="D20" s="465"/>
      <c r="E20" s="465"/>
    </row>
    <row r="21" spans="1:8" ht="24" x14ac:dyDescent="0.2">
      <c r="A21" s="465"/>
      <c r="B21" s="469" t="s">
        <v>432</v>
      </c>
      <c r="C21" s="465"/>
      <c r="D21" s="465"/>
      <c r="E21" s="465"/>
    </row>
    <row r="22" spans="1:8" ht="9" customHeight="1" x14ac:dyDescent="0.2">
      <c r="A22" s="465"/>
      <c r="B22" s="471"/>
      <c r="C22" s="465"/>
      <c r="D22" s="465"/>
      <c r="E22" s="465"/>
    </row>
    <row r="23" spans="1:8" ht="96" x14ac:dyDescent="0.2">
      <c r="A23" s="465"/>
      <c r="B23" s="469" t="s">
        <v>433</v>
      </c>
      <c r="C23" s="465"/>
      <c r="D23" s="465"/>
      <c r="E23" s="465"/>
    </row>
    <row r="24" spans="1:8" ht="9" customHeight="1" x14ac:dyDescent="0.2">
      <c r="A24" s="465"/>
      <c r="B24" s="471"/>
      <c r="C24" s="465"/>
      <c r="D24" s="465"/>
      <c r="E24" s="465"/>
    </row>
    <row r="25" spans="1:8" ht="24" x14ac:dyDescent="0.2">
      <c r="A25" s="465"/>
      <c r="B25" s="469" t="s">
        <v>434</v>
      </c>
      <c r="C25" s="465"/>
      <c r="D25" s="465"/>
      <c r="E25" s="465"/>
    </row>
    <row r="26" spans="1:8" ht="24" x14ac:dyDescent="0.2">
      <c r="A26" s="465"/>
      <c r="B26" s="472" t="s">
        <v>435</v>
      </c>
      <c r="C26" s="472"/>
      <c r="D26" s="472"/>
      <c r="E26" s="472"/>
      <c r="F26" s="472"/>
      <c r="G26" s="472"/>
      <c r="H26" s="472"/>
    </row>
    <row r="27" spans="1:8" x14ac:dyDescent="0.2">
      <c r="A27" s="465"/>
      <c r="B27" s="472"/>
      <c r="C27" s="472"/>
      <c r="D27" s="472"/>
      <c r="E27" s="472"/>
      <c r="F27" s="472"/>
      <c r="G27" s="472"/>
      <c r="H27" s="472"/>
    </row>
    <row r="28" spans="1:8" x14ac:dyDescent="0.2">
      <c r="A28" s="465"/>
      <c r="B28" s="465"/>
      <c r="C28" s="465"/>
      <c r="D28" s="465"/>
      <c r="E28" s="465"/>
    </row>
    <row r="29" spans="1:8" x14ac:dyDescent="0.2">
      <c r="A29" s="465"/>
      <c r="B29" s="465"/>
      <c r="C29" s="465"/>
      <c r="D29" s="465"/>
      <c r="E29" s="465"/>
    </row>
    <row r="30" spans="1:8" x14ac:dyDescent="0.2">
      <c r="A30" s="459"/>
      <c r="B30" s="459"/>
      <c r="C30" s="459"/>
      <c r="D30" s="459"/>
      <c r="E30" s="459"/>
    </row>
    <row r="31" spans="1:8" x14ac:dyDescent="0.2">
      <c r="A31" s="465"/>
      <c r="B31" s="465"/>
      <c r="C31" s="465"/>
      <c r="D31" s="465"/>
      <c r="E31" s="465"/>
    </row>
    <row r="32" spans="1:8" x14ac:dyDescent="0.2">
      <c r="A32" s="465"/>
      <c r="B32" s="465"/>
      <c r="C32" s="465"/>
      <c r="D32" s="465"/>
      <c r="E32" s="465"/>
    </row>
    <row r="33" spans="1:9" ht="8.1" customHeight="1" x14ac:dyDescent="0.2">
      <c r="A33" s="465"/>
      <c r="B33" s="465"/>
      <c r="C33" s="465"/>
      <c r="D33" s="465"/>
      <c r="E33" s="465"/>
    </row>
    <row r="34" spans="1:9" ht="13.5" customHeight="1" x14ac:dyDescent="0.2">
      <c r="A34" s="465"/>
      <c r="B34" s="465"/>
      <c r="C34" s="465"/>
      <c r="D34" s="465"/>
      <c r="E34" s="465"/>
    </row>
    <row r="35" spans="1:9" x14ac:dyDescent="0.2">
      <c r="A35" s="465"/>
      <c r="B35" s="465"/>
      <c r="C35" s="465"/>
      <c r="D35" s="465"/>
      <c r="E35" s="465"/>
    </row>
    <row r="36" spans="1:9" x14ac:dyDescent="0.2">
      <c r="A36" s="465"/>
      <c r="B36" s="465"/>
      <c r="C36" s="465"/>
      <c r="D36" s="465"/>
      <c r="E36" s="465"/>
      <c r="I36" s="473"/>
    </row>
    <row r="37" spans="1:9" x14ac:dyDescent="0.2">
      <c r="A37" s="465"/>
      <c r="B37" s="465"/>
      <c r="C37" s="465"/>
      <c r="D37" s="465"/>
      <c r="E37" s="465"/>
    </row>
    <row r="38" spans="1:9" x14ac:dyDescent="0.2">
      <c r="A38" s="465"/>
      <c r="B38" s="465"/>
      <c r="C38" s="465"/>
      <c r="D38" s="465"/>
      <c r="E38" s="465"/>
    </row>
    <row r="39" spans="1:9" x14ac:dyDescent="0.2">
      <c r="A39" s="465"/>
      <c r="B39" s="465"/>
      <c r="C39" s="465"/>
      <c r="D39" s="465"/>
      <c r="E39" s="465"/>
    </row>
    <row r="40" spans="1:9" ht="33" customHeight="1" x14ac:dyDescent="0.2">
      <c r="A40" s="465"/>
      <c r="B40" s="465"/>
      <c r="C40" s="465"/>
      <c r="D40" s="465"/>
      <c r="E40" s="465"/>
    </row>
    <row r="41" spans="1:9" ht="16.5" customHeight="1" x14ac:dyDescent="0.2">
      <c r="A41" s="465"/>
      <c r="B41" s="465"/>
      <c r="C41" s="465"/>
      <c r="D41" s="465"/>
      <c r="E41" s="465"/>
    </row>
    <row r="42" spans="1:9" x14ac:dyDescent="0.2">
      <c r="A42" s="465"/>
      <c r="B42" s="465"/>
      <c r="C42" s="465"/>
      <c r="D42" s="465"/>
      <c r="E42" s="465"/>
    </row>
    <row r="43" spans="1:9" x14ac:dyDescent="0.2">
      <c r="A43" s="465"/>
      <c r="B43" s="465"/>
      <c r="C43" s="465"/>
      <c r="D43" s="465"/>
      <c r="E43" s="465"/>
    </row>
    <row r="44" spans="1:9" x14ac:dyDescent="0.2">
      <c r="A44" s="465"/>
      <c r="B44" s="465"/>
      <c r="C44" s="465"/>
      <c r="D44" s="465"/>
      <c r="E44" s="465"/>
    </row>
    <row r="45" spans="1:9" x14ac:dyDescent="0.2">
      <c r="A45" s="465"/>
      <c r="B45" s="465"/>
      <c r="C45" s="465"/>
      <c r="D45" s="465"/>
      <c r="E45" s="465"/>
    </row>
    <row r="46" spans="1:9" x14ac:dyDescent="0.2">
      <c r="A46" s="465"/>
      <c r="B46" s="465"/>
      <c r="C46" s="465"/>
      <c r="D46" s="465"/>
      <c r="E46" s="465"/>
    </row>
    <row r="47" spans="1:9" x14ac:dyDescent="0.2">
      <c r="A47" s="465"/>
      <c r="B47" s="465"/>
      <c r="C47" s="465"/>
      <c r="D47" s="465"/>
      <c r="E47" s="465"/>
    </row>
    <row r="48" spans="1:9" x14ac:dyDescent="0.2">
      <c r="A48" s="465"/>
      <c r="B48" s="465"/>
      <c r="C48" s="465"/>
      <c r="D48" s="465"/>
      <c r="E48" s="465"/>
    </row>
    <row r="49" spans="1:5" x14ac:dyDescent="0.2">
      <c r="A49" s="465"/>
      <c r="B49" s="465"/>
      <c r="C49" s="465"/>
      <c r="D49" s="465"/>
      <c r="E49" s="465"/>
    </row>
    <row r="50" spans="1:5" x14ac:dyDescent="0.2">
      <c r="A50" s="465"/>
      <c r="B50" s="465"/>
      <c r="C50" s="465"/>
      <c r="D50" s="465"/>
      <c r="E50" s="465"/>
    </row>
    <row r="51" spans="1:5" x14ac:dyDescent="0.2">
      <c r="A51" s="465"/>
      <c r="B51" s="465"/>
      <c r="C51" s="465"/>
      <c r="D51" s="465"/>
      <c r="E51" s="465"/>
    </row>
    <row r="52" spans="1:5" x14ac:dyDescent="0.2">
      <c r="A52" s="465"/>
      <c r="B52" s="465"/>
      <c r="C52" s="465"/>
      <c r="D52" s="465"/>
      <c r="E52" s="465"/>
    </row>
    <row r="53" spans="1:5" x14ac:dyDescent="0.2">
      <c r="A53" s="465"/>
      <c r="B53" s="465"/>
      <c r="C53" s="465"/>
      <c r="D53" s="465"/>
      <c r="E53" s="465"/>
    </row>
    <row r="54" spans="1:5" x14ac:dyDescent="0.2">
      <c r="A54" s="465"/>
      <c r="B54" s="465"/>
      <c r="C54" s="465"/>
      <c r="D54" s="465"/>
      <c r="E54" s="465"/>
    </row>
    <row r="55" spans="1:5" x14ac:dyDescent="0.2">
      <c r="A55" s="465"/>
      <c r="B55" s="465"/>
      <c r="C55" s="465"/>
      <c r="D55" s="465"/>
      <c r="E55" s="465"/>
    </row>
    <row r="56" spans="1:5" x14ac:dyDescent="0.2">
      <c r="A56" s="465"/>
      <c r="B56" s="465"/>
      <c r="C56" s="465"/>
      <c r="D56" s="465"/>
      <c r="E56" s="465"/>
    </row>
    <row r="57" spans="1:5" x14ac:dyDescent="0.2">
      <c r="A57" s="465"/>
      <c r="B57" s="465"/>
      <c r="C57" s="465"/>
      <c r="D57" s="465"/>
      <c r="E57" s="465"/>
    </row>
    <row r="58" spans="1:5" x14ac:dyDescent="0.2">
      <c r="A58" s="465"/>
      <c r="B58" s="465"/>
      <c r="C58" s="465"/>
      <c r="D58" s="465"/>
      <c r="E58" s="465"/>
    </row>
    <row r="59" spans="1:5" x14ac:dyDescent="0.2">
      <c r="A59" s="465"/>
      <c r="B59" s="465"/>
      <c r="C59" s="465"/>
      <c r="D59" s="465"/>
      <c r="E59" s="465"/>
    </row>
    <row r="60" spans="1:5" x14ac:dyDescent="0.2">
      <c r="A60" s="465"/>
      <c r="B60" s="465"/>
      <c r="C60" s="465"/>
      <c r="D60" s="465"/>
      <c r="E60" s="465"/>
    </row>
    <row r="61" spans="1:5" x14ac:dyDescent="0.2">
      <c r="A61" s="465"/>
      <c r="B61" s="465"/>
      <c r="C61" s="465"/>
      <c r="D61" s="465"/>
      <c r="E61" s="465"/>
    </row>
    <row r="62" spans="1:5" x14ac:dyDescent="0.2">
      <c r="A62" s="465"/>
      <c r="B62" s="465"/>
      <c r="C62" s="465"/>
      <c r="D62" s="465"/>
      <c r="E62" s="465"/>
    </row>
    <row r="63" spans="1:5" x14ac:dyDescent="0.2">
      <c r="A63" s="465"/>
      <c r="B63" s="465"/>
      <c r="C63" s="465"/>
      <c r="D63" s="465"/>
      <c r="E63" s="465"/>
    </row>
    <row r="64" spans="1:5" x14ac:dyDescent="0.2">
      <c r="A64" s="465"/>
      <c r="B64" s="465"/>
      <c r="C64" s="465"/>
      <c r="D64" s="465"/>
      <c r="E64" s="465"/>
    </row>
    <row r="65" spans="1:5" x14ac:dyDescent="0.2">
      <c r="A65" s="465"/>
      <c r="B65" s="465"/>
      <c r="C65" s="465"/>
      <c r="D65" s="465"/>
      <c r="E65" s="465"/>
    </row>
    <row r="66" spans="1:5" x14ac:dyDescent="0.2">
      <c r="A66" s="465"/>
      <c r="B66" s="465"/>
      <c r="C66" s="465"/>
      <c r="D66" s="465"/>
      <c r="E66" s="465"/>
    </row>
    <row r="67" spans="1:5" x14ac:dyDescent="0.2">
      <c r="A67" s="465"/>
      <c r="B67" s="465"/>
      <c r="C67" s="465"/>
      <c r="D67" s="465"/>
      <c r="E67" s="465"/>
    </row>
    <row r="68" spans="1:5" x14ac:dyDescent="0.2">
      <c r="A68" s="465"/>
      <c r="B68" s="465"/>
      <c r="C68" s="465"/>
      <c r="D68" s="465"/>
      <c r="E68" s="465"/>
    </row>
    <row r="69" spans="1:5" x14ac:dyDescent="0.2">
      <c r="A69" s="465"/>
      <c r="B69" s="465"/>
      <c r="C69" s="465"/>
      <c r="D69" s="465"/>
      <c r="E69" s="465"/>
    </row>
    <row r="70" spans="1:5" x14ac:dyDescent="0.2">
      <c r="A70" s="465"/>
      <c r="B70" s="465"/>
      <c r="C70" s="465"/>
      <c r="D70" s="465"/>
      <c r="E70" s="465"/>
    </row>
    <row r="71" spans="1:5" x14ac:dyDescent="0.2">
      <c r="A71" s="465"/>
      <c r="B71" s="465"/>
      <c r="C71" s="465"/>
      <c r="D71" s="465"/>
      <c r="E71" s="465"/>
    </row>
    <row r="72" spans="1:5" x14ac:dyDescent="0.2">
      <c r="A72" s="465"/>
      <c r="B72" s="465"/>
      <c r="C72" s="465"/>
      <c r="D72" s="465"/>
      <c r="E72" s="465"/>
    </row>
    <row r="73" spans="1:5" x14ac:dyDescent="0.2">
      <c r="A73" s="465"/>
      <c r="B73" s="465"/>
      <c r="C73" s="465"/>
      <c r="D73" s="465"/>
      <c r="E73" s="465"/>
    </row>
    <row r="74" spans="1:5" x14ac:dyDescent="0.2">
      <c r="A74" s="465"/>
      <c r="B74" s="465"/>
      <c r="C74" s="465"/>
      <c r="D74" s="465"/>
      <c r="E74" s="465"/>
    </row>
    <row r="75" spans="1:5" x14ac:dyDescent="0.2">
      <c r="A75" s="465"/>
      <c r="B75" s="465"/>
      <c r="C75" s="465"/>
      <c r="D75" s="465"/>
      <c r="E75" s="465"/>
    </row>
    <row r="76" spans="1:5" x14ac:dyDescent="0.2">
      <c r="A76" s="465"/>
      <c r="B76" s="465"/>
      <c r="C76" s="465"/>
      <c r="D76" s="465"/>
      <c r="E76" s="465"/>
    </row>
    <row r="77" spans="1:5" x14ac:dyDescent="0.2">
      <c r="A77" s="465"/>
      <c r="B77" s="465"/>
      <c r="C77" s="465"/>
      <c r="D77" s="465"/>
      <c r="E77" s="465"/>
    </row>
    <row r="78" spans="1:5" x14ac:dyDescent="0.2">
      <c r="A78" s="465"/>
      <c r="B78" s="465"/>
      <c r="C78" s="465"/>
      <c r="D78" s="465"/>
      <c r="E78" s="465"/>
    </row>
    <row r="79" spans="1:5" x14ac:dyDescent="0.2">
      <c r="A79" s="465"/>
      <c r="B79" s="465"/>
      <c r="C79" s="465"/>
      <c r="D79" s="465"/>
      <c r="E79" s="465"/>
    </row>
    <row r="80" spans="1:5" x14ac:dyDescent="0.2">
      <c r="A80" s="465"/>
      <c r="B80" s="465"/>
      <c r="C80" s="465"/>
      <c r="D80" s="465"/>
      <c r="E80" s="465"/>
    </row>
    <row r="81" spans="1:5" x14ac:dyDescent="0.2">
      <c r="A81" s="465"/>
      <c r="B81" s="465"/>
      <c r="C81" s="465"/>
      <c r="D81" s="465"/>
      <c r="E81" s="465"/>
    </row>
    <row r="82" spans="1:5" x14ac:dyDescent="0.2">
      <c r="A82" s="465"/>
      <c r="B82" s="465"/>
      <c r="C82" s="465"/>
      <c r="D82" s="465"/>
      <c r="E82" s="465"/>
    </row>
    <row r="83" spans="1:5" x14ac:dyDescent="0.2">
      <c r="A83" s="465"/>
      <c r="B83" s="465"/>
      <c r="C83" s="465"/>
      <c r="D83" s="465"/>
      <c r="E83" s="465"/>
    </row>
    <row r="84" spans="1:5" x14ac:dyDescent="0.2">
      <c r="A84" s="465"/>
      <c r="B84" s="465"/>
      <c r="C84" s="465"/>
      <c r="D84" s="465"/>
      <c r="E84" s="465"/>
    </row>
    <row r="85" spans="1:5" x14ac:dyDescent="0.2">
      <c r="A85" s="465"/>
      <c r="B85" s="465"/>
      <c r="C85" s="465"/>
      <c r="D85" s="465"/>
      <c r="E85" s="465"/>
    </row>
    <row r="86" spans="1:5" x14ac:dyDescent="0.2">
      <c r="A86" s="465"/>
      <c r="B86" s="465"/>
      <c r="C86" s="465"/>
      <c r="D86" s="465"/>
      <c r="E86" s="465"/>
    </row>
    <row r="87" spans="1:5" x14ac:dyDescent="0.2">
      <c r="A87" s="465"/>
      <c r="B87" s="465"/>
      <c r="C87" s="465"/>
      <c r="D87" s="465"/>
      <c r="E87" s="465"/>
    </row>
    <row r="88" spans="1:5" x14ac:dyDescent="0.2">
      <c r="A88" s="465"/>
      <c r="B88" s="465"/>
      <c r="C88" s="465"/>
      <c r="D88" s="465"/>
      <c r="E88" s="465"/>
    </row>
    <row r="89" spans="1:5" x14ac:dyDescent="0.2">
      <c r="A89" s="465"/>
      <c r="B89" s="465"/>
      <c r="C89" s="465"/>
      <c r="D89" s="465"/>
      <c r="E89" s="465"/>
    </row>
    <row r="90" spans="1:5" x14ac:dyDescent="0.2">
      <c r="A90" s="465"/>
      <c r="B90" s="465"/>
      <c r="C90" s="465"/>
      <c r="D90" s="465"/>
      <c r="E90" s="465"/>
    </row>
    <row r="91" spans="1:5" x14ac:dyDescent="0.2">
      <c r="A91" s="465"/>
      <c r="B91" s="465"/>
      <c r="C91" s="465"/>
      <c r="D91" s="465"/>
      <c r="E91" s="465"/>
    </row>
    <row r="92" spans="1:5" x14ac:dyDescent="0.2">
      <c r="A92" s="465"/>
      <c r="B92" s="465"/>
      <c r="C92" s="465"/>
      <c r="D92" s="465"/>
      <c r="E92" s="465"/>
    </row>
    <row r="93" spans="1:5" x14ac:dyDescent="0.2">
      <c r="A93" s="465"/>
      <c r="B93" s="465"/>
      <c r="C93" s="465"/>
      <c r="D93" s="465"/>
      <c r="E93" s="465"/>
    </row>
    <row r="94" spans="1:5" x14ac:dyDescent="0.2">
      <c r="A94" s="465"/>
      <c r="B94" s="465"/>
      <c r="C94" s="465"/>
      <c r="D94" s="465"/>
      <c r="E94" s="465"/>
    </row>
    <row r="95" spans="1:5" x14ac:dyDescent="0.2">
      <c r="A95" s="465"/>
      <c r="B95" s="465"/>
      <c r="C95" s="465"/>
      <c r="D95" s="465"/>
      <c r="E95" s="465"/>
    </row>
    <row r="96" spans="1:5" x14ac:dyDescent="0.2">
      <c r="A96" s="465"/>
      <c r="B96" s="465"/>
      <c r="C96" s="465"/>
      <c r="D96" s="465"/>
      <c r="E96" s="465"/>
    </row>
    <row r="97" spans="1:5" x14ac:dyDescent="0.2">
      <c r="A97" s="465"/>
      <c r="B97" s="465"/>
      <c r="C97" s="465"/>
      <c r="D97" s="465"/>
      <c r="E97" s="465"/>
    </row>
    <row r="98" spans="1:5" x14ac:dyDescent="0.2">
      <c r="A98" s="465"/>
      <c r="B98" s="465"/>
      <c r="C98" s="465"/>
      <c r="D98" s="465"/>
      <c r="E98" s="465"/>
    </row>
    <row r="99" spans="1:5" x14ac:dyDescent="0.2">
      <c r="A99" s="465"/>
      <c r="B99" s="465"/>
      <c r="C99" s="465"/>
      <c r="D99" s="465"/>
      <c r="E99" s="465"/>
    </row>
    <row r="100" spans="1:5" x14ac:dyDescent="0.2">
      <c r="A100" s="465"/>
      <c r="B100" s="465"/>
      <c r="C100" s="465"/>
      <c r="D100" s="465"/>
      <c r="E100" s="465"/>
    </row>
    <row r="101" spans="1:5" x14ac:dyDescent="0.2">
      <c r="A101" s="465"/>
      <c r="B101" s="465"/>
      <c r="C101" s="465"/>
      <c r="D101" s="465"/>
      <c r="E101" s="465"/>
    </row>
    <row r="102" spans="1:5" x14ac:dyDescent="0.2">
      <c r="A102" s="465"/>
      <c r="B102" s="465"/>
      <c r="C102" s="465"/>
      <c r="D102" s="465"/>
      <c r="E102" s="465"/>
    </row>
    <row r="103" spans="1:5" x14ac:dyDescent="0.2">
      <c r="A103" s="465"/>
      <c r="B103" s="465"/>
      <c r="C103" s="465"/>
      <c r="D103" s="465"/>
      <c r="E103" s="465"/>
    </row>
    <row r="104" spans="1:5" x14ac:dyDescent="0.2">
      <c r="A104" s="465"/>
      <c r="B104" s="465"/>
      <c r="C104" s="465"/>
      <c r="D104" s="465"/>
      <c r="E104" s="465"/>
    </row>
    <row r="105" spans="1:5" x14ac:dyDescent="0.2">
      <c r="A105" s="465"/>
      <c r="B105" s="465"/>
      <c r="C105" s="465"/>
      <c r="D105" s="465"/>
      <c r="E105" s="465"/>
    </row>
    <row r="106" spans="1:5" x14ac:dyDescent="0.2">
      <c r="A106" s="465"/>
      <c r="B106" s="465"/>
      <c r="C106" s="465"/>
      <c r="D106" s="465"/>
      <c r="E106" s="465"/>
    </row>
    <row r="107" spans="1:5" x14ac:dyDescent="0.2">
      <c r="A107" s="465"/>
      <c r="B107" s="465"/>
      <c r="C107" s="465"/>
      <c r="D107" s="465"/>
      <c r="E107" s="465"/>
    </row>
    <row r="108" spans="1:5" x14ac:dyDescent="0.2">
      <c r="A108" s="465"/>
      <c r="B108" s="465"/>
      <c r="C108" s="465"/>
      <c r="D108" s="465"/>
      <c r="E108" s="465"/>
    </row>
    <row r="109" spans="1:5" x14ac:dyDescent="0.2">
      <c r="A109" s="465"/>
      <c r="B109" s="465"/>
      <c r="C109" s="465"/>
      <c r="D109" s="465"/>
      <c r="E109" s="465"/>
    </row>
    <row r="110" spans="1:5" x14ac:dyDescent="0.2">
      <c r="A110" s="465"/>
      <c r="B110" s="465"/>
      <c r="C110" s="465"/>
      <c r="D110" s="465"/>
      <c r="E110" s="465"/>
    </row>
    <row r="111" spans="1:5" x14ac:dyDescent="0.2">
      <c r="A111" s="465"/>
      <c r="B111" s="465"/>
      <c r="C111" s="465"/>
      <c r="D111" s="465"/>
      <c r="E111" s="465"/>
    </row>
    <row r="112" spans="1:5" x14ac:dyDescent="0.2">
      <c r="A112" s="465"/>
      <c r="B112" s="465"/>
      <c r="C112" s="465"/>
      <c r="D112" s="465"/>
      <c r="E112" s="465"/>
    </row>
    <row r="113" spans="1:5" x14ac:dyDescent="0.2">
      <c r="A113" s="465"/>
      <c r="B113" s="465"/>
      <c r="C113" s="465"/>
      <c r="D113" s="465"/>
      <c r="E113" s="465"/>
    </row>
    <row r="114" spans="1:5" x14ac:dyDescent="0.2">
      <c r="A114" s="465"/>
      <c r="B114" s="465"/>
      <c r="C114" s="465"/>
      <c r="D114" s="465"/>
      <c r="E114" s="465"/>
    </row>
    <row r="115" spans="1:5" x14ac:dyDescent="0.2">
      <c r="A115" s="465"/>
      <c r="B115" s="465"/>
      <c r="C115" s="465"/>
      <c r="D115" s="465"/>
      <c r="E115" s="465"/>
    </row>
    <row r="116" spans="1:5" x14ac:dyDescent="0.2">
      <c r="A116" s="465"/>
      <c r="B116" s="465"/>
      <c r="C116" s="465"/>
      <c r="D116" s="465"/>
      <c r="E116" s="465"/>
    </row>
    <row r="117" spans="1:5" x14ac:dyDescent="0.2">
      <c r="A117" s="465"/>
      <c r="B117" s="465"/>
      <c r="C117" s="465"/>
      <c r="D117" s="465"/>
      <c r="E117" s="465"/>
    </row>
    <row r="118" spans="1:5" x14ac:dyDescent="0.2">
      <c r="A118" s="465"/>
      <c r="B118" s="465"/>
      <c r="C118" s="465"/>
      <c r="D118" s="465"/>
      <c r="E118" s="465"/>
    </row>
    <row r="119" spans="1:5" x14ac:dyDescent="0.2">
      <c r="A119" s="465"/>
      <c r="B119" s="465"/>
      <c r="C119" s="465"/>
      <c r="D119" s="465"/>
      <c r="E119" s="465"/>
    </row>
    <row r="120" spans="1:5" x14ac:dyDescent="0.2">
      <c r="A120" s="465"/>
      <c r="B120" s="465"/>
      <c r="C120" s="465"/>
      <c r="D120" s="465"/>
      <c r="E120" s="465"/>
    </row>
    <row r="121" spans="1:5" x14ac:dyDescent="0.2">
      <c r="A121" s="465"/>
      <c r="B121" s="465"/>
      <c r="C121" s="465"/>
      <c r="D121" s="465"/>
      <c r="E121" s="465"/>
    </row>
    <row r="122" spans="1:5" x14ac:dyDescent="0.2">
      <c r="A122" s="465"/>
      <c r="B122" s="465"/>
      <c r="C122" s="465"/>
      <c r="D122" s="465"/>
      <c r="E122" s="465"/>
    </row>
    <row r="123" spans="1:5" x14ac:dyDescent="0.2">
      <c r="A123" s="465"/>
      <c r="B123" s="465"/>
      <c r="C123" s="465"/>
      <c r="D123" s="465"/>
      <c r="E123" s="465"/>
    </row>
    <row r="124" spans="1:5" x14ac:dyDescent="0.2">
      <c r="A124" s="465"/>
      <c r="B124" s="465"/>
      <c r="C124" s="465"/>
      <c r="D124" s="465"/>
      <c r="E124" s="465"/>
    </row>
    <row r="125" spans="1:5" x14ac:dyDescent="0.2">
      <c r="A125" s="465"/>
      <c r="B125" s="465"/>
      <c r="C125" s="465"/>
      <c r="D125" s="465"/>
      <c r="E125" s="465"/>
    </row>
    <row r="126" spans="1:5" x14ac:dyDescent="0.2">
      <c r="A126" s="465"/>
      <c r="B126" s="465"/>
      <c r="C126" s="465"/>
      <c r="D126" s="465"/>
      <c r="E126" s="465"/>
    </row>
    <row r="127" spans="1:5" x14ac:dyDescent="0.2">
      <c r="A127" s="465"/>
      <c r="B127" s="465"/>
      <c r="C127" s="465"/>
      <c r="D127" s="465"/>
      <c r="E127" s="465"/>
    </row>
    <row r="128" spans="1:5" x14ac:dyDescent="0.2">
      <c r="A128" s="465"/>
      <c r="B128" s="465"/>
      <c r="C128" s="465"/>
      <c r="D128" s="465"/>
      <c r="E128" s="465"/>
    </row>
    <row r="129" spans="1:5" x14ac:dyDescent="0.2">
      <c r="A129" s="465"/>
      <c r="B129" s="465"/>
      <c r="C129" s="465"/>
      <c r="D129" s="465"/>
      <c r="E129" s="465"/>
    </row>
    <row r="130" spans="1:5" x14ac:dyDescent="0.2">
      <c r="A130" s="465"/>
      <c r="B130" s="465"/>
      <c r="C130" s="465"/>
      <c r="D130" s="465"/>
      <c r="E130" s="465"/>
    </row>
    <row r="131" spans="1:5" x14ac:dyDescent="0.2">
      <c r="A131" s="465"/>
      <c r="B131" s="465"/>
      <c r="C131" s="465"/>
      <c r="D131" s="465"/>
      <c r="E131" s="465"/>
    </row>
    <row r="132" spans="1:5" x14ac:dyDescent="0.2">
      <c r="A132" s="465"/>
      <c r="B132" s="465"/>
      <c r="C132" s="465"/>
      <c r="D132" s="465"/>
      <c r="E132" s="465"/>
    </row>
    <row r="133" spans="1:5" x14ac:dyDescent="0.2">
      <c r="A133" s="465"/>
      <c r="B133" s="465"/>
      <c r="C133" s="465"/>
      <c r="D133" s="465"/>
      <c r="E133" s="465"/>
    </row>
    <row r="134" spans="1:5" x14ac:dyDescent="0.2">
      <c r="A134" s="465"/>
      <c r="B134" s="465"/>
      <c r="C134" s="465"/>
      <c r="D134" s="465"/>
      <c r="E134" s="465"/>
    </row>
    <row r="135" spans="1:5" x14ac:dyDescent="0.2">
      <c r="A135" s="465"/>
      <c r="B135" s="465"/>
      <c r="C135" s="465"/>
      <c r="D135" s="465"/>
      <c r="E135" s="465"/>
    </row>
    <row r="136" spans="1:5" x14ac:dyDescent="0.2">
      <c r="A136" s="465"/>
      <c r="B136" s="465"/>
      <c r="C136" s="465"/>
      <c r="D136" s="465"/>
      <c r="E136" s="465"/>
    </row>
    <row r="137" spans="1:5" x14ac:dyDescent="0.2">
      <c r="A137" s="465"/>
      <c r="B137" s="465"/>
      <c r="C137" s="465"/>
      <c r="D137" s="465"/>
      <c r="E137" s="465"/>
    </row>
    <row r="138" spans="1:5" x14ac:dyDescent="0.2">
      <c r="A138" s="465"/>
      <c r="B138" s="465"/>
      <c r="C138" s="465"/>
      <c r="D138" s="465"/>
      <c r="E138" s="465"/>
    </row>
    <row r="139" spans="1:5" x14ac:dyDescent="0.2">
      <c r="A139" s="465"/>
      <c r="B139" s="465"/>
      <c r="C139" s="465"/>
      <c r="D139" s="465"/>
      <c r="E139" s="465"/>
    </row>
    <row r="140" spans="1:5" x14ac:dyDescent="0.2">
      <c r="A140" s="465"/>
      <c r="B140" s="465"/>
      <c r="C140" s="465"/>
      <c r="D140" s="465"/>
      <c r="E140" s="465"/>
    </row>
    <row r="141" spans="1:5" x14ac:dyDescent="0.2">
      <c r="A141" s="465"/>
      <c r="B141" s="465"/>
      <c r="C141" s="465"/>
      <c r="D141" s="465"/>
      <c r="E141" s="465"/>
    </row>
    <row r="142" spans="1:5" x14ac:dyDescent="0.2">
      <c r="A142" s="465"/>
      <c r="B142" s="465"/>
      <c r="C142" s="465"/>
      <c r="D142" s="465"/>
      <c r="E142" s="465"/>
    </row>
    <row r="143" spans="1:5" x14ac:dyDescent="0.2">
      <c r="A143" s="465"/>
      <c r="B143" s="465"/>
      <c r="C143" s="465"/>
      <c r="D143" s="465"/>
      <c r="E143" s="465"/>
    </row>
    <row r="144" spans="1:5" x14ac:dyDescent="0.2">
      <c r="A144" s="465"/>
      <c r="B144" s="465"/>
      <c r="C144" s="465"/>
      <c r="D144" s="465"/>
      <c r="E144" s="465"/>
    </row>
    <row r="145" spans="1:5" x14ac:dyDescent="0.2">
      <c r="A145" s="465"/>
      <c r="B145" s="465"/>
      <c r="C145" s="465"/>
      <c r="D145" s="465"/>
      <c r="E145" s="465"/>
    </row>
    <row r="146" spans="1:5" x14ac:dyDescent="0.2">
      <c r="A146" s="465"/>
      <c r="B146" s="465"/>
      <c r="C146" s="465"/>
      <c r="D146" s="465"/>
      <c r="E146" s="465"/>
    </row>
    <row r="147" spans="1:5" x14ac:dyDescent="0.2">
      <c r="A147" s="465"/>
      <c r="B147" s="465"/>
      <c r="C147" s="465"/>
      <c r="D147" s="465"/>
      <c r="E147" s="465"/>
    </row>
    <row r="148" spans="1:5" x14ac:dyDescent="0.2">
      <c r="A148" s="465"/>
      <c r="B148" s="465"/>
      <c r="C148" s="465"/>
      <c r="D148" s="465"/>
      <c r="E148" s="465"/>
    </row>
    <row r="149" spans="1:5" x14ac:dyDescent="0.2">
      <c r="A149" s="465"/>
      <c r="B149" s="465"/>
      <c r="C149" s="465"/>
      <c r="D149" s="465"/>
      <c r="E149" s="465"/>
    </row>
    <row r="150" spans="1:5" x14ac:dyDescent="0.2">
      <c r="A150" s="465"/>
      <c r="B150" s="465"/>
      <c r="C150" s="465"/>
      <c r="D150" s="465"/>
      <c r="E150" s="465"/>
    </row>
    <row r="151" spans="1:5" x14ac:dyDescent="0.2">
      <c r="A151" s="465"/>
      <c r="B151" s="465"/>
      <c r="C151" s="465"/>
      <c r="D151" s="465"/>
      <c r="E151" s="465"/>
    </row>
    <row r="152" spans="1:5" x14ac:dyDescent="0.2">
      <c r="A152" s="465"/>
      <c r="B152" s="465"/>
      <c r="C152" s="465"/>
      <c r="D152" s="465"/>
      <c r="E152" s="465"/>
    </row>
    <row r="153" spans="1:5" x14ac:dyDescent="0.2">
      <c r="A153" s="465"/>
      <c r="B153" s="465"/>
      <c r="C153" s="465"/>
      <c r="D153" s="465"/>
      <c r="E153" s="465"/>
    </row>
    <row r="154" spans="1:5" x14ac:dyDescent="0.2">
      <c r="A154" s="465"/>
      <c r="B154" s="465"/>
      <c r="C154" s="465"/>
      <c r="D154" s="465"/>
      <c r="E154" s="465"/>
    </row>
    <row r="155" spans="1:5" x14ac:dyDescent="0.2">
      <c r="A155" s="465"/>
      <c r="B155" s="465"/>
      <c r="C155" s="465"/>
      <c r="D155" s="465"/>
      <c r="E155" s="465"/>
    </row>
    <row r="156" spans="1:5" x14ac:dyDescent="0.2">
      <c r="A156" s="465"/>
      <c r="B156" s="465"/>
      <c r="C156" s="465"/>
      <c r="D156" s="465"/>
      <c r="E156" s="465"/>
    </row>
    <row r="157" spans="1:5" x14ac:dyDescent="0.2">
      <c r="A157" s="465"/>
      <c r="B157" s="465"/>
      <c r="C157" s="465"/>
      <c r="D157" s="465"/>
      <c r="E157" s="465"/>
    </row>
    <row r="158" spans="1:5" x14ac:dyDescent="0.2">
      <c r="A158" s="465"/>
      <c r="B158" s="465"/>
      <c r="C158" s="465"/>
      <c r="D158" s="465"/>
      <c r="E158" s="465"/>
    </row>
    <row r="159" spans="1:5" x14ac:dyDescent="0.2">
      <c r="A159" s="465"/>
      <c r="B159" s="465"/>
      <c r="C159" s="465"/>
      <c r="D159" s="465"/>
      <c r="E159" s="465"/>
    </row>
    <row r="160" spans="1:5" x14ac:dyDescent="0.2">
      <c r="A160" s="465"/>
      <c r="B160" s="465"/>
      <c r="C160" s="465"/>
      <c r="D160" s="465"/>
      <c r="E160" s="465"/>
    </row>
    <row r="161" spans="1:5" x14ac:dyDescent="0.2">
      <c r="A161" s="465"/>
      <c r="B161" s="465"/>
      <c r="C161" s="465"/>
      <c r="D161" s="465"/>
      <c r="E161" s="465"/>
    </row>
    <row r="162" spans="1:5" x14ac:dyDescent="0.2">
      <c r="A162" s="465"/>
      <c r="B162" s="465"/>
      <c r="C162" s="465"/>
      <c r="D162" s="465"/>
      <c r="E162" s="465"/>
    </row>
    <row r="163" spans="1:5" x14ac:dyDescent="0.2">
      <c r="A163" s="465"/>
      <c r="B163" s="465"/>
      <c r="C163" s="465"/>
      <c r="D163" s="465"/>
      <c r="E163" s="465"/>
    </row>
    <row r="164" spans="1:5" x14ac:dyDescent="0.2">
      <c r="A164" s="465"/>
      <c r="B164" s="465"/>
      <c r="C164" s="465"/>
      <c r="D164" s="465"/>
      <c r="E164" s="465"/>
    </row>
    <row r="165" spans="1:5" x14ac:dyDescent="0.2">
      <c r="A165" s="465"/>
      <c r="B165" s="465"/>
      <c r="C165" s="465"/>
      <c r="D165" s="465"/>
      <c r="E165" s="465"/>
    </row>
    <row r="166" spans="1:5" x14ac:dyDescent="0.2">
      <c r="A166" s="465"/>
      <c r="B166" s="465"/>
      <c r="C166" s="465"/>
      <c r="D166" s="465"/>
      <c r="E166" s="465"/>
    </row>
    <row r="167" spans="1:5" x14ac:dyDescent="0.2">
      <c r="A167" s="465"/>
      <c r="B167" s="465"/>
      <c r="C167" s="465"/>
      <c r="D167" s="465"/>
      <c r="E167" s="465"/>
    </row>
    <row r="168" spans="1:5" x14ac:dyDescent="0.2">
      <c r="A168" s="465"/>
      <c r="B168" s="465"/>
      <c r="C168" s="465"/>
      <c r="D168" s="465"/>
      <c r="E168" s="465"/>
    </row>
    <row r="169" spans="1:5" x14ac:dyDescent="0.2">
      <c r="A169" s="465"/>
      <c r="B169" s="465"/>
      <c r="C169" s="465"/>
      <c r="D169" s="465"/>
      <c r="E169" s="465"/>
    </row>
    <row r="170" spans="1:5" x14ac:dyDescent="0.2">
      <c r="A170" s="465"/>
      <c r="B170" s="465"/>
      <c r="C170" s="465"/>
      <c r="D170" s="465"/>
      <c r="E170" s="465"/>
    </row>
    <row r="171" spans="1:5" x14ac:dyDescent="0.2">
      <c r="A171" s="465"/>
      <c r="B171" s="465"/>
      <c r="C171" s="465"/>
      <c r="D171" s="465"/>
      <c r="E171" s="465"/>
    </row>
    <row r="172" spans="1:5" x14ac:dyDescent="0.2">
      <c r="A172" s="465"/>
      <c r="B172" s="465"/>
      <c r="C172" s="465"/>
      <c r="D172" s="465"/>
      <c r="E172" s="465"/>
    </row>
    <row r="173" spans="1:5" x14ac:dyDescent="0.2">
      <c r="A173" s="465"/>
      <c r="B173" s="465"/>
      <c r="C173" s="465"/>
      <c r="D173" s="465"/>
      <c r="E173" s="465"/>
    </row>
    <row r="174" spans="1:5" x14ac:dyDescent="0.2">
      <c r="A174" s="465"/>
      <c r="B174" s="465"/>
      <c r="C174" s="465"/>
      <c r="D174" s="465"/>
      <c r="E174" s="465"/>
    </row>
    <row r="175" spans="1:5" x14ac:dyDescent="0.2">
      <c r="A175" s="465"/>
      <c r="B175" s="465"/>
      <c r="C175" s="465"/>
      <c r="D175" s="465"/>
      <c r="E175" s="465"/>
    </row>
    <row r="176" spans="1:5" x14ac:dyDescent="0.2">
      <c r="A176" s="465"/>
      <c r="B176" s="465"/>
      <c r="C176" s="465"/>
      <c r="D176" s="465"/>
      <c r="E176" s="465"/>
    </row>
    <row r="177" spans="1:5" x14ac:dyDescent="0.2">
      <c r="A177" s="465"/>
      <c r="B177" s="465"/>
      <c r="C177" s="465"/>
      <c r="D177" s="465"/>
      <c r="E177" s="465"/>
    </row>
    <row r="178" spans="1:5" x14ac:dyDescent="0.2">
      <c r="A178" s="465"/>
      <c r="B178" s="465"/>
      <c r="C178" s="465"/>
      <c r="D178" s="465"/>
      <c r="E178" s="465"/>
    </row>
    <row r="179" spans="1:5" x14ac:dyDescent="0.2">
      <c r="A179" s="465"/>
      <c r="B179" s="465"/>
      <c r="C179" s="465"/>
      <c r="D179" s="465"/>
      <c r="E179" s="465"/>
    </row>
    <row r="180" spans="1:5" x14ac:dyDescent="0.2">
      <c r="A180" s="465"/>
      <c r="B180" s="465"/>
      <c r="C180" s="465"/>
      <c r="D180" s="465"/>
      <c r="E180" s="465"/>
    </row>
    <row r="181" spans="1:5" x14ac:dyDescent="0.2">
      <c r="A181" s="465"/>
      <c r="B181" s="465"/>
      <c r="C181" s="465"/>
      <c r="D181" s="465"/>
      <c r="E181" s="465"/>
    </row>
    <row r="182" spans="1:5" x14ac:dyDescent="0.2">
      <c r="A182" s="465"/>
      <c r="B182" s="465"/>
      <c r="C182" s="465"/>
      <c r="D182" s="465"/>
      <c r="E182" s="465"/>
    </row>
    <row r="183" spans="1:5" x14ac:dyDescent="0.2">
      <c r="A183" s="465"/>
      <c r="B183" s="465"/>
      <c r="C183" s="465"/>
      <c r="D183" s="465"/>
      <c r="E183" s="465"/>
    </row>
    <row r="184" spans="1:5" x14ac:dyDescent="0.2">
      <c r="A184" s="465"/>
      <c r="B184" s="465"/>
      <c r="C184" s="465"/>
      <c r="D184" s="465"/>
      <c r="E184" s="465"/>
    </row>
    <row r="185" spans="1:5" x14ac:dyDescent="0.2">
      <c r="A185" s="465"/>
      <c r="B185" s="465"/>
      <c r="C185" s="465"/>
      <c r="D185" s="465"/>
      <c r="E185" s="465"/>
    </row>
    <row r="186" spans="1:5" x14ac:dyDescent="0.2">
      <c r="A186" s="465"/>
      <c r="B186" s="465"/>
      <c r="C186" s="465"/>
      <c r="D186" s="465"/>
      <c r="E186" s="465"/>
    </row>
    <row r="187" spans="1:5" x14ac:dyDescent="0.2">
      <c r="A187" s="465"/>
      <c r="B187" s="465"/>
      <c r="C187" s="465"/>
      <c r="D187" s="465"/>
      <c r="E187" s="465"/>
    </row>
    <row r="188" spans="1:5" x14ac:dyDescent="0.2">
      <c r="A188" s="465"/>
      <c r="B188" s="465"/>
      <c r="C188" s="465"/>
      <c r="D188" s="465"/>
      <c r="E188" s="465"/>
    </row>
    <row r="189" spans="1:5" x14ac:dyDescent="0.2">
      <c r="A189" s="465"/>
      <c r="B189" s="465"/>
      <c r="C189" s="465"/>
      <c r="D189" s="465"/>
      <c r="E189" s="465"/>
    </row>
    <row r="190" spans="1:5" x14ac:dyDescent="0.2">
      <c r="A190" s="465"/>
      <c r="B190" s="465"/>
      <c r="C190" s="465"/>
      <c r="D190" s="465"/>
      <c r="E190" s="465"/>
    </row>
    <row r="191" spans="1:5" x14ac:dyDescent="0.2">
      <c r="A191" s="465"/>
      <c r="B191" s="465"/>
      <c r="C191" s="465"/>
      <c r="D191" s="465"/>
      <c r="E191" s="465"/>
    </row>
    <row r="192" spans="1:5" x14ac:dyDescent="0.2">
      <c r="A192" s="465"/>
      <c r="B192" s="465"/>
      <c r="C192" s="465"/>
      <c r="D192" s="465"/>
      <c r="E192" s="465"/>
    </row>
    <row r="193" spans="1:5" x14ac:dyDescent="0.2">
      <c r="A193" s="465"/>
      <c r="B193" s="465"/>
      <c r="C193" s="465"/>
      <c r="D193" s="465"/>
      <c r="E193" s="465"/>
    </row>
    <row r="194" spans="1:5" x14ac:dyDescent="0.2">
      <c r="A194" s="465"/>
      <c r="B194" s="465"/>
      <c r="C194" s="465"/>
      <c r="D194" s="465"/>
      <c r="E194" s="465"/>
    </row>
    <row r="195" spans="1:5" x14ac:dyDescent="0.2">
      <c r="A195" s="465"/>
      <c r="B195" s="465"/>
      <c r="C195" s="465"/>
      <c r="D195" s="465"/>
      <c r="E195" s="465"/>
    </row>
    <row r="196" spans="1:5" x14ac:dyDescent="0.2">
      <c r="A196" s="465"/>
      <c r="B196" s="465"/>
      <c r="C196" s="465"/>
      <c r="D196" s="465"/>
      <c r="E196" s="465"/>
    </row>
    <row r="197" spans="1:5" x14ac:dyDescent="0.2">
      <c r="A197" s="465"/>
      <c r="B197" s="465"/>
      <c r="C197" s="465"/>
      <c r="D197" s="465"/>
      <c r="E197" s="465"/>
    </row>
    <row r="198" spans="1:5" x14ac:dyDescent="0.2">
      <c r="A198" s="465"/>
      <c r="B198" s="465"/>
      <c r="C198" s="465"/>
      <c r="D198" s="465"/>
      <c r="E198" s="465"/>
    </row>
    <row r="199" spans="1:5" x14ac:dyDescent="0.2">
      <c r="A199" s="465"/>
      <c r="B199" s="465"/>
      <c r="C199" s="465"/>
      <c r="D199" s="465"/>
      <c r="E199" s="465"/>
    </row>
    <row r="200" spans="1:5" x14ac:dyDescent="0.2">
      <c r="A200" s="465"/>
      <c r="B200" s="465"/>
      <c r="C200" s="465"/>
      <c r="D200" s="465"/>
      <c r="E200" s="465"/>
    </row>
    <row r="201" spans="1:5" x14ac:dyDescent="0.2">
      <c r="A201" s="465"/>
      <c r="B201" s="465"/>
      <c r="C201" s="465"/>
      <c r="D201" s="465"/>
      <c r="E201" s="465"/>
    </row>
    <row r="202" spans="1:5" x14ac:dyDescent="0.2">
      <c r="A202" s="465"/>
      <c r="B202" s="465"/>
      <c r="C202" s="465"/>
      <c r="D202" s="465"/>
      <c r="E202" s="465"/>
    </row>
    <row r="203" spans="1:5" x14ac:dyDescent="0.2">
      <c r="A203" s="465"/>
      <c r="B203" s="465"/>
      <c r="C203" s="465"/>
      <c r="D203" s="465"/>
      <c r="E203" s="465"/>
    </row>
    <row r="204" spans="1:5" x14ac:dyDescent="0.2">
      <c r="A204" s="465"/>
      <c r="B204" s="465"/>
      <c r="C204" s="465"/>
      <c r="D204" s="465"/>
      <c r="E204" s="465"/>
    </row>
    <row r="205" spans="1:5" x14ac:dyDescent="0.2">
      <c r="A205" s="465"/>
      <c r="B205" s="465"/>
      <c r="C205" s="465"/>
      <c r="D205" s="465"/>
      <c r="E205" s="465"/>
    </row>
    <row r="206" spans="1:5" x14ac:dyDescent="0.2">
      <c r="A206" s="465"/>
      <c r="B206" s="465"/>
      <c r="C206" s="465"/>
      <c r="D206" s="465"/>
      <c r="E206" s="465"/>
    </row>
    <row r="207" spans="1:5" x14ac:dyDescent="0.2">
      <c r="A207" s="465"/>
      <c r="B207" s="465"/>
      <c r="C207" s="465"/>
      <c r="D207" s="465"/>
      <c r="E207" s="465"/>
    </row>
    <row r="208" spans="1:5" x14ac:dyDescent="0.2">
      <c r="A208" s="465"/>
      <c r="B208" s="465"/>
      <c r="C208" s="465"/>
      <c r="D208" s="465"/>
      <c r="E208" s="465"/>
    </row>
    <row r="209" spans="1:5" x14ac:dyDescent="0.2">
      <c r="A209" s="465"/>
      <c r="B209" s="465"/>
      <c r="C209" s="465"/>
      <c r="D209" s="465"/>
      <c r="E209" s="465"/>
    </row>
    <row r="210" spans="1:5" x14ac:dyDescent="0.2">
      <c r="A210" s="465"/>
      <c r="B210" s="465"/>
      <c r="C210" s="465"/>
      <c r="D210" s="465"/>
      <c r="E210" s="465"/>
    </row>
    <row r="211" spans="1:5" x14ac:dyDescent="0.2">
      <c r="A211" s="465"/>
      <c r="B211" s="465"/>
      <c r="C211" s="465"/>
      <c r="D211" s="465"/>
      <c r="E211" s="465"/>
    </row>
    <row r="212" spans="1:5" x14ac:dyDescent="0.2">
      <c r="A212" s="465"/>
      <c r="B212" s="465"/>
      <c r="C212" s="465"/>
      <c r="D212" s="465"/>
      <c r="E212" s="465"/>
    </row>
    <row r="213" spans="1:5" x14ac:dyDescent="0.2">
      <c r="A213" s="465"/>
      <c r="B213" s="465"/>
      <c r="C213" s="465"/>
      <c r="D213" s="465"/>
      <c r="E213" s="465"/>
    </row>
    <row r="214" spans="1:5" x14ac:dyDescent="0.2">
      <c r="A214" s="465"/>
      <c r="B214" s="465"/>
      <c r="C214" s="465"/>
      <c r="D214" s="465"/>
      <c r="E214" s="465"/>
    </row>
    <row r="215" spans="1:5" x14ac:dyDescent="0.2">
      <c r="A215" s="465"/>
      <c r="B215" s="465"/>
      <c r="C215" s="465"/>
      <c r="D215" s="465"/>
      <c r="E215" s="465"/>
    </row>
    <row r="216" spans="1:5" x14ac:dyDescent="0.2">
      <c r="A216" s="465"/>
      <c r="B216" s="465"/>
      <c r="C216" s="465"/>
      <c r="D216" s="465"/>
      <c r="E216" s="465"/>
    </row>
    <row r="217" spans="1:5" x14ac:dyDescent="0.2">
      <c r="A217" s="465"/>
      <c r="B217" s="465"/>
      <c r="C217" s="465"/>
      <c r="D217" s="465"/>
      <c r="E217" s="465"/>
    </row>
    <row r="218" spans="1:5" x14ac:dyDescent="0.2">
      <c r="A218" s="465"/>
      <c r="B218" s="465"/>
      <c r="C218" s="465"/>
      <c r="D218" s="465"/>
      <c r="E218" s="465"/>
    </row>
    <row r="219" spans="1:5" x14ac:dyDescent="0.2">
      <c r="A219" s="465"/>
      <c r="B219" s="465"/>
      <c r="C219" s="465"/>
      <c r="D219" s="465"/>
      <c r="E219" s="465"/>
    </row>
    <row r="220" spans="1:5" x14ac:dyDescent="0.2">
      <c r="A220" s="465"/>
      <c r="B220" s="465"/>
      <c r="C220" s="465"/>
      <c r="D220" s="465"/>
      <c r="E220" s="465"/>
    </row>
    <row r="221" spans="1:5" x14ac:dyDescent="0.2">
      <c r="A221" s="465"/>
      <c r="B221" s="465"/>
      <c r="C221" s="465"/>
      <c r="D221" s="465"/>
      <c r="E221" s="465"/>
    </row>
    <row r="222" spans="1:5" x14ac:dyDescent="0.2">
      <c r="A222" s="465"/>
      <c r="B222" s="465"/>
      <c r="C222" s="465"/>
      <c r="D222" s="465"/>
      <c r="E222" s="465"/>
    </row>
    <row r="223" spans="1:5" x14ac:dyDescent="0.2">
      <c r="A223" s="465"/>
      <c r="B223" s="465"/>
      <c r="C223" s="465"/>
      <c r="D223" s="465"/>
      <c r="E223" s="465"/>
    </row>
    <row r="224" spans="1:5" x14ac:dyDescent="0.2">
      <c r="A224" s="465"/>
      <c r="B224" s="465"/>
      <c r="C224" s="465"/>
      <c r="D224" s="465"/>
      <c r="E224" s="465"/>
    </row>
    <row r="225" spans="1:5" x14ac:dyDescent="0.2">
      <c r="A225" s="465"/>
      <c r="B225" s="465"/>
      <c r="C225" s="465"/>
      <c r="D225" s="465"/>
      <c r="E225" s="465"/>
    </row>
    <row r="226" spans="1:5" x14ac:dyDescent="0.2">
      <c r="A226" s="465"/>
      <c r="B226" s="465"/>
      <c r="C226" s="465"/>
      <c r="D226" s="465"/>
      <c r="E226" s="465"/>
    </row>
    <row r="227" spans="1:5" x14ac:dyDescent="0.2">
      <c r="A227" s="465"/>
      <c r="B227" s="465"/>
      <c r="C227" s="465"/>
      <c r="D227" s="465"/>
      <c r="E227" s="465"/>
    </row>
    <row r="228" spans="1:5" x14ac:dyDescent="0.2">
      <c r="A228" s="465"/>
      <c r="B228" s="465"/>
      <c r="C228" s="465"/>
      <c r="D228" s="465"/>
      <c r="E228" s="465"/>
    </row>
    <row r="229" spans="1:5" x14ac:dyDescent="0.2">
      <c r="A229" s="465"/>
      <c r="B229" s="465"/>
      <c r="C229" s="465"/>
      <c r="D229" s="465"/>
      <c r="E229" s="465"/>
    </row>
    <row r="230" spans="1:5" x14ac:dyDescent="0.2">
      <c r="A230" s="465"/>
      <c r="B230" s="465"/>
      <c r="C230" s="465"/>
      <c r="D230" s="465"/>
      <c r="E230" s="465"/>
    </row>
    <row r="231" spans="1:5" x14ac:dyDescent="0.2">
      <c r="A231" s="465"/>
      <c r="B231" s="465"/>
      <c r="C231" s="465"/>
      <c r="D231" s="465"/>
      <c r="E231" s="465"/>
    </row>
    <row r="232" spans="1:5" x14ac:dyDescent="0.2">
      <c r="A232" s="465"/>
      <c r="B232" s="465"/>
      <c r="C232" s="465"/>
      <c r="D232" s="465"/>
      <c r="E232" s="465"/>
    </row>
    <row r="233" spans="1:5" x14ac:dyDescent="0.2">
      <c r="A233" s="465"/>
      <c r="B233" s="465"/>
      <c r="C233" s="465"/>
      <c r="D233" s="465"/>
      <c r="E233" s="465"/>
    </row>
    <row r="234" spans="1:5" x14ac:dyDescent="0.2">
      <c r="A234" s="465"/>
      <c r="B234" s="465"/>
      <c r="C234" s="465"/>
      <c r="D234" s="465"/>
      <c r="E234" s="465"/>
    </row>
    <row r="235" spans="1:5" x14ac:dyDescent="0.2">
      <c r="A235" s="465"/>
      <c r="B235" s="465"/>
      <c r="C235" s="465"/>
      <c r="D235" s="465"/>
      <c r="E235" s="465"/>
    </row>
    <row r="236" spans="1:5" x14ac:dyDescent="0.2">
      <c r="A236" s="465"/>
      <c r="B236" s="465"/>
      <c r="C236" s="465"/>
      <c r="D236" s="465"/>
      <c r="E236" s="465"/>
    </row>
    <row r="237" spans="1:5" x14ac:dyDescent="0.2">
      <c r="A237" s="465"/>
      <c r="B237" s="465"/>
      <c r="C237" s="465"/>
      <c r="D237" s="465"/>
      <c r="E237" s="465"/>
    </row>
    <row r="238" spans="1:5" x14ac:dyDescent="0.2">
      <c r="A238" s="465"/>
      <c r="B238" s="465"/>
      <c r="C238" s="465"/>
      <c r="D238" s="465"/>
      <c r="E238" s="465"/>
    </row>
    <row r="239" spans="1:5" x14ac:dyDescent="0.2">
      <c r="A239" s="465"/>
      <c r="B239" s="465"/>
      <c r="C239" s="465"/>
      <c r="D239" s="465"/>
      <c r="E239" s="465"/>
    </row>
    <row r="240" spans="1:5" x14ac:dyDescent="0.2">
      <c r="A240" s="465"/>
      <c r="B240" s="465"/>
      <c r="C240" s="465"/>
      <c r="D240" s="465"/>
      <c r="E240" s="465"/>
    </row>
    <row r="241" spans="1:5" x14ac:dyDescent="0.2">
      <c r="A241" s="465"/>
      <c r="B241" s="465"/>
      <c r="C241" s="465"/>
      <c r="D241" s="465"/>
      <c r="E241" s="465"/>
    </row>
    <row r="242" spans="1:5" x14ac:dyDescent="0.2">
      <c r="A242" s="465"/>
      <c r="B242" s="465"/>
      <c r="C242" s="465"/>
      <c r="D242" s="465"/>
      <c r="E242" s="465"/>
    </row>
    <row r="243" spans="1:5" x14ac:dyDescent="0.2">
      <c r="A243" s="465"/>
      <c r="B243" s="465"/>
      <c r="C243" s="465"/>
      <c r="D243" s="465"/>
      <c r="E243" s="465"/>
    </row>
    <row r="244" spans="1:5" x14ac:dyDescent="0.2">
      <c r="A244" s="465"/>
      <c r="B244" s="465"/>
      <c r="C244" s="465"/>
      <c r="D244" s="465"/>
      <c r="E244" s="465"/>
    </row>
    <row r="245" spans="1:5" x14ac:dyDescent="0.2">
      <c r="A245" s="465"/>
      <c r="B245" s="465"/>
      <c r="C245" s="465"/>
      <c r="D245" s="465"/>
      <c r="E245" s="465"/>
    </row>
    <row r="246" spans="1:5" x14ac:dyDescent="0.2">
      <c r="A246" s="465"/>
      <c r="B246" s="465"/>
      <c r="C246" s="465"/>
      <c r="D246" s="465"/>
      <c r="E246" s="465"/>
    </row>
    <row r="247" spans="1:5" x14ac:dyDescent="0.2">
      <c r="A247" s="465"/>
      <c r="B247" s="465"/>
      <c r="C247" s="465"/>
      <c r="D247" s="465"/>
      <c r="E247" s="465"/>
    </row>
    <row r="248" spans="1:5" x14ac:dyDescent="0.2">
      <c r="A248" s="465"/>
      <c r="B248" s="465"/>
      <c r="C248" s="465"/>
      <c r="D248" s="465"/>
      <c r="E248" s="465"/>
    </row>
    <row r="249" spans="1:5" x14ac:dyDescent="0.2">
      <c r="A249" s="465"/>
      <c r="B249" s="465"/>
      <c r="C249" s="465"/>
      <c r="D249" s="465"/>
      <c r="E249" s="465"/>
    </row>
    <row r="250" spans="1:5" x14ac:dyDescent="0.2">
      <c r="A250" s="465"/>
      <c r="B250" s="465"/>
      <c r="C250" s="465"/>
      <c r="D250" s="465"/>
      <c r="E250" s="465"/>
    </row>
    <row r="251" spans="1:5" x14ac:dyDescent="0.2">
      <c r="A251" s="465"/>
      <c r="B251" s="465"/>
      <c r="C251" s="465"/>
      <c r="D251" s="465"/>
      <c r="E251" s="465"/>
    </row>
    <row r="252" spans="1:5" x14ac:dyDescent="0.2">
      <c r="A252" s="465"/>
      <c r="B252" s="465"/>
      <c r="C252" s="465"/>
      <c r="D252" s="465"/>
      <c r="E252" s="465"/>
    </row>
    <row r="253" spans="1:5" x14ac:dyDescent="0.2">
      <c r="A253" s="465"/>
      <c r="B253" s="465"/>
      <c r="C253" s="465"/>
      <c r="D253" s="465"/>
      <c r="E253" s="465"/>
    </row>
    <row r="254" spans="1:5" x14ac:dyDescent="0.2">
      <c r="A254" s="465"/>
      <c r="B254" s="465"/>
      <c r="C254" s="465"/>
      <c r="D254" s="465"/>
      <c r="E254" s="465"/>
    </row>
    <row r="255" spans="1:5" x14ac:dyDescent="0.2">
      <c r="A255" s="465"/>
      <c r="B255" s="465"/>
      <c r="C255" s="465"/>
      <c r="D255" s="465"/>
      <c r="E255" s="465"/>
    </row>
    <row r="256" spans="1:5" x14ac:dyDescent="0.2">
      <c r="A256" s="465"/>
      <c r="B256" s="465"/>
      <c r="C256" s="465"/>
      <c r="D256" s="465"/>
      <c r="E256" s="465"/>
    </row>
    <row r="257" spans="1:5" x14ac:dyDescent="0.2">
      <c r="A257" s="465"/>
      <c r="B257" s="465"/>
      <c r="C257" s="465"/>
      <c r="D257" s="465"/>
      <c r="E257" s="465"/>
    </row>
    <row r="258" spans="1:5" x14ac:dyDescent="0.2">
      <c r="A258" s="465"/>
      <c r="B258" s="465"/>
      <c r="C258" s="465"/>
      <c r="D258" s="465"/>
      <c r="E258" s="465"/>
    </row>
    <row r="259" spans="1:5" x14ac:dyDescent="0.2">
      <c r="A259" s="465"/>
      <c r="B259" s="465"/>
      <c r="C259" s="465"/>
      <c r="D259" s="465"/>
      <c r="E259" s="465"/>
    </row>
    <row r="260" spans="1:5" x14ac:dyDescent="0.2">
      <c r="A260" s="465"/>
      <c r="B260" s="465"/>
      <c r="C260" s="465"/>
      <c r="D260" s="465"/>
      <c r="E260" s="465"/>
    </row>
    <row r="261" spans="1:5" x14ac:dyDescent="0.2">
      <c r="A261" s="465"/>
      <c r="B261" s="465"/>
      <c r="C261" s="465"/>
      <c r="D261" s="465"/>
      <c r="E261" s="465"/>
    </row>
    <row r="262" spans="1:5" x14ac:dyDescent="0.2">
      <c r="A262" s="465"/>
      <c r="B262" s="465"/>
      <c r="C262" s="465"/>
      <c r="D262" s="465"/>
      <c r="E262" s="465"/>
    </row>
    <row r="263" spans="1:5" x14ac:dyDescent="0.2">
      <c r="A263" s="465"/>
      <c r="B263" s="465"/>
      <c r="C263" s="465"/>
      <c r="D263" s="465"/>
      <c r="E263" s="465"/>
    </row>
    <row r="264" spans="1:5" x14ac:dyDescent="0.2">
      <c r="A264" s="465"/>
      <c r="B264" s="465"/>
      <c r="C264" s="465"/>
      <c r="D264" s="465"/>
      <c r="E264" s="465"/>
    </row>
    <row r="265" spans="1:5" x14ac:dyDescent="0.2">
      <c r="A265" s="465"/>
      <c r="B265" s="465"/>
      <c r="C265" s="465"/>
      <c r="D265" s="465"/>
      <c r="E265" s="465"/>
    </row>
    <row r="266" spans="1:5" x14ac:dyDescent="0.2">
      <c r="A266" s="465"/>
      <c r="B266" s="465"/>
      <c r="C266" s="465"/>
      <c r="D266" s="465"/>
      <c r="E266" s="465"/>
    </row>
    <row r="267" spans="1:5" x14ac:dyDescent="0.2">
      <c r="A267" s="465"/>
      <c r="B267" s="465"/>
      <c r="C267" s="465"/>
      <c r="D267" s="465"/>
      <c r="E267" s="465"/>
    </row>
    <row r="268" spans="1:5" x14ac:dyDescent="0.2">
      <c r="A268" s="465"/>
      <c r="B268" s="465"/>
      <c r="C268" s="465"/>
      <c r="D268" s="465"/>
      <c r="E268" s="465"/>
    </row>
    <row r="269" spans="1:5" x14ac:dyDescent="0.2">
      <c r="A269" s="465"/>
      <c r="B269" s="465"/>
      <c r="C269" s="465"/>
      <c r="D269" s="465"/>
      <c r="E269" s="465"/>
    </row>
    <row r="270" spans="1:5" x14ac:dyDescent="0.2">
      <c r="A270" s="465"/>
      <c r="B270" s="465"/>
      <c r="C270" s="465"/>
      <c r="D270" s="465"/>
      <c r="E270" s="465"/>
    </row>
    <row r="271" spans="1:5" x14ac:dyDescent="0.2">
      <c r="A271" s="465"/>
      <c r="B271" s="465"/>
      <c r="C271" s="465"/>
      <c r="D271" s="465"/>
      <c r="E271" s="465"/>
    </row>
    <row r="272" spans="1:5" x14ac:dyDescent="0.2">
      <c r="A272" s="465"/>
      <c r="B272" s="465"/>
      <c r="C272" s="465"/>
      <c r="D272" s="465"/>
      <c r="E272" s="465"/>
    </row>
    <row r="273" spans="1:5" x14ac:dyDescent="0.2">
      <c r="A273" s="465"/>
      <c r="B273" s="465"/>
      <c r="C273" s="465"/>
      <c r="D273" s="465"/>
      <c r="E273" s="465"/>
    </row>
    <row r="274" spans="1:5" x14ac:dyDescent="0.2">
      <c r="A274" s="465"/>
      <c r="B274" s="465"/>
      <c r="C274" s="465"/>
      <c r="D274" s="465"/>
      <c r="E274" s="465"/>
    </row>
    <row r="275" spans="1:5" x14ac:dyDescent="0.2">
      <c r="A275" s="465"/>
      <c r="B275" s="465"/>
      <c r="C275" s="465"/>
      <c r="D275" s="465"/>
      <c r="E275" s="465"/>
    </row>
    <row r="276" spans="1:5" x14ac:dyDescent="0.2">
      <c r="A276" s="465"/>
      <c r="B276" s="465"/>
      <c r="C276" s="465"/>
      <c r="D276" s="465"/>
      <c r="E276" s="465"/>
    </row>
    <row r="277" spans="1:5" x14ac:dyDescent="0.2">
      <c r="A277" s="465"/>
      <c r="B277" s="465"/>
      <c r="C277" s="465"/>
      <c r="D277" s="465"/>
      <c r="E277" s="465"/>
    </row>
    <row r="278" spans="1:5" x14ac:dyDescent="0.2">
      <c r="A278" s="465"/>
      <c r="B278" s="465"/>
      <c r="C278" s="465"/>
      <c r="D278" s="465"/>
      <c r="E278" s="465"/>
    </row>
    <row r="279" spans="1:5" x14ac:dyDescent="0.2">
      <c r="A279" s="465"/>
      <c r="B279" s="465"/>
      <c r="C279" s="465"/>
      <c r="D279" s="465"/>
      <c r="E279" s="465"/>
    </row>
    <row r="280" spans="1:5" x14ac:dyDescent="0.2">
      <c r="A280" s="465"/>
      <c r="B280" s="465"/>
      <c r="C280" s="465"/>
      <c r="D280" s="465"/>
      <c r="E280" s="465"/>
    </row>
    <row r="281" spans="1:5" x14ac:dyDescent="0.2">
      <c r="A281" s="465"/>
      <c r="B281" s="465"/>
      <c r="C281" s="465"/>
      <c r="D281" s="465"/>
      <c r="E281" s="465"/>
    </row>
    <row r="282" spans="1:5" x14ac:dyDescent="0.2">
      <c r="A282" s="465"/>
      <c r="B282" s="465"/>
      <c r="C282" s="465"/>
      <c r="D282" s="465"/>
      <c r="E282" s="465"/>
    </row>
    <row r="283" spans="1:5" x14ac:dyDescent="0.2">
      <c r="A283" s="465"/>
      <c r="B283" s="465"/>
      <c r="C283" s="465"/>
      <c r="D283" s="465"/>
      <c r="E283" s="465"/>
    </row>
    <row r="284" spans="1:5" x14ac:dyDescent="0.2">
      <c r="A284" s="465"/>
      <c r="B284" s="465"/>
      <c r="C284" s="465"/>
      <c r="D284" s="465"/>
      <c r="E284" s="465"/>
    </row>
    <row r="285" spans="1:5" x14ac:dyDescent="0.2">
      <c r="A285" s="465"/>
      <c r="B285" s="465"/>
      <c r="C285" s="465"/>
      <c r="D285" s="465"/>
      <c r="E285" s="465"/>
    </row>
    <row r="286" spans="1:5" x14ac:dyDescent="0.2">
      <c r="A286" s="465"/>
      <c r="B286" s="465"/>
      <c r="C286" s="465"/>
      <c r="D286" s="465"/>
      <c r="E286" s="465"/>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3" customWidth="1"/>
    <col min="2" max="4" width="13.75" style="452" customWidth="1"/>
    <col min="5" max="7" width="13.75" style="487" customWidth="1"/>
    <col min="8" max="8" width="13.75" style="475" customWidth="1"/>
    <col min="9" max="14" width="13.75" style="487" customWidth="1"/>
    <col min="15" max="16384" width="11" style="452"/>
  </cols>
  <sheetData>
    <row r="1" spans="1:14" s="474" customFormat="1" ht="15" customHeight="1" x14ac:dyDescent="0.2">
      <c r="E1" s="475"/>
      <c r="F1" s="475"/>
      <c r="G1" s="475"/>
      <c r="H1" s="475"/>
      <c r="I1" s="475"/>
      <c r="J1" s="475"/>
      <c r="K1" s="475"/>
      <c r="L1" s="475"/>
      <c r="M1" s="475"/>
      <c r="N1" s="475"/>
    </row>
    <row r="2" spans="1:14" s="474" customFormat="1" ht="15" customHeight="1" x14ac:dyDescent="0.2">
      <c r="A2" s="476" t="s">
        <v>65</v>
      </c>
      <c r="E2" s="475"/>
      <c r="F2" s="475"/>
      <c r="G2" s="475"/>
      <c r="H2" s="475"/>
      <c r="I2" s="475"/>
      <c r="J2" s="475"/>
      <c r="K2" s="475"/>
      <c r="L2" s="475"/>
      <c r="M2" s="475"/>
      <c r="N2" s="475"/>
    </row>
    <row r="3" spans="1:14" s="474" customFormat="1" ht="15" customHeight="1" x14ac:dyDescent="0.2">
      <c r="E3" s="475"/>
      <c r="F3" s="475"/>
      <c r="G3" s="475"/>
      <c r="H3" s="475"/>
      <c r="I3" s="475"/>
      <c r="J3" s="475"/>
      <c r="K3" s="475"/>
      <c r="L3" s="475"/>
      <c r="M3" s="475"/>
      <c r="N3" s="475"/>
    </row>
    <row r="4" spans="1:14" s="474" customFormat="1" ht="15" customHeight="1" x14ac:dyDescent="0.2">
      <c r="B4" s="676" t="s">
        <v>436</v>
      </c>
      <c r="C4" s="676"/>
      <c r="D4" s="676" t="s">
        <v>437</v>
      </c>
      <c r="E4" s="676"/>
      <c r="F4" s="677" t="s">
        <v>438</v>
      </c>
      <c r="G4" s="677"/>
      <c r="H4" s="677" t="s">
        <v>439</v>
      </c>
      <c r="I4" s="677"/>
      <c r="J4" s="677" t="s">
        <v>440</v>
      </c>
      <c r="K4" s="677"/>
      <c r="L4" s="677"/>
      <c r="M4" s="677"/>
      <c r="N4" s="677"/>
    </row>
    <row r="5" spans="1:14" s="474" customFormat="1" ht="15" customHeight="1" x14ac:dyDescent="0.2">
      <c r="B5" s="474" t="s">
        <v>441</v>
      </c>
      <c r="C5" s="474" t="s">
        <v>442</v>
      </c>
      <c r="D5" s="474" t="s">
        <v>441</v>
      </c>
      <c r="E5" s="474" t="s">
        <v>442</v>
      </c>
      <c r="F5" s="474" t="s">
        <v>441</v>
      </c>
      <c r="G5" s="474" t="s">
        <v>442</v>
      </c>
      <c r="H5" s="474" t="s">
        <v>441</v>
      </c>
      <c r="I5" s="474" t="s">
        <v>442</v>
      </c>
      <c r="J5" s="475" t="s">
        <v>443</v>
      </c>
      <c r="K5" s="475" t="s">
        <v>444</v>
      </c>
      <c r="L5" s="475" t="s">
        <v>445</v>
      </c>
      <c r="M5" s="475" t="s">
        <v>446</v>
      </c>
      <c r="N5" s="475" t="s">
        <v>447</v>
      </c>
    </row>
    <row r="6" spans="1:14" s="474" customFormat="1" ht="15" customHeight="1" x14ac:dyDescent="0.2">
      <c r="A6" s="477" t="s">
        <v>448</v>
      </c>
      <c r="B6" s="478">
        <f>'Tabelle 2.3'!J11</f>
        <v>2.1108734527858619</v>
      </c>
      <c r="C6" s="479">
        <f>'Tabelle 3.3'!J11</f>
        <v>-2.2052489519324641</v>
      </c>
      <c r="D6" s="480">
        <f t="shared" ref="D6:E9" si="0">IF(OR(AND(B6&gt;=-50,B6&lt;=50),ISNUMBER(B6)=FALSE),B6,"")</f>
        <v>2.1108734527858619</v>
      </c>
      <c r="E6" s="480">
        <f t="shared" si="0"/>
        <v>-2.2052489519324641</v>
      </c>
      <c r="F6" s="475" t="str">
        <f t="shared" ref="F6:G9" si="1">IF(ISNUMBER(B6)=FALSE,"",IF(B6&lt;-50,"&lt; -50",IF(B6&gt;50,"&gt; 50","")))</f>
        <v/>
      </c>
      <c r="G6" s="475" t="str">
        <f t="shared" si="1"/>
        <v/>
      </c>
      <c r="H6" s="481" t="str">
        <f t="shared" ref="H6:I9" si="2">IF(B6&lt;-50,0.75,IF(B6&gt;50,-0.75,""))</f>
        <v/>
      </c>
      <c r="I6" s="481" t="str">
        <f t="shared" si="2"/>
        <v/>
      </c>
      <c r="J6" s="475" t="e">
        <f>IF(OR(B6&lt;-50,B6&gt;50),N6,#N/A)</f>
        <v>#N/A</v>
      </c>
      <c r="K6" s="475" t="e">
        <f>IF(B6&lt;-50,-45,IF(B6&gt;50,45,#N/A))</f>
        <v>#N/A</v>
      </c>
      <c r="L6" s="475" t="e">
        <f>IF(OR(C6&lt;-50,C6&gt;50),N6,#N/A)</f>
        <v>#N/A</v>
      </c>
      <c r="M6" s="475" t="e">
        <f>IF(C6&lt;-50,-45,IF(C6&gt;50,45,#N/A))</f>
        <v>#N/A</v>
      </c>
      <c r="N6" s="475">
        <v>5</v>
      </c>
    </row>
    <row r="7" spans="1:14" s="474" customFormat="1" ht="15" customHeight="1" x14ac:dyDescent="0.2">
      <c r="A7" s="477" t="s">
        <v>449</v>
      </c>
      <c r="B7" s="478">
        <f>'Tabelle 2.1'!J25</f>
        <v>0.73912918896366064</v>
      </c>
      <c r="C7" s="479">
        <f>'Tabelle 3.1'!J23</f>
        <v>-3.2711552602853353</v>
      </c>
      <c r="D7" s="480">
        <f t="shared" si="0"/>
        <v>0.73912918896366064</v>
      </c>
      <c r="E7" s="480">
        <f>IF(OR(AND(C7&gt;=-50,C7&lt;=50),ISNUMBER(C7)=FALSE),C7,"")</f>
        <v>-3.2711552602853353</v>
      </c>
      <c r="F7" s="475" t="str">
        <f t="shared" si="1"/>
        <v/>
      </c>
      <c r="G7" s="475" t="str">
        <f>IF(ISNUMBER(C7)=FALSE,"",IF(C7&lt;-50,"&lt; -50",IF(C7&gt;50,"&gt; 50","")))</f>
        <v/>
      </c>
      <c r="H7" s="481" t="str">
        <f t="shared" si="2"/>
        <v/>
      </c>
      <c r="I7" s="481" t="str">
        <f>IF(C7&lt;-50,0.75,IF(C7&gt;50,-0.75,""))</f>
        <v/>
      </c>
      <c r="J7" s="475" t="e">
        <f>IF(OR(B7&lt;-50,B7&gt;50),N7,#N/A)</f>
        <v>#N/A</v>
      </c>
      <c r="K7" s="475" t="e">
        <f>IF(B7&lt;-50,-45,IF(B7&gt;50,45,#N/A))</f>
        <v>#N/A</v>
      </c>
      <c r="L7" s="475" t="e">
        <f>IF(OR(C7&lt;-50,C7&gt;50),N7,#N/A)</f>
        <v>#N/A</v>
      </c>
      <c r="M7" s="475" t="e">
        <f>IF(C7&lt;-50,-45,IF(C7&gt;50,45,#N/A))</f>
        <v>#N/A</v>
      </c>
      <c r="N7" s="475">
        <v>15</v>
      </c>
    </row>
    <row r="8" spans="1:14" s="474" customFormat="1" ht="15" customHeight="1" x14ac:dyDescent="0.2">
      <c r="A8" s="477" t="s">
        <v>450</v>
      </c>
      <c r="B8" s="478">
        <f>'Tabelle 2.1'!J38</f>
        <v>1.1186464311118853</v>
      </c>
      <c r="C8" s="479">
        <f>'Tabelle 3.1'!J34</f>
        <v>-2.7637010795899166</v>
      </c>
      <c r="D8" s="480">
        <f t="shared" si="0"/>
        <v>1.1186464311118853</v>
      </c>
      <c r="E8" s="480">
        <f>IF(OR(AND(C8&gt;=-50,C8&lt;=50),ISNUMBER(C8)=FALSE),C8,"")</f>
        <v>-2.7637010795899166</v>
      </c>
      <c r="F8" s="475" t="str">
        <f t="shared" si="1"/>
        <v/>
      </c>
      <c r="G8" s="475" t="str">
        <f>IF(ISNUMBER(C8)=FALSE,"",IF(C8&lt;-50,"&lt; -50",IF(C8&gt;50,"&gt; 50","")))</f>
        <v/>
      </c>
      <c r="H8" s="481" t="str">
        <f t="shared" si="2"/>
        <v/>
      </c>
      <c r="I8" s="481" t="str">
        <f>IF(C8&lt;-50,0.75,IF(C8&gt;50,-0.75,""))</f>
        <v/>
      </c>
      <c r="J8" s="475" t="e">
        <f>IF(OR(B8&lt;-50,B8&gt;50),N8,#N/A)</f>
        <v>#N/A</v>
      </c>
      <c r="K8" s="475" t="e">
        <f>IF(B8&lt;-50,-45,IF(B8&gt;50,45,#N/A))</f>
        <v>#N/A</v>
      </c>
      <c r="L8" s="475" t="e">
        <f>IF(OR(C8&lt;-50,C8&gt;50),N8,#N/A)</f>
        <v>#N/A</v>
      </c>
      <c r="M8" s="475" t="e">
        <f>IF(C8&lt;-50,-45,IF(C8&gt;50,45,#N/A))</f>
        <v>#N/A</v>
      </c>
      <c r="N8" s="475">
        <v>25</v>
      </c>
    </row>
    <row r="9" spans="1:14" s="474" customFormat="1" ht="15" customHeight="1" x14ac:dyDescent="0.2">
      <c r="A9" s="477" t="s">
        <v>451</v>
      </c>
      <c r="B9" s="478">
        <f>'Tabelle 2.1'!J51</f>
        <v>1.0875687030768</v>
      </c>
      <c r="C9" s="479">
        <f>'Tabelle 3.1'!J45</f>
        <v>-2.8655893304673015</v>
      </c>
      <c r="D9" s="480">
        <f t="shared" si="0"/>
        <v>1.0875687030768</v>
      </c>
      <c r="E9" s="480">
        <f t="shared" si="0"/>
        <v>-2.8655893304673015</v>
      </c>
      <c r="F9" s="475" t="str">
        <f t="shared" si="1"/>
        <v/>
      </c>
      <c r="G9" s="475" t="str">
        <f t="shared" si="1"/>
        <v/>
      </c>
      <c r="H9" s="481" t="str">
        <f t="shared" si="2"/>
        <v/>
      </c>
      <c r="I9" s="481" t="str">
        <f t="shared" si="2"/>
        <v/>
      </c>
      <c r="J9" s="475" t="e">
        <f>IF(OR(B9&lt;-50,B9&gt;50),N9,#N/A)</f>
        <v>#N/A</v>
      </c>
      <c r="K9" s="475" t="e">
        <f>IF(B9&lt;-50,-45,IF(B9&gt;50,45,#N/A))</f>
        <v>#N/A</v>
      </c>
      <c r="L9" s="475" t="e">
        <f>IF(OR(C9&lt;-50,C9&gt;50),N9,#N/A)</f>
        <v>#N/A</v>
      </c>
      <c r="M9" s="475" t="e">
        <f>IF(C9&lt;-50,-45,IF(C9&gt;50,45,#N/A))</f>
        <v>#N/A</v>
      </c>
      <c r="N9" s="475">
        <v>35</v>
      </c>
    </row>
    <row r="10" spans="1:14" s="474" customFormat="1" ht="15" customHeight="1" x14ac:dyDescent="0.2">
      <c r="E10" s="475"/>
      <c r="F10" s="475"/>
      <c r="G10" s="475"/>
      <c r="H10" s="475"/>
      <c r="I10" s="475"/>
      <c r="J10" s="475"/>
      <c r="K10" s="475"/>
      <c r="L10" s="475"/>
      <c r="M10" s="475"/>
      <c r="N10" s="475"/>
    </row>
    <row r="11" spans="1:14" s="474" customFormat="1" ht="15" customHeight="1" x14ac:dyDescent="0.2">
      <c r="E11" s="475"/>
      <c r="F11" s="475"/>
      <c r="G11" s="475"/>
      <c r="H11" s="475"/>
      <c r="I11" s="475"/>
      <c r="J11" s="475"/>
      <c r="K11" s="475"/>
      <c r="L11" s="475"/>
      <c r="M11" s="475"/>
      <c r="N11" s="475"/>
    </row>
    <row r="12" spans="1:14" s="474" customFormat="1" ht="15" customHeight="1" x14ac:dyDescent="0.2">
      <c r="A12" s="683" t="s">
        <v>452</v>
      </c>
      <c r="B12" s="676" t="s">
        <v>436</v>
      </c>
      <c r="C12" s="676"/>
      <c r="D12" s="676" t="s">
        <v>437</v>
      </c>
      <c r="E12" s="676"/>
      <c r="F12" s="677" t="s">
        <v>438</v>
      </c>
      <c r="G12" s="677"/>
      <c r="H12" s="677" t="s">
        <v>439</v>
      </c>
      <c r="I12" s="677"/>
      <c r="J12" s="677" t="s">
        <v>440</v>
      </c>
      <c r="K12" s="677"/>
      <c r="L12" s="677"/>
      <c r="M12" s="677"/>
      <c r="N12" s="677"/>
    </row>
    <row r="13" spans="1:14" s="474" customFormat="1" ht="15" customHeight="1" x14ac:dyDescent="0.2">
      <c r="A13" s="683"/>
      <c r="B13" s="474" t="s">
        <v>441</v>
      </c>
      <c r="C13" s="474" t="s">
        <v>442</v>
      </c>
      <c r="D13" s="474" t="s">
        <v>441</v>
      </c>
      <c r="E13" s="474" t="s">
        <v>442</v>
      </c>
      <c r="F13" s="474" t="s">
        <v>441</v>
      </c>
      <c r="G13" s="474" t="s">
        <v>442</v>
      </c>
      <c r="H13" s="474" t="s">
        <v>441</v>
      </c>
      <c r="I13" s="474" t="s">
        <v>442</v>
      </c>
      <c r="J13" s="475" t="s">
        <v>443</v>
      </c>
      <c r="K13" s="475" t="s">
        <v>444</v>
      </c>
      <c r="L13" s="475" t="s">
        <v>445</v>
      </c>
      <c r="M13" s="475" t="s">
        <v>446</v>
      </c>
      <c r="N13" s="475" t="s">
        <v>447</v>
      </c>
    </row>
    <row r="14" spans="1:14" s="474" customFormat="1" ht="15" customHeight="1" x14ac:dyDescent="0.2">
      <c r="A14" s="474">
        <v>1</v>
      </c>
      <c r="B14" s="478">
        <f>'Tabelle 2.3'!J11</f>
        <v>2.1108734527858619</v>
      </c>
      <c r="C14" s="479">
        <f>'Tabelle 3.3'!J11</f>
        <v>-2.2052489519324641</v>
      </c>
      <c r="D14" s="480">
        <f>IF(OR(AND(B14&gt;=-50,B14&lt;=50),ISNUMBER(B14)=FALSE),B14,"")</f>
        <v>2.1108734527858619</v>
      </c>
      <c r="E14" s="480">
        <f>IF(OR(AND(C14&gt;=-50,C14&lt;=50),ISNUMBER(C14)=FALSE),C14,"")</f>
        <v>-2.2052489519324641</v>
      </c>
      <c r="F14" s="475" t="str">
        <f>IF(ISNUMBER(B14)=FALSE,"",IF(B14&lt;-50,"&lt; -50",IF(B14&gt;50,"&gt; 50","")))</f>
        <v/>
      </c>
      <c r="G14" s="475" t="str">
        <f>IF(ISNUMBER(C14)=FALSE,"",IF(C14&lt;-50,"&lt; -50",IF(C14&gt;50,"&gt; 50","")))</f>
        <v/>
      </c>
      <c r="H14" s="481" t="str">
        <f>IF(B14&lt;-50,0.75,IF(B14&gt;50,-0.75,""))</f>
        <v/>
      </c>
      <c r="I14" s="481" t="str">
        <f>IF(C14&lt;-50,0.75,IF(C14&gt;50,-0.75,""))</f>
        <v/>
      </c>
      <c r="J14" s="475" t="e">
        <f>IF(OR(B14&lt;-50,B14&gt;50),N14,#N/A)</f>
        <v>#N/A</v>
      </c>
      <c r="K14" s="475" t="e">
        <f>IF(B14&lt;-50,-45,IF(B14&gt;50,45,#N/A))</f>
        <v>#N/A</v>
      </c>
      <c r="L14" s="475" t="e">
        <f>IF(OR(C14&lt;-50,C14&gt;50),N14,#N/A)</f>
        <v>#N/A</v>
      </c>
      <c r="M14" s="475" t="e">
        <f>IF(C14&lt;-50,-45,IF(C14&gt;50,45,#N/A))</f>
        <v>#N/A</v>
      </c>
      <c r="N14" s="475">
        <v>5</v>
      </c>
    </row>
    <row r="15" spans="1:14" s="474" customFormat="1" ht="15" customHeight="1" x14ac:dyDescent="0.2">
      <c r="A15" s="474">
        <v>2</v>
      </c>
      <c r="B15" s="478">
        <f>'Tabelle 2.3'!J12</f>
        <v>1.3953488372093024</v>
      </c>
      <c r="C15" s="479">
        <f>'Tabelle 3.3'!J12</f>
        <v>-1.174496644295302</v>
      </c>
      <c r="D15" s="480">
        <f t="shared" ref="D15:E45" si="3">IF(OR(AND(B15&gt;=-50,B15&lt;=50),ISNUMBER(B15)=FALSE),B15,"")</f>
        <v>1.3953488372093024</v>
      </c>
      <c r="E15" s="480">
        <f t="shared" si="3"/>
        <v>-1.174496644295302</v>
      </c>
      <c r="F15" s="475" t="str">
        <f t="shared" ref="F15:G45" si="4">IF(ISNUMBER(B15)=FALSE,"",IF(B15&lt;-50,"&lt; -50",IF(B15&gt;50,"&gt; 50","")))</f>
        <v/>
      </c>
      <c r="G15" s="475" t="str">
        <f t="shared" si="4"/>
        <v/>
      </c>
      <c r="H15" s="481" t="str">
        <f t="shared" ref="H15:I45" si="5">IF(B15&lt;-50,0.75,IF(B15&gt;50,-0.75,""))</f>
        <v/>
      </c>
      <c r="I15" s="481" t="str">
        <f t="shared" si="5"/>
        <v/>
      </c>
      <c r="J15" s="475" t="e">
        <f t="shared" ref="J15:J45" si="6">IF(OR(B15&lt;-50,B15&gt;50),N15,#N/A)</f>
        <v>#N/A</v>
      </c>
      <c r="K15" s="475" t="e">
        <f t="shared" ref="K15:K45" si="7">IF(B15&lt;-50,-45,IF(B15&gt;50,45,#N/A))</f>
        <v>#N/A</v>
      </c>
      <c r="L15" s="475" t="e">
        <f t="shared" ref="L15:L45" si="8">IF(OR(C15&lt;-50,C15&gt;50),N15,#N/A)</f>
        <v>#N/A</v>
      </c>
      <c r="M15" s="475" t="e">
        <f t="shared" ref="M15:M45" si="9">IF(C15&lt;-50,-45,IF(C15&gt;50,45,#N/A))</f>
        <v>#N/A</v>
      </c>
      <c r="N15" s="475">
        <v>15</v>
      </c>
    </row>
    <row r="16" spans="1:14" s="474" customFormat="1" ht="15" customHeight="1" x14ac:dyDescent="0.2">
      <c r="A16" s="474">
        <v>3</v>
      </c>
      <c r="B16" s="478">
        <f>'Tabelle 2.3'!J13</f>
        <v>2.6984126984126986</v>
      </c>
      <c r="C16" s="479">
        <f>'Tabelle 3.3'!J13</f>
        <v>-25</v>
      </c>
      <c r="D16" s="480">
        <f t="shared" si="3"/>
        <v>2.6984126984126986</v>
      </c>
      <c r="E16" s="480">
        <f t="shared" si="3"/>
        <v>-25</v>
      </c>
      <c r="F16" s="475" t="str">
        <f t="shared" si="4"/>
        <v/>
      </c>
      <c r="G16" s="475" t="str">
        <f t="shared" si="4"/>
        <v/>
      </c>
      <c r="H16" s="481" t="str">
        <f t="shared" si="5"/>
        <v/>
      </c>
      <c r="I16" s="481" t="str">
        <f t="shared" si="5"/>
        <v/>
      </c>
      <c r="J16" s="475" t="e">
        <f t="shared" si="6"/>
        <v>#N/A</v>
      </c>
      <c r="K16" s="475" t="e">
        <f t="shared" si="7"/>
        <v>#N/A</v>
      </c>
      <c r="L16" s="475" t="e">
        <f t="shared" si="8"/>
        <v>#N/A</v>
      </c>
      <c r="M16" s="475" t="e">
        <f t="shared" si="9"/>
        <v>#N/A</v>
      </c>
      <c r="N16" s="475">
        <v>25</v>
      </c>
    </row>
    <row r="17" spans="1:14" s="474" customFormat="1" ht="15" customHeight="1" x14ac:dyDescent="0.2">
      <c r="A17" s="474">
        <v>4</v>
      </c>
      <c r="B17" s="478">
        <f>'Tabelle 2.3'!J14</f>
        <v>7.571742257893541E-3</v>
      </c>
      <c r="C17" s="479">
        <f>'Tabelle 3.3'!J14</f>
        <v>-10.052513128282071</v>
      </c>
      <c r="D17" s="480">
        <f t="shared" si="3"/>
        <v>7.571742257893541E-3</v>
      </c>
      <c r="E17" s="480">
        <f t="shared" si="3"/>
        <v>-10.052513128282071</v>
      </c>
      <c r="F17" s="475" t="str">
        <f t="shared" si="4"/>
        <v/>
      </c>
      <c r="G17" s="475" t="str">
        <f t="shared" si="4"/>
        <v/>
      </c>
      <c r="H17" s="481" t="str">
        <f t="shared" si="5"/>
        <v/>
      </c>
      <c r="I17" s="481" t="str">
        <f t="shared" si="5"/>
        <v/>
      </c>
      <c r="J17" s="475" t="e">
        <f t="shared" si="6"/>
        <v>#N/A</v>
      </c>
      <c r="K17" s="475" t="e">
        <f t="shared" si="7"/>
        <v>#N/A</v>
      </c>
      <c r="L17" s="475" t="e">
        <f t="shared" si="8"/>
        <v>#N/A</v>
      </c>
      <c r="M17" s="475" t="e">
        <f t="shared" si="9"/>
        <v>#N/A</v>
      </c>
      <c r="N17" s="475">
        <v>36</v>
      </c>
    </row>
    <row r="18" spans="1:14" s="474" customFormat="1" ht="15" customHeight="1" x14ac:dyDescent="0.2">
      <c r="A18" s="474">
        <v>5</v>
      </c>
      <c r="B18" s="478">
        <f>'Tabelle 2.3'!J15</f>
        <v>-0.70087906866239014</v>
      </c>
      <c r="C18" s="479">
        <f>'Tabelle 3.3'!J15</f>
        <v>-14.975247524752476</v>
      </c>
      <c r="D18" s="480">
        <f t="shared" si="3"/>
        <v>-0.70087906866239014</v>
      </c>
      <c r="E18" s="480">
        <f t="shared" si="3"/>
        <v>-14.975247524752476</v>
      </c>
      <c r="F18" s="475" t="str">
        <f t="shared" si="4"/>
        <v/>
      </c>
      <c r="G18" s="475" t="str">
        <f t="shared" si="4"/>
        <v/>
      </c>
      <c r="H18" s="481" t="str">
        <f t="shared" si="5"/>
        <v/>
      </c>
      <c r="I18" s="481" t="str">
        <f t="shared" si="5"/>
        <v/>
      </c>
      <c r="J18" s="475" t="e">
        <f t="shared" si="6"/>
        <v>#N/A</v>
      </c>
      <c r="K18" s="475" t="e">
        <f t="shared" si="7"/>
        <v>#N/A</v>
      </c>
      <c r="L18" s="475" t="e">
        <f t="shared" si="8"/>
        <v>#N/A</v>
      </c>
      <c r="M18" s="475" t="e">
        <f t="shared" si="9"/>
        <v>#N/A</v>
      </c>
      <c r="N18" s="475">
        <v>46</v>
      </c>
    </row>
    <row r="19" spans="1:14" s="474" customFormat="1" ht="15" customHeight="1" x14ac:dyDescent="0.2">
      <c r="A19" s="474">
        <v>6</v>
      </c>
      <c r="B19" s="478">
        <f>'Tabelle 2.3'!J16</f>
        <v>1.536</v>
      </c>
      <c r="C19" s="479">
        <f>'Tabelle 3.3'!J16</f>
        <v>-1.7167381974248928</v>
      </c>
      <c r="D19" s="480">
        <f t="shared" si="3"/>
        <v>1.536</v>
      </c>
      <c r="E19" s="480">
        <f t="shared" si="3"/>
        <v>-1.7167381974248928</v>
      </c>
      <c r="F19" s="475" t="str">
        <f t="shared" si="4"/>
        <v/>
      </c>
      <c r="G19" s="475" t="str">
        <f t="shared" si="4"/>
        <v/>
      </c>
      <c r="H19" s="481" t="str">
        <f t="shared" si="5"/>
        <v/>
      </c>
      <c r="I19" s="481" t="str">
        <f t="shared" si="5"/>
        <v/>
      </c>
      <c r="J19" s="475" t="e">
        <f t="shared" si="6"/>
        <v>#N/A</v>
      </c>
      <c r="K19" s="475" t="e">
        <f t="shared" si="7"/>
        <v>#N/A</v>
      </c>
      <c r="L19" s="475" t="e">
        <f t="shared" si="8"/>
        <v>#N/A</v>
      </c>
      <c r="M19" s="475" t="e">
        <f t="shared" si="9"/>
        <v>#N/A</v>
      </c>
      <c r="N19" s="475">
        <v>56</v>
      </c>
    </row>
    <row r="20" spans="1:14" s="474" customFormat="1" ht="15" customHeight="1" x14ac:dyDescent="0.2">
      <c r="A20" s="474">
        <v>7</v>
      </c>
      <c r="B20" s="478">
        <f>'Tabelle 2.3'!J17</f>
        <v>0.72115384615384615</v>
      </c>
      <c r="C20" s="479">
        <f>'Tabelle 3.3'!J17</f>
        <v>-8.4745762711864412</v>
      </c>
      <c r="D20" s="480">
        <f t="shared" si="3"/>
        <v>0.72115384615384615</v>
      </c>
      <c r="E20" s="480">
        <f t="shared" si="3"/>
        <v>-8.4745762711864412</v>
      </c>
      <c r="F20" s="475" t="str">
        <f t="shared" si="4"/>
        <v/>
      </c>
      <c r="G20" s="475" t="str">
        <f t="shared" si="4"/>
        <v/>
      </c>
      <c r="H20" s="481" t="str">
        <f t="shared" si="5"/>
        <v/>
      </c>
      <c r="I20" s="481" t="str">
        <f t="shared" si="5"/>
        <v/>
      </c>
      <c r="J20" s="475" t="e">
        <f t="shared" si="6"/>
        <v>#N/A</v>
      </c>
      <c r="K20" s="475" t="e">
        <f t="shared" si="7"/>
        <v>#N/A</v>
      </c>
      <c r="L20" s="475" t="e">
        <f t="shared" si="8"/>
        <v>#N/A</v>
      </c>
      <c r="M20" s="475" t="e">
        <f t="shared" si="9"/>
        <v>#N/A</v>
      </c>
      <c r="N20" s="475">
        <v>67</v>
      </c>
    </row>
    <row r="21" spans="1:14" s="474" customFormat="1" ht="15" customHeight="1" x14ac:dyDescent="0.2">
      <c r="A21" s="474">
        <v>8</v>
      </c>
      <c r="B21" s="478">
        <f>'Tabelle 2.3'!J18</f>
        <v>6.4477753985248629</v>
      </c>
      <c r="C21" s="479">
        <f>'Tabelle 3.3'!J18</f>
        <v>1.3237063778580025</v>
      </c>
      <c r="D21" s="480">
        <f t="shared" si="3"/>
        <v>6.4477753985248629</v>
      </c>
      <c r="E21" s="480">
        <f t="shared" si="3"/>
        <v>1.3237063778580025</v>
      </c>
      <c r="F21" s="475" t="str">
        <f t="shared" si="4"/>
        <v/>
      </c>
      <c r="G21" s="475" t="str">
        <f t="shared" si="4"/>
        <v/>
      </c>
      <c r="H21" s="481" t="str">
        <f t="shared" si="5"/>
        <v/>
      </c>
      <c r="I21" s="481" t="str">
        <f t="shared" si="5"/>
        <v/>
      </c>
      <c r="J21" s="475" t="e">
        <f t="shared" si="6"/>
        <v>#N/A</v>
      </c>
      <c r="K21" s="475" t="e">
        <f t="shared" si="7"/>
        <v>#N/A</v>
      </c>
      <c r="L21" s="475" t="e">
        <f t="shared" si="8"/>
        <v>#N/A</v>
      </c>
      <c r="M21" s="475" t="e">
        <f t="shared" si="9"/>
        <v>#N/A</v>
      </c>
      <c r="N21" s="475">
        <v>77</v>
      </c>
    </row>
    <row r="22" spans="1:14" s="474" customFormat="1" ht="15" customHeight="1" x14ac:dyDescent="0.2">
      <c r="A22" s="474">
        <v>9</v>
      </c>
      <c r="B22" s="478">
        <f>'Tabelle 2.3'!J19</f>
        <v>3.5895435037065937</v>
      </c>
      <c r="C22" s="479">
        <f>'Tabelle 3.3'!J19</f>
        <v>-1.0436079016026836</v>
      </c>
      <c r="D22" s="480">
        <f t="shared" si="3"/>
        <v>3.5895435037065937</v>
      </c>
      <c r="E22" s="480">
        <f t="shared" si="3"/>
        <v>-1.0436079016026836</v>
      </c>
      <c r="F22" s="475" t="str">
        <f t="shared" si="4"/>
        <v/>
      </c>
      <c r="G22" s="475" t="str">
        <f t="shared" si="4"/>
        <v/>
      </c>
      <c r="H22" s="481" t="str">
        <f t="shared" si="5"/>
        <v/>
      </c>
      <c r="I22" s="481" t="str">
        <f t="shared" si="5"/>
        <v/>
      </c>
      <c r="J22" s="475" t="e">
        <f t="shared" si="6"/>
        <v>#N/A</v>
      </c>
      <c r="K22" s="475" t="e">
        <f t="shared" si="7"/>
        <v>#N/A</v>
      </c>
      <c r="L22" s="475" t="e">
        <f t="shared" si="8"/>
        <v>#N/A</v>
      </c>
      <c r="M22" s="475" t="e">
        <f t="shared" si="9"/>
        <v>#N/A</v>
      </c>
      <c r="N22" s="475">
        <v>87</v>
      </c>
    </row>
    <row r="23" spans="1:14" s="474" customFormat="1" ht="15" customHeight="1" x14ac:dyDescent="0.2">
      <c r="A23" s="474">
        <v>10</v>
      </c>
      <c r="B23" s="478">
        <f>'Tabelle 2.3'!J20</f>
        <v>4.6248382923674001</v>
      </c>
      <c r="C23" s="479">
        <f>'Tabelle 3.3'!J20</f>
        <v>13.099041533546325</v>
      </c>
      <c r="D23" s="480">
        <f t="shared" si="3"/>
        <v>4.6248382923674001</v>
      </c>
      <c r="E23" s="480">
        <f t="shared" si="3"/>
        <v>13.099041533546325</v>
      </c>
      <c r="F23" s="475" t="str">
        <f t="shared" si="4"/>
        <v/>
      </c>
      <c r="G23" s="475" t="str">
        <f t="shared" si="4"/>
        <v/>
      </c>
      <c r="H23" s="481" t="str">
        <f t="shared" si="5"/>
        <v/>
      </c>
      <c r="I23" s="481" t="str">
        <f t="shared" si="5"/>
        <v/>
      </c>
      <c r="J23" s="475" t="e">
        <f t="shared" si="6"/>
        <v>#N/A</v>
      </c>
      <c r="K23" s="475" t="e">
        <f t="shared" si="7"/>
        <v>#N/A</v>
      </c>
      <c r="L23" s="475" t="e">
        <f t="shared" si="8"/>
        <v>#N/A</v>
      </c>
      <c r="M23" s="475" t="e">
        <f t="shared" si="9"/>
        <v>#N/A</v>
      </c>
      <c r="N23" s="475">
        <v>98</v>
      </c>
    </row>
    <row r="24" spans="1:14" s="474" customFormat="1" ht="15" customHeight="1" x14ac:dyDescent="0.2">
      <c r="A24" s="474">
        <v>11</v>
      </c>
      <c r="B24" s="478">
        <f>'Tabelle 2.3'!J21</f>
        <v>1.4886731391585761</v>
      </c>
      <c r="C24" s="479">
        <f>'Tabelle 3.3'!J21</f>
        <v>-7.9170194750211689</v>
      </c>
      <c r="D24" s="480">
        <f t="shared" si="3"/>
        <v>1.4886731391585761</v>
      </c>
      <c r="E24" s="480">
        <f t="shared" si="3"/>
        <v>-7.9170194750211689</v>
      </c>
      <c r="F24" s="475" t="str">
        <f t="shared" si="4"/>
        <v/>
      </c>
      <c r="G24" s="475" t="str">
        <f t="shared" si="4"/>
        <v/>
      </c>
      <c r="H24" s="481" t="str">
        <f t="shared" si="5"/>
        <v/>
      </c>
      <c r="I24" s="481" t="str">
        <f t="shared" si="5"/>
        <v/>
      </c>
      <c r="J24" s="475" t="e">
        <f t="shared" si="6"/>
        <v>#N/A</v>
      </c>
      <c r="K24" s="475" t="e">
        <f t="shared" si="7"/>
        <v>#N/A</v>
      </c>
      <c r="L24" s="475" t="e">
        <f t="shared" si="8"/>
        <v>#N/A</v>
      </c>
      <c r="M24" s="475" t="e">
        <f t="shared" si="9"/>
        <v>#N/A</v>
      </c>
      <c r="N24" s="475">
        <v>108</v>
      </c>
    </row>
    <row r="25" spans="1:14" s="474" customFormat="1" ht="15" customHeight="1" x14ac:dyDescent="0.2">
      <c r="A25" s="474">
        <v>12</v>
      </c>
      <c r="B25" s="478">
        <f>'Tabelle 2.3'!J22</f>
        <v>7.0070070070070072</v>
      </c>
      <c r="C25" s="479">
        <f>'Tabelle 3.3'!J22</f>
        <v>-31.15727002967359</v>
      </c>
      <c r="D25" s="480">
        <f t="shared" si="3"/>
        <v>7.0070070070070072</v>
      </c>
      <c r="E25" s="480">
        <f t="shared" si="3"/>
        <v>-31.15727002967359</v>
      </c>
      <c r="F25" s="475" t="str">
        <f t="shared" si="4"/>
        <v/>
      </c>
      <c r="G25" s="475" t="str">
        <f t="shared" si="4"/>
        <v/>
      </c>
      <c r="H25" s="481" t="str">
        <f t="shared" si="5"/>
        <v/>
      </c>
      <c r="I25" s="481" t="str">
        <f t="shared" si="5"/>
        <v/>
      </c>
      <c r="J25" s="475" t="e">
        <f t="shared" si="6"/>
        <v>#N/A</v>
      </c>
      <c r="K25" s="475" t="e">
        <f t="shared" si="7"/>
        <v>#N/A</v>
      </c>
      <c r="L25" s="475" t="e">
        <f t="shared" si="8"/>
        <v>#N/A</v>
      </c>
      <c r="M25" s="475" t="e">
        <f t="shared" si="9"/>
        <v>#N/A</v>
      </c>
      <c r="N25" s="475">
        <v>118</v>
      </c>
    </row>
    <row r="26" spans="1:14" s="474" customFormat="1" ht="15" customHeight="1" x14ac:dyDescent="0.2">
      <c r="A26" s="474">
        <v>13</v>
      </c>
      <c r="B26" s="478">
        <f>'Tabelle 2.3'!J23</f>
        <v>4.8760666395774077</v>
      </c>
      <c r="C26" s="479">
        <f>'Tabelle 3.3'!J23</f>
        <v>9.5588235294117645</v>
      </c>
      <c r="D26" s="480">
        <f t="shared" si="3"/>
        <v>4.8760666395774077</v>
      </c>
      <c r="E26" s="480">
        <f t="shared" si="3"/>
        <v>9.5588235294117645</v>
      </c>
      <c r="F26" s="475" t="str">
        <f t="shared" si="4"/>
        <v/>
      </c>
      <c r="G26" s="475" t="str">
        <f t="shared" si="4"/>
        <v/>
      </c>
      <c r="H26" s="481" t="str">
        <f t="shared" si="5"/>
        <v/>
      </c>
      <c r="I26" s="481" t="str">
        <f t="shared" si="5"/>
        <v/>
      </c>
      <c r="J26" s="475" t="e">
        <f t="shared" si="6"/>
        <v>#N/A</v>
      </c>
      <c r="K26" s="475" t="e">
        <f t="shared" si="7"/>
        <v>#N/A</v>
      </c>
      <c r="L26" s="475" t="e">
        <f t="shared" si="8"/>
        <v>#N/A</v>
      </c>
      <c r="M26" s="475" t="e">
        <f t="shared" si="9"/>
        <v>#N/A</v>
      </c>
      <c r="N26" s="475">
        <v>129</v>
      </c>
    </row>
    <row r="27" spans="1:14" s="474" customFormat="1" ht="15" customHeight="1" x14ac:dyDescent="0.2">
      <c r="A27" s="474">
        <v>14</v>
      </c>
      <c r="B27" s="478">
        <f>'Tabelle 2.3'!J24</f>
        <v>1.0395610742131101</v>
      </c>
      <c r="C27" s="479">
        <f>'Tabelle 3.3'!J24</f>
        <v>5.6561085972850682</v>
      </c>
      <c r="D27" s="480">
        <f t="shared" si="3"/>
        <v>1.0395610742131101</v>
      </c>
      <c r="E27" s="480">
        <f t="shared" si="3"/>
        <v>5.6561085972850682</v>
      </c>
      <c r="F27" s="475" t="str">
        <f t="shared" si="4"/>
        <v/>
      </c>
      <c r="G27" s="475" t="str">
        <f t="shared" si="4"/>
        <v/>
      </c>
      <c r="H27" s="481" t="str">
        <f t="shared" si="5"/>
        <v/>
      </c>
      <c r="I27" s="481" t="str">
        <f t="shared" si="5"/>
        <v/>
      </c>
      <c r="J27" s="475" t="e">
        <f t="shared" si="6"/>
        <v>#N/A</v>
      </c>
      <c r="K27" s="475" t="e">
        <f t="shared" si="7"/>
        <v>#N/A</v>
      </c>
      <c r="L27" s="475" t="e">
        <f t="shared" si="8"/>
        <v>#N/A</v>
      </c>
      <c r="M27" s="475" t="e">
        <f t="shared" si="9"/>
        <v>#N/A</v>
      </c>
      <c r="N27" s="475">
        <v>139</v>
      </c>
    </row>
    <row r="28" spans="1:14" s="474" customFormat="1" ht="15" customHeight="1" x14ac:dyDescent="0.2">
      <c r="A28" s="474">
        <v>15</v>
      </c>
      <c r="B28" s="478">
        <f>'Tabelle 2.3'!J25</f>
        <v>6.4373464373464371</v>
      </c>
      <c r="C28" s="479">
        <f>'Tabelle 3.3'!J25</f>
        <v>1.9104084321475625</v>
      </c>
      <c r="D28" s="480">
        <f t="shared" si="3"/>
        <v>6.4373464373464371</v>
      </c>
      <c r="E28" s="480">
        <f t="shared" si="3"/>
        <v>1.9104084321475625</v>
      </c>
      <c r="F28" s="475" t="str">
        <f t="shared" si="4"/>
        <v/>
      </c>
      <c r="G28" s="475" t="str">
        <f t="shared" si="4"/>
        <v/>
      </c>
      <c r="H28" s="481" t="str">
        <f t="shared" si="5"/>
        <v/>
      </c>
      <c r="I28" s="481" t="str">
        <f t="shared" si="5"/>
        <v/>
      </c>
      <c r="J28" s="475" t="e">
        <f t="shared" si="6"/>
        <v>#N/A</v>
      </c>
      <c r="K28" s="475" t="e">
        <f t="shared" si="7"/>
        <v>#N/A</v>
      </c>
      <c r="L28" s="475" t="e">
        <f t="shared" si="8"/>
        <v>#N/A</v>
      </c>
      <c r="M28" s="475" t="e">
        <f t="shared" si="9"/>
        <v>#N/A</v>
      </c>
      <c r="N28" s="475">
        <v>149</v>
      </c>
    </row>
    <row r="29" spans="1:14" s="474" customFormat="1" ht="15" customHeight="1" x14ac:dyDescent="0.2">
      <c r="A29" s="474">
        <v>16</v>
      </c>
      <c r="B29" s="478">
        <f>'Tabelle 2.3'!J26</f>
        <v>53.140096618357489</v>
      </c>
      <c r="C29" s="479">
        <f>'Tabelle 3.3'!J26</f>
        <v>-15.853658536585366</v>
      </c>
      <c r="D29" s="480" t="str">
        <f t="shared" si="3"/>
        <v/>
      </c>
      <c r="E29" s="480">
        <f t="shared" si="3"/>
        <v>-15.853658536585366</v>
      </c>
      <c r="F29" s="475" t="str">
        <f t="shared" si="4"/>
        <v>&gt; 50</v>
      </c>
      <c r="G29" s="475" t="str">
        <f t="shared" si="4"/>
        <v/>
      </c>
      <c r="H29" s="481">
        <f t="shared" si="5"/>
        <v>-0.75</v>
      </c>
      <c r="I29" s="481" t="str">
        <f t="shared" si="5"/>
        <v/>
      </c>
      <c r="J29" s="475">
        <f t="shared" si="6"/>
        <v>160</v>
      </c>
      <c r="K29" s="475">
        <f t="shared" si="7"/>
        <v>45</v>
      </c>
      <c r="L29" s="475" t="e">
        <f t="shared" si="8"/>
        <v>#N/A</v>
      </c>
      <c r="M29" s="475" t="e">
        <f t="shared" si="9"/>
        <v>#N/A</v>
      </c>
      <c r="N29" s="475">
        <v>160</v>
      </c>
    </row>
    <row r="30" spans="1:14" s="474" customFormat="1" ht="15" customHeight="1" x14ac:dyDescent="0.2">
      <c r="A30" s="474">
        <v>17</v>
      </c>
      <c r="B30" s="478">
        <f>'Tabelle 2.3'!J27</f>
        <v>1.813752030319437</v>
      </c>
      <c r="C30" s="479">
        <f>'Tabelle 3.3'!J27</f>
        <v>-7.877813504823151</v>
      </c>
      <c r="D30" s="480">
        <f t="shared" si="3"/>
        <v>1.813752030319437</v>
      </c>
      <c r="E30" s="480">
        <f t="shared" si="3"/>
        <v>-7.877813504823151</v>
      </c>
      <c r="F30" s="475" t="str">
        <f t="shared" si="4"/>
        <v/>
      </c>
      <c r="G30" s="475" t="str">
        <f t="shared" si="4"/>
        <v/>
      </c>
      <c r="H30" s="481" t="str">
        <f t="shared" si="5"/>
        <v/>
      </c>
      <c r="I30" s="481" t="str">
        <f t="shared" si="5"/>
        <v/>
      </c>
      <c r="J30" s="475" t="e">
        <f t="shared" si="6"/>
        <v>#N/A</v>
      </c>
      <c r="K30" s="475" t="e">
        <f t="shared" si="7"/>
        <v>#N/A</v>
      </c>
      <c r="L30" s="475" t="e">
        <f t="shared" si="8"/>
        <v>#N/A</v>
      </c>
      <c r="M30" s="475" t="e">
        <f t="shared" si="9"/>
        <v>#N/A</v>
      </c>
      <c r="N30" s="475">
        <v>170</v>
      </c>
    </row>
    <row r="31" spans="1:14" s="474" customFormat="1" ht="15" customHeight="1" x14ac:dyDescent="0.2">
      <c r="A31" s="474">
        <v>18</v>
      </c>
      <c r="B31" s="478">
        <f>'Tabelle 2.3'!J28</f>
        <v>1.2641673931996513</v>
      </c>
      <c r="C31" s="479">
        <f>'Tabelle 3.3'!J28</f>
        <v>0.57636887608069165</v>
      </c>
      <c r="D31" s="480">
        <f t="shared" si="3"/>
        <v>1.2641673931996513</v>
      </c>
      <c r="E31" s="480">
        <f t="shared" si="3"/>
        <v>0.57636887608069165</v>
      </c>
      <c r="F31" s="475" t="str">
        <f t="shared" si="4"/>
        <v/>
      </c>
      <c r="G31" s="475" t="str">
        <f t="shared" si="4"/>
        <v/>
      </c>
      <c r="H31" s="481" t="str">
        <f t="shared" si="5"/>
        <v/>
      </c>
      <c r="I31" s="481" t="str">
        <f t="shared" si="5"/>
        <v/>
      </c>
      <c r="J31" s="475" t="e">
        <f t="shared" si="6"/>
        <v>#N/A</v>
      </c>
      <c r="K31" s="475" t="e">
        <f t="shared" si="7"/>
        <v>#N/A</v>
      </c>
      <c r="L31" s="475" t="e">
        <f t="shared" si="8"/>
        <v>#N/A</v>
      </c>
      <c r="M31" s="475" t="e">
        <f t="shared" si="9"/>
        <v>#N/A</v>
      </c>
      <c r="N31" s="475">
        <v>180</v>
      </c>
    </row>
    <row r="32" spans="1:14" s="474" customFormat="1" ht="15" customHeight="1" x14ac:dyDescent="0.2">
      <c r="A32" s="474">
        <v>19</v>
      </c>
      <c r="B32" s="478">
        <f>'Tabelle 2.3'!J29</f>
        <v>-4.833836858006042</v>
      </c>
      <c r="C32" s="479">
        <f>'Tabelle 3.3'!J29</f>
        <v>-2.4295432458697763</v>
      </c>
      <c r="D32" s="480">
        <f t="shared" si="3"/>
        <v>-4.833836858006042</v>
      </c>
      <c r="E32" s="480">
        <f t="shared" si="3"/>
        <v>-2.4295432458697763</v>
      </c>
      <c r="F32" s="475" t="str">
        <f t="shared" si="4"/>
        <v/>
      </c>
      <c r="G32" s="475" t="str">
        <f t="shared" si="4"/>
        <v/>
      </c>
      <c r="H32" s="481" t="str">
        <f t="shared" si="5"/>
        <v/>
      </c>
      <c r="I32" s="481" t="str">
        <f t="shared" si="5"/>
        <v/>
      </c>
      <c r="J32" s="475" t="e">
        <f t="shared" si="6"/>
        <v>#N/A</v>
      </c>
      <c r="K32" s="475" t="e">
        <f t="shared" si="7"/>
        <v>#N/A</v>
      </c>
      <c r="L32" s="475" t="e">
        <f t="shared" si="8"/>
        <v>#N/A</v>
      </c>
      <c r="M32" s="475" t="e">
        <f t="shared" si="9"/>
        <v>#N/A</v>
      </c>
      <c r="N32" s="475">
        <v>191</v>
      </c>
    </row>
    <row r="33" spans="1:14" s="474" customFormat="1" ht="15" customHeight="1" x14ac:dyDescent="0.2">
      <c r="A33" s="474">
        <v>20</v>
      </c>
      <c r="B33" s="478">
        <f>'Tabelle 2.3'!J30</f>
        <v>-4.5891141942369265</v>
      </c>
      <c r="C33" s="479">
        <f>'Tabelle 3.3'!J30</f>
        <v>-6.8311195445920303</v>
      </c>
      <c r="D33" s="480">
        <f t="shared" si="3"/>
        <v>-4.5891141942369265</v>
      </c>
      <c r="E33" s="480">
        <f t="shared" si="3"/>
        <v>-6.8311195445920303</v>
      </c>
      <c r="F33" s="475" t="str">
        <f t="shared" si="4"/>
        <v/>
      </c>
      <c r="G33" s="475" t="str">
        <f t="shared" si="4"/>
        <v/>
      </c>
      <c r="H33" s="481" t="str">
        <f t="shared" si="5"/>
        <v/>
      </c>
      <c r="I33" s="481" t="str">
        <f t="shared" si="5"/>
        <v/>
      </c>
      <c r="J33" s="475" t="e">
        <f t="shared" si="6"/>
        <v>#N/A</v>
      </c>
      <c r="K33" s="475" t="e">
        <f t="shared" si="7"/>
        <v>#N/A</v>
      </c>
      <c r="L33" s="475" t="e">
        <f t="shared" si="8"/>
        <v>#N/A</v>
      </c>
      <c r="M33" s="475" t="e">
        <f t="shared" si="9"/>
        <v>#N/A</v>
      </c>
      <c r="N33" s="475">
        <v>201</v>
      </c>
    </row>
    <row r="34" spans="1:14" s="474" customFormat="1" ht="15" customHeight="1" x14ac:dyDescent="0.2">
      <c r="A34" s="474">
        <v>21</v>
      </c>
      <c r="B34" s="478">
        <f>'Tabelle 2.3'!J31</f>
        <v>-1.1590470057952351</v>
      </c>
      <c r="C34" s="479">
        <f>'Tabelle 3.3'!J31</f>
        <v>-0.7078254030672434</v>
      </c>
      <c r="D34" s="480">
        <f t="shared" si="3"/>
        <v>-1.1590470057952351</v>
      </c>
      <c r="E34" s="480">
        <f t="shared" si="3"/>
        <v>-0.7078254030672434</v>
      </c>
      <c r="F34" s="475" t="str">
        <f t="shared" si="4"/>
        <v/>
      </c>
      <c r="G34" s="475" t="str">
        <f t="shared" si="4"/>
        <v/>
      </c>
      <c r="H34" s="481" t="str">
        <f t="shared" si="5"/>
        <v/>
      </c>
      <c r="I34" s="481" t="str">
        <f t="shared" si="5"/>
        <v/>
      </c>
      <c r="J34" s="475" t="e">
        <f t="shared" si="6"/>
        <v>#N/A</v>
      </c>
      <c r="K34" s="475" t="e">
        <f t="shared" si="7"/>
        <v>#N/A</v>
      </c>
      <c r="L34" s="475" t="e">
        <f t="shared" si="8"/>
        <v>#N/A</v>
      </c>
      <c r="M34" s="475" t="e">
        <f t="shared" si="9"/>
        <v>#N/A</v>
      </c>
      <c r="N34" s="475">
        <v>211</v>
      </c>
    </row>
    <row r="35" spans="1:14" s="474" customFormat="1" ht="15" customHeight="1" x14ac:dyDescent="0.2">
      <c r="A35" s="474">
        <v>22</v>
      </c>
      <c r="B35" s="478">
        <f>'Tabelle 2.3'!J32</f>
        <v>0</v>
      </c>
      <c r="C35" s="479" t="str">
        <f>'Tabelle 3.3'!J32</f>
        <v>*</v>
      </c>
      <c r="D35" s="480">
        <f t="shared" si="3"/>
        <v>0</v>
      </c>
      <c r="E35" s="480" t="str">
        <f t="shared" si="3"/>
        <v>*</v>
      </c>
      <c r="F35" s="475" t="str">
        <f t="shared" si="4"/>
        <v/>
      </c>
      <c r="G35" s="475" t="str">
        <f t="shared" si="4"/>
        <v/>
      </c>
      <c r="H35" s="481" t="str">
        <f t="shared" si="5"/>
        <v/>
      </c>
      <c r="I35" s="481">
        <f t="shared" si="5"/>
        <v>-0.75</v>
      </c>
      <c r="J35" s="475" t="e">
        <f t="shared" si="6"/>
        <v>#N/A</v>
      </c>
      <c r="K35" s="475" t="e">
        <f t="shared" si="7"/>
        <v>#N/A</v>
      </c>
      <c r="L35" s="475">
        <f t="shared" si="8"/>
        <v>222</v>
      </c>
      <c r="M35" s="475">
        <f t="shared" si="9"/>
        <v>45</v>
      </c>
      <c r="N35" s="475">
        <v>222</v>
      </c>
    </row>
    <row r="36" spans="1:14" s="474" customFormat="1" ht="15" customHeight="1" x14ac:dyDescent="0.2">
      <c r="A36" s="474">
        <v>23</v>
      </c>
      <c r="B36" s="478"/>
      <c r="C36" s="479"/>
      <c r="D36" s="480">
        <f t="shared" si="3"/>
        <v>0</v>
      </c>
      <c r="E36" s="480">
        <f t="shared" si="3"/>
        <v>0</v>
      </c>
      <c r="F36" s="475" t="str">
        <f t="shared" si="4"/>
        <v/>
      </c>
      <c r="G36" s="475" t="str">
        <f t="shared" si="4"/>
        <v/>
      </c>
      <c r="H36" s="481" t="str">
        <f t="shared" si="5"/>
        <v/>
      </c>
      <c r="I36" s="481" t="str">
        <f t="shared" si="5"/>
        <v/>
      </c>
      <c r="J36" s="475" t="e">
        <f t="shared" si="6"/>
        <v>#N/A</v>
      </c>
      <c r="K36" s="475" t="e">
        <f t="shared" si="7"/>
        <v>#N/A</v>
      </c>
      <c r="L36" s="475" t="e">
        <f t="shared" si="8"/>
        <v>#N/A</v>
      </c>
      <c r="M36" s="475" t="e">
        <f t="shared" si="9"/>
        <v>#N/A</v>
      </c>
      <c r="N36" s="475">
        <v>232</v>
      </c>
    </row>
    <row r="37" spans="1:14" s="474" customFormat="1" ht="15" customHeight="1" x14ac:dyDescent="0.2">
      <c r="A37" s="474">
        <v>24</v>
      </c>
      <c r="B37" s="478">
        <f>'Tabelle 2.3'!J34</f>
        <v>1.3953488372093024</v>
      </c>
      <c r="C37" s="479">
        <f>'Tabelle 3.3'!J34</f>
        <v>-1.174496644295302</v>
      </c>
      <c r="D37" s="480">
        <f t="shared" si="3"/>
        <v>1.3953488372093024</v>
      </c>
      <c r="E37" s="480">
        <f t="shared" si="3"/>
        <v>-1.174496644295302</v>
      </c>
      <c r="F37" s="475" t="str">
        <f t="shared" si="4"/>
        <v/>
      </c>
      <c r="G37" s="475" t="str">
        <f t="shared" si="4"/>
        <v/>
      </c>
      <c r="H37" s="481" t="str">
        <f t="shared" si="5"/>
        <v/>
      </c>
      <c r="I37" s="481" t="str">
        <f t="shared" si="5"/>
        <v/>
      </c>
      <c r="J37" s="475" t="e">
        <f t="shared" si="6"/>
        <v>#N/A</v>
      </c>
      <c r="K37" s="475" t="e">
        <f t="shared" si="7"/>
        <v>#N/A</v>
      </c>
      <c r="L37" s="475" t="e">
        <f t="shared" si="8"/>
        <v>#N/A</v>
      </c>
      <c r="M37" s="475" t="e">
        <f t="shared" si="9"/>
        <v>#N/A</v>
      </c>
      <c r="N37" s="475">
        <v>242</v>
      </c>
    </row>
    <row r="38" spans="1:14" s="474" customFormat="1" ht="15" customHeight="1" x14ac:dyDescent="0.2">
      <c r="A38" s="474">
        <v>25</v>
      </c>
      <c r="B38" s="478">
        <f>'Tabelle 2.3'!J35</f>
        <v>1.6019955654101996</v>
      </c>
      <c r="C38" s="479">
        <f>'Tabelle 3.3'!J35</f>
        <v>-6.3059033989266551</v>
      </c>
      <c r="D38" s="480">
        <f t="shared" si="3"/>
        <v>1.6019955654101996</v>
      </c>
      <c r="E38" s="480">
        <f t="shared" si="3"/>
        <v>-6.3059033989266551</v>
      </c>
      <c r="F38" s="475" t="str">
        <f t="shared" si="4"/>
        <v/>
      </c>
      <c r="G38" s="475" t="str">
        <f t="shared" si="4"/>
        <v/>
      </c>
      <c r="H38" s="481" t="str">
        <f t="shared" si="5"/>
        <v/>
      </c>
      <c r="I38" s="481" t="str">
        <f t="shared" si="5"/>
        <v/>
      </c>
      <c r="J38" s="475" t="e">
        <f t="shared" si="6"/>
        <v>#N/A</v>
      </c>
      <c r="K38" s="475" t="e">
        <f t="shared" si="7"/>
        <v>#N/A</v>
      </c>
      <c r="L38" s="475" t="e">
        <f t="shared" si="8"/>
        <v>#N/A</v>
      </c>
      <c r="M38" s="475" t="e">
        <f t="shared" si="9"/>
        <v>#N/A</v>
      </c>
      <c r="N38" s="475">
        <v>253</v>
      </c>
    </row>
    <row r="39" spans="1:14" s="474" customFormat="1" ht="15" customHeight="1" x14ac:dyDescent="0.2">
      <c r="A39" s="474">
        <v>26</v>
      </c>
      <c r="B39" s="478">
        <f>'Tabelle 2.3'!J36</f>
        <v>2.3732299659837039</v>
      </c>
      <c r="C39" s="479">
        <f>'Tabelle 3.3'!J36</f>
        <v>-1.6117969821673526</v>
      </c>
      <c r="D39" s="480">
        <f t="shared" si="3"/>
        <v>2.3732299659837039</v>
      </c>
      <c r="E39" s="480">
        <f t="shared" si="3"/>
        <v>-1.6117969821673526</v>
      </c>
      <c r="F39" s="475" t="str">
        <f t="shared" si="4"/>
        <v/>
      </c>
      <c r="G39" s="475" t="str">
        <f t="shared" si="4"/>
        <v/>
      </c>
      <c r="H39" s="481" t="str">
        <f t="shared" si="5"/>
        <v/>
      </c>
      <c r="I39" s="481" t="str">
        <f t="shared" si="5"/>
        <v/>
      </c>
      <c r="J39" s="475" t="e">
        <f t="shared" si="6"/>
        <v>#N/A</v>
      </c>
      <c r="K39" s="475" t="e">
        <f t="shared" si="7"/>
        <v>#N/A</v>
      </c>
      <c r="L39" s="475" t="e">
        <f t="shared" si="8"/>
        <v>#N/A</v>
      </c>
      <c r="M39" s="475" t="e">
        <f t="shared" si="9"/>
        <v>#N/A</v>
      </c>
      <c r="N39" s="475">
        <v>263</v>
      </c>
    </row>
    <row r="40" spans="1:14" s="474" customFormat="1" ht="15" customHeight="1" x14ac:dyDescent="0.2">
      <c r="A40" s="474">
        <v>27</v>
      </c>
      <c r="B40" s="478" t="e">
        <f>'Tabelle 2.3'!#REF!</f>
        <v>#REF!</v>
      </c>
      <c r="C40" s="479" t="e">
        <f>'Tabelle 3.3'!#REF!</f>
        <v>#REF!</v>
      </c>
      <c r="D40" s="480" t="e">
        <f t="shared" si="3"/>
        <v>#REF!</v>
      </c>
      <c r="E40" s="480" t="e">
        <f t="shared" si="3"/>
        <v>#REF!</v>
      </c>
      <c r="F40" s="475" t="str">
        <f t="shared" si="4"/>
        <v/>
      </c>
      <c r="G40" s="475" t="str">
        <f t="shared" si="4"/>
        <v/>
      </c>
      <c r="H40" s="481" t="e">
        <f t="shared" si="5"/>
        <v>#REF!</v>
      </c>
      <c r="I40" s="481" t="e">
        <f t="shared" si="5"/>
        <v>#REF!</v>
      </c>
      <c r="J40" s="475" t="e">
        <f t="shared" si="6"/>
        <v>#REF!</v>
      </c>
      <c r="K40" s="475" t="e">
        <f t="shared" si="7"/>
        <v>#REF!</v>
      </c>
      <c r="L40" s="475" t="e">
        <f t="shared" si="8"/>
        <v>#REF!</v>
      </c>
      <c r="M40" s="475" t="e">
        <f t="shared" si="9"/>
        <v>#REF!</v>
      </c>
      <c r="N40" s="475">
        <v>273</v>
      </c>
    </row>
    <row r="41" spans="1:14" s="474" customFormat="1" ht="15" customHeight="1" x14ac:dyDescent="0.2">
      <c r="A41" s="474">
        <v>28</v>
      </c>
      <c r="B41" s="478" t="e">
        <f>'Tabelle 2.3'!#REF!</f>
        <v>#REF!</v>
      </c>
      <c r="C41" s="479" t="e">
        <f>'Tabelle 3.3'!#REF!</f>
        <v>#REF!</v>
      </c>
      <c r="D41" s="480" t="e">
        <f t="shared" si="3"/>
        <v>#REF!</v>
      </c>
      <c r="E41" s="480" t="e">
        <f t="shared" si="3"/>
        <v>#REF!</v>
      </c>
      <c r="F41" s="475" t="str">
        <f t="shared" si="4"/>
        <v/>
      </c>
      <c r="G41" s="475" t="str">
        <f t="shared" si="4"/>
        <v/>
      </c>
      <c r="H41" s="481" t="e">
        <f t="shared" si="5"/>
        <v>#REF!</v>
      </c>
      <c r="I41" s="481" t="e">
        <f t="shared" si="5"/>
        <v>#REF!</v>
      </c>
      <c r="J41" s="475" t="e">
        <f t="shared" si="6"/>
        <v>#REF!</v>
      </c>
      <c r="K41" s="475" t="e">
        <f t="shared" si="7"/>
        <v>#REF!</v>
      </c>
      <c r="L41" s="475" t="e">
        <f t="shared" si="8"/>
        <v>#REF!</v>
      </c>
      <c r="M41" s="475" t="e">
        <f t="shared" si="9"/>
        <v>#REF!</v>
      </c>
      <c r="N41" s="475">
        <v>284</v>
      </c>
    </row>
    <row r="42" spans="1:14" s="474" customFormat="1" ht="15" customHeight="1" x14ac:dyDescent="0.2">
      <c r="A42" s="474">
        <v>29</v>
      </c>
      <c r="B42" s="478" t="e">
        <f>'Tabelle 2.3'!#REF!</f>
        <v>#REF!</v>
      </c>
      <c r="C42" s="479" t="e">
        <f>'Tabelle 3.3'!#REF!</f>
        <v>#REF!</v>
      </c>
      <c r="D42" s="480" t="e">
        <f t="shared" si="3"/>
        <v>#REF!</v>
      </c>
      <c r="E42" s="480" t="e">
        <f t="shared" si="3"/>
        <v>#REF!</v>
      </c>
      <c r="F42" s="475" t="str">
        <f t="shared" si="4"/>
        <v/>
      </c>
      <c r="G42" s="475" t="str">
        <f t="shared" si="4"/>
        <v/>
      </c>
      <c r="H42" s="481" t="e">
        <f t="shared" si="5"/>
        <v>#REF!</v>
      </c>
      <c r="I42" s="481" t="e">
        <f t="shared" si="5"/>
        <v>#REF!</v>
      </c>
      <c r="J42" s="475" t="e">
        <f t="shared" si="6"/>
        <v>#REF!</v>
      </c>
      <c r="K42" s="475" t="e">
        <f t="shared" si="7"/>
        <v>#REF!</v>
      </c>
      <c r="L42" s="475" t="e">
        <f t="shared" si="8"/>
        <v>#REF!</v>
      </c>
      <c r="M42" s="475" t="e">
        <f t="shared" si="9"/>
        <v>#REF!</v>
      </c>
      <c r="N42" s="475">
        <v>294</v>
      </c>
    </row>
    <row r="43" spans="1:14" s="474" customFormat="1" ht="15" customHeight="1" x14ac:dyDescent="0.2">
      <c r="A43" s="474">
        <v>30</v>
      </c>
      <c r="B43" s="478" t="e">
        <f>'Tabelle 2.3'!#REF!</f>
        <v>#REF!</v>
      </c>
      <c r="C43" s="479" t="e">
        <f>'Tabelle 3.3'!#REF!</f>
        <v>#REF!</v>
      </c>
      <c r="D43" s="480" t="e">
        <f t="shared" si="3"/>
        <v>#REF!</v>
      </c>
      <c r="E43" s="480" t="e">
        <f t="shared" si="3"/>
        <v>#REF!</v>
      </c>
      <c r="F43" s="475" t="str">
        <f t="shared" si="4"/>
        <v/>
      </c>
      <c r="G43" s="475" t="str">
        <f t="shared" si="4"/>
        <v/>
      </c>
      <c r="H43" s="481" t="e">
        <f t="shared" si="5"/>
        <v>#REF!</v>
      </c>
      <c r="I43" s="481" t="e">
        <f t="shared" si="5"/>
        <v>#REF!</v>
      </c>
      <c r="J43" s="475" t="e">
        <f t="shared" si="6"/>
        <v>#REF!</v>
      </c>
      <c r="K43" s="475" t="e">
        <f t="shared" si="7"/>
        <v>#REF!</v>
      </c>
      <c r="L43" s="475" t="e">
        <f t="shared" si="8"/>
        <v>#REF!</v>
      </c>
      <c r="M43" s="475" t="e">
        <f t="shared" si="9"/>
        <v>#REF!</v>
      </c>
      <c r="N43" s="475">
        <v>304</v>
      </c>
    </row>
    <row r="44" spans="1:14" s="474" customFormat="1" ht="15" customHeight="1" x14ac:dyDescent="0.2">
      <c r="A44" s="474">
        <v>31</v>
      </c>
      <c r="B44" s="478" t="e">
        <f>'Tabelle 2.3'!#REF!</f>
        <v>#REF!</v>
      </c>
      <c r="C44" s="479" t="e">
        <f>'Tabelle 3.3'!#REF!</f>
        <v>#REF!</v>
      </c>
      <c r="D44" s="480" t="e">
        <f t="shared" si="3"/>
        <v>#REF!</v>
      </c>
      <c r="E44" s="480" t="e">
        <f t="shared" si="3"/>
        <v>#REF!</v>
      </c>
      <c r="F44" s="475" t="str">
        <f t="shared" si="4"/>
        <v/>
      </c>
      <c r="G44" s="475" t="str">
        <f t="shared" si="4"/>
        <v/>
      </c>
      <c r="H44" s="481" t="e">
        <f t="shared" si="5"/>
        <v>#REF!</v>
      </c>
      <c r="I44" s="481" t="e">
        <f t="shared" si="5"/>
        <v>#REF!</v>
      </c>
      <c r="J44" s="475" t="e">
        <f t="shared" si="6"/>
        <v>#REF!</v>
      </c>
      <c r="K44" s="475" t="e">
        <f t="shared" si="7"/>
        <v>#REF!</v>
      </c>
      <c r="L44" s="475" t="e">
        <f t="shared" si="8"/>
        <v>#REF!</v>
      </c>
      <c r="M44" s="475" t="e">
        <f t="shared" si="9"/>
        <v>#REF!</v>
      </c>
      <c r="N44" s="475">
        <v>315</v>
      </c>
    </row>
    <row r="45" spans="1:14" s="474" customFormat="1" ht="15" customHeight="1" x14ac:dyDescent="0.2">
      <c r="A45" s="474">
        <v>32</v>
      </c>
      <c r="B45" s="478">
        <f>'Tabelle 2.3'!J36</f>
        <v>2.3732299659837039</v>
      </c>
      <c r="C45" s="479">
        <f>'Tabelle 3.3'!J36</f>
        <v>-1.6117969821673526</v>
      </c>
      <c r="D45" s="480">
        <f t="shared" si="3"/>
        <v>2.3732299659837039</v>
      </c>
      <c r="E45" s="480">
        <f t="shared" si="3"/>
        <v>-1.6117969821673526</v>
      </c>
      <c r="F45" s="475" t="str">
        <f t="shared" si="4"/>
        <v/>
      </c>
      <c r="G45" s="475" t="str">
        <f t="shared" si="4"/>
        <v/>
      </c>
      <c r="H45" s="481" t="str">
        <f t="shared" si="5"/>
        <v/>
      </c>
      <c r="I45" s="481" t="str">
        <f t="shared" si="5"/>
        <v/>
      </c>
      <c r="J45" s="475" t="e">
        <f t="shared" si="6"/>
        <v>#N/A</v>
      </c>
      <c r="K45" s="475" t="e">
        <f t="shared" si="7"/>
        <v>#N/A</v>
      </c>
      <c r="L45" s="475" t="e">
        <f t="shared" si="8"/>
        <v>#N/A</v>
      </c>
      <c r="M45" s="475" t="e">
        <f t="shared" si="9"/>
        <v>#N/A</v>
      </c>
      <c r="N45" s="475">
        <v>325</v>
      </c>
    </row>
    <row r="46" spans="1:14" s="474" customFormat="1" ht="15" customHeight="1" x14ac:dyDescent="0.2">
      <c r="E46" s="475"/>
      <c r="F46" s="475"/>
      <c r="G46" s="475"/>
      <c r="H46" s="475"/>
      <c r="I46" s="475"/>
      <c r="J46" s="475"/>
      <c r="K46" s="475"/>
      <c r="L46" s="475"/>
      <c r="M46" s="475"/>
      <c r="N46" s="475"/>
    </row>
    <row r="47" spans="1:14" s="474" customFormat="1" ht="15" customHeight="1" x14ac:dyDescent="0.2">
      <c r="D47" s="482"/>
      <c r="E47" s="475"/>
      <c r="F47" s="475"/>
      <c r="G47" s="475"/>
      <c r="H47" s="475"/>
      <c r="I47" s="475"/>
      <c r="J47" s="475"/>
      <c r="K47" s="475"/>
      <c r="L47" s="475"/>
      <c r="M47" s="475"/>
      <c r="N47" s="475"/>
    </row>
    <row r="48" spans="1:14" s="474" customFormat="1" ht="15" customHeight="1" x14ac:dyDescent="0.2">
      <c r="A48" s="476" t="s">
        <v>453</v>
      </c>
      <c r="E48" s="475"/>
      <c r="F48" s="475"/>
      <c r="G48" s="475"/>
      <c r="H48" s="475"/>
      <c r="I48" s="475"/>
      <c r="J48" s="475"/>
      <c r="K48" s="475"/>
      <c r="L48" s="475"/>
      <c r="M48" s="475"/>
      <c r="N48" s="475"/>
    </row>
    <row r="49" spans="1:14" ht="15" customHeight="1" x14ac:dyDescent="0.2">
      <c r="A49" s="678" t="s">
        <v>454</v>
      </c>
      <c r="B49" s="679" t="s">
        <v>102</v>
      </c>
      <c r="C49" s="679"/>
      <c r="D49" s="679"/>
      <c r="E49" s="680" t="s">
        <v>455</v>
      </c>
      <c r="F49" s="680"/>
      <c r="G49" s="680"/>
      <c r="H49" s="681" t="s">
        <v>456</v>
      </c>
      <c r="I49" s="682" t="s">
        <v>457</v>
      </c>
      <c r="J49" s="682"/>
      <c r="K49" s="682"/>
      <c r="L49" s="483" t="s">
        <v>458</v>
      </c>
      <c r="M49" s="460"/>
      <c r="N49" s="452"/>
    </row>
    <row r="50" spans="1:14" ht="39.950000000000003" customHeight="1" x14ac:dyDescent="0.2">
      <c r="A50" s="678"/>
      <c r="B50" s="484" t="s">
        <v>441</v>
      </c>
      <c r="C50" s="484" t="s">
        <v>120</v>
      </c>
      <c r="D50" s="484" t="s">
        <v>121</v>
      </c>
      <c r="E50" s="484" t="s">
        <v>441</v>
      </c>
      <c r="F50" s="484" t="s">
        <v>120</v>
      </c>
      <c r="G50" s="484" t="s">
        <v>121</v>
      </c>
      <c r="H50" s="681"/>
      <c r="I50" s="484" t="s">
        <v>441</v>
      </c>
      <c r="J50" s="484" t="s">
        <v>120</v>
      </c>
      <c r="K50" s="484" t="s">
        <v>121</v>
      </c>
      <c r="L50" s="484" t="s">
        <v>459</v>
      </c>
      <c r="M50" s="484"/>
      <c r="N50" s="484"/>
    </row>
    <row r="51" spans="1:14" ht="15" customHeight="1" x14ac:dyDescent="0.2">
      <c r="A51" s="485" t="s">
        <v>460</v>
      </c>
      <c r="B51" s="486">
        <v>51661</v>
      </c>
      <c r="C51" s="486">
        <v>10486</v>
      </c>
      <c r="D51" s="486">
        <v>5400</v>
      </c>
      <c r="E51" s="487">
        <f>IF($A$51=37802,IF(COUNTBLANK(B$51:B$70)&gt;0,#N/A,B51/B$51*100),IF(COUNTBLANK(B$51:B$75)&gt;0,#N/A,B51/B$51*100))</f>
        <v>100</v>
      </c>
      <c r="F51" s="487">
        <f>IF($A$51=37802,IF(COUNTBLANK(C$51:C$70)&gt;0,#N/A,C51/C$51*100),IF(COUNTBLANK(C$51:C$75)&gt;0,#N/A,C51/C$51*100))</f>
        <v>100</v>
      </c>
      <c r="G51" s="487">
        <f>IF($A$51=37802,IF(COUNTBLANK(D$51:D$70)&gt;0,#N/A,D51/D$51*100),IF(COUNTBLANK(D$51:D$75)&gt;0,#N/A,D51/D$51*100))</f>
        <v>100</v>
      </c>
      <c r="H51" s="488" t="str">
        <f>IF(ISERROR(L51)=TRUE,IF(MONTH(A51)=MONTH(MAX(A$51:A$75)),A51,""),"")</f>
        <v/>
      </c>
      <c r="I51" s="487" t="str">
        <f>IF($H51&lt;&gt;"",E51,"")</f>
        <v/>
      </c>
      <c r="J51" s="487" t="str">
        <f>IF($H51&lt;&gt;"",F51,"")</f>
        <v/>
      </c>
      <c r="K51" s="487" t="str">
        <f t="shared" ref="J51:K66" si="10">IF($H51&lt;&gt;"",G51,"")</f>
        <v/>
      </c>
      <c r="L51" s="487" t="e">
        <f>IF(A$51=37802,IF(AND(COUNTBLANK(B$51:B$70)&lt;&gt;0,COUNTBLANK(C$51:C$70)&lt;&gt;0,COUNTBLANK(D$51:D$70)&lt;&gt;0),135,#N/A),IF(AND(COUNTBLANK(B$51:B$75)&lt;&gt;0,COUNTBLANK(C$51:C$75)&lt;&gt;0,COUNTBLANK(D$51:D$75)&lt;&gt;0),135,#N/A))</f>
        <v>#N/A</v>
      </c>
    </row>
    <row r="52" spans="1:14" ht="15" customHeight="1" x14ac:dyDescent="0.2">
      <c r="A52" s="485" t="s">
        <v>461</v>
      </c>
      <c r="B52" s="486">
        <v>51777</v>
      </c>
      <c r="C52" s="486">
        <v>10831</v>
      </c>
      <c r="D52" s="486">
        <v>5566</v>
      </c>
      <c r="E52" s="487">
        <f t="shared" ref="E52:G70" si="11">IF($A$51=37802,IF(COUNTBLANK(B$51:B$70)&gt;0,#N/A,B52/B$51*100),IF(COUNTBLANK(B$51:B$75)&gt;0,#N/A,B52/B$51*100))</f>
        <v>100.22454075608293</v>
      </c>
      <c r="F52" s="487">
        <f t="shared" si="11"/>
        <v>103.29010108716383</v>
      </c>
      <c r="G52" s="487">
        <f t="shared" si="11"/>
        <v>103.07407407407408</v>
      </c>
      <c r="H52" s="488" t="str">
        <f>IF(ISERROR(L52)=TRUE,IF(MONTH(A52)=MONTH(MAX(A$51:A$75)),A52,""),"")</f>
        <v/>
      </c>
      <c r="I52" s="487" t="str">
        <f t="shared" ref="I52:K75" si="12">IF($H52&lt;&gt;"",E52,"")</f>
        <v/>
      </c>
      <c r="J52" s="487" t="str">
        <f t="shared" si="10"/>
        <v/>
      </c>
      <c r="K52" s="487" t="str">
        <f t="shared" si="10"/>
        <v/>
      </c>
      <c r="L52" s="487" t="e">
        <f t="shared" ref="L52:L75" si="13">IF(A$51=37802,IF(AND(COUNTBLANK(B$51:B$70)&lt;&gt;0,COUNTBLANK(C$51:C$70)&lt;&gt;0,COUNTBLANK(D$51:D$70)&lt;&gt;0),135,#N/A),IF(AND(COUNTBLANK(B$51:B$75)&lt;&gt;0,COUNTBLANK(C$51:C$75)&lt;&gt;0,COUNTBLANK(D$51:D$75)&lt;&gt;0),135,#N/A))</f>
        <v>#N/A</v>
      </c>
    </row>
    <row r="53" spans="1:14" ht="15" customHeight="1" x14ac:dyDescent="0.2">
      <c r="A53" s="489">
        <v>41883</v>
      </c>
      <c r="B53" s="486">
        <v>52269</v>
      </c>
      <c r="C53" s="486">
        <v>10778</v>
      </c>
      <c r="D53" s="486">
        <v>5763</v>
      </c>
      <c r="E53" s="487">
        <f t="shared" si="11"/>
        <v>101.17690327326223</v>
      </c>
      <c r="F53" s="487">
        <f t="shared" si="11"/>
        <v>102.78466526797634</v>
      </c>
      <c r="G53" s="487">
        <f t="shared" si="11"/>
        <v>106.72222222222223</v>
      </c>
      <c r="H53" s="488">
        <f>IF(ISERROR(L53)=TRUE,IF(MONTH(A53)=MONTH(MAX(A$51:A$75)),A53,""),"")</f>
        <v>41883</v>
      </c>
      <c r="I53" s="487">
        <f t="shared" si="12"/>
        <v>101.17690327326223</v>
      </c>
      <c r="J53" s="487">
        <f t="shared" si="10"/>
        <v>102.78466526797634</v>
      </c>
      <c r="K53" s="487">
        <f t="shared" si="10"/>
        <v>106.72222222222223</v>
      </c>
      <c r="L53" s="487" t="e">
        <f t="shared" si="13"/>
        <v>#N/A</v>
      </c>
    </row>
    <row r="54" spans="1:14" ht="15" customHeight="1" x14ac:dyDescent="0.2">
      <c r="A54" s="489" t="s">
        <v>462</v>
      </c>
      <c r="B54" s="486">
        <v>51390</v>
      </c>
      <c r="C54" s="486">
        <v>10512</v>
      </c>
      <c r="D54" s="486">
        <v>5592</v>
      </c>
      <c r="E54" s="487">
        <f t="shared" si="11"/>
        <v>99.475426337082126</v>
      </c>
      <c r="F54" s="487">
        <f t="shared" si="11"/>
        <v>100.24794964714859</v>
      </c>
      <c r="G54" s="487">
        <f t="shared" si="11"/>
        <v>103.55555555555556</v>
      </c>
      <c r="H54" s="488" t="str">
        <f>IF(ISERROR(L54)=TRUE,IF(MONTH(A54)=MONTH(MAX(A$51:A$75)),A54,""),"")</f>
        <v/>
      </c>
      <c r="I54" s="487" t="str">
        <f t="shared" si="12"/>
        <v/>
      </c>
      <c r="J54" s="487" t="str">
        <f t="shared" si="10"/>
        <v/>
      </c>
      <c r="K54" s="487" t="str">
        <f t="shared" si="10"/>
        <v/>
      </c>
      <c r="L54" s="487" t="e">
        <f t="shared" si="13"/>
        <v>#N/A</v>
      </c>
    </row>
    <row r="55" spans="1:14" ht="15" customHeight="1" x14ac:dyDescent="0.2">
      <c r="A55" s="489" t="s">
        <v>463</v>
      </c>
      <c r="B55" s="486">
        <v>51814</v>
      </c>
      <c r="C55" s="486">
        <v>10441</v>
      </c>
      <c r="D55" s="486">
        <v>5545</v>
      </c>
      <c r="E55" s="487">
        <f t="shared" si="11"/>
        <v>100.29616151448867</v>
      </c>
      <c r="F55" s="487">
        <f t="shared" si="11"/>
        <v>99.570856379935151</v>
      </c>
      <c r="G55" s="487">
        <f t="shared" si="11"/>
        <v>102.68518518518519</v>
      </c>
      <c r="H55" s="488" t="str">
        <f t="shared" ref="H55:H70" si="14">IF(ISERROR(L55)=TRUE,IF(MONTH(A55)=MONTH(MAX(A$51:A$75)),A55,""),"")</f>
        <v/>
      </c>
      <c r="I55" s="487" t="str">
        <f t="shared" si="12"/>
        <v/>
      </c>
      <c r="J55" s="487" t="str">
        <f t="shared" si="10"/>
        <v/>
      </c>
      <c r="K55" s="487" t="str">
        <f t="shared" si="10"/>
        <v/>
      </c>
      <c r="L55" s="487" t="e">
        <f t="shared" si="13"/>
        <v>#N/A</v>
      </c>
    </row>
    <row r="56" spans="1:14" ht="15" customHeight="1" x14ac:dyDescent="0.2">
      <c r="A56" s="489" t="s">
        <v>464</v>
      </c>
      <c r="B56" s="486">
        <v>52214</v>
      </c>
      <c r="C56" s="486">
        <v>10717</v>
      </c>
      <c r="D56" s="486">
        <v>5732</v>
      </c>
      <c r="E56" s="487">
        <f t="shared" si="11"/>
        <v>101.07043998374014</v>
      </c>
      <c r="F56" s="487">
        <f t="shared" si="11"/>
        <v>102.20293724966622</v>
      </c>
      <c r="G56" s="487">
        <f t="shared" si="11"/>
        <v>106.14814814814815</v>
      </c>
      <c r="H56" s="488" t="str">
        <f t="shared" si="14"/>
        <v/>
      </c>
      <c r="I56" s="487" t="str">
        <f t="shared" si="12"/>
        <v/>
      </c>
      <c r="J56" s="487" t="str">
        <f t="shared" si="10"/>
        <v/>
      </c>
      <c r="K56" s="487" t="str">
        <f t="shared" si="10"/>
        <v/>
      </c>
      <c r="L56" s="487" t="e">
        <f t="shared" si="13"/>
        <v>#N/A</v>
      </c>
    </row>
    <row r="57" spans="1:14" ht="15" customHeight="1" x14ac:dyDescent="0.2">
      <c r="A57" s="489">
        <v>42248</v>
      </c>
      <c r="B57" s="486">
        <v>53171</v>
      </c>
      <c r="C57" s="486">
        <v>10712</v>
      </c>
      <c r="D57" s="486">
        <v>5968</v>
      </c>
      <c r="E57" s="487">
        <f t="shared" si="11"/>
        <v>102.9229012214243</v>
      </c>
      <c r="F57" s="487">
        <f t="shared" si="11"/>
        <v>102.15525462521458</v>
      </c>
      <c r="G57" s="487">
        <f t="shared" si="11"/>
        <v>110.51851851851853</v>
      </c>
      <c r="H57" s="488">
        <f t="shared" si="14"/>
        <v>42248</v>
      </c>
      <c r="I57" s="487">
        <f t="shared" si="12"/>
        <v>102.9229012214243</v>
      </c>
      <c r="J57" s="487">
        <f t="shared" si="10"/>
        <v>102.15525462521458</v>
      </c>
      <c r="K57" s="487">
        <f t="shared" si="10"/>
        <v>110.51851851851853</v>
      </c>
      <c r="L57" s="487" t="e">
        <f t="shared" si="13"/>
        <v>#N/A</v>
      </c>
    </row>
    <row r="58" spans="1:14" ht="15" customHeight="1" x14ac:dyDescent="0.2">
      <c r="A58" s="489" t="s">
        <v>465</v>
      </c>
      <c r="B58" s="486">
        <v>52647</v>
      </c>
      <c r="C58" s="486">
        <v>10521</v>
      </c>
      <c r="D58" s="486">
        <v>5841</v>
      </c>
      <c r="E58" s="487">
        <f t="shared" si="11"/>
        <v>101.90859642670486</v>
      </c>
      <c r="F58" s="487">
        <f t="shared" si="11"/>
        <v>100.33377837116156</v>
      </c>
      <c r="G58" s="487">
        <f t="shared" si="11"/>
        <v>108.16666666666667</v>
      </c>
      <c r="H58" s="488" t="str">
        <f t="shared" si="14"/>
        <v/>
      </c>
      <c r="I58" s="487" t="str">
        <f t="shared" si="12"/>
        <v/>
      </c>
      <c r="J58" s="487" t="str">
        <f t="shared" si="10"/>
        <v/>
      </c>
      <c r="K58" s="487" t="str">
        <f t="shared" si="10"/>
        <v/>
      </c>
      <c r="L58" s="487" t="e">
        <f t="shared" si="13"/>
        <v>#N/A</v>
      </c>
    </row>
    <row r="59" spans="1:14" ht="15" customHeight="1" x14ac:dyDescent="0.2">
      <c r="A59" s="489" t="s">
        <v>466</v>
      </c>
      <c r="B59" s="486">
        <v>53161</v>
      </c>
      <c r="C59" s="486">
        <v>10449</v>
      </c>
      <c r="D59" s="486">
        <v>5867</v>
      </c>
      <c r="E59" s="487">
        <f t="shared" si="11"/>
        <v>102.90354425969299</v>
      </c>
      <c r="F59" s="487">
        <f t="shared" si="11"/>
        <v>99.647148579057784</v>
      </c>
      <c r="G59" s="487">
        <f t="shared" si="11"/>
        <v>108.64814814814814</v>
      </c>
      <c r="H59" s="488" t="str">
        <f t="shared" si="14"/>
        <v/>
      </c>
      <c r="I59" s="487" t="str">
        <f t="shared" si="12"/>
        <v/>
      </c>
      <c r="J59" s="487" t="str">
        <f t="shared" si="10"/>
        <v/>
      </c>
      <c r="K59" s="487" t="str">
        <f t="shared" si="10"/>
        <v/>
      </c>
      <c r="L59" s="487" t="e">
        <f t="shared" si="13"/>
        <v>#N/A</v>
      </c>
    </row>
    <row r="60" spans="1:14" ht="15" customHeight="1" x14ac:dyDescent="0.2">
      <c r="A60" s="489" t="s">
        <v>467</v>
      </c>
      <c r="B60" s="486">
        <v>53795</v>
      </c>
      <c r="C60" s="486">
        <v>10883</v>
      </c>
      <c r="D60" s="486">
        <v>6075</v>
      </c>
      <c r="E60" s="487">
        <f t="shared" si="11"/>
        <v>104.13077563345657</v>
      </c>
      <c r="F60" s="487">
        <f t="shared" si="11"/>
        <v>103.78600038146099</v>
      </c>
      <c r="G60" s="487">
        <f t="shared" si="11"/>
        <v>112.5</v>
      </c>
      <c r="H60" s="488" t="str">
        <f t="shared" si="14"/>
        <v/>
      </c>
      <c r="I60" s="487" t="str">
        <f t="shared" si="12"/>
        <v/>
      </c>
      <c r="J60" s="487" t="str">
        <f t="shared" si="10"/>
        <v/>
      </c>
      <c r="K60" s="487" t="str">
        <f t="shared" si="10"/>
        <v/>
      </c>
      <c r="L60" s="487" t="e">
        <f t="shared" si="13"/>
        <v>#N/A</v>
      </c>
    </row>
    <row r="61" spans="1:14" ht="15" customHeight="1" x14ac:dyDescent="0.2">
      <c r="A61" s="489">
        <v>42614</v>
      </c>
      <c r="B61" s="486">
        <v>54381</v>
      </c>
      <c r="C61" s="486">
        <v>10599</v>
      </c>
      <c r="D61" s="486">
        <v>6342</v>
      </c>
      <c r="E61" s="487">
        <f t="shared" si="11"/>
        <v>105.26509359090997</v>
      </c>
      <c r="F61" s="487">
        <f t="shared" si="11"/>
        <v>101.07762731260728</v>
      </c>
      <c r="G61" s="487">
        <f t="shared" si="11"/>
        <v>117.44444444444444</v>
      </c>
      <c r="H61" s="488">
        <f t="shared" si="14"/>
        <v>42614</v>
      </c>
      <c r="I61" s="487">
        <f t="shared" si="12"/>
        <v>105.26509359090997</v>
      </c>
      <c r="J61" s="487">
        <f t="shared" si="10"/>
        <v>101.07762731260728</v>
      </c>
      <c r="K61" s="487">
        <f t="shared" si="10"/>
        <v>117.44444444444444</v>
      </c>
      <c r="L61" s="487" t="e">
        <f t="shared" si="13"/>
        <v>#N/A</v>
      </c>
    </row>
    <row r="62" spans="1:14" ht="15" customHeight="1" x14ac:dyDescent="0.2">
      <c r="A62" s="489" t="s">
        <v>468</v>
      </c>
      <c r="B62" s="486">
        <v>54006</v>
      </c>
      <c r="C62" s="486">
        <v>10448</v>
      </c>
      <c r="D62" s="486">
        <v>6191</v>
      </c>
      <c r="E62" s="487">
        <f t="shared" si="11"/>
        <v>104.53920752598671</v>
      </c>
      <c r="F62" s="487">
        <f t="shared" si="11"/>
        <v>99.637612054167462</v>
      </c>
      <c r="G62" s="487">
        <f t="shared" si="11"/>
        <v>114.64814814814814</v>
      </c>
      <c r="H62" s="488" t="str">
        <f t="shared" si="14"/>
        <v/>
      </c>
      <c r="I62" s="487" t="str">
        <f t="shared" si="12"/>
        <v/>
      </c>
      <c r="J62" s="487" t="str">
        <f t="shared" si="10"/>
        <v/>
      </c>
      <c r="K62" s="487" t="str">
        <f t="shared" si="10"/>
        <v/>
      </c>
      <c r="L62" s="487" t="e">
        <f t="shared" si="13"/>
        <v>#N/A</v>
      </c>
    </row>
    <row r="63" spans="1:14" ht="15" customHeight="1" x14ac:dyDescent="0.2">
      <c r="A63" s="489" t="s">
        <v>469</v>
      </c>
      <c r="B63" s="486">
        <v>54191</v>
      </c>
      <c r="C63" s="486">
        <v>10385</v>
      </c>
      <c r="D63" s="486">
        <v>6099</v>
      </c>
      <c r="E63" s="487">
        <f t="shared" si="11"/>
        <v>104.89731131801551</v>
      </c>
      <c r="F63" s="487">
        <f t="shared" si="11"/>
        <v>99.036810986076674</v>
      </c>
      <c r="G63" s="487">
        <f t="shared" si="11"/>
        <v>112.94444444444444</v>
      </c>
      <c r="H63" s="488" t="str">
        <f t="shared" si="14"/>
        <v/>
      </c>
      <c r="I63" s="487" t="str">
        <f t="shared" si="12"/>
        <v/>
      </c>
      <c r="J63" s="487" t="str">
        <f t="shared" si="10"/>
        <v/>
      </c>
      <c r="K63" s="487" t="str">
        <f t="shared" si="10"/>
        <v/>
      </c>
      <c r="L63" s="487" t="e">
        <f t="shared" si="13"/>
        <v>#N/A</v>
      </c>
    </row>
    <row r="64" spans="1:14" ht="15" customHeight="1" x14ac:dyDescent="0.2">
      <c r="A64" s="489" t="s">
        <v>470</v>
      </c>
      <c r="B64" s="486">
        <v>54288</v>
      </c>
      <c r="C64" s="486">
        <v>10678</v>
      </c>
      <c r="D64" s="486">
        <v>6382</v>
      </c>
      <c r="E64" s="487">
        <f t="shared" si="11"/>
        <v>105.08507384680901</v>
      </c>
      <c r="F64" s="487">
        <f t="shared" si="11"/>
        <v>101.83101277894335</v>
      </c>
      <c r="G64" s="487">
        <f t="shared" si="11"/>
        <v>118.18518518518519</v>
      </c>
      <c r="H64" s="488" t="str">
        <f t="shared" si="14"/>
        <v/>
      </c>
      <c r="I64" s="487" t="str">
        <f t="shared" si="12"/>
        <v/>
      </c>
      <c r="J64" s="487" t="str">
        <f t="shared" si="10"/>
        <v/>
      </c>
      <c r="K64" s="487" t="str">
        <f t="shared" si="10"/>
        <v/>
      </c>
      <c r="L64" s="487" t="e">
        <f t="shared" si="13"/>
        <v>#N/A</v>
      </c>
    </row>
    <row r="65" spans="1:12" ht="15" customHeight="1" x14ac:dyDescent="0.2">
      <c r="A65" s="489">
        <v>42979</v>
      </c>
      <c r="B65" s="486">
        <v>55284</v>
      </c>
      <c r="C65" s="486">
        <v>10606</v>
      </c>
      <c r="D65" s="486">
        <v>6564</v>
      </c>
      <c r="E65" s="487">
        <f t="shared" si="11"/>
        <v>107.01302723524515</v>
      </c>
      <c r="F65" s="487">
        <f t="shared" si="11"/>
        <v>101.14438298683959</v>
      </c>
      <c r="G65" s="487">
        <f t="shared" si="11"/>
        <v>121.55555555555554</v>
      </c>
      <c r="H65" s="488">
        <f t="shared" si="14"/>
        <v>42979</v>
      </c>
      <c r="I65" s="487">
        <f t="shared" si="12"/>
        <v>107.01302723524515</v>
      </c>
      <c r="J65" s="487">
        <f t="shared" si="10"/>
        <v>101.14438298683959</v>
      </c>
      <c r="K65" s="487">
        <f t="shared" si="10"/>
        <v>121.55555555555554</v>
      </c>
      <c r="L65" s="487" t="e">
        <f t="shared" si="13"/>
        <v>#N/A</v>
      </c>
    </row>
    <row r="66" spans="1:12" ht="15" customHeight="1" x14ac:dyDescent="0.2">
      <c r="A66" s="489" t="s">
        <v>471</v>
      </c>
      <c r="B66" s="486">
        <v>54921</v>
      </c>
      <c r="C66" s="486">
        <v>10359</v>
      </c>
      <c r="D66" s="486">
        <v>6414</v>
      </c>
      <c r="E66" s="487">
        <f t="shared" si="11"/>
        <v>106.31036952439945</v>
      </c>
      <c r="F66" s="487">
        <f t="shared" si="11"/>
        <v>98.788861338928086</v>
      </c>
      <c r="G66" s="487">
        <f t="shared" si="11"/>
        <v>118.77777777777779</v>
      </c>
      <c r="H66" s="488" t="str">
        <f t="shared" si="14"/>
        <v/>
      </c>
      <c r="I66" s="487" t="str">
        <f t="shared" si="12"/>
        <v/>
      </c>
      <c r="J66" s="487" t="str">
        <f t="shared" si="10"/>
        <v/>
      </c>
      <c r="K66" s="487" t="str">
        <f t="shared" si="10"/>
        <v/>
      </c>
      <c r="L66" s="487" t="e">
        <f t="shared" si="13"/>
        <v>#N/A</v>
      </c>
    </row>
    <row r="67" spans="1:12" ht="15" customHeight="1" x14ac:dyDescent="0.2">
      <c r="A67" s="489" t="s">
        <v>472</v>
      </c>
      <c r="B67" s="486">
        <v>55874</v>
      </c>
      <c r="C67" s="486">
        <v>10380</v>
      </c>
      <c r="D67" s="486">
        <v>6527</v>
      </c>
      <c r="E67" s="487">
        <f t="shared" si="11"/>
        <v>108.15508797739106</v>
      </c>
      <c r="F67" s="487">
        <f t="shared" si="11"/>
        <v>98.989128361625021</v>
      </c>
      <c r="G67" s="487">
        <f t="shared" si="11"/>
        <v>120.87037037037037</v>
      </c>
      <c r="H67" s="488" t="str">
        <f t="shared" si="14"/>
        <v/>
      </c>
      <c r="I67" s="487" t="str">
        <f t="shared" si="12"/>
        <v/>
      </c>
      <c r="J67" s="487" t="str">
        <f t="shared" si="12"/>
        <v/>
      </c>
      <c r="K67" s="487" t="str">
        <f t="shared" si="12"/>
        <v/>
      </c>
      <c r="L67" s="487" t="e">
        <f t="shared" si="13"/>
        <v>#N/A</v>
      </c>
    </row>
    <row r="68" spans="1:12" ht="15" customHeight="1" x14ac:dyDescent="0.2">
      <c r="A68" s="489" t="s">
        <v>473</v>
      </c>
      <c r="B68" s="486">
        <v>56257</v>
      </c>
      <c r="C68" s="486">
        <v>10774</v>
      </c>
      <c r="D68" s="486">
        <v>6846</v>
      </c>
      <c r="E68" s="487">
        <f t="shared" si="11"/>
        <v>108.89645961169934</v>
      </c>
      <c r="F68" s="487">
        <f t="shared" si="11"/>
        <v>102.74651916841503</v>
      </c>
      <c r="G68" s="487">
        <f t="shared" si="11"/>
        <v>126.77777777777777</v>
      </c>
      <c r="H68" s="488" t="str">
        <f t="shared" si="14"/>
        <v/>
      </c>
      <c r="I68" s="487" t="str">
        <f t="shared" si="12"/>
        <v/>
      </c>
      <c r="J68" s="487" t="str">
        <f t="shared" si="12"/>
        <v/>
      </c>
      <c r="K68" s="487" t="str">
        <f t="shared" si="12"/>
        <v/>
      </c>
      <c r="L68" s="487" t="e">
        <f t="shared" si="13"/>
        <v>#N/A</v>
      </c>
    </row>
    <row r="69" spans="1:12" ht="15" customHeight="1" x14ac:dyDescent="0.2">
      <c r="A69" s="489">
        <v>43344</v>
      </c>
      <c r="B69" s="486">
        <v>57223</v>
      </c>
      <c r="C69" s="486">
        <v>10494</v>
      </c>
      <c r="D69" s="486">
        <v>7083</v>
      </c>
      <c r="E69" s="487">
        <f t="shared" si="11"/>
        <v>110.76634211494164</v>
      </c>
      <c r="F69" s="487">
        <f t="shared" si="11"/>
        <v>100.07629219912263</v>
      </c>
      <c r="G69" s="487">
        <f t="shared" si="11"/>
        <v>131.16666666666669</v>
      </c>
      <c r="H69" s="488">
        <f t="shared" si="14"/>
        <v>43344</v>
      </c>
      <c r="I69" s="487">
        <f t="shared" si="12"/>
        <v>110.76634211494164</v>
      </c>
      <c r="J69" s="487">
        <f t="shared" si="12"/>
        <v>100.07629219912263</v>
      </c>
      <c r="K69" s="487">
        <f t="shared" si="12"/>
        <v>131.16666666666669</v>
      </c>
      <c r="L69" s="487" t="e">
        <f t="shared" si="13"/>
        <v>#N/A</v>
      </c>
    </row>
    <row r="70" spans="1:12" ht="15" customHeight="1" x14ac:dyDescent="0.2">
      <c r="A70" s="489" t="s">
        <v>474</v>
      </c>
      <c r="B70" s="486">
        <v>56656</v>
      </c>
      <c r="C70" s="486">
        <v>10417</v>
      </c>
      <c r="D70" s="486">
        <v>7025</v>
      </c>
      <c r="E70" s="487">
        <f t="shared" si="11"/>
        <v>109.66880238477768</v>
      </c>
      <c r="F70" s="487">
        <f t="shared" si="11"/>
        <v>99.341979782567236</v>
      </c>
      <c r="G70" s="487">
        <f t="shared" si="11"/>
        <v>130.09259259259258</v>
      </c>
      <c r="H70" s="488" t="str">
        <f t="shared" si="14"/>
        <v/>
      </c>
      <c r="I70" s="487" t="str">
        <f t="shared" si="12"/>
        <v/>
      </c>
      <c r="J70" s="487" t="str">
        <f t="shared" si="12"/>
        <v/>
      </c>
      <c r="K70" s="487" t="str">
        <f t="shared" si="12"/>
        <v/>
      </c>
      <c r="L70" s="487" t="e">
        <f t="shared" si="13"/>
        <v>#N/A</v>
      </c>
    </row>
    <row r="71" spans="1:12" ht="15" customHeight="1" x14ac:dyDescent="0.2">
      <c r="A71" s="489" t="s">
        <v>475</v>
      </c>
      <c r="B71" s="486">
        <v>57038</v>
      </c>
      <c r="C71" s="486">
        <v>10355</v>
      </c>
      <c r="D71" s="486">
        <v>7058</v>
      </c>
      <c r="E71" s="490">
        <f t="shared" ref="E71:G75" si="15">IF($A$51=37802,IF(COUNTBLANK(B$51:B$70)&gt;0,#N/A,IF(ISBLANK(B71)=FALSE,B71/B$51*100,#N/A)),IF(COUNTBLANK(B$51:B$75)&gt;0,#N/A,B71/B$51*100))</f>
        <v>110.40823832291284</v>
      </c>
      <c r="F71" s="490">
        <f t="shared" si="15"/>
        <v>98.75071523936677</v>
      </c>
      <c r="G71" s="490">
        <f t="shared" si="15"/>
        <v>130.7037037037037</v>
      </c>
      <c r="H71" s="491" t="str">
        <f>IF(A$51=37802,IF(ISERROR(L71)=TRUE,IF(ISBLANK(A71)=FALSE,IF(MONTH(A71)=MONTH(MAX(A$51:A$75)),A71,""),""),""),IF(ISERROR(L71)=TRUE,IF(MONTH(A71)=MONTH(MAX(A$51:A$75)),A71,""),""))</f>
        <v/>
      </c>
      <c r="I71" s="487" t="str">
        <f t="shared" si="12"/>
        <v/>
      </c>
      <c r="J71" s="487" t="str">
        <f t="shared" si="12"/>
        <v/>
      </c>
      <c r="K71" s="487" t="str">
        <f t="shared" si="12"/>
        <v/>
      </c>
      <c r="L71" s="487" t="e">
        <f t="shared" si="13"/>
        <v>#N/A</v>
      </c>
    </row>
    <row r="72" spans="1:12" ht="15" customHeight="1" x14ac:dyDescent="0.2">
      <c r="A72" s="489" t="s">
        <v>476</v>
      </c>
      <c r="B72" s="486">
        <v>57507</v>
      </c>
      <c r="C72" s="486">
        <v>10567</v>
      </c>
      <c r="D72" s="486">
        <v>7301</v>
      </c>
      <c r="E72" s="490">
        <f t="shared" si="15"/>
        <v>111.31607982811018</v>
      </c>
      <c r="F72" s="490">
        <f t="shared" si="15"/>
        <v>100.77245851611674</v>
      </c>
      <c r="G72" s="490">
        <f t="shared" si="15"/>
        <v>135.2037037037037</v>
      </c>
      <c r="H72" s="491" t="str">
        <f>IF(A$51=37802,IF(ISERROR(L72)=TRUE,IF(ISBLANK(A72)=FALSE,IF(MONTH(A72)=MONTH(MAX(A$51:A$75)),A72,""),""),""),IF(ISERROR(L72)=TRUE,IF(MONTH(A72)=MONTH(MAX(A$51:A$75)),A72,""),""))</f>
        <v/>
      </c>
      <c r="I72" s="487" t="str">
        <f t="shared" si="12"/>
        <v/>
      </c>
      <c r="J72" s="487" t="str">
        <f t="shared" si="12"/>
        <v/>
      </c>
      <c r="K72" s="487" t="str">
        <f t="shared" si="12"/>
        <v/>
      </c>
      <c r="L72" s="487" t="e">
        <f t="shared" si="13"/>
        <v>#N/A</v>
      </c>
    </row>
    <row r="73" spans="1:12" ht="15" customHeight="1" x14ac:dyDescent="0.2">
      <c r="A73" s="489">
        <v>43709</v>
      </c>
      <c r="B73" s="486">
        <v>58501</v>
      </c>
      <c r="C73" s="486">
        <v>10479</v>
      </c>
      <c r="D73" s="486">
        <v>7538</v>
      </c>
      <c r="E73" s="490">
        <f t="shared" si="15"/>
        <v>113.24016182420007</v>
      </c>
      <c r="F73" s="490">
        <f t="shared" si="15"/>
        <v>99.933244325767689</v>
      </c>
      <c r="G73" s="490">
        <f t="shared" si="15"/>
        <v>139.59259259259261</v>
      </c>
      <c r="H73" s="491">
        <f>IF(A$51=37802,IF(ISERROR(L73)=TRUE,IF(ISBLANK(A73)=FALSE,IF(MONTH(A73)=MONTH(MAX(A$51:A$75)),A73,""),""),""),IF(ISERROR(L73)=TRUE,IF(MONTH(A73)=MONTH(MAX(A$51:A$75)),A73,""),""))</f>
        <v>43709</v>
      </c>
      <c r="I73" s="487">
        <f t="shared" si="12"/>
        <v>113.24016182420007</v>
      </c>
      <c r="J73" s="487">
        <f t="shared" si="12"/>
        <v>99.933244325767689</v>
      </c>
      <c r="K73" s="487">
        <f t="shared" si="12"/>
        <v>139.59259259259261</v>
      </c>
      <c r="L73" s="487" t="e">
        <f t="shared" si="13"/>
        <v>#N/A</v>
      </c>
    </row>
    <row r="74" spans="1:12" ht="15" customHeight="1" x14ac:dyDescent="0.2">
      <c r="A74" s="489" t="s">
        <v>477</v>
      </c>
      <c r="B74" s="486">
        <v>58005</v>
      </c>
      <c r="C74" s="486">
        <v>10312</v>
      </c>
      <c r="D74" s="486">
        <v>7364</v>
      </c>
      <c r="E74" s="490">
        <f t="shared" si="15"/>
        <v>112.28005652232827</v>
      </c>
      <c r="F74" s="490">
        <f t="shared" si="15"/>
        <v>98.340644669082593</v>
      </c>
      <c r="G74" s="490">
        <f t="shared" si="15"/>
        <v>136.37037037037035</v>
      </c>
      <c r="H74" s="491" t="str">
        <f>IF(A$51=37802,IF(ISERROR(L74)=TRUE,IF(ISBLANK(A74)=FALSE,IF(MONTH(A74)=MONTH(MAX(A$51:A$75)),A74,""),""),""),IF(ISERROR(L74)=TRUE,IF(MONTH(A74)=MONTH(MAX(A$51:A$75)),A74,""),""))</f>
        <v/>
      </c>
      <c r="I74" s="487" t="str">
        <f t="shared" si="12"/>
        <v/>
      </c>
      <c r="J74" s="487" t="str">
        <f t="shared" si="12"/>
        <v/>
      </c>
      <c r="K74" s="487" t="str">
        <f t="shared" si="12"/>
        <v/>
      </c>
      <c r="L74" s="487" t="e">
        <f t="shared" si="13"/>
        <v>#N/A</v>
      </c>
    </row>
    <row r="75" spans="1:12" ht="15" customHeight="1" x14ac:dyDescent="0.2">
      <c r="A75" s="489" t="s">
        <v>478</v>
      </c>
      <c r="B75" s="486">
        <v>58242</v>
      </c>
      <c r="C75" s="492">
        <v>10036</v>
      </c>
      <c r="D75" s="492">
        <v>6993</v>
      </c>
      <c r="E75" s="490">
        <f t="shared" si="15"/>
        <v>112.73881651535976</v>
      </c>
      <c r="F75" s="490">
        <f t="shared" si="15"/>
        <v>95.708563799351523</v>
      </c>
      <c r="G75" s="490">
        <f t="shared" si="15"/>
        <v>129.5</v>
      </c>
      <c r="H75" s="491" t="str">
        <f>IF(A$51=37802,IF(ISERROR(L75)=TRUE,IF(ISBLANK(A75)=FALSE,IF(MONTH(A75)=MONTH(MAX(A$51:A$75)),A75,""),""),""),IF(ISERROR(L75)=TRUE,IF(MONTH(A75)=MONTH(MAX(A$51:A$75)),A75,""),""))</f>
        <v/>
      </c>
      <c r="I75" s="487" t="str">
        <f t="shared" si="12"/>
        <v/>
      </c>
      <c r="J75" s="487" t="str">
        <f t="shared" si="12"/>
        <v/>
      </c>
      <c r="K75" s="487" t="str">
        <f t="shared" si="12"/>
        <v/>
      </c>
      <c r="L75" s="487" t="e">
        <f t="shared" si="13"/>
        <v>#N/A</v>
      </c>
    </row>
    <row r="77" spans="1:12" ht="15" customHeight="1" x14ac:dyDescent="0.2">
      <c r="I77" s="487">
        <f>IF(I75&lt;&gt;"",I75,IF(I74&lt;&gt;"",I74,IF(I73&lt;&gt;"",I73,IF(I72&lt;&gt;"",I72,IF(I71&lt;&gt;"",I71,IF(I70&lt;&gt;"",I70,""))))))</f>
        <v>113.24016182420007</v>
      </c>
      <c r="J77" s="487">
        <f>IF(J75&lt;&gt;"",J75,IF(J74&lt;&gt;"",J74,IF(J73&lt;&gt;"",J73,IF(J72&lt;&gt;"",J72,IF(J71&lt;&gt;"",J71,IF(J70&lt;&gt;"",J70,""))))))</f>
        <v>99.933244325767689</v>
      </c>
      <c r="K77" s="487">
        <f>IF(K75&lt;&gt;"",K75,IF(K74&lt;&gt;"",K74,IF(K73&lt;&gt;"",K73,IF(K72&lt;&gt;"",K72,IF(K71&lt;&gt;"",K71,IF(K70&lt;&gt;"",K70,""))))))</f>
        <v>139.59259259259261</v>
      </c>
    </row>
    <row r="78" spans="1:12" ht="15" customHeight="1" x14ac:dyDescent="0.2">
      <c r="I78" s="494">
        <f>RANK(I77,$I77:$K77)</f>
        <v>2</v>
      </c>
      <c r="J78" s="494">
        <f>RANK(J77,$I77:$K77)</f>
        <v>3</v>
      </c>
      <c r="K78" s="494">
        <f>RANK(K77,$I77:$K77)</f>
        <v>1</v>
      </c>
    </row>
    <row r="79" spans="1:12" ht="15" customHeight="1" x14ac:dyDescent="0.2">
      <c r="I79" s="487" t="str">
        <f>"SvB: "&amp;IF(I77&gt;100,"+","")&amp;TEXT(I77-100,"0,0")&amp;"%"</f>
        <v>SvB: +13,2%</v>
      </c>
      <c r="J79" s="487" t="str">
        <f>"GeB - ausschließlich: "&amp;IF(J77&gt;100,"+","")&amp;TEXT(J77-100,"0,0")&amp;"%"</f>
        <v>GeB - ausschließlich: -0,1%</v>
      </c>
      <c r="K79" s="487" t="str">
        <f>"GeB - im Nebenjob: "&amp;IF(K77&gt;100,"+","")&amp;TEXT(K77-100,"0,0")&amp;"%"</f>
        <v>GeB - im Nebenjob: +39,6%</v>
      </c>
    </row>
    <row r="81" spans="9:9" ht="15" customHeight="1" x14ac:dyDescent="0.2">
      <c r="I81" s="487" t="str">
        <f>IF(ISERROR(HLOOKUP(1,I$78:K$79,2,FALSE)),"",HLOOKUP(1,I$78:K$79,2,FALSE))</f>
        <v>GeB - im Nebenjob: +39,6%</v>
      </c>
    </row>
    <row r="82" spans="9:9" ht="15" customHeight="1" x14ac:dyDescent="0.2">
      <c r="I82" s="487" t="str">
        <f>IF(ISERROR(HLOOKUP(2,I$78:K$79,2,FALSE)),"",HLOOKUP(2,I$78:K$79,2,FALSE))</f>
        <v>SvB: +13,2%</v>
      </c>
    </row>
    <row r="83" spans="9:9" ht="15" customHeight="1" x14ac:dyDescent="0.2">
      <c r="I83" s="487" t="str">
        <f>IF(ISERROR(HLOOKUP(3,I$78:K$79,2,FALSE)),"",HLOOKUP(3,I$78:K$79,2,FALSE))</f>
        <v>GeB - ausschließlich: -0,1%</v>
      </c>
    </row>
  </sheetData>
  <mergeCells count="16">
    <mergeCell ref="J12:N12"/>
    <mergeCell ref="A49:A50"/>
    <mergeCell ref="B49:D49"/>
    <mergeCell ref="E49:G49"/>
    <mergeCell ref="H49:H50"/>
    <mergeCell ref="I49:K49"/>
    <mergeCell ref="A12:A13"/>
    <mergeCell ref="B12:C12"/>
    <mergeCell ref="D12:E12"/>
    <mergeCell ref="F12:G12"/>
    <mergeCell ref="H12:I12"/>
    <mergeCell ref="B4:C4"/>
    <mergeCell ref="D4:E4"/>
    <mergeCell ref="F4:G4"/>
    <mergeCell ref="H4:I4"/>
    <mergeCell ref="J4:N4"/>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2" customWidth="1"/>
    <col min="2" max="2" width="15.125" style="522" customWidth="1"/>
    <col min="3" max="3" width="20.375" style="522" customWidth="1"/>
    <col min="4" max="5" width="10" style="522" customWidth="1"/>
    <col min="6" max="8" width="11" style="522"/>
    <col min="9" max="9" width="13.75" style="522" customWidth="1"/>
    <col min="10" max="256" width="11" style="522"/>
    <col min="257" max="257" width="2.375" style="522" customWidth="1"/>
    <col min="258" max="258" width="15.125" style="522" customWidth="1"/>
    <col min="259" max="259" width="20.375" style="522" customWidth="1"/>
    <col min="260" max="261" width="10" style="522" customWidth="1"/>
    <col min="262" max="264" width="11" style="522"/>
    <col min="265" max="265" width="13.75" style="522" customWidth="1"/>
    <col min="266" max="512" width="11" style="522"/>
    <col min="513" max="513" width="2.375" style="522" customWidth="1"/>
    <col min="514" max="514" width="15.125" style="522" customWidth="1"/>
    <col min="515" max="515" width="20.375" style="522" customWidth="1"/>
    <col min="516" max="517" width="10" style="522" customWidth="1"/>
    <col min="518" max="520" width="11" style="522"/>
    <col min="521" max="521" width="13.75" style="522" customWidth="1"/>
    <col min="522" max="768" width="11" style="522"/>
    <col min="769" max="769" width="2.375" style="522" customWidth="1"/>
    <col min="770" max="770" width="15.125" style="522" customWidth="1"/>
    <col min="771" max="771" width="20.375" style="522" customWidth="1"/>
    <col min="772" max="773" width="10" style="522" customWidth="1"/>
    <col min="774" max="776" width="11" style="522"/>
    <col min="777" max="777" width="13.75" style="522" customWidth="1"/>
    <col min="778" max="1024" width="11" style="522"/>
    <col min="1025" max="1025" width="2.375" style="522" customWidth="1"/>
    <col min="1026" max="1026" width="15.125" style="522" customWidth="1"/>
    <col min="1027" max="1027" width="20.375" style="522" customWidth="1"/>
    <col min="1028" max="1029" width="10" style="522" customWidth="1"/>
    <col min="1030" max="1032" width="11" style="522"/>
    <col min="1033" max="1033" width="13.75" style="522" customWidth="1"/>
    <col min="1034" max="1280" width="11" style="522"/>
    <col min="1281" max="1281" width="2.375" style="522" customWidth="1"/>
    <col min="1282" max="1282" width="15.125" style="522" customWidth="1"/>
    <col min="1283" max="1283" width="20.375" style="522" customWidth="1"/>
    <col min="1284" max="1285" width="10" style="522" customWidth="1"/>
    <col min="1286" max="1288" width="11" style="522"/>
    <col min="1289" max="1289" width="13.75" style="522" customWidth="1"/>
    <col min="1290" max="1536" width="11" style="522"/>
    <col min="1537" max="1537" width="2.375" style="522" customWidth="1"/>
    <col min="1538" max="1538" width="15.125" style="522" customWidth="1"/>
    <col min="1539" max="1539" width="20.375" style="522" customWidth="1"/>
    <col min="1540" max="1541" width="10" style="522" customWidth="1"/>
    <col min="1542" max="1544" width="11" style="522"/>
    <col min="1545" max="1545" width="13.75" style="522" customWidth="1"/>
    <col min="1546" max="1792" width="11" style="522"/>
    <col min="1793" max="1793" width="2.375" style="522" customWidth="1"/>
    <col min="1794" max="1794" width="15.125" style="522" customWidth="1"/>
    <col min="1795" max="1795" width="20.375" style="522" customWidth="1"/>
    <col min="1796" max="1797" width="10" style="522" customWidth="1"/>
    <col min="1798" max="1800" width="11" style="522"/>
    <col min="1801" max="1801" width="13.75" style="522" customWidth="1"/>
    <col min="1802" max="2048" width="11" style="522"/>
    <col min="2049" max="2049" width="2.375" style="522" customWidth="1"/>
    <col min="2050" max="2050" width="15.125" style="522" customWidth="1"/>
    <col min="2051" max="2051" width="20.375" style="522" customWidth="1"/>
    <col min="2052" max="2053" width="10" style="522" customWidth="1"/>
    <col min="2054" max="2056" width="11" style="522"/>
    <col min="2057" max="2057" width="13.75" style="522" customWidth="1"/>
    <col min="2058" max="2304" width="11" style="522"/>
    <col min="2305" max="2305" width="2.375" style="522" customWidth="1"/>
    <col min="2306" max="2306" width="15.125" style="522" customWidth="1"/>
    <col min="2307" max="2307" width="20.375" style="522" customWidth="1"/>
    <col min="2308" max="2309" width="10" style="522" customWidth="1"/>
    <col min="2310" max="2312" width="11" style="522"/>
    <col min="2313" max="2313" width="13.75" style="522" customWidth="1"/>
    <col min="2314" max="2560" width="11" style="522"/>
    <col min="2561" max="2561" width="2.375" style="522" customWidth="1"/>
    <col min="2562" max="2562" width="15.125" style="522" customWidth="1"/>
    <col min="2563" max="2563" width="20.375" style="522" customWidth="1"/>
    <col min="2564" max="2565" width="10" style="522" customWidth="1"/>
    <col min="2566" max="2568" width="11" style="522"/>
    <col min="2569" max="2569" width="13.75" style="522" customWidth="1"/>
    <col min="2570" max="2816" width="11" style="522"/>
    <col min="2817" max="2817" width="2.375" style="522" customWidth="1"/>
    <col min="2818" max="2818" width="15.125" style="522" customWidth="1"/>
    <col min="2819" max="2819" width="20.375" style="522" customWidth="1"/>
    <col min="2820" max="2821" width="10" style="522" customWidth="1"/>
    <col min="2822" max="2824" width="11" style="522"/>
    <col min="2825" max="2825" width="13.75" style="522" customWidth="1"/>
    <col min="2826" max="3072" width="11" style="522"/>
    <col min="3073" max="3073" width="2.375" style="522" customWidth="1"/>
    <col min="3074" max="3074" width="15.125" style="522" customWidth="1"/>
    <col min="3075" max="3075" width="20.375" style="522" customWidth="1"/>
    <col min="3076" max="3077" width="10" style="522" customWidth="1"/>
    <col min="3078" max="3080" width="11" style="522"/>
    <col min="3081" max="3081" width="13.75" style="522" customWidth="1"/>
    <col min="3082" max="3328" width="11" style="522"/>
    <col min="3329" max="3329" width="2.375" style="522" customWidth="1"/>
    <col min="3330" max="3330" width="15.125" style="522" customWidth="1"/>
    <col min="3331" max="3331" width="20.375" style="522" customWidth="1"/>
    <col min="3332" max="3333" width="10" style="522" customWidth="1"/>
    <col min="3334" max="3336" width="11" style="522"/>
    <col min="3337" max="3337" width="13.75" style="522" customWidth="1"/>
    <col min="3338" max="3584" width="11" style="522"/>
    <col min="3585" max="3585" width="2.375" style="522" customWidth="1"/>
    <col min="3586" max="3586" width="15.125" style="522" customWidth="1"/>
    <col min="3587" max="3587" width="20.375" style="522" customWidth="1"/>
    <col min="3588" max="3589" width="10" style="522" customWidth="1"/>
    <col min="3590" max="3592" width="11" style="522"/>
    <col min="3593" max="3593" width="13.75" style="522" customWidth="1"/>
    <col min="3594" max="3840" width="11" style="522"/>
    <col min="3841" max="3841" width="2.375" style="522" customWidth="1"/>
    <col min="3842" max="3842" width="15.125" style="522" customWidth="1"/>
    <col min="3843" max="3843" width="20.375" style="522" customWidth="1"/>
    <col min="3844" max="3845" width="10" style="522" customWidth="1"/>
    <col min="3846" max="3848" width="11" style="522"/>
    <col min="3849" max="3849" width="13.75" style="522" customWidth="1"/>
    <col min="3850" max="4096" width="11" style="522"/>
    <col min="4097" max="4097" width="2.375" style="522" customWidth="1"/>
    <col min="4098" max="4098" width="15.125" style="522" customWidth="1"/>
    <col min="4099" max="4099" width="20.375" style="522" customWidth="1"/>
    <col min="4100" max="4101" width="10" style="522" customWidth="1"/>
    <col min="4102" max="4104" width="11" style="522"/>
    <col min="4105" max="4105" width="13.75" style="522" customWidth="1"/>
    <col min="4106" max="4352" width="11" style="522"/>
    <col min="4353" max="4353" width="2.375" style="522" customWidth="1"/>
    <col min="4354" max="4354" width="15.125" style="522" customWidth="1"/>
    <col min="4355" max="4355" width="20.375" style="522" customWidth="1"/>
    <col min="4356" max="4357" width="10" style="522" customWidth="1"/>
    <col min="4358" max="4360" width="11" style="522"/>
    <col min="4361" max="4361" width="13.75" style="522" customWidth="1"/>
    <col min="4362" max="4608" width="11" style="522"/>
    <col min="4609" max="4609" width="2.375" style="522" customWidth="1"/>
    <col min="4610" max="4610" width="15.125" style="522" customWidth="1"/>
    <col min="4611" max="4611" width="20.375" style="522" customWidth="1"/>
    <col min="4612" max="4613" width="10" style="522" customWidth="1"/>
    <col min="4614" max="4616" width="11" style="522"/>
    <col min="4617" max="4617" width="13.75" style="522" customWidth="1"/>
    <col min="4618" max="4864" width="11" style="522"/>
    <col min="4865" max="4865" width="2.375" style="522" customWidth="1"/>
    <col min="4866" max="4866" width="15.125" style="522" customWidth="1"/>
    <col min="4867" max="4867" width="20.375" style="522" customWidth="1"/>
    <col min="4868" max="4869" width="10" style="522" customWidth="1"/>
    <col min="4870" max="4872" width="11" style="522"/>
    <col min="4873" max="4873" width="13.75" style="522" customWidth="1"/>
    <col min="4874" max="5120" width="11" style="522"/>
    <col min="5121" max="5121" width="2.375" style="522" customWidth="1"/>
    <col min="5122" max="5122" width="15.125" style="522" customWidth="1"/>
    <col min="5123" max="5123" width="20.375" style="522" customWidth="1"/>
    <col min="5124" max="5125" width="10" style="522" customWidth="1"/>
    <col min="5126" max="5128" width="11" style="522"/>
    <col min="5129" max="5129" width="13.75" style="522" customWidth="1"/>
    <col min="5130" max="5376" width="11" style="522"/>
    <col min="5377" max="5377" width="2.375" style="522" customWidth="1"/>
    <col min="5378" max="5378" width="15.125" style="522" customWidth="1"/>
    <col min="5379" max="5379" width="20.375" style="522" customWidth="1"/>
    <col min="5380" max="5381" width="10" style="522" customWidth="1"/>
    <col min="5382" max="5384" width="11" style="522"/>
    <col min="5385" max="5385" width="13.75" style="522" customWidth="1"/>
    <col min="5386" max="5632" width="11" style="522"/>
    <col min="5633" max="5633" width="2.375" style="522" customWidth="1"/>
    <col min="5634" max="5634" width="15.125" style="522" customWidth="1"/>
    <col min="5635" max="5635" width="20.375" style="522" customWidth="1"/>
    <col min="5636" max="5637" width="10" style="522" customWidth="1"/>
    <col min="5638" max="5640" width="11" style="522"/>
    <col min="5641" max="5641" width="13.75" style="522" customWidth="1"/>
    <col min="5642" max="5888" width="11" style="522"/>
    <col min="5889" max="5889" width="2.375" style="522" customWidth="1"/>
    <col min="5890" max="5890" width="15.125" style="522" customWidth="1"/>
    <col min="5891" max="5891" width="20.375" style="522" customWidth="1"/>
    <col min="5892" max="5893" width="10" style="522" customWidth="1"/>
    <col min="5894" max="5896" width="11" style="522"/>
    <col min="5897" max="5897" width="13.75" style="522" customWidth="1"/>
    <col min="5898" max="6144" width="11" style="522"/>
    <col min="6145" max="6145" width="2.375" style="522" customWidth="1"/>
    <col min="6146" max="6146" width="15.125" style="522" customWidth="1"/>
    <col min="6147" max="6147" width="20.375" style="522" customWidth="1"/>
    <col min="6148" max="6149" width="10" style="522" customWidth="1"/>
    <col min="6150" max="6152" width="11" style="522"/>
    <col min="6153" max="6153" width="13.75" style="522" customWidth="1"/>
    <col min="6154" max="6400" width="11" style="522"/>
    <col min="6401" max="6401" width="2.375" style="522" customWidth="1"/>
    <col min="6402" max="6402" width="15.125" style="522" customWidth="1"/>
    <col min="6403" max="6403" width="20.375" style="522" customWidth="1"/>
    <col min="6404" max="6405" width="10" style="522" customWidth="1"/>
    <col min="6406" max="6408" width="11" style="522"/>
    <col min="6409" max="6409" width="13.75" style="522" customWidth="1"/>
    <col min="6410" max="6656" width="11" style="522"/>
    <col min="6657" max="6657" width="2.375" style="522" customWidth="1"/>
    <col min="6658" max="6658" width="15.125" style="522" customWidth="1"/>
    <col min="6659" max="6659" width="20.375" style="522" customWidth="1"/>
    <col min="6660" max="6661" width="10" style="522" customWidth="1"/>
    <col min="6662" max="6664" width="11" style="522"/>
    <col min="6665" max="6665" width="13.75" style="522" customWidth="1"/>
    <col min="6666" max="6912" width="11" style="522"/>
    <col min="6913" max="6913" width="2.375" style="522" customWidth="1"/>
    <col min="6914" max="6914" width="15.125" style="522" customWidth="1"/>
    <col min="6915" max="6915" width="20.375" style="522" customWidth="1"/>
    <col min="6916" max="6917" width="10" style="522" customWidth="1"/>
    <col min="6918" max="6920" width="11" style="522"/>
    <col min="6921" max="6921" width="13.75" style="522" customWidth="1"/>
    <col min="6922" max="7168" width="11" style="522"/>
    <col min="7169" max="7169" width="2.375" style="522" customWidth="1"/>
    <col min="7170" max="7170" width="15.125" style="522" customWidth="1"/>
    <col min="7171" max="7171" width="20.375" style="522" customWidth="1"/>
    <col min="7172" max="7173" width="10" style="522" customWidth="1"/>
    <col min="7174" max="7176" width="11" style="522"/>
    <col min="7177" max="7177" width="13.75" style="522" customWidth="1"/>
    <col min="7178" max="7424" width="11" style="522"/>
    <col min="7425" max="7425" width="2.375" style="522" customWidth="1"/>
    <col min="7426" max="7426" width="15.125" style="522" customWidth="1"/>
    <col min="7427" max="7427" width="20.375" style="522" customWidth="1"/>
    <col min="7428" max="7429" width="10" style="522" customWidth="1"/>
    <col min="7430" max="7432" width="11" style="522"/>
    <col min="7433" max="7433" width="13.75" style="522" customWidth="1"/>
    <col min="7434" max="7680" width="11" style="522"/>
    <col min="7681" max="7681" width="2.375" style="522" customWidth="1"/>
    <col min="7682" max="7682" width="15.125" style="522" customWidth="1"/>
    <col min="7683" max="7683" width="20.375" style="522" customWidth="1"/>
    <col min="7684" max="7685" width="10" style="522" customWidth="1"/>
    <col min="7686" max="7688" width="11" style="522"/>
    <col min="7689" max="7689" width="13.75" style="522" customWidth="1"/>
    <col min="7690" max="7936" width="11" style="522"/>
    <col min="7937" max="7937" width="2.375" style="522" customWidth="1"/>
    <col min="7938" max="7938" width="15.125" style="522" customWidth="1"/>
    <col min="7939" max="7939" width="20.375" style="522" customWidth="1"/>
    <col min="7940" max="7941" width="10" style="522" customWidth="1"/>
    <col min="7942" max="7944" width="11" style="522"/>
    <col min="7945" max="7945" width="13.75" style="522" customWidth="1"/>
    <col min="7946" max="8192" width="11" style="522"/>
    <col min="8193" max="8193" width="2.375" style="522" customWidth="1"/>
    <col min="8194" max="8194" width="15.125" style="522" customWidth="1"/>
    <col min="8195" max="8195" width="20.375" style="522" customWidth="1"/>
    <col min="8196" max="8197" width="10" style="522" customWidth="1"/>
    <col min="8198" max="8200" width="11" style="522"/>
    <col min="8201" max="8201" width="13.75" style="522" customWidth="1"/>
    <col min="8202" max="8448" width="11" style="522"/>
    <col min="8449" max="8449" width="2.375" style="522" customWidth="1"/>
    <col min="8450" max="8450" width="15.125" style="522" customWidth="1"/>
    <col min="8451" max="8451" width="20.375" style="522" customWidth="1"/>
    <col min="8452" max="8453" width="10" style="522" customWidth="1"/>
    <col min="8454" max="8456" width="11" style="522"/>
    <col min="8457" max="8457" width="13.75" style="522" customWidth="1"/>
    <col min="8458" max="8704" width="11" style="522"/>
    <col min="8705" max="8705" width="2.375" style="522" customWidth="1"/>
    <col min="8706" max="8706" width="15.125" style="522" customWidth="1"/>
    <col min="8707" max="8707" width="20.375" style="522" customWidth="1"/>
    <col min="8708" max="8709" width="10" style="522" customWidth="1"/>
    <col min="8710" max="8712" width="11" style="522"/>
    <col min="8713" max="8713" width="13.75" style="522" customWidth="1"/>
    <col min="8714" max="8960" width="11" style="522"/>
    <col min="8961" max="8961" width="2.375" style="522" customWidth="1"/>
    <col min="8962" max="8962" width="15.125" style="522" customWidth="1"/>
    <col min="8963" max="8963" width="20.375" style="522" customWidth="1"/>
    <col min="8964" max="8965" width="10" style="522" customWidth="1"/>
    <col min="8966" max="8968" width="11" style="522"/>
    <col min="8969" max="8969" width="13.75" style="522" customWidth="1"/>
    <col min="8970" max="9216" width="11" style="522"/>
    <col min="9217" max="9217" width="2.375" style="522" customWidth="1"/>
    <col min="9218" max="9218" width="15.125" style="522" customWidth="1"/>
    <col min="9219" max="9219" width="20.375" style="522" customWidth="1"/>
    <col min="9220" max="9221" width="10" style="522" customWidth="1"/>
    <col min="9222" max="9224" width="11" style="522"/>
    <col min="9225" max="9225" width="13.75" style="522" customWidth="1"/>
    <col min="9226" max="9472" width="11" style="522"/>
    <col min="9473" max="9473" width="2.375" style="522" customWidth="1"/>
    <col min="9474" max="9474" width="15.125" style="522" customWidth="1"/>
    <col min="9475" max="9475" width="20.375" style="522" customWidth="1"/>
    <col min="9476" max="9477" width="10" style="522" customWidth="1"/>
    <col min="9478" max="9480" width="11" style="522"/>
    <col min="9481" max="9481" width="13.75" style="522" customWidth="1"/>
    <col min="9482" max="9728" width="11" style="522"/>
    <col min="9729" max="9729" width="2.375" style="522" customWidth="1"/>
    <col min="9730" max="9730" width="15.125" style="522" customWidth="1"/>
    <col min="9731" max="9731" width="20.375" style="522" customWidth="1"/>
    <col min="9732" max="9733" width="10" style="522" customWidth="1"/>
    <col min="9734" max="9736" width="11" style="522"/>
    <col min="9737" max="9737" width="13.75" style="522" customWidth="1"/>
    <col min="9738" max="9984" width="11" style="522"/>
    <col min="9985" max="9985" width="2.375" style="522" customWidth="1"/>
    <col min="9986" max="9986" width="15.125" style="522" customWidth="1"/>
    <col min="9987" max="9987" width="20.375" style="522" customWidth="1"/>
    <col min="9988" max="9989" width="10" style="522" customWidth="1"/>
    <col min="9990" max="9992" width="11" style="522"/>
    <col min="9993" max="9993" width="13.75" style="522" customWidth="1"/>
    <col min="9994" max="10240" width="11" style="522"/>
    <col min="10241" max="10241" width="2.375" style="522" customWidth="1"/>
    <col min="10242" max="10242" width="15.125" style="522" customWidth="1"/>
    <col min="10243" max="10243" width="20.375" style="522" customWidth="1"/>
    <col min="10244" max="10245" width="10" style="522" customWidth="1"/>
    <col min="10246" max="10248" width="11" style="522"/>
    <col min="10249" max="10249" width="13.75" style="522" customWidth="1"/>
    <col min="10250" max="10496" width="11" style="522"/>
    <col min="10497" max="10497" width="2.375" style="522" customWidth="1"/>
    <col min="10498" max="10498" width="15.125" style="522" customWidth="1"/>
    <col min="10499" max="10499" width="20.375" style="522" customWidth="1"/>
    <col min="10500" max="10501" width="10" style="522" customWidth="1"/>
    <col min="10502" max="10504" width="11" style="522"/>
    <col min="10505" max="10505" width="13.75" style="522" customWidth="1"/>
    <col min="10506" max="10752" width="11" style="522"/>
    <col min="10753" max="10753" width="2.375" style="522" customWidth="1"/>
    <col min="10754" max="10754" width="15.125" style="522" customWidth="1"/>
    <col min="10755" max="10755" width="20.375" style="522" customWidth="1"/>
    <col min="10756" max="10757" width="10" style="522" customWidth="1"/>
    <col min="10758" max="10760" width="11" style="522"/>
    <col min="10761" max="10761" width="13.75" style="522" customWidth="1"/>
    <col min="10762" max="11008" width="11" style="522"/>
    <col min="11009" max="11009" width="2.375" style="522" customWidth="1"/>
    <col min="11010" max="11010" width="15.125" style="522" customWidth="1"/>
    <col min="11011" max="11011" width="20.375" style="522" customWidth="1"/>
    <col min="11012" max="11013" width="10" style="522" customWidth="1"/>
    <col min="11014" max="11016" width="11" style="522"/>
    <col min="11017" max="11017" width="13.75" style="522" customWidth="1"/>
    <col min="11018" max="11264" width="11" style="522"/>
    <col min="11265" max="11265" width="2.375" style="522" customWidth="1"/>
    <col min="11266" max="11266" width="15.125" style="522" customWidth="1"/>
    <col min="11267" max="11267" width="20.375" style="522" customWidth="1"/>
    <col min="11268" max="11269" width="10" style="522" customWidth="1"/>
    <col min="11270" max="11272" width="11" style="522"/>
    <col min="11273" max="11273" width="13.75" style="522" customWidth="1"/>
    <col min="11274" max="11520" width="11" style="522"/>
    <col min="11521" max="11521" width="2.375" style="522" customWidth="1"/>
    <col min="11522" max="11522" width="15.125" style="522" customWidth="1"/>
    <col min="11523" max="11523" width="20.375" style="522" customWidth="1"/>
    <col min="11524" max="11525" width="10" style="522" customWidth="1"/>
    <col min="11526" max="11528" width="11" style="522"/>
    <col min="11529" max="11529" width="13.75" style="522" customWidth="1"/>
    <col min="11530" max="11776" width="11" style="522"/>
    <col min="11777" max="11777" width="2.375" style="522" customWidth="1"/>
    <col min="11778" max="11778" width="15.125" style="522" customWidth="1"/>
    <col min="11779" max="11779" width="20.375" style="522" customWidth="1"/>
    <col min="11780" max="11781" width="10" style="522" customWidth="1"/>
    <col min="11782" max="11784" width="11" style="522"/>
    <col min="11785" max="11785" width="13.75" style="522" customWidth="1"/>
    <col min="11786" max="12032" width="11" style="522"/>
    <col min="12033" max="12033" width="2.375" style="522" customWidth="1"/>
    <col min="12034" max="12034" width="15.125" style="522" customWidth="1"/>
    <col min="12035" max="12035" width="20.375" style="522" customWidth="1"/>
    <col min="12036" max="12037" width="10" style="522" customWidth="1"/>
    <col min="12038" max="12040" width="11" style="522"/>
    <col min="12041" max="12041" width="13.75" style="522" customWidth="1"/>
    <col min="12042" max="12288" width="11" style="522"/>
    <col min="12289" max="12289" width="2.375" style="522" customWidth="1"/>
    <col min="12290" max="12290" width="15.125" style="522" customWidth="1"/>
    <col min="12291" max="12291" width="20.375" style="522" customWidth="1"/>
    <col min="12292" max="12293" width="10" style="522" customWidth="1"/>
    <col min="12294" max="12296" width="11" style="522"/>
    <col min="12297" max="12297" width="13.75" style="522" customWidth="1"/>
    <col min="12298" max="12544" width="11" style="522"/>
    <col min="12545" max="12545" width="2.375" style="522" customWidth="1"/>
    <col min="12546" max="12546" width="15.125" style="522" customWidth="1"/>
    <col min="12547" max="12547" width="20.375" style="522" customWidth="1"/>
    <col min="12548" max="12549" width="10" style="522" customWidth="1"/>
    <col min="12550" max="12552" width="11" style="522"/>
    <col min="12553" max="12553" width="13.75" style="522" customWidth="1"/>
    <col min="12554" max="12800" width="11" style="522"/>
    <col min="12801" max="12801" width="2.375" style="522" customWidth="1"/>
    <col min="12802" max="12802" width="15.125" style="522" customWidth="1"/>
    <col min="12803" max="12803" width="20.375" style="522" customWidth="1"/>
    <col min="12804" max="12805" width="10" style="522" customWidth="1"/>
    <col min="12806" max="12808" width="11" style="522"/>
    <col min="12809" max="12809" width="13.75" style="522" customWidth="1"/>
    <col min="12810" max="13056" width="11" style="522"/>
    <col min="13057" max="13057" width="2.375" style="522" customWidth="1"/>
    <col min="13058" max="13058" width="15.125" style="522" customWidth="1"/>
    <col min="13059" max="13059" width="20.375" style="522" customWidth="1"/>
    <col min="13060" max="13061" width="10" style="522" customWidth="1"/>
    <col min="13062" max="13064" width="11" style="522"/>
    <col min="13065" max="13065" width="13.75" style="522" customWidth="1"/>
    <col min="13066" max="13312" width="11" style="522"/>
    <col min="13313" max="13313" width="2.375" style="522" customWidth="1"/>
    <col min="13314" max="13314" width="15.125" style="522" customWidth="1"/>
    <col min="13315" max="13315" width="20.375" style="522" customWidth="1"/>
    <col min="13316" max="13317" width="10" style="522" customWidth="1"/>
    <col min="13318" max="13320" width="11" style="522"/>
    <col min="13321" max="13321" width="13.75" style="522" customWidth="1"/>
    <col min="13322" max="13568" width="11" style="522"/>
    <col min="13569" max="13569" width="2.375" style="522" customWidth="1"/>
    <col min="13570" max="13570" width="15.125" style="522" customWidth="1"/>
    <col min="13571" max="13571" width="20.375" style="522" customWidth="1"/>
    <col min="13572" max="13573" width="10" style="522" customWidth="1"/>
    <col min="13574" max="13576" width="11" style="522"/>
    <col min="13577" max="13577" width="13.75" style="522" customWidth="1"/>
    <col min="13578" max="13824" width="11" style="522"/>
    <col min="13825" max="13825" width="2.375" style="522" customWidth="1"/>
    <col min="13826" max="13826" width="15.125" style="522" customWidth="1"/>
    <col min="13827" max="13827" width="20.375" style="522" customWidth="1"/>
    <col min="13828" max="13829" width="10" style="522" customWidth="1"/>
    <col min="13830" max="13832" width="11" style="522"/>
    <col min="13833" max="13833" width="13.75" style="522" customWidth="1"/>
    <col min="13834" max="14080" width="11" style="522"/>
    <col min="14081" max="14081" width="2.375" style="522" customWidth="1"/>
    <col min="14082" max="14082" width="15.125" style="522" customWidth="1"/>
    <col min="14083" max="14083" width="20.375" style="522" customWidth="1"/>
    <col min="14084" max="14085" width="10" style="522" customWidth="1"/>
    <col min="14086" max="14088" width="11" style="522"/>
    <col min="14089" max="14089" width="13.75" style="522" customWidth="1"/>
    <col min="14090" max="14336" width="11" style="522"/>
    <col min="14337" max="14337" width="2.375" style="522" customWidth="1"/>
    <col min="14338" max="14338" width="15.125" style="522" customWidth="1"/>
    <col min="14339" max="14339" width="20.375" style="522" customWidth="1"/>
    <col min="14340" max="14341" width="10" style="522" customWidth="1"/>
    <col min="14342" max="14344" width="11" style="522"/>
    <col min="14345" max="14345" width="13.75" style="522" customWidth="1"/>
    <col min="14346" max="14592" width="11" style="522"/>
    <col min="14593" max="14593" width="2.375" style="522" customWidth="1"/>
    <col min="14594" max="14594" width="15.125" style="522" customWidth="1"/>
    <col min="14595" max="14595" width="20.375" style="522" customWidth="1"/>
    <col min="14596" max="14597" width="10" style="522" customWidth="1"/>
    <col min="14598" max="14600" width="11" style="522"/>
    <col min="14601" max="14601" width="13.75" style="522" customWidth="1"/>
    <col min="14602" max="14848" width="11" style="522"/>
    <col min="14849" max="14849" width="2.375" style="522" customWidth="1"/>
    <col min="14850" max="14850" width="15.125" style="522" customWidth="1"/>
    <col min="14851" max="14851" width="20.375" style="522" customWidth="1"/>
    <col min="14852" max="14853" width="10" style="522" customWidth="1"/>
    <col min="14854" max="14856" width="11" style="522"/>
    <col min="14857" max="14857" width="13.75" style="522" customWidth="1"/>
    <col min="14858" max="15104" width="11" style="522"/>
    <col min="15105" max="15105" width="2.375" style="522" customWidth="1"/>
    <col min="15106" max="15106" width="15.125" style="522" customWidth="1"/>
    <col min="15107" max="15107" width="20.375" style="522" customWidth="1"/>
    <col min="15108" max="15109" width="10" style="522" customWidth="1"/>
    <col min="15110" max="15112" width="11" style="522"/>
    <col min="15113" max="15113" width="13.75" style="522" customWidth="1"/>
    <col min="15114" max="15360" width="11" style="522"/>
    <col min="15361" max="15361" width="2.375" style="522" customWidth="1"/>
    <col min="15362" max="15362" width="15.125" style="522" customWidth="1"/>
    <col min="15363" max="15363" width="20.375" style="522" customWidth="1"/>
    <col min="15364" max="15365" width="10" style="522" customWidth="1"/>
    <col min="15366" max="15368" width="11" style="522"/>
    <col min="15369" max="15369" width="13.75" style="522" customWidth="1"/>
    <col min="15370" max="15616" width="11" style="522"/>
    <col min="15617" max="15617" width="2.375" style="522" customWidth="1"/>
    <col min="15618" max="15618" width="15.125" style="522" customWidth="1"/>
    <col min="15619" max="15619" width="20.375" style="522" customWidth="1"/>
    <col min="15620" max="15621" width="10" style="522" customWidth="1"/>
    <col min="15622" max="15624" width="11" style="522"/>
    <col min="15625" max="15625" width="13.75" style="522" customWidth="1"/>
    <col min="15626" max="15872" width="11" style="522"/>
    <col min="15873" max="15873" width="2.375" style="522" customWidth="1"/>
    <col min="15874" max="15874" width="15.125" style="522" customWidth="1"/>
    <col min="15875" max="15875" width="20.375" style="522" customWidth="1"/>
    <col min="15876" max="15877" width="10" style="522" customWidth="1"/>
    <col min="15878" max="15880" width="11" style="522"/>
    <col min="15881" max="15881" width="13.75" style="522" customWidth="1"/>
    <col min="15882" max="16128" width="11" style="522"/>
    <col min="16129" max="16129" width="2.375" style="522" customWidth="1"/>
    <col min="16130" max="16130" width="15.125" style="522" customWidth="1"/>
    <col min="16131" max="16131" width="20.375" style="522" customWidth="1"/>
    <col min="16132" max="16133" width="10" style="522" customWidth="1"/>
    <col min="16134" max="16136" width="11" style="522"/>
    <col min="16137" max="16137" width="13.75" style="522" customWidth="1"/>
    <col min="16138" max="16384" width="11" style="522"/>
  </cols>
  <sheetData>
    <row r="1" spans="1:11" s="496" customFormat="1" ht="33.6" customHeight="1" x14ac:dyDescent="0.2">
      <c r="A1" s="495"/>
      <c r="B1" s="495"/>
      <c r="C1" s="495"/>
      <c r="D1" s="495"/>
      <c r="E1" s="15"/>
      <c r="F1" s="15"/>
      <c r="G1" s="15"/>
      <c r="I1" s="497"/>
    </row>
    <row r="2" spans="1:11" s="71" customFormat="1" ht="13.15" customHeight="1" x14ac:dyDescent="0.2">
      <c r="A2" s="498"/>
      <c r="C2" s="499"/>
      <c r="D2" s="499"/>
      <c r="G2" s="500" t="s">
        <v>479</v>
      </c>
      <c r="H2" s="501"/>
      <c r="I2" s="501"/>
      <c r="K2" s="497"/>
    </row>
    <row r="3" spans="1:11" s="496" customFormat="1" ht="19.5" customHeight="1" x14ac:dyDescent="0.25">
      <c r="A3" s="502" t="s">
        <v>480</v>
      </c>
      <c r="D3" s="503"/>
    </row>
    <row r="4" spans="1:11" s="71" customFormat="1" ht="19.5" customHeight="1" x14ac:dyDescent="0.2">
      <c r="A4" s="498"/>
      <c r="C4" s="499"/>
      <c r="D4" s="499"/>
      <c r="E4" s="499"/>
      <c r="G4" s="504"/>
      <c r="H4" s="501"/>
      <c r="I4" s="501"/>
    </row>
    <row r="5" spans="1:11" s="71" customFormat="1" ht="13.15" customHeight="1" x14ac:dyDescent="0.2">
      <c r="A5" s="498"/>
      <c r="C5" s="499"/>
      <c r="D5" s="499"/>
      <c r="E5" s="499"/>
      <c r="G5" s="504"/>
      <c r="H5" s="501"/>
      <c r="I5" s="501"/>
    </row>
    <row r="6" spans="1:11" s="71" customFormat="1" ht="13.15" customHeight="1" x14ac:dyDescent="0.2">
      <c r="A6" s="686" t="s">
        <v>481</v>
      </c>
      <c r="B6" s="675"/>
      <c r="C6" s="675"/>
      <c r="D6" s="675"/>
      <c r="E6" s="675"/>
      <c r="F6" s="687"/>
      <c r="G6" s="687"/>
      <c r="H6" s="501"/>
      <c r="I6" s="501"/>
    </row>
    <row r="7" spans="1:11" s="71" customFormat="1" ht="13.15" customHeight="1" x14ac:dyDescent="0.2">
      <c r="A7" s="498"/>
      <c r="C7" s="499"/>
      <c r="D7" s="499"/>
      <c r="E7" s="499"/>
      <c r="G7" s="504"/>
      <c r="H7" s="501"/>
      <c r="I7" s="501"/>
    </row>
    <row r="8" spans="1:11" s="504" customFormat="1" ht="13.15" customHeight="1" x14ac:dyDescent="0.2">
      <c r="B8" s="505" t="s">
        <v>482</v>
      </c>
      <c r="C8" s="506"/>
      <c r="D8" s="506"/>
      <c r="E8" s="507"/>
      <c r="F8" s="508"/>
      <c r="G8" s="508"/>
      <c r="H8" s="501"/>
      <c r="I8" s="501"/>
    </row>
    <row r="9" spans="1:11" s="504" customFormat="1" ht="13.15" customHeight="1" x14ac:dyDescent="0.2">
      <c r="A9" s="509"/>
      <c r="B9" s="684" t="s">
        <v>483</v>
      </c>
      <c r="C9" s="684"/>
      <c r="D9" s="685"/>
      <c r="E9" s="460"/>
      <c r="F9" s="460"/>
      <c r="H9" s="501"/>
      <c r="I9" s="501"/>
    </row>
    <row r="10" spans="1:11" s="504" customFormat="1" ht="13.15" customHeight="1" x14ac:dyDescent="0.2">
      <c r="A10" s="509"/>
      <c r="B10" s="684" t="s">
        <v>484</v>
      </c>
      <c r="C10" s="684"/>
      <c r="D10" s="685"/>
      <c r="E10" s="510"/>
      <c r="G10" s="511"/>
      <c r="H10" s="512"/>
      <c r="I10" s="512"/>
    </row>
    <row r="11" spans="1:11" s="504" customFormat="1" ht="13.15" customHeight="1" x14ac:dyDescent="0.2">
      <c r="A11" s="509"/>
      <c r="B11" s="684" t="s">
        <v>485</v>
      </c>
      <c r="C11" s="684"/>
      <c r="D11" s="685"/>
      <c r="E11" s="510"/>
      <c r="G11" s="511"/>
      <c r="H11" s="513"/>
      <c r="I11" s="513"/>
    </row>
    <row r="12" spans="1:11" s="504" customFormat="1" ht="13.15" customHeight="1" x14ac:dyDescent="0.2">
      <c r="A12" s="509"/>
      <c r="B12" s="684" t="s">
        <v>486</v>
      </c>
      <c r="C12" s="684"/>
      <c r="D12" s="685"/>
      <c r="E12" s="510"/>
      <c r="G12" s="511"/>
      <c r="H12" s="513"/>
      <c r="I12" s="513"/>
    </row>
    <row r="13" spans="1:11" s="504" customFormat="1" ht="13.15" customHeight="1" x14ac:dyDescent="0.2">
      <c r="A13" s="509"/>
      <c r="B13" s="684" t="s">
        <v>487</v>
      </c>
      <c r="C13" s="684"/>
      <c r="D13" s="685"/>
      <c r="E13" s="510"/>
      <c r="G13" s="511"/>
    </row>
    <row r="14" spans="1:11" s="504" customFormat="1" ht="13.15" customHeight="1" x14ac:dyDescent="0.2">
      <c r="A14" s="509"/>
      <c r="B14" s="684" t="s">
        <v>488</v>
      </c>
      <c r="C14" s="684"/>
      <c r="D14" s="685"/>
      <c r="E14" s="510"/>
      <c r="G14" s="511"/>
    </row>
    <row r="15" spans="1:11" s="504" customFormat="1" ht="13.15" customHeight="1" x14ac:dyDescent="0.2">
      <c r="A15" s="509"/>
      <c r="B15" s="684" t="s">
        <v>489</v>
      </c>
      <c r="C15" s="684"/>
      <c r="D15" s="685"/>
      <c r="E15" s="510"/>
      <c r="G15" s="511"/>
    </row>
    <row r="16" spans="1:11" s="504" customFormat="1" ht="13.15" customHeight="1" x14ac:dyDescent="0.2">
      <c r="A16" s="509"/>
      <c r="B16" s="684" t="s">
        <v>490</v>
      </c>
      <c r="C16" s="684"/>
      <c r="D16" s="685"/>
      <c r="E16" s="510"/>
      <c r="G16" s="511"/>
    </row>
    <row r="17" spans="1:8" s="504" customFormat="1" ht="13.15" customHeight="1" x14ac:dyDescent="0.2">
      <c r="A17" s="509"/>
      <c r="B17" s="688"/>
      <c r="C17" s="688"/>
      <c r="D17" s="514"/>
      <c r="E17" s="510"/>
      <c r="G17" s="511"/>
    </row>
    <row r="18" spans="1:8" s="504" customFormat="1" ht="13.15" customHeight="1" x14ac:dyDescent="0.2">
      <c r="B18" s="505" t="s">
        <v>491</v>
      </c>
      <c r="C18" s="515"/>
      <c r="D18" s="514"/>
      <c r="E18" s="510"/>
      <c r="G18" s="511"/>
    </row>
    <row r="19" spans="1:8" s="504" customFormat="1" ht="13.15" customHeight="1" x14ac:dyDescent="0.2">
      <c r="A19" s="509"/>
      <c r="B19" s="684" t="s">
        <v>492</v>
      </c>
      <c r="C19" s="684"/>
      <c r="D19" s="685"/>
      <c r="E19" s="510"/>
      <c r="G19" s="511"/>
    </row>
    <row r="20" spans="1:8" s="504" customFormat="1" ht="13.15" customHeight="1" x14ac:dyDescent="0.2">
      <c r="A20" s="509"/>
      <c r="B20" s="684" t="s">
        <v>493</v>
      </c>
      <c r="C20" s="684"/>
      <c r="D20" s="685"/>
      <c r="E20" s="510"/>
      <c r="G20" s="511"/>
    </row>
    <row r="21" spans="1:8" s="504" customFormat="1" ht="13.15" customHeight="1" x14ac:dyDescent="0.2">
      <c r="A21" s="509"/>
      <c r="B21" s="684" t="s">
        <v>494</v>
      </c>
      <c r="C21" s="684"/>
      <c r="D21" s="685"/>
      <c r="E21" s="510"/>
      <c r="G21" s="511"/>
    </row>
    <row r="22" spans="1:8" s="504" customFormat="1" ht="13.15" customHeight="1" x14ac:dyDescent="0.2">
      <c r="A22" s="509"/>
      <c r="B22" s="684" t="s">
        <v>495</v>
      </c>
      <c r="C22" s="684"/>
      <c r="D22" s="685"/>
      <c r="E22" s="510"/>
      <c r="G22" s="511"/>
    </row>
    <row r="23" spans="1:8" s="504" customFormat="1" ht="13.15" customHeight="1" x14ac:dyDescent="0.2">
      <c r="A23" s="509"/>
      <c r="B23" s="684" t="s">
        <v>496</v>
      </c>
      <c r="C23" s="684"/>
      <c r="D23" s="685"/>
      <c r="E23" s="510"/>
      <c r="G23" s="511"/>
    </row>
    <row r="24" spans="1:8" s="504" customFormat="1" ht="13.15" customHeight="1" x14ac:dyDescent="0.2">
      <c r="A24" s="509"/>
      <c r="B24" s="684" t="s">
        <v>497</v>
      </c>
      <c r="C24" s="684"/>
      <c r="D24" s="685"/>
      <c r="E24" s="510"/>
      <c r="G24" s="511"/>
    </row>
    <row r="25" spans="1:8" s="504" customFormat="1" ht="13.15" customHeight="1" x14ac:dyDescent="0.2">
      <c r="A25" s="509"/>
      <c r="B25" s="684" t="s">
        <v>498</v>
      </c>
      <c r="C25" s="684"/>
      <c r="D25" s="685"/>
      <c r="E25" s="510"/>
      <c r="G25" s="511"/>
    </row>
    <row r="26" spans="1:8" s="504" customFormat="1" ht="13.15" customHeight="1" x14ac:dyDescent="0.2">
      <c r="A26" s="509"/>
      <c r="B26" s="684" t="s">
        <v>499</v>
      </c>
      <c r="C26" s="684"/>
      <c r="D26" s="685"/>
      <c r="E26" s="510"/>
      <c r="G26" s="71"/>
    </row>
    <row r="27" spans="1:8" s="504" customFormat="1" ht="13.15" customHeight="1" x14ac:dyDescent="0.2">
      <c r="A27" s="509"/>
      <c r="B27" s="684" t="s">
        <v>500</v>
      </c>
      <c r="C27" s="684"/>
      <c r="D27" s="685"/>
      <c r="E27" s="510"/>
      <c r="G27" s="71"/>
    </row>
    <row r="28" spans="1:8" s="71" customFormat="1" ht="13.15" customHeight="1" x14ac:dyDescent="0.2">
      <c r="A28" s="509"/>
      <c r="B28" s="684" t="s">
        <v>501</v>
      </c>
      <c r="C28" s="684"/>
      <c r="D28" s="685"/>
      <c r="E28" s="510"/>
      <c r="F28" s="504"/>
    </row>
    <row r="29" spans="1:8" s="71" customFormat="1" ht="13.15" customHeight="1" x14ac:dyDescent="0.2">
      <c r="A29" s="509"/>
      <c r="B29" s="684" t="s">
        <v>502</v>
      </c>
      <c r="C29" s="684"/>
      <c r="D29" s="685"/>
      <c r="E29" s="510"/>
    </row>
    <row r="30" spans="1:8" s="71" customFormat="1" ht="13.15" customHeight="1" x14ac:dyDescent="0.2">
      <c r="A30" s="509"/>
      <c r="B30" s="684" t="s">
        <v>503</v>
      </c>
      <c r="C30" s="684"/>
      <c r="D30" s="685"/>
      <c r="E30" s="510"/>
    </row>
    <row r="31" spans="1:8" s="71" customFormat="1" ht="13.15" customHeight="1" x14ac:dyDescent="0.2">
      <c r="A31" s="509"/>
      <c r="B31" s="684" t="s">
        <v>504</v>
      </c>
      <c r="C31" s="684"/>
      <c r="D31" s="685"/>
      <c r="E31" s="510"/>
      <c r="H31" s="516"/>
    </row>
    <row r="32" spans="1:8" s="71" customFormat="1" ht="13.15" customHeight="1" x14ac:dyDescent="0.2">
      <c r="A32" s="509"/>
      <c r="B32" s="684" t="s">
        <v>505</v>
      </c>
      <c r="C32" s="684"/>
      <c r="D32" s="685"/>
      <c r="E32" s="510"/>
      <c r="H32" s="516"/>
    </row>
    <row r="33" spans="1:8" s="504" customFormat="1" ht="13.15" customHeight="1" x14ac:dyDescent="0.2">
      <c r="A33" s="509"/>
      <c r="B33" s="684" t="s">
        <v>506</v>
      </c>
      <c r="C33" s="684"/>
      <c r="D33" s="685"/>
      <c r="E33" s="510"/>
      <c r="F33" s="71"/>
      <c r="G33" s="71"/>
      <c r="H33" s="517"/>
    </row>
    <row r="34" spans="1:8" ht="13.15" customHeight="1" x14ac:dyDescent="0.2">
      <c r="A34" s="509"/>
      <c r="B34" s="518"/>
      <c r="C34" s="519"/>
      <c r="D34" s="520"/>
      <c r="E34" s="510"/>
      <c r="F34" s="71"/>
      <c r="G34" s="71"/>
      <c r="H34" s="521"/>
    </row>
    <row r="35" spans="1:8" ht="13.15" customHeight="1" x14ac:dyDescent="0.2">
      <c r="A35" s="690" t="s">
        <v>507</v>
      </c>
      <c r="B35" s="690"/>
      <c r="C35" s="690"/>
      <c r="D35" s="690"/>
      <c r="E35" s="690"/>
      <c r="F35" s="690"/>
      <c r="G35" s="690"/>
      <c r="H35" s="521"/>
    </row>
    <row r="36" spans="1:8" ht="13.15" customHeight="1" x14ac:dyDescent="0.2">
      <c r="A36" s="523"/>
      <c r="B36" s="524"/>
      <c r="C36" s="524"/>
      <c r="D36" s="525"/>
      <c r="E36" s="525"/>
      <c r="F36" s="525"/>
      <c r="G36" s="525"/>
      <c r="H36" s="521"/>
    </row>
    <row r="37" spans="1:8" ht="13.15" customHeight="1" x14ac:dyDescent="0.2">
      <c r="A37" s="689" t="s">
        <v>508</v>
      </c>
      <c r="B37" s="689"/>
      <c r="C37" s="689"/>
      <c r="D37" s="689"/>
      <c r="E37" s="689"/>
      <c r="F37" s="689"/>
      <c r="G37" s="689"/>
      <c r="H37" s="521"/>
    </row>
    <row r="38" spans="1:8" ht="13.15" customHeight="1" x14ac:dyDescent="0.2">
      <c r="A38" s="526"/>
      <c r="B38" s="527"/>
      <c r="C38" s="527"/>
      <c r="D38" s="514"/>
      <c r="E38" s="528"/>
      <c r="F38" s="516"/>
      <c r="G38" s="516"/>
      <c r="H38" s="521"/>
    </row>
    <row r="39" spans="1:8" ht="13.15" customHeight="1" x14ac:dyDescent="0.2">
      <c r="A39" s="691" t="s">
        <v>509</v>
      </c>
      <c r="B39" s="691"/>
      <c r="C39" s="691"/>
      <c r="D39" s="691"/>
      <c r="E39" s="691"/>
      <c r="F39" s="692"/>
      <c r="G39" s="692"/>
    </row>
    <row r="40" spans="1:8" ht="13.15" customHeight="1" x14ac:dyDescent="0.2">
      <c r="A40" s="692"/>
      <c r="B40" s="692"/>
      <c r="C40" s="692"/>
      <c r="D40" s="692"/>
      <c r="E40" s="692"/>
      <c r="F40" s="692"/>
      <c r="G40" s="692"/>
    </row>
    <row r="41" spans="1:8" ht="13.15" customHeight="1" x14ac:dyDescent="0.2">
      <c r="A41" s="529"/>
      <c r="B41" s="529"/>
      <c r="C41" s="529"/>
      <c r="D41" s="530"/>
      <c r="E41" s="530"/>
      <c r="F41" s="521"/>
      <c r="G41" s="521"/>
    </row>
    <row r="42" spans="1:8" ht="13.15" customHeight="1" x14ac:dyDescent="0.2">
      <c r="A42" s="693" t="s">
        <v>510</v>
      </c>
      <c r="B42" s="694"/>
      <c r="C42" s="694"/>
      <c r="D42" s="694"/>
      <c r="E42" s="694"/>
      <c r="F42" s="694"/>
      <c r="G42" s="694"/>
    </row>
    <row r="43" spans="1:8" ht="13.15" customHeight="1" x14ac:dyDescent="0.2">
      <c r="A43" s="689" t="s">
        <v>511</v>
      </c>
      <c r="B43" s="689"/>
      <c r="C43" s="531" t="s">
        <v>512</v>
      </c>
      <c r="D43" s="531"/>
      <c r="E43" s="531"/>
      <c r="F43" s="531"/>
      <c r="G43" s="531"/>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A43:B43"/>
    <mergeCell ref="B27:D27"/>
    <mergeCell ref="B28:D28"/>
    <mergeCell ref="B29:D29"/>
    <mergeCell ref="B30:D30"/>
    <mergeCell ref="B31:D31"/>
    <mergeCell ref="B32:D32"/>
    <mergeCell ref="B33:D33"/>
    <mergeCell ref="A35:G35"/>
    <mergeCell ref="A37:G37"/>
    <mergeCell ref="A39:G40"/>
    <mergeCell ref="A42:G42"/>
    <mergeCell ref="B26:D26"/>
    <mergeCell ref="B14:D14"/>
    <mergeCell ref="B15:D15"/>
    <mergeCell ref="B16:D16"/>
    <mergeCell ref="B17:C17"/>
    <mergeCell ref="B19:D19"/>
    <mergeCell ref="B20:D20"/>
    <mergeCell ref="B21:D21"/>
    <mergeCell ref="B22:D22"/>
    <mergeCell ref="B23:D23"/>
    <mergeCell ref="B24:D24"/>
    <mergeCell ref="B25:D25"/>
    <mergeCell ref="B13:D13"/>
    <mergeCell ref="A6:G6"/>
    <mergeCell ref="B9:D9"/>
    <mergeCell ref="B10:D10"/>
    <mergeCell ref="B11:D11"/>
    <mergeCell ref="B12:D1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57" t="s">
        <v>7</v>
      </c>
      <c r="B4" s="557"/>
      <c r="C4" s="557"/>
      <c r="D4" s="557"/>
      <c r="E4" s="557"/>
      <c r="F4" s="557"/>
    </row>
    <row r="5" spans="1:6" ht="12.75" customHeight="1" x14ac:dyDescent="0.2">
      <c r="A5" s="21"/>
      <c r="B5" s="22"/>
      <c r="C5" s="21"/>
      <c r="D5" s="22"/>
      <c r="E5" s="21"/>
      <c r="F5" s="21"/>
    </row>
    <row r="6" spans="1:6" ht="12.75" customHeight="1" x14ac:dyDescent="0.2">
      <c r="A6" s="25" t="s">
        <v>8</v>
      </c>
      <c r="B6" s="26"/>
      <c r="C6" s="558" t="s">
        <v>9</v>
      </c>
      <c r="D6" s="558"/>
      <c r="E6" s="558"/>
      <c r="F6" s="558"/>
    </row>
    <row r="7" spans="1:6" ht="12.75" customHeight="1" x14ac:dyDescent="0.2">
      <c r="A7" s="25"/>
      <c r="B7" s="26"/>
      <c r="C7" s="27"/>
      <c r="D7" s="27"/>
      <c r="E7" s="27"/>
      <c r="F7" s="27"/>
    </row>
    <row r="8" spans="1:6" ht="12.75" customHeight="1" x14ac:dyDescent="0.2">
      <c r="A8" s="25" t="s">
        <v>10</v>
      </c>
      <c r="B8" s="26"/>
      <c r="C8" s="558" t="s">
        <v>11</v>
      </c>
      <c r="D8" s="558"/>
      <c r="E8" s="558"/>
      <c r="F8" s="558"/>
    </row>
    <row r="9" spans="1:6" ht="12.75" customHeight="1" x14ac:dyDescent="0.2">
      <c r="A9" s="25"/>
      <c r="B9" s="26"/>
      <c r="C9" s="27"/>
      <c r="D9" s="27"/>
      <c r="E9" s="27"/>
      <c r="F9" s="27"/>
    </row>
    <row r="10" spans="1:6" ht="12.75" customHeight="1" x14ac:dyDescent="0.2">
      <c r="A10" s="25" t="s">
        <v>12</v>
      </c>
      <c r="C10" s="559" t="s">
        <v>13</v>
      </c>
      <c r="D10" s="559"/>
      <c r="E10" s="559"/>
      <c r="F10" s="559"/>
    </row>
    <row r="11" spans="1:6" ht="12.75" customHeight="1" x14ac:dyDescent="0.2">
      <c r="A11" s="22"/>
      <c r="B11" s="21"/>
      <c r="C11" s="28"/>
      <c r="D11" s="27"/>
      <c r="E11" s="29"/>
      <c r="F11" s="27"/>
    </row>
    <row r="12" spans="1:6" ht="12.75" customHeight="1" x14ac:dyDescent="0.2">
      <c r="A12" s="25" t="s">
        <v>14</v>
      </c>
      <c r="B12" s="21"/>
      <c r="C12" s="560" t="s">
        <v>15</v>
      </c>
      <c r="D12" s="560"/>
      <c r="E12" s="560"/>
      <c r="F12" s="560"/>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61" t="s">
        <v>20</v>
      </c>
      <c r="B18" s="561"/>
      <c r="C18" s="31" t="s">
        <v>21</v>
      </c>
      <c r="D18" s="27"/>
      <c r="E18" s="27"/>
      <c r="F18" s="27"/>
    </row>
    <row r="19" spans="1:6" ht="12.75" customHeight="1" x14ac:dyDescent="0.2">
      <c r="A19" s="22"/>
      <c r="B19" s="21"/>
      <c r="C19" s="32"/>
      <c r="D19" s="27"/>
      <c r="E19" s="27"/>
      <c r="F19" s="27"/>
    </row>
    <row r="20" spans="1:6" ht="89.25" customHeight="1" x14ac:dyDescent="0.2">
      <c r="A20" s="25" t="s">
        <v>22</v>
      </c>
      <c r="B20" s="21"/>
      <c r="C20" s="558" t="s">
        <v>23</v>
      </c>
      <c r="D20" s="558"/>
      <c r="E20" s="558"/>
      <c r="F20" s="558"/>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62" t="s">
        <v>38</v>
      </c>
      <c r="D33" s="556"/>
      <c r="E33" s="556"/>
      <c r="F33" s="556"/>
    </row>
    <row r="34" spans="1:6" ht="12.75" customHeight="1" x14ac:dyDescent="0.2">
      <c r="A34" s="26"/>
      <c r="B34" s="26"/>
      <c r="C34" s="563" t="s">
        <v>39</v>
      </c>
      <c r="D34" s="564"/>
      <c r="E34" s="564"/>
      <c r="F34" s="564"/>
    </row>
    <row r="35" spans="1:6" ht="25.5" customHeight="1" x14ac:dyDescent="0.2">
      <c r="A35" s="26"/>
      <c r="B35" s="26"/>
      <c r="C35" s="565" t="s">
        <v>40</v>
      </c>
      <c r="D35" s="566"/>
      <c r="E35" s="566"/>
      <c r="F35" s="566"/>
    </row>
    <row r="36" spans="1:6" ht="12.75" x14ac:dyDescent="0.2">
      <c r="B36" s="26"/>
    </row>
    <row r="37" spans="1:6" ht="12.75" x14ac:dyDescent="0.2">
      <c r="A37" s="22" t="s">
        <v>41</v>
      </c>
      <c r="C37" s="45" t="s">
        <v>42</v>
      </c>
      <c r="D37" s="36"/>
      <c r="E37" s="36"/>
      <c r="F37" s="36"/>
    </row>
    <row r="38" spans="1:6" ht="28.5" customHeight="1" x14ac:dyDescent="0.2">
      <c r="C38" s="556" t="s">
        <v>43</v>
      </c>
      <c r="D38" s="556"/>
      <c r="E38" s="556"/>
      <c r="F38" s="556"/>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7" t="s">
        <v>89</v>
      </c>
      <c r="C41" s="567"/>
      <c r="D41" s="567"/>
      <c r="E41" s="567"/>
      <c r="F41" s="567"/>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92" t="s">
        <v>97</v>
      </c>
      <c r="E8" s="592" t="s">
        <v>98</v>
      </c>
      <c r="F8" s="592" t="s">
        <v>99</v>
      </c>
      <c r="G8" s="592" t="s">
        <v>100</v>
      </c>
      <c r="H8" s="592" t="s">
        <v>101</v>
      </c>
      <c r="I8" s="590"/>
      <c r="J8" s="591"/>
    </row>
    <row r="9" spans="1:15" ht="12" customHeight="1" x14ac:dyDescent="0.2">
      <c r="A9" s="578"/>
      <c r="B9" s="579"/>
      <c r="C9" s="583"/>
      <c r="D9" s="593"/>
      <c r="E9" s="593"/>
      <c r="F9" s="593"/>
      <c r="G9" s="593"/>
      <c r="H9" s="593"/>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58242</v>
      </c>
      <c r="E12" s="114">
        <v>58005</v>
      </c>
      <c r="F12" s="114">
        <v>58501</v>
      </c>
      <c r="G12" s="114">
        <v>57507</v>
      </c>
      <c r="H12" s="114">
        <v>57038</v>
      </c>
      <c r="I12" s="115">
        <v>1204</v>
      </c>
      <c r="J12" s="116">
        <v>2.1108734527858619</v>
      </c>
      <c r="N12" s="117"/>
    </row>
    <row r="13" spans="1:15" s="110" customFormat="1" ht="13.5" customHeight="1" x14ac:dyDescent="0.2">
      <c r="A13" s="118" t="s">
        <v>105</v>
      </c>
      <c r="B13" s="119" t="s">
        <v>106</v>
      </c>
      <c r="C13" s="113">
        <v>51.948765495690395</v>
      </c>
      <c r="D13" s="114">
        <v>30256</v>
      </c>
      <c r="E13" s="114">
        <v>29897</v>
      </c>
      <c r="F13" s="114">
        <v>30243</v>
      </c>
      <c r="G13" s="114">
        <v>29721</v>
      </c>
      <c r="H13" s="114">
        <v>29270</v>
      </c>
      <c r="I13" s="115">
        <v>986</v>
      </c>
      <c r="J13" s="116">
        <v>3.368636829518278</v>
      </c>
    </row>
    <row r="14" spans="1:15" s="110" customFormat="1" ht="13.5" customHeight="1" x14ac:dyDescent="0.2">
      <c r="A14" s="120"/>
      <c r="B14" s="119" t="s">
        <v>107</v>
      </c>
      <c r="C14" s="113">
        <v>48.051234504309605</v>
      </c>
      <c r="D14" s="114">
        <v>27986</v>
      </c>
      <c r="E14" s="114">
        <v>28108</v>
      </c>
      <c r="F14" s="114">
        <v>28258</v>
      </c>
      <c r="G14" s="114">
        <v>27786</v>
      </c>
      <c r="H14" s="114">
        <v>27768</v>
      </c>
      <c r="I14" s="115">
        <v>218</v>
      </c>
      <c r="J14" s="116">
        <v>0.78507634687409966</v>
      </c>
    </row>
    <row r="15" spans="1:15" s="110" customFormat="1" ht="13.5" customHeight="1" x14ac:dyDescent="0.2">
      <c r="A15" s="118" t="s">
        <v>105</v>
      </c>
      <c r="B15" s="121" t="s">
        <v>108</v>
      </c>
      <c r="C15" s="113">
        <v>9.4914322997149831</v>
      </c>
      <c r="D15" s="114">
        <v>5528</v>
      </c>
      <c r="E15" s="114">
        <v>5666</v>
      </c>
      <c r="F15" s="114">
        <v>5958</v>
      </c>
      <c r="G15" s="114">
        <v>5377</v>
      </c>
      <c r="H15" s="114">
        <v>5563</v>
      </c>
      <c r="I15" s="115">
        <v>-35</v>
      </c>
      <c r="J15" s="116">
        <v>-0.62915692971418302</v>
      </c>
    </row>
    <row r="16" spans="1:15" s="110" customFormat="1" ht="13.5" customHeight="1" x14ac:dyDescent="0.2">
      <c r="A16" s="118"/>
      <c r="B16" s="121" t="s">
        <v>109</v>
      </c>
      <c r="C16" s="113">
        <v>69.477353112873871</v>
      </c>
      <c r="D16" s="114">
        <v>40465</v>
      </c>
      <c r="E16" s="114">
        <v>40196</v>
      </c>
      <c r="F16" s="114">
        <v>40498</v>
      </c>
      <c r="G16" s="114">
        <v>40308</v>
      </c>
      <c r="H16" s="114">
        <v>39930</v>
      </c>
      <c r="I16" s="115">
        <v>535</v>
      </c>
      <c r="J16" s="116">
        <v>1.3398447282744803</v>
      </c>
    </row>
    <row r="17" spans="1:10" s="110" customFormat="1" ht="13.5" customHeight="1" x14ac:dyDescent="0.2">
      <c r="A17" s="118"/>
      <c r="B17" s="121" t="s">
        <v>110</v>
      </c>
      <c r="C17" s="113">
        <v>19.923766354177399</v>
      </c>
      <c r="D17" s="114">
        <v>11604</v>
      </c>
      <c r="E17" s="114">
        <v>11471</v>
      </c>
      <c r="F17" s="114">
        <v>11404</v>
      </c>
      <c r="G17" s="114">
        <v>11180</v>
      </c>
      <c r="H17" s="114">
        <v>10926</v>
      </c>
      <c r="I17" s="115">
        <v>678</v>
      </c>
      <c r="J17" s="116">
        <v>6.2053816584294346</v>
      </c>
    </row>
    <row r="18" spans="1:10" s="110" customFormat="1" ht="13.5" customHeight="1" x14ac:dyDescent="0.2">
      <c r="A18" s="120"/>
      <c r="B18" s="121" t="s">
        <v>111</v>
      </c>
      <c r="C18" s="113">
        <v>1.1074482332337487</v>
      </c>
      <c r="D18" s="114">
        <v>645</v>
      </c>
      <c r="E18" s="114">
        <v>672</v>
      </c>
      <c r="F18" s="114">
        <v>641</v>
      </c>
      <c r="G18" s="114">
        <v>642</v>
      </c>
      <c r="H18" s="114">
        <v>619</v>
      </c>
      <c r="I18" s="115">
        <v>26</v>
      </c>
      <c r="J18" s="116">
        <v>4.2003231017770597</v>
      </c>
    </row>
    <row r="19" spans="1:10" s="110" customFormat="1" ht="13.5" customHeight="1" x14ac:dyDescent="0.2">
      <c r="A19" s="120"/>
      <c r="B19" s="121" t="s">
        <v>112</v>
      </c>
      <c r="C19" s="113">
        <v>0.29016860684729234</v>
      </c>
      <c r="D19" s="114">
        <v>169</v>
      </c>
      <c r="E19" s="114">
        <v>176</v>
      </c>
      <c r="F19" s="114">
        <v>174</v>
      </c>
      <c r="G19" s="114">
        <v>166</v>
      </c>
      <c r="H19" s="114">
        <v>160</v>
      </c>
      <c r="I19" s="115">
        <v>9</v>
      </c>
      <c r="J19" s="116">
        <v>5.625</v>
      </c>
    </row>
    <row r="20" spans="1:10" s="110" customFormat="1" ht="13.5" customHeight="1" x14ac:dyDescent="0.2">
      <c r="A20" s="118" t="s">
        <v>113</v>
      </c>
      <c r="B20" s="122" t="s">
        <v>114</v>
      </c>
      <c r="C20" s="113">
        <v>69.999313210398</v>
      </c>
      <c r="D20" s="114">
        <v>40769</v>
      </c>
      <c r="E20" s="114">
        <v>40301</v>
      </c>
      <c r="F20" s="114">
        <v>40874</v>
      </c>
      <c r="G20" s="114">
        <v>40084</v>
      </c>
      <c r="H20" s="114">
        <v>39864</v>
      </c>
      <c r="I20" s="115">
        <v>905</v>
      </c>
      <c r="J20" s="116">
        <v>2.2702187437286776</v>
      </c>
    </row>
    <row r="21" spans="1:10" s="110" customFormat="1" ht="13.5" customHeight="1" x14ac:dyDescent="0.2">
      <c r="A21" s="120"/>
      <c r="B21" s="122" t="s">
        <v>115</v>
      </c>
      <c r="C21" s="113">
        <v>30.000686789602007</v>
      </c>
      <c r="D21" s="114">
        <v>17473</v>
      </c>
      <c r="E21" s="114">
        <v>17704</v>
      </c>
      <c r="F21" s="114">
        <v>17627</v>
      </c>
      <c r="G21" s="114">
        <v>17423</v>
      </c>
      <c r="H21" s="114">
        <v>17174</v>
      </c>
      <c r="I21" s="115">
        <v>299</v>
      </c>
      <c r="J21" s="116">
        <v>1.7410038430185164</v>
      </c>
    </row>
    <row r="22" spans="1:10" s="110" customFormat="1" ht="13.5" customHeight="1" x14ac:dyDescent="0.2">
      <c r="A22" s="118" t="s">
        <v>113</v>
      </c>
      <c r="B22" s="122" t="s">
        <v>116</v>
      </c>
      <c r="C22" s="113">
        <v>85.349060815219261</v>
      </c>
      <c r="D22" s="114">
        <v>49709</v>
      </c>
      <c r="E22" s="114">
        <v>50018</v>
      </c>
      <c r="F22" s="114">
        <v>50318</v>
      </c>
      <c r="G22" s="114">
        <v>49521</v>
      </c>
      <c r="H22" s="114">
        <v>49513</v>
      </c>
      <c r="I22" s="115">
        <v>196</v>
      </c>
      <c r="J22" s="116">
        <v>0.39585563387393208</v>
      </c>
    </row>
    <row r="23" spans="1:10" s="110" customFormat="1" ht="13.5" customHeight="1" x14ac:dyDescent="0.2">
      <c r="A23" s="123"/>
      <c r="B23" s="124" t="s">
        <v>117</v>
      </c>
      <c r="C23" s="125">
        <v>14.568524432540091</v>
      </c>
      <c r="D23" s="114">
        <v>8485</v>
      </c>
      <c r="E23" s="114">
        <v>7945</v>
      </c>
      <c r="F23" s="114">
        <v>8141</v>
      </c>
      <c r="G23" s="114">
        <v>7937</v>
      </c>
      <c r="H23" s="114">
        <v>7474</v>
      </c>
      <c r="I23" s="115">
        <v>1011</v>
      </c>
      <c r="J23" s="116">
        <v>13.526893229863527</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17029</v>
      </c>
      <c r="E26" s="114">
        <v>17676</v>
      </c>
      <c r="F26" s="114">
        <v>18017</v>
      </c>
      <c r="G26" s="114">
        <v>17868</v>
      </c>
      <c r="H26" s="140">
        <v>17413</v>
      </c>
      <c r="I26" s="115">
        <v>-384</v>
      </c>
      <c r="J26" s="116">
        <v>-2.2052489519324641</v>
      </c>
    </row>
    <row r="27" spans="1:10" s="110" customFormat="1" ht="13.5" customHeight="1" x14ac:dyDescent="0.2">
      <c r="A27" s="118" t="s">
        <v>105</v>
      </c>
      <c r="B27" s="119" t="s">
        <v>106</v>
      </c>
      <c r="C27" s="113">
        <v>41.13570967173645</v>
      </c>
      <c r="D27" s="115">
        <v>7005</v>
      </c>
      <c r="E27" s="114">
        <v>7171</v>
      </c>
      <c r="F27" s="114">
        <v>7283</v>
      </c>
      <c r="G27" s="114">
        <v>7148</v>
      </c>
      <c r="H27" s="140">
        <v>6972</v>
      </c>
      <c r="I27" s="115">
        <v>33</v>
      </c>
      <c r="J27" s="116">
        <v>0.47332185886402756</v>
      </c>
    </row>
    <row r="28" spans="1:10" s="110" customFormat="1" ht="13.5" customHeight="1" x14ac:dyDescent="0.2">
      <c r="A28" s="120"/>
      <c r="B28" s="119" t="s">
        <v>107</v>
      </c>
      <c r="C28" s="113">
        <v>58.86429032826355</v>
      </c>
      <c r="D28" s="115">
        <v>10024</v>
      </c>
      <c r="E28" s="114">
        <v>10505</v>
      </c>
      <c r="F28" s="114">
        <v>10734</v>
      </c>
      <c r="G28" s="114">
        <v>10720</v>
      </c>
      <c r="H28" s="140">
        <v>10441</v>
      </c>
      <c r="I28" s="115">
        <v>-417</v>
      </c>
      <c r="J28" s="116">
        <v>-3.993870318934968</v>
      </c>
    </row>
    <row r="29" spans="1:10" s="110" customFormat="1" ht="13.5" customHeight="1" x14ac:dyDescent="0.2">
      <c r="A29" s="118" t="s">
        <v>105</v>
      </c>
      <c r="B29" s="121" t="s">
        <v>108</v>
      </c>
      <c r="C29" s="113">
        <v>17.55828292912091</v>
      </c>
      <c r="D29" s="115">
        <v>2990</v>
      </c>
      <c r="E29" s="114">
        <v>3193</v>
      </c>
      <c r="F29" s="114">
        <v>3405</v>
      </c>
      <c r="G29" s="114">
        <v>3367</v>
      </c>
      <c r="H29" s="140">
        <v>3122</v>
      </c>
      <c r="I29" s="115">
        <v>-132</v>
      </c>
      <c r="J29" s="116">
        <v>-4.2280589365791164</v>
      </c>
    </row>
    <row r="30" spans="1:10" s="110" customFormat="1" ht="13.5" customHeight="1" x14ac:dyDescent="0.2">
      <c r="A30" s="118"/>
      <c r="B30" s="121" t="s">
        <v>109</v>
      </c>
      <c r="C30" s="113">
        <v>46.890598390980095</v>
      </c>
      <c r="D30" s="115">
        <v>7985</v>
      </c>
      <c r="E30" s="114">
        <v>8341</v>
      </c>
      <c r="F30" s="114">
        <v>8547</v>
      </c>
      <c r="G30" s="114">
        <v>8482</v>
      </c>
      <c r="H30" s="140">
        <v>8361</v>
      </c>
      <c r="I30" s="115">
        <v>-376</v>
      </c>
      <c r="J30" s="116">
        <v>-4.4970697285013754</v>
      </c>
    </row>
    <row r="31" spans="1:10" s="110" customFormat="1" ht="13.5" customHeight="1" x14ac:dyDescent="0.2">
      <c r="A31" s="118"/>
      <c r="B31" s="121" t="s">
        <v>110</v>
      </c>
      <c r="C31" s="113">
        <v>20.077514827646954</v>
      </c>
      <c r="D31" s="115">
        <v>3419</v>
      </c>
      <c r="E31" s="114">
        <v>3462</v>
      </c>
      <c r="F31" s="114">
        <v>3406</v>
      </c>
      <c r="G31" s="114">
        <v>3377</v>
      </c>
      <c r="H31" s="140">
        <v>3354</v>
      </c>
      <c r="I31" s="115">
        <v>65</v>
      </c>
      <c r="J31" s="116">
        <v>1.9379844961240309</v>
      </c>
    </row>
    <row r="32" spans="1:10" s="110" customFormat="1" ht="13.5" customHeight="1" x14ac:dyDescent="0.2">
      <c r="A32" s="120"/>
      <c r="B32" s="121" t="s">
        <v>111</v>
      </c>
      <c r="C32" s="113">
        <v>15.47360385225204</v>
      </c>
      <c r="D32" s="115">
        <v>2635</v>
      </c>
      <c r="E32" s="114">
        <v>2680</v>
      </c>
      <c r="F32" s="114">
        <v>2659</v>
      </c>
      <c r="G32" s="114">
        <v>2642</v>
      </c>
      <c r="H32" s="140">
        <v>2576</v>
      </c>
      <c r="I32" s="115">
        <v>59</v>
      </c>
      <c r="J32" s="116">
        <v>2.2903726708074532</v>
      </c>
    </row>
    <row r="33" spans="1:10" s="110" customFormat="1" ht="13.5" customHeight="1" x14ac:dyDescent="0.2">
      <c r="A33" s="120"/>
      <c r="B33" s="121" t="s">
        <v>112</v>
      </c>
      <c r="C33" s="113">
        <v>1.3506371483939164</v>
      </c>
      <c r="D33" s="115">
        <v>230</v>
      </c>
      <c r="E33" s="114">
        <v>231</v>
      </c>
      <c r="F33" s="114">
        <v>238</v>
      </c>
      <c r="G33" s="114">
        <v>223</v>
      </c>
      <c r="H33" s="140">
        <v>197</v>
      </c>
      <c r="I33" s="115">
        <v>33</v>
      </c>
      <c r="J33" s="116">
        <v>16.751269035532996</v>
      </c>
    </row>
    <row r="34" spans="1:10" s="110" customFormat="1" ht="13.5" customHeight="1" x14ac:dyDescent="0.2">
      <c r="A34" s="118" t="s">
        <v>113</v>
      </c>
      <c r="B34" s="122" t="s">
        <v>116</v>
      </c>
      <c r="C34" s="113">
        <v>86.458394503494034</v>
      </c>
      <c r="D34" s="115">
        <v>14723</v>
      </c>
      <c r="E34" s="114">
        <v>15297</v>
      </c>
      <c r="F34" s="114">
        <v>15582</v>
      </c>
      <c r="G34" s="114">
        <v>15471</v>
      </c>
      <c r="H34" s="140">
        <v>15080</v>
      </c>
      <c r="I34" s="115">
        <v>-357</v>
      </c>
      <c r="J34" s="116">
        <v>-2.3673740053050398</v>
      </c>
    </row>
    <row r="35" spans="1:10" s="110" customFormat="1" ht="13.5" customHeight="1" x14ac:dyDescent="0.2">
      <c r="A35" s="118"/>
      <c r="B35" s="119" t="s">
        <v>117</v>
      </c>
      <c r="C35" s="113">
        <v>13.259733395971578</v>
      </c>
      <c r="D35" s="115">
        <v>2258</v>
      </c>
      <c r="E35" s="114">
        <v>2332</v>
      </c>
      <c r="F35" s="114">
        <v>2389</v>
      </c>
      <c r="G35" s="114">
        <v>2349</v>
      </c>
      <c r="H35" s="140">
        <v>2286</v>
      </c>
      <c r="I35" s="115">
        <v>-28</v>
      </c>
      <c r="J35" s="116">
        <v>-1.2248468941382327</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10036</v>
      </c>
      <c r="E37" s="114">
        <v>10312</v>
      </c>
      <c r="F37" s="114">
        <v>10479</v>
      </c>
      <c r="G37" s="114">
        <v>10567</v>
      </c>
      <c r="H37" s="140">
        <v>10355</v>
      </c>
      <c r="I37" s="115">
        <v>-319</v>
      </c>
      <c r="J37" s="116">
        <v>-3.0806373732496377</v>
      </c>
    </row>
    <row r="38" spans="1:10" s="110" customFormat="1" ht="13.5" customHeight="1" x14ac:dyDescent="0.2">
      <c r="A38" s="118" t="s">
        <v>105</v>
      </c>
      <c r="B38" s="119" t="s">
        <v>106</v>
      </c>
      <c r="C38" s="113">
        <v>38.909924272618575</v>
      </c>
      <c r="D38" s="115">
        <v>3905</v>
      </c>
      <c r="E38" s="114">
        <v>3927</v>
      </c>
      <c r="F38" s="114">
        <v>3957</v>
      </c>
      <c r="G38" s="114">
        <v>3985</v>
      </c>
      <c r="H38" s="140">
        <v>3891</v>
      </c>
      <c r="I38" s="115">
        <v>14</v>
      </c>
      <c r="J38" s="116">
        <v>0.35980467746080697</v>
      </c>
    </row>
    <row r="39" spans="1:10" s="110" customFormat="1" ht="13.5" customHeight="1" x14ac:dyDescent="0.2">
      <c r="A39" s="120"/>
      <c r="B39" s="119" t="s">
        <v>107</v>
      </c>
      <c r="C39" s="113">
        <v>61.090075727381425</v>
      </c>
      <c r="D39" s="115">
        <v>6131</v>
      </c>
      <c r="E39" s="114">
        <v>6385</v>
      </c>
      <c r="F39" s="114">
        <v>6522</v>
      </c>
      <c r="G39" s="114">
        <v>6582</v>
      </c>
      <c r="H39" s="140">
        <v>6464</v>
      </c>
      <c r="I39" s="115">
        <v>-333</v>
      </c>
      <c r="J39" s="116">
        <v>-5.1516089108910892</v>
      </c>
    </row>
    <row r="40" spans="1:10" s="110" customFormat="1" ht="13.5" customHeight="1" x14ac:dyDescent="0.2">
      <c r="A40" s="118" t="s">
        <v>105</v>
      </c>
      <c r="B40" s="121" t="s">
        <v>108</v>
      </c>
      <c r="C40" s="113">
        <v>22.239936229573534</v>
      </c>
      <c r="D40" s="115">
        <v>2232</v>
      </c>
      <c r="E40" s="114">
        <v>2330</v>
      </c>
      <c r="F40" s="114">
        <v>2442</v>
      </c>
      <c r="G40" s="114">
        <v>2507</v>
      </c>
      <c r="H40" s="140">
        <v>2328</v>
      </c>
      <c r="I40" s="115">
        <v>-96</v>
      </c>
      <c r="J40" s="116">
        <v>-4.1237113402061851</v>
      </c>
    </row>
    <row r="41" spans="1:10" s="110" customFormat="1" ht="13.5" customHeight="1" x14ac:dyDescent="0.2">
      <c r="A41" s="118"/>
      <c r="B41" s="121" t="s">
        <v>109</v>
      </c>
      <c r="C41" s="113">
        <v>31.695894778796333</v>
      </c>
      <c r="D41" s="115">
        <v>3181</v>
      </c>
      <c r="E41" s="114">
        <v>3283</v>
      </c>
      <c r="F41" s="114">
        <v>3390</v>
      </c>
      <c r="G41" s="114">
        <v>3413</v>
      </c>
      <c r="H41" s="140">
        <v>3429</v>
      </c>
      <c r="I41" s="115">
        <v>-248</v>
      </c>
      <c r="J41" s="116">
        <v>-7.232429279673374</v>
      </c>
    </row>
    <row r="42" spans="1:10" s="110" customFormat="1" ht="13.5" customHeight="1" x14ac:dyDescent="0.2">
      <c r="A42" s="118"/>
      <c r="B42" s="121" t="s">
        <v>110</v>
      </c>
      <c r="C42" s="113">
        <v>20.585890793144678</v>
      </c>
      <c r="D42" s="115">
        <v>2066</v>
      </c>
      <c r="E42" s="114">
        <v>2094</v>
      </c>
      <c r="F42" s="114">
        <v>2065</v>
      </c>
      <c r="G42" s="114">
        <v>2078</v>
      </c>
      <c r="H42" s="140">
        <v>2096</v>
      </c>
      <c r="I42" s="115">
        <v>-30</v>
      </c>
      <c r="J42" s="116">
        <v>-1.4312977099236641</v>
      </c>
    </row>
    <row r="43" spans="1:10" s="110" customFormat="1" ht="13.5" customHeight="1" x14ac:dyDescent="0.2">
      <c r="A43" s="120"/>
      <c r="B43" s="121" t="s">
        <v>111</v>
      </c>
      <c r="C43" s="113">
        <v>25.478278198485452</v>
      </c>
      <c r="D43" s="115">
        <v>2557</v>
      </c>
      <c r="E43" s="114">
        <v>2605</v>
      </c>
      <c r="F43" s="114">
        <v>2582</v>
      </c>
      <c r="G43" s="114">
        <v>2569</v>
      </c>
      <c r="H43" s="140">
        <v>2502</v>
      </c>
      <c r="I43" s="115">
        <v>55</v>
      </c>
      <c r="J43" s="116">
        <v>2.1982414068745002</v>
      </c>
    </row>
    <row r="44" spans="1:10" s="110" customFormat="1" ht="13.5" customHeight="1" x14ac:dyDescent="0.2">
      <c r="A44" s="120"/>
      <c r="B44" s="121" t="s">
        <v>112</v>
      </c>
      <c r="C44" s="113">
        <v>2.0625747309685134</v>
      </c>
      <c r="D44" s="115">
        <v>207</v>
      </c>
      <c r="E44" s="114">
        <v>211</v>
      </c>
      <c r="F44" s="114">
        <v>217</v>
      </c>
      <c r="G44" s="114">
        <v>203</v>
      </c>
      <c r="H44" s="140">
        <v>172</v>
      </c>
      <c r="I44" s="115">
        <v>35</v>
      </c>
      <c r="J44" s="116">
        <v>20.348837209302324</v>
      </c>
    </row>
    <row r="45" spans="1:10" s="110" customFormat="1" ht="13.5" customHeight="1" x14ac:dyDescent="0.2">
      <c r="A45" s="118" t="s">
        <v>113</v>
      </c>
      <c r="B45" s="122" t="s">
        <v>116</v>
      </c>
      <c r="C45" s="113">
        <v>87.893583100836992</v>
      </c>
      <c r="D45" s="115">
        <v>8821</v>
      </c>
      <c r="E45" s="114">
        <v>9066</v>
      </c>
      <c r="F45" s="114">
        <v>9217</v>
      </c>
      <c r="G45" s="114">
        <v>9271</v>
      </c>
      <c r="H45" s="140">
        <v>9070</v>
      </c>
      <c r="I45" s="115">
        <v>-249</v>
      </c>
      <c r="J45" s="116">
        <v>-2.745314222712238</v>
      </c>
    </row>
    <row r="46" spans="1:10" s="110" customFormat="1" ht="13.5" customHeight="1" x14ac:dyDescent="0.2">
      <c r="A46" s="118"/>
      <c r="B46" s="119" t="s">
        <v>117</v>
      </c>
      <c r="C46" s="113">
        <v>11.648066958947789</v>
      </c>
      <c r="D46" s="115">
        <v>1169</v>
      </c>
      <c r="E46" s="114">
        <v>1201</v>
      </c>
      <c r="F46" s="114">
        <v>1218</v>
      </c>
      <c r="G46" s="114">
        <v>1250</v>
      </c>
      <c r="H46" s="140">
        <v>1240</v>
      </c>
      <c r="I46" s="115">
        <v>-71</v>
      </c>
      <c r="J46" s="116">
        <v>-5.725806451612903</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6993</v>
      </c>
      <c r="E48" s="114">
        <v>7364</v>
      </c>
      <c r="F48" s="114">
        <v>7538</v>
      </c>
      <c r="G48" s="114">
        <v>7301</v>
      </c>
      <c r="H48" s="140">
        <v>7058</v>
      </c>
      <c r="I48" s="115">
        <v>-65</v>
      </c>
      <c r="J48" s="116">
        <v>-0.92094077642391614</v>
      </c>
    </row>
    <row r="49" spans="1:12" s="110" customFormat="1" ht="13.5" customHeight="1" x14ac:dyDescent="0.2">
      <c r="A49" s="118" t="s">
        <v>105</v>
      </c>
      <c r="B49" s="119" t="s">
        <v>106</v>
      </c>
      <c r="C49" s="113">
        <v>44.330044330044331</v>
      </c>
      <c r="D49" s="115">
        <v>3100</v>
      </c>
      <c r="E49" s="114">
        <v>3244</v>
      </c>
      <c r="F49" s="114">
        <v>3326</v>
      </c>
      <c r="G49" s="114">
        <v>3163</v>
      </c>
      <c r="H49" s="140">
        <v>3081</v>
      </c>
      <c r="I49" s="115">
        <v>19</v>
      </c>
      <c r="J49" s="116">
        <v>0.61668289516390784</v>
      </c>
    </row>
    <row r="50" spans="1:12" s="110" customFormat="1" ht="13.5" customHeight="1" x14ac:dyDescent="0.2">
      <c r="A50" s="120"/>
      <c r="B50" s="119" t="s">
        <v>107</v>
      </c>
      <c r="C50" s="113">
        <v>55.669955669955669</v>
      </c>
      <c r="D50" s="115">
        <v>3893</v>
      </c>
      <c r="E50" s="114">
        <v>4120</v>
      </c>
      <c r="F50" s="114">
        <v>4212</v>
      </c>
      <c r="G50" s="114">
        <v>4138</v>
      </c>
      <c r="H50" s="140">
        <v>3977</v>
      </c>
      <c r="I50" s="115">
        <v>-84</v>
      </c>
      <c r="J50" s="116">
        <v>-2.1121448327885339</v>
      </c>
    </row>
    <row r="51" spans="1:12" s="110" customFormat="1" ht="13.5" customHeight="1" x14ac:dyDescent="0.2">
      <c r="A51" s="118" t="s">
        <v>105</v>
      </c>
      <c r="B51" s="121" t="s">
        <v>108</v>
      </c>
      <c r="C51" s="113">
        <v>10.839410839410839</v>
      </c>
      <c r="D51" s="115">
        <v>758</v>
      </c>
      <c r="E51" s="114">
        <v>863</v>
      </c>
      <c r="F51" s="114">
        <v>963</v>
      </c>
      <c r="G51" s="114">
        <v>860</v>
      </c>
      <c r="H51" s="140">
        <v>794</v>
      </c>
      <c r="I51" s="115">
        <v>-36</v>
      </c>
      <c r="J51" s="116">
        <v>-4.5340050377833752</v>
      </c>
    </row>
    <row r="52" spans="1:12" s="110" customFormat="1" ht="13.5" customHeight="1" x14ac:dyDescent="0.2">
      <c r="A52" s="118"/>
      <c r="B52" s="121" t="s">
        <v>109</v>
      </c>
      <c r="C52" s="113">
        <v>68.697268697268697</v>
      </c>
      <c r="D52" s="115">
        <v>4804</v>
      </c>
      <c r="E52" s="114">
        <v>5058</v>
      </c>
      <c r="F52" s="114">
        <v>5157</v>
      </c>
      <c r="G52" s="114">
        <v>5069</v>
      </c>
      <c r="H52" s="140">
        <v>4932</v>
      </c>
      <c r="I52" s="115">
        <v>-128</v>
      </c>
      <c r="J52" s="116">
        <v>-2.5952960259529601</v>
      </c>
    </row>
    <row r="53" spans="1:12" s="110" customFormat="1" ht="13.5" customHeight="1" x14ac:dyDescent="0.2">
      <c r="A53" s="118"/>
      <c r="B53" s="121" t="s">
        <v>110</v>
      </c>
      <c r="C53" s="113">
        <v>19.347919347919348</v>
      </c>
      <c r="D53" s="115">
        <v>1353</v>
      </c>
      <c r="E53" s="114">
        <v>1368</v>
      </c>
      <c r="F53" s="114">
        <v>1341</v>
      </c>
      <c r="G53" s="114">
        <v>1299</v>
      </c>
      <c r="H53" s="140">
        <v>1258</v>
      </c>
      <c r="I53" s="115">
        <v>95</v>
      </c>
      <c r="J53" s="116">
        <v>7.5516693163751984</v>
      </c>
    </row>
    <row r="54" spans="1:12" s="110" customFormat="1" ht="13.5" customHeight="1" x14ac:dyDescent="0.2">
      <c r="A54" s="120"/>
      <c r="B54" s="121" t="s">
        <v>111</v>
      </c>
      <c r="C54" s="113">
        <v>1.1154011154011154</v>
      </c>
      <c r="D54" s="115">
        <v>78</v>
      </c>
      <c r="E54" s="114">
        <v>75</v>
      </c>
      <c r="F54" s="114">
        <v>77</v>
      </c>
      <c r="G54" s="114">
        <v>73</v>
      </c>
      <c r="H54" s="140">
        <v>74</v>
      </c>
      <c r="I54" s="115">
        <v>4</v>
      </c>
      <c r="J54" s="116">
        <v>5.4054054054054053</v>
      </c>
    </row>
    <row r="55" spans="1:12" s="110" customFormat="1" ht="13.5" customHeight="1" x14ac:dyDescent="0.2">
      <c r="A55" s="120"/>
      <c r="B55" s="121" t="s">
        <v>112</v>
      </c>
      <c r="C55" s="113">
        <v>0.32890032890032889</v>
      </c>
      <c r="D55" s="115">
        <v>23</v>
      </c>
      <c r="E55" s="114">
        <v>20</v>
      </c>
      <c r="F55" s="114">
        <v>21</v>
      </c>
      <c r="G55" s="114">
        <v>20</v>
      </c>
      <c r="H55" s="140">
        <v>25</v>
      </c>
      <c r="I55" s="115">
        <v>-2</v>
      </c>
      <c r="J55" s="116">
        <v>-8</v>
      </c>
    </row>
    <row r="56" spans="1:12" s="110" customFormat="1" ht="13.5" customHeight="1" x14ac:dyDescent="0.2">
      <c r="A56" s="118" t="s">
        <v>113</v>
      </c>
      <c r="B56" s="122" t="s">
        <v>116</v>
      </c>
      <c r="C56" s="113">
        <v>84.398684398684395</v>
      </c>
      <c r="D56" s="115">
        <v>5902</v>
      </c>
      <c r="E56" s="114">
        <v>6231</v>
      </c>
      <c r="F56" s="114">
        <v>6365</v>
      </c>
      <c r="G56" s="114">
        <v>6200</v>
      </c>
      <c r="H56" s="140">
        <v>6010</v>
      </c>
      <c r="I56" s="115">
        <v>-108</v>
      </c>
      <c r="J56" s="116">
        <v>-1.7970049916805324</v>
      </c>
    </row>
    <row r="57" spans="1:12" s="110" customFormat="1" ht="13.5" customHeight="1" x14ac:dyDescent="0.2">
      <c r="A57" s="142"/>
      <c r="B57" s="124" t="s">
        <v>117</v>
      </c>
      <c r="C57" s="125">
        <v>15.572715572715573</v>
      </c>
      <c r="D57" s="143">
        <v>1089</v>
      </c>
      <c r="E57" s="144">
        <v>1131</v>
      </c>
      <c r="F57" s="144">
        <v>1171</v>
      </c>
      <c r="G57" s="144">
        <v>1099</v>
      </c>
      <c r="H57" s="145">
        <v>1046</v>
      </c>
      <c r="I57" s="143">
        <v>43</v>
      </c>
      <c r="J57" s="146">
        <v>4.1108986615678775</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2" t="s">
        <v>516</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5" t="s">
        <v>57</v>
      </c>
      <c r="B6" s="595"/>
      <c r="C6" s="167"/>
      <c r="D6" s="596" t="s">
        <v>127</v>
      </c>
      <c r="E6" s="596"/>
      <c r="F6" s="596"/>
      <c r="G6" s="596"/>
      <c r="H6" s="596"/>
      <c r="I6" s="596"/>
      <c r="J6" s="160"/>
      <c r="K6" s="161"/>
    </row>
    <row r="7" spans="1:11" s="94" customFormat="1" ht="24.95" customHeight="1" x14ac:dyDescent="0.2">
      <c r="A7" s="168"/>
      <c r="B7" s="169"/>
      <c r="C7" s="170"/>
      <c r="D7" s="594" t="s">
        <v>66</v>
      </c>
      <c r="E7" s="594"/>
      <c r="F7" s="594"/>
      <c r="G7" s="594" t="s">
        <v>128</v>
      </c>
      <c r="H7" s="594"/>
      <c r="I7" s="594"/>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600" t="s">
        <v>13</v>
      </c>
      <c r="B15" s="572"/>
      <c r="C15" s="572"/>
      <c r="D15" s="572"/>
      <c r="E15" s="572"/>
      <c r="F15" s="572"/>
      <c r="G15" s="572"/>
      <c r="H15" s="572"/>
      <c r="I15" s="601"/>
      <c r="J15" s="188"/>
      <c r="K15" s="161"/>
    </row>
    <row r="16" spans="1:11" s="192" customFormat="1" ht="24.95" customHeight="1" x14ac:dyDescent="0.2">
      <c r="A16" s="602" t="s">
        <v>104</v>
      </c>
      <c r="B16" s="603"/>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8" t="s">
        <v>139</v>
      </c>
      <c r="C20" s="598"/>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8" t="s">
        <v>143</v>
      </c>
      <c r="C22" s="598"/>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8" t="s">
        <v>155</v>
      </c>
      <c r="C28" s="598"/>
      <c r="D28" s="196"/>
      <c r="E28" s="196"/>
      <c r="F28" s="196"/>
      <c r="G28" s="196"/>
      <c r="H28" s="196"/>
      <c r="I28" s="197"/>
    </row>
    <row r="29" spans="1:9" s="198" customFormat="1" ht="24.95" customHeight="1" x14ac:dyDescent="0.2">
      <c r="A29" s="193" t="s">
        <v>156</v>
      </c>
      <c r="B29" s="598" t="s">
        <v>157</v>
      </c>
      <c r="C29" s="598"/>
      <c r="D29" s="196"/>
      <c r="E29" s="196"/>
      <c r="F29" s="196"/>
      <c r="G29" s="196"/>
      <c r="H29" s="196"/>
      <c r="I29" s="197"/>
    </row>
    <row r="30" spans="1:9" s="198" customFormat="1" ht="24.95" customHeight="1" x14ac:dyDescent="0.2">
      <c r="A30" s="201" t="s">
        <v>158</v>
      </c>
      <c r="B30" s="597" t="s">
        <v>159</v>
      </c>
      <c r="C30" s="597"/>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8" t="s">
        <v>162</v>
      </c>
      <c r="C32" s="598"/>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8" t="s">
        <v>168</v>
      </c>
      <c r="C36" s="598"/>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9" t="s">
        <v>175</v>
      </c>
      <c r="B44" s="599"/>
      <c r="C44" s="599"/>
      <c r="D44" s="599"/>
      <c r="E44" s="599"/>
      <c r="F44" s="599"/>
      <c r="G44" s="599"/>
      <c r="H44" s="599"/>
      <c r="I44" s="599"/>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B30:C30"/>
    <mergeCell ref="B32:C32"/>
    <mergeCell ref="B36:C36"/>
    <mergeCell ref="A44:I44"/>
    <mergeCell ref="A15:I15"/>
    <mergeCell ref="A16:B16"/>
    <mergeCell ref="B20:C20"/>
    <mergeCell ref="B22:C22"/>
    <mergeCell ref="B28:C28"/>
    <mergeCell ref="B29:C29"/>
    <mergeCell ref="D7:F7"/>
    <mergeCell ref="G7:I7"/>
    <mergeCell ref="A3:I3"/>
    <mergeCell ref="A4:I4"/>
    <mergeCell ref="A5:D5"/>
    <mergeCell ref="A6:B6"/>
    <mergeCell ref="D6:I6"/>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92" t="s">
        <v>97</v>
      </c>
      <c r="E8" s="592" t="s">
        <v>98</v>
      </c>
      <c r="F8" s="592" t="s">
        <v>99</v>
      </c>
      <c r="G8" s="592" t="s">
        <v>100</v>
      </c>
      <c r="H8" s="592" t="s">
        <v>101</v>
      </c>
      <c r="I8" s="590"/>
      <c r="J8" s="591"/>
    </row>
    <row r="9" spans="1:15" ht="12" customHeight="1" x14ac:dyDescent="0.2">
      <c r="A9" s="578"/>
      <c r="B9" s="579"/>
      <c r="C9" s="583"/>
      <c r="D9" s="593"/>
      <c r="E9" s="593"/>
      <c r="F9" s="593"/>
      <c r="G9" s="593"/>
      <c r="H9" s="593"/>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58242</v>
      </c>
      <c r="E12" s="236">
        <v>58005</v>
      </c>
      <c r="F12" s="114">
        <v>58501</v>
      </c>
      <c r="G12" s="114">
        <v>57507</v>
      </c>
      <c r="H12" s="140">
        <v>57038</v>
      </c>
      <c r="I12" s="115">
        <v>1204</v>
      </c>
      <c r="J12" s="116">
        <v>2.1108734527858619</v>
      </c>
    </row>
    <row r="13" spans="1:15" s="110" customFormat="1" ht="12" customHeight="1" x14ac:dyDescent="0.2">
      <c r="A13" s="118" t="s">
        <v>105</v>
      </c>
      <c r="B13" s="119" t="s">
        <v>106</v>
      </c>
      <c r="C13" s="113">
        <v>51.948765495690395</v>
      </c>
      <c r="D13" s="115">
        <v>30256</v>
      </c>
      <c r="E13" s="114">
        <v>29897</v>
      </c>
      <c r="F13" s="114">
        <v>30243</v>
      </c>
      <c r="G13" s="114">
        <v>29721</v>
      </c>
      <c r="H13" s="140">
        <v>29270</v>
      </c>
      <c r="I13" s="115">
        <v>986</v>
      </c>
      <c r="J13" s="116">
        <v>3.368636829518278</v>
      </c>
    </row>
    <row r="14" spans="1:15" s="110" customFormat="1" ht="12" customHeight="1" x14ac:dyDescent="0.2">
      <c r="A14" s="118"/>
      <c r="B14" s="119" t="s">
        <v>107</v>
      </c>
      <c r="C14" s="113">
        <v>48.051234504309605</v>
      </c>
      <c r="D14" s="115">
        <v>27986</v>
      </c>
      <c r="E14" s="114">
        <v>28108</v>
      </c>
      <c r="F14" s="114">
        <v>28258</v>
      </c>
      <c r="G14" s="114">
        <v>27786</v>
      </c>
      <c r="H14" s="140">
        <v>27768</v>
      </c>
      <c r="I14" s="115">
        <v>218</v>
      </c>
      <c r="J14" s="116">
        <v>0.78507634687409966</v>
      </c>
    </row>
    <row r="15" spans="1:15" s="110" customFormat="1" ht="12" customHeight="1" x14ac:dyDescent="0.2">
      <c r="A15" s="118" t="s">
        <v>105</v>
      </c>
      <c r="B15" s="121" t="s">
        <v>108</v>
      </c>
      <c r="C15" s="113">
        <v>9.4914322997149831</v>
      </c>
      <c r="D15" s="115">
        <v>5528</v>
      </c>
      <c r="E15" s="114">
        <v>5666</v>
      </c>
      <c r="F15" s="114">
        <v>5958</v>
      </c>
      <c r="G15" s="114">
        <v>5377</v>
      </c>
      <c r="H15" s="140">
        <v>5563</v>
      </c>
      <c r="I15" s="115">
        <v>-35</v>
      </c>
      <c r="J15" s="116">
        <v>-0.62915692971418302</v>
      </c>
    </row>
    <row r="16" spans="1:15" s="110" customFormat="1" ht="12" customHeight="1" x14ac:dyDescent="0.2">
      <c r="A16" s="118"/>
      <c r="B16" s="121" t="s">
        <v>109</v>
      </c>
      <c r="C16" s="113">
        <v>69.477353112873871</v>
      </c>
      <c r="D16" s="115">
        <v>40465</v>
      </c>
      <c r="E16" s="114">
        <v>40196</v>
      </c>
      <c r="F16" s="114">
        <v>40498</v>
      </c>
      <c r="G16" s="114">
        <v>40308</v>
      </c>
      <c r="H16" s="140">
        <v>39930</v>
      </c>
      <c r="I16" s="115">
        <v>535</v>
      </c>
      <c r="J16" s="116">
        <v>1.3398447282744803</v>
      </c>
    </row>
    <row r="17" spans="1:10" s="110" customFormat="1" ht="12" customHeight="1" x14ac:dyDescent="0.2">
      <c r="A17" s="118"/>
      <c r="B17" s="121" t="s">
        <v>110</v>
      </c>
      <c r="C17" s="113">
        <v>19.923766354177399</v>
      </c>
      <c r="D17" s="115">
        <v>11604</v>
      </c>
      <c r="E17" s="114">
        <v>11471</v>
      </c>
      <c r="F17" s="114">
        <v>11404</v>
      </c>
      <c r="G17" s="114">
        <v>11180</v>
      </c>
      <c r="H17" s="140">
        <v>10926</v>
      </c>
      <c r="I17" s="115">
        <v>678</v>
      </c>
      <c r="J17" s="116">
        <v>6.2053816584294346</v>
      </c>
    </row>
    <row r="18" spans="1:10" s="110" customFormat="1" ht="12" customHeight="1" x14ac:dyDescent="0.2">
      <c r="A18" s="120"/>
      <c r="B18" s="121" t="s">
        <v>111</v>
      </c>
      <c r="C18" s="113">
        <v>1.1074482332337487</v>
      </c>
      <c r="D18" s="115">
        <v>645</v>
      </c>
      <c r="E18" s="114">
        <v>672</v>
      </c>
      <c r="F18" s="114">
        <v>641</v>
      </c>
      <c r="G18" s="114">
        <v>642</v>
      </c>
      <c r="H18" s="140">
        <v>619</v>
      </c>
      <c r="I18" s="115">
        <v>26</v>
      </c>
      <c r="J18" s="116">
        <v>4.2003231017770597</v>
      </c>
    </row>
    <row r="19" spans="1:10" s="110" customFormat="1" ht="12" customHeight="1" x14ac:dyDescent="0.2">
      <c r="A19" s="120"/>
      <c r="B19" s="121" t="s">
        <v>112</v>
      </c>
      <c r="C19" s="113">
        <v>0.29016860684729234</v>
      </c>
      <c r="D19" s="115">
        <v>169</v>
      </c>
      <c r="E19" s="114">
        <v>176</v>
      </c>
      <c r="F19" s="114">
        <v>174</v>
      </c>
      <c r="G19" s="114">
        <v>166</v>
      </c>
      <c r="H19" s="140">
        <v>160</v>
      </c>
      <c r="I19" s="115">
        <v>9</v>
      </c>
      <c r="J19" s="116">
        <v>5.625</v>
      </c>
    </row>
    <row r="20" spans="1:10" s="110" customFormat="1" ht="12" customHeight="1" x14ac:dyDescent="0.2">
      <c r="A20" s="118" t="s">
        <v>113</v>
      </c>
      <c r="B20" s="119" t="s">
        <v>181</v>
      </c>
      <c r="C20" s="113">
        <v>69.999313210398</v>
      </c>
      <c r="D20" s="115">
        <v>40769</v>
      </c>
      <c r="E20" s="114">
        <v>40301</v>
      </c>
      <c r="F20" s="114">
        <v>40874</v>
      </c>
      <c r="G20" s="114">
        <v>40084</v>
      </c>
      <c r="H20" s="140">
        <v>39864</v>
      </c>
      <c r="I20" s="115">
        <v>905</v>
      </c>
      <c r="J20" s="116">
        <v>2.2702187437286776</v>
      </c>
    </row>
    <row r="21" spans="1:10" s="110" customFormat="1" ht="12" customHeight="1" x14ac:dyDescent="0.2">
      <c r="A21" s="118"/>
      <c r="B21" s="119" t="s">
        <v>182</v>
      </c>
      <c r="C21" s="113">
        <v>30.000686789602007</v>
      </c>
      <c r="D21" s="115">
        <v>17473</v>
      </c>
      <c r="E21" s="114">
        <v>17704</v>
      </c>
      <c r="F21" s="114">
        <v>17627</v>
      </c>
      <c r="G21" s="114">
        <v>17423</v>
      </c>
      <c r="H21" s="140">
        <v>17174</v>
      </c>
      <c r="I21" s="115">
        <v>299</v>
      </c>
      <c r="J21" s="116">
        <v>1.7410038430185164</v>
      </c>
    </row>
    <row r="22" spans="1:10" s="110" customFormat="1" ht="12" customHeight="1" x14ac:dyDescent="0.2">
      <c r="A22" s="118" t="s">
        <v>113</v>
      </c>
      <c r="B22" s="119" t="s">
        <v>116</v>
      </c>
      <c r="C22" s="113">
        <v>85.349060815219261</v>
      </c>
      <c r="D22" s="115">
        <v>49709</v>
      </c>
      <c r="E22" s="114">
        <v>50018</v>
      </c>
      <c r="F22" s="114">
        <v>50318</v>
      </c>
      <c r="G22" s="114">
        <v>49521</v>
      </c>
      <c r="H22" s="140">
        <v>49513</v>
      </c>
      <c r="I22" s="115">
        <v>196</v>
      </c>
      <c r="J22" s="116">
        <v>0.39585563387393208</v>
      </c>
    </row>
    <row r="23" spans="1:10" s="110" customFormat="1" ht="12" customHeight="1" x14ac:dyDescent="0.2">
      <c r="A23" s="118"/>
      <c r="B23" s="119" t="s">
        <v>117</v>
      </c>
      <c r="C23" s="113">
        <v>14.568524432540091</v>
      </c>
      <c r="D23" s="115">
        <v>8485</v>
      </c>
      <c r="E23" s="114">
        <v>7945</v>
      </c>
      <c r="F23" s="114">
        <v>8141</v>
      </c>
      <c r="G23" s="114">
        <v>7937</v>
      </c>
      <c r="H23" s="140">
        <v>7474</v>
      </c>
      <c r="I23" s="115">
        <v>1011</v>
      </c>
      <c r="J23" s="116">
        <v>13.526893229863527</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1441449</v>
      </c>
      <c r="E25" s="236">
        <v>1446650</v>
      </c>
      <c r="F25" s="236">
        <v>1462132</v>
      </c>
      <c r="G25" s="236">
        <v>1435337</v>
      </c>
      <c r="H25" s="241">
        <v>1430873</v>
      </c>
      <c r="I25" s="235">
        <v>10576</v>
      </c>
      <c r="J25" s="116">
        <v>0.73912918896366064</v>
      </c>
    </row>
    <row r="26" spans="1:10" s="110" customFormat="1" ht="12" customHeight="1" x14ac:dyDescent="0.2">
      <c r="A26" s="118" t="s">
        <v>105</v>
      </c>
      <c r="B26" s="119" t="s">
        <v>106</v>
      </c>
      <c r="C26" s="113">
        <v>53.286172455633185</v>
      </c>
      <c r="D26" s="115">
        <v>768093</v>
      </c>
      <c r="E26" s="114">
        <v>770050</v>
      </c>
      <c r="F26" s="114">
        <v>783014</v>
      </c>
      <c r="G26" s="114">
        <v>768712</v>
      </c>
      <c r="H26" s="140">
        <v>765019</v>
      </c>
      <c r="I26" s="115">
        <v>3074</v>
      </c>
      <c r="J26" s="116">
        <v>0.401820085514216</v>
      </c>
    </row>
    <row r="27" spans="1:10" s="110" customFormat="1" ht="12" customHeight="1" x14ac:dyDescent="0.2">
      <c r="A27" s="118"/>
      <c r="B27" s="119" t="s">
        <v>107</v>
      </c>
      <c r="C27" s="113">
        <v>46.713827544366815</v>
      </c>
      <c r="D27" s="115">
        <v>673356</v>
      </c>
      <c r="E27" s="114">
        <v>676600</v>
      </c>
      <c r="F27" s="114">
        <v>679118</v>
      </c>
      <c r="G27" s="114">
        <v>666625</v>
      </c>
      <c r="H27" s="140">
        <v>665854</v>
      </c>
      <c r="I27" s="115">
        <v>7502</v>
      </c>
      <c r="J27" s="116">
        <v>1.1266734148927542</v>
      </c>
    </row>
    <row r="28" spans="1:10" s="110" customFormat="1" ht="12" customHeight="1" x14ac:dyDescent="0.2">
      <c r="A28" s="118" t="s">
        <v>105</v>
      </c>
      <c r="B28" s="121" t="s">
        <v>108</v>
      </c>
      <c r="C28" s="113">
        <v>10.893205378754296</v>
      </c>
      <c r="D28" s="115">
        <v>157020</v>
      </c>
      <c r="E28" s="114">
        <v>163368</v>
      </c>
      <c r="F28" s="114">
        <v>168885</v>
      </c>
      <c r="G28" s="114">
        <v>152793</v>
      </c>
      <c r="H28" s="140">
        <v>156772</v>
      </c>
      <c r="I28" s="115">
        <v>248</v>
      </c>
      <c r="J28" s="116">
        <v>0.15819151379072793</v>
      </c>
    </row>
    <row r="29" spans="1:10" s="110" customFormat="1" ht="12" customHeight="1" x14ac:dyDescent="0.2">
      <c r="A29" s="118"/>
      <c r="B29" s="121" t="s">
        <v>109</v>
      </c>
      <c r="C29" s="113">
        <v>66.484835745142561</v>
      </c>
      <c r="D29" s="115">
        <v>958345</v>
      </c>
      <c r="E29" s="114">
        <v>959647</v>
      </c>
      <c r="F29" s="114">
        <v>970564</v>
      </c>
      <c r="G29" s="114">
        <v>964956</v>
      </c>
      <c r="H29" s="140">
        <v>961883</v>
      </c>
      <c r="I29" s="115">
        <v>-3538</v>
      </c>
      <c r="J29" s="116">
        <v>-0.36782020266498111</v>
      </c>
    </row>
    <row r="30" spans="1:10" s="110" customFormat="1" ht="12" customHeight="1" x14ac:dyDescent="0.2">
      <c r="A30" s="118"/>
      <c r="B30" s="121" t="s">
        <v>110</v>
      </c>
      <c r="C30" s="113">
        <v>21.377516651647056</v>
      </c>
      <c r="D30" s="115">
        <v>308146</v>
      </c>
      <c r="E30" s="114">
        <v>305536</v>
      </c>
      <c r="F30" s="114">
        <v>304827</v>
      </c>
      <c r="G30" s="114">
        <v>300283</v>
      </c>
      <c r="H30" s="140">
        <v>295530</v>
      </c>
      <c r="I30" s="115">
        <v>12616</v>
      </c>
      <c r="J30" s="116">
        <v>4.2689405474909483</v>
      </c>
    </row>
    <row r="31" spans="1:10" s="110" customFormat="1" ht="12" customHeight="1" x14ac:dyDescent="0.2">
      <c r="A31" s="120"/>
      <c r="B31" s="121" t="s">
        <v>111</v>
      </c>
      <c r="C31" s="113">
        <v>1.2444422244560855</v>
      </c>
      <c r="D31" s="115">
        <v>17938</v>
      </c>
      <c r="E31" s="114">
        <v>18099</v>
      </c>
      <c r="F31" s="114">
        <v>17856</v>
      </c>
      <c r="G31" s="114">
        <v>17305</v>
      </c>
      <c r="H31" s="140">
        <v>16688</v>
      </c>
      <c r="I31" s="115">
        <v>1250</v>
      </c>
      <c r="J31" s="116">
        <v>7.4904122722914668</v>
      </c>
    </row>
    <row r="32" spans="1:10" s="110" customFormat="1" ht="12" customHeight="1" x14ac:dyDescent="0.2">
      <c r="A32" s="120"/>
      <c r="B32" s="121" t="s">
        <v>112</v>
      </c>
      <c r="C32" s="113">
        <v>0.35027253825837751</v>
      </c>
      <c r="D32" s="115">
        <v>5049</v>
      </c>
      <c r="E32" s="114">
        <v>4922</v>
      </c>
      <c r="F32" s="114">
        <v>5056</v>
      </c>
      <c r="G32" s="114">
        <v>4447</v>
      </c>
      <c r="H32" s="140">
        <v>4195</v>
      </c>
      <c r="I32" s="115">
        <v>854</v>
      </c>
      <c r="J32" s="116">
        <v>20.357568533969012</v>
      </c>
    </row>
    <row r="33" spans="1:10" s="110" customFormat="1" ht="12" customHeight="1" x14ac:dyDescent="0.2">
      <c r="A33" s="118" t="s">
        <v>113</v>
      </c>
      <c r="B33" s="119" t="s">
        <v>181</v>
      </c>
      <c r="C33" s="113">
        <v>70.348794858506963</v>
      </c>
      <c r="D33" s="115">
        <v>1014042</v>
      </c>
      <c r="E33" s="114">
        <v>1018598</v>
      </c>
      <c r="F33" s="114">
        <v>1035340</v>
      </c>
      <c r="G33" s="114">
        <v>1013339</v>
      </c>
      <c r="H33" s="140">
        <v>1013621</v>
      </c>
      <c r="I33" s="115">
        <v>421</v>
      </c>
      <c r="J33" s="116">
        <v>4.1534261819753143E-2</v>
      </c>
    </row>
    <row r="34" spans="1:10" s="110" customFormat="1" ht="12" customHeight="1" x14ac:dyDescent="0.2">
      <c r="A34" s="118"/>
      <c r="B34" s="119" t="s">
        <v>182</v>
      </c>
      <c r="C34" s="113">
        <v>29.65120514149304</v>
      </c>
      <c r="D34" s="115">
        <v>427407</v>
      </c>
      <c r="E34" s="114">
        <v>428052</v>
      </c>
      <c r="F34" s="114">
        <v>426792</v>
      </c>
      <c r="G34" s="114">
        <v>421998</v>
      </c>
      <c r="H34" s="140">
        <v>417252</v>
      </c>
      <c r="I34" s="115">
        <v>10155</v>
      </c>
      <c r="J34" s="116">
        <v>2.4337810244168989</v>
      </c>
    </row>
    <row r="35" spans="1:10" s="110" customFormat="1" ht="12" customHeight="1" x14ac:dyDescent="0.2">
      <c r="A35" s="118" t="s">
        <v>113</v>
      </c>
      <c r="B35" s="119" t="s">
        <v>116</v>
      </c>
      <c r="C35" s="113">
        <v>87.929229546102562</v>
      </c>
      <c r="D35" s="115">
        <v>1267455</v>
      </c>
      <c r="E35" s="114">
        <v>1275867</v>
      </c>
      <c r="F35" s="114">
        <v>1284787</v>
      </c>
      <c r="G35" s="114">
        <v>1264668</v>
      </c>
      <c r="H35" s="140">
        <v>1266591</v>
      </c>
      <c r="I35" s="115">
        <v>864</v>
      </c>
      <c r="J35" s="116">
        <v>6.8214601240653067E-2</v>
      </c>
    </row>
    <row r="36" spans="1:10" s="110" customFormat="1" ht="12" customHeight="1" x14ac:dyDescent="0.2">
      <c r="A36" s="118"/>
      <c r="B36" s="119" t="s">
        <v>117</v>
      </c>
      <c r="C36" s="113">
        <v>12.025885064265195</v>
      </c>
      <c r="D36" s="115">
        <v>173347</v>
      </c>
      <c r="E36" s="114">
        <v>170119</v>
      </c>
      <c r="F36" s="114">
        <v>176683</v>
      </c>
      <c r="G36" s="114">
        <v>170010</v>
      </c>
      <c r="H36" s="140">
        <v>163627</v>
      </c>
      <c r="I36" s="115">
        <v>9720</v>
      </c>
      <c r="J36" s="116">
        <v>5.9403399194509463</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27441554</v>
      </c>
      <c r="E38" s="236">
        <v>27509686</v>
      </c>
      <c r="F38" s="236">
        <v>27669269</v>
      </c>
      <c r="G38" s="236">
        <v>27223430</v>
      </c>
      <c r="H38" s="241">
        <v>27137976</v>
      </c>
      <c r="I38" s="235">
        <v>303578</v>
      </c>
      <c r="J38" s="116">
        <v>1.1186464311118853</v>
      </c>
    </row>
    <row r="39" spans="1:10" s="110" customFormat="1" ht="12" customHeight="1" x14ac:dyDescent="0.2">
      <c r="A39" s="118" t="s">
        <v>105</v>
      </c>
      <c r="B39" s="119" t="s">
        <v>106</v>
      </c>
      <c r="C39" s="113">
        <v>54.248279816806296</v>
      </c>
      <c r="D39" s="115">
        <v>14886571</v>
      </c>
      <c r="E39" s="114">
        <v>14920349</v>
      </c>
      <c r="F39" s="114">
        <v>15072037</v>
      </c>
      <c r="G39" s="114">
        <v>14826108</v>
      </c>
      <c r="H39" s="140">
        <v>14759261</v>
      </c>
      <c r="I39" s="115">
        <v>127310</v>
      </c>
      <c r="J39" s="116">
        <v>0.86257706263206535</v>
      </c>
    </row>
    <row r="40" spans="1:10" s="110" customFormat="1" ht="12" customHeight="1" x14ac:dyDescent="0.2">
      <c r="A40" s="118"/>
      <c r="B40" s="119" t="s">
        <v>107</v>
      </c>
      <c r="C40" s="113">
        <v>45.751720183193704</v>
      </c>
      <c r="D40" s="115">
        <v>12554983</v>
      </c>
      <c r="E40" s="114">
        <v>12589337</v>
      </c>
      <c r="F40" s="114">
        <v>12597232</v>
      </c>
      <c r="G40" s="114">
        <v>12397322</v>
      </c>
      <c r="H40" s="140">
        <v>12378715</v>
      </c>
      <c r="I40" s="115">
        <v>176268</v>
      </c>
      <c r="J40" s="116">
        <v>1.4239604029982111</v>
      </c>
    </row>
    <row r="41" spans="1:10" s="110" customFormat="1" ht="12" customHeight="1" x14ac:dyDescent="0.2">
      <c r="A41" s="118" t="s">
        <v>105</v>
      </c>
      <c r="B41" s="121" t="s">
        <v>108</v>
      </c>
      <c r="C41" s="113">
        <v>10.538714389134086</v>
      </c>
      <c r="D41" s="115">
        <v>2891987</v>
      </c>
      <c r="E41" s="114">
        <v>2997767</v>
      </c>
      <c r="F41" s="114">
        <v>3072196</v>
      </c>
      <c r="G41" s="114">
        <v>2814032</v>
      </c>
      <c r="H41" s="140">
        <v>2889054</v>
      </c>
      <c r="I41" s="115">
        <v>2933</v>
      </c>
      <c r="J41" s="116">
        <v>0.10152112075440611</v>
      </c>
    </row>
    <row r="42" spans="1:10" s="110" customFormat="1" ht="12" customHeight="1" x14ac:dyDescent="0.2">
      <c r="A42" s="118"/>
      <c r="B42" s="121" t="s">
        <v>109</v>
      </c>
      <c r="C42" s="113">
        <v>68.326086780653895</v>
      </c>
      <c r="D42" s="115">
        <v>18749740</v>
      </c>
      <c r="E42" s="114">
        <v>18768586</v>
      </c>
      <c r="F42" s="114">
        <v>18897044</v>
      </c>
      <c r="G42" s="114">
        <v>18813939</v>
      </c>
      <c r="H42" s="140">
        <v>18759218</v>
      </c>
      <c r="I42" s="115">
        <v>-9478</v>
      </c>
      <c r="J42" s="116">
        <v>-5.0524494144691956E-2</v>
      </c>
    </row>
    <row r="43" spans="1:10" s="110" customFormat="1" ht="12" customHeight="1" x14ac:dyDescent="0.2">
      <c r="A43" s="118"/>
      <c r="B43" s="121" t="s">
        <v>110</v>
      </c>
      <c r="C43" s="113">
        <v>19.952805879725325</v>
      </c>
      <c r="D43" s="115">
        <v>5475360</v>
      </c>
      <c r="E43" s="114">
        <v>5419583</v>
      </c>
      <c r="F43" s="114">
        <v>5382047</v>
      </c>
      <c r="G43" s="114">
        <v>5289617</v>
      </c>
      <c r="H43" s="140">
        <v>5195801</v>
      </c>
      <c r="I43" s="115">
        <v>279559</v>
      </c>
      <c r="J43" s="116">
        <v>5.3804793524617285</v>
      </c>
    </row>
    <row r="44" spans="1:10" s="110" customFormat="1" ht="12" customHeight="1" x14ac:dyDescent="0.2">
      <c r="A44" s="120"/>
      <c r="B44" s="121" t="s">
        <v>111</v>
      </c>
      <c r="C44" s="113">
        <v>1.1823893063782029</v>
      </c>
      <c r="D44" s="115">
        <v>324466</v>
      </c>
      <c r="E44" s="114">
        <v>323748</v>
      </c>
      <c r="F44" s="114">
        <v>317982</v>
      </c>
      <c r="G44" s="114">
        <v>305842</v>
      </c>
      <c r="H44" s="140">
        <v>293903</v>
      </c>
      <c r="I44" s="115">
        <v>30563</v>
      </c>
      <c r="J44" s="116">
        <v>10.399009196911907</v>
      </c>
    </row>
    <row r="45" spans="1:10" s="110" customFormat="1" ht="12" customHeight="1" x14ac:dyDescent="0.2">
      <c r="A45" s="120"/>
      <c r="B45" s="121" t="s">
        <v>112</v>
      </c>
      <c r="C45" s="113">
        <v>0.34224738147118056</v>
      </c>
      <c r="D45" s="115">
        <v>93918</v>
      </c>
      <c r="E45" s="114">
        <v>91260</v>
      </c>
      <c r="F45" s="114">
        <v>93173</v>
      </c>
      <c r="G45" s="114">
        <v>81037</v>
      </c>
      <c r="H45" s="140">
        <v>76176</v>
      </c>
      <c r="I45" s="115">
        <v>17742</v>
      </c>
      <c r="J45" s="116">
        <v>23.290800252047887</v>
      </c>
    </row>
    <row r="46" spans="1:10" s="110" customFormat="1" ht="12" customHeight="1" x14ac:dyDescent="0.2">
      <c r="A46" s="118" t="s">
        <v>113</v>
      </c>
      <c r="B46" s="119" t="s">
        <v>181</v>
      </c>
      <c r="C46" s="113">
        <v>71.663525323675188</v>
      </c>
      <c r="D46" s="115">
        <v>19665585</v>
      </c>
      <c r="E46" s="114">
        <v>19737865</v>
      </c>
      <c r="F46" s="114">
        <v>19948582</v>
      </c>
      <c r="G46" s="114">
        <v>19598203</v>
      </c>
      <c r="H46" s="140">
        <v>19593539</v>
      </c>
      <c r="I46" s="115">
        <v>72046</v>
      </c>
      <c r="J46" s="116">
        <v>0.36770284326889596</v>
      </c>
    </row>
    <row r="47" spans="1:10" s="110" customFormat="1" ht="12" customHeight="1" x14ac:dyDescent="0.2">
      <c r="A47" s="118"/>
      <c r="B47" s="119" t="s">
        <v>182</v>
      </c>
      <c r="C47" s="113">
        <v>28.336474676324819</v>
      </c>
      <c r="D47" s="115">
        <v>7775969</v>
      </c>
      <c r="E47" s="114">
        <v>7771821</v>
      </c>
      <c r="F47" s="114">
        <v>7720686</v>
      </c>
      <c r="G47" s="114">
        <v>7625226</v>
      </c>
      <c r="H47" s="140">
        <v>7544437</v>
      </c>
      <c r="I47" s="115">
        <v>231532</v>
      </c>
      <c r="J47" s="116">
        <v>3.06891024472734</v>
      </c>
    </row>
    <row r="48" spans="1:10" s="110" customFormat="1" ht="12" customHeight="1" x14ac:dyDescent="0.2">
      <c r="A48" s="118" t="s">
        <v>113</v>
      </c>
      <c r="B48" s="119" t="s">
        <v>116</v>
      </c>
      <c r="C48" s="113">
        <v>86.197603823748466</v>
      </c>
      <c r="D48" s="115">
        <v>23653962</v>
      </c>
      <c r="E48" s="114">
        <v>23774742</v>
      </c>
      <c r="F48" s="114">
        <v>23889738</v>
      </c>
      <c r="G48" s="114">
        <v>23539136</v>
      </c>
      <c r="H48" s="140">
        <v>23545841</v>
      </c>
      <c r="I48" s="115">
        <v>108121</v>
      </c>
      <c r="J48" s="116">
        <v>0.45919362149774134</v>
      </c>
    </row>
    <row r="49" spans="1:10" s="110" customFormat="1" ht="12" customHeight="1" x14ac:dyDescent="0.2">
      <c r="A49" s="118"/>
      <c r="B49" s="119" t="s">
        <v>117</v>
      </c>
      <c r="C49" s="113">
        <v>13.748740322796587</v>
      </c>
      <c r="D49" s="115">
        <v>3772868</v>
      </c>
      <c r="E49" s="114">
        <v>3720476</v>
      </c>
      <c r="F49" s="114">
        <v>3765171</v>
      </c>
      <c r="G49" s="114">
        <v>3669112</v>
      </c>
      <c r="H49" s="140">
        <v>3577239</v>
      </c>
      <c r="I49" s="115">
        <v>195629</v>
      </c>
      <c r="J49" s="116">
        <v>5.4687148384550204</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86729</v>
      </c>
      <c r="E64" s="236">
        <v>86895</v>
      </c>
      <c r="F64" s="236">
        <v>87319</v>
      </c>
      <c r="G64" s="236">
        <v>85888</v>
      </c>
      <c r="H64" s="140">
        <v>85708</v>
      </c>
      <c r="I64" s="115">
        <v>1021</v>
      </c>
      <c r="J64" s="116">
        <v>1.1912540252951884</v>
      </c>
    </row>
    <row r="65" spans="1:12" s="110" customFormat="1" ht="12" customHeight="1" x14ac:dyDescent="0.2">
      <c r="A65" s="118" t="s">
        <v>105</v>
      </c>
      <c r="B65" s="119" t="s">
        <v>106</v>
      </c>
      <c r="C65" s="113">
        <v>52.502623113376146</v>
      </c>
      <c r="D65" s="235">
        <v>45535</v>
      </c>
      <c r="E65" s="236">
        <v>45534</v>
      </c>
      <c r="F65" s="236">
        <v>45905</v>
      </c>
      <c r="G65" s="236">
        <v>45117</v>
      </c>
      <c r="H65" s="140">
        <v>44889</v>
      </c>
      <c r="I65" s="115">
        <v>646</v>
      </c>
      <c r="J65" s="116">
        <v>1.4391053487491368</v>
      </c>
    </row>
    <row r="66" spans="1:12" s="110" customFormat="1" ht="12" customHeight="1" x14ac:dyDescent="0.2">
      <c r="A66" s="118"/>
      <c r="B66" s="119" t="s">
        <v>107</v>
      </c>
      <c r="C66" s="113">
        <v>47.497376886623854</v>
      </c>
      <c r="D66" s="235">
        <v>41194</v>
      </c>
      <c r="E66" s="236">
        <v>41361</v>
      </c>
      <c r="F66" s="236">
        <v>41414</v>
      </c>
      <c r="G66" s="236">
        <v>40771</v>
      </c>
      <c r="H66" s="140">
        <v>40819</v>
      </c>
      <c r="I66" s="115">
        <v>375</v>
      </c>
      <c r="J66" s="116">
        <v>0.91868982581640901</v>
      </c>
    </row>
    <row r="67" spans="1:12" s="110" customFormat="1" ht="12" customHeight="1" x14ac:dyDescent="0.2">
      <c r="A67" s="118" t="s">
        <v>105</v>
      </c>
      <c r="B67" s="121" t="s">
        <v>108</v>
      </c>
      <c r="C67" s="113">
        <v>8.5784455026577042</v>
      </c>
      <c r="D67" s="235">
        <v>7440</v>
      </c>
      <c r="E67" s="236">
        <v>7756</v>
      </c>
      <c r="F67" s="236">
        <v>8004</v>
      </c>
      <c r="G67" s="236">
        <v>7244</v>
      </c>
      <c r="H67" s="140">
        <v>7488</v>
      </c>
      <c r="I67" s="115">
        <v>-48</v>
      </c>
      <c r="J67" s="116">
        <v>-0.64102564102564108</v>
      </c>
    </row>
    <row r="68" spans="1:12" s="110" customFormat="1" ht="12" customHeight="1" x14ac:dyDescent="0.2">
      <c r="A68" s="118"/>
      <c r="B68" s="121" t="s">
        <v>109</v>
      </c>
      <c r="C68" s="113">
        <v>67.920764680787286</v>
      </c>
      <c r="D68" s="235">
        <v>58907</v>
      </c>
      <c r="E68" s="236">
        <v>59034</v>
      </c>
      <c r="F68" s="236">
        <v>59377</v>
      </c>
      <c r="G68" s="236">
        <v>59075</v>
      </c>
      <c r="H68" s="140">
        <v>59012</v>
      </c>
      <c r="I68" s="115">
        <v>-105</v>
      </c>
      <c r="J68" s="116">
        <v>-0.17792991256015725</v>
      </c>
    </row>
    <row r="69" spans="1:12" s="110" customFormat="1" ht="12" customHeight="1" x14ac:dyDescent="0.2">
      <c r="A69" s="118"/>
      <c r="B69" s="121" t="s">
        <v>110</v>
      </c>
      <c r="C69" s="113">
        <v>22.433096196197351</v>
      </c>
      <c r="D69" s="235">
        <v>19456</v>
      </c>
      <c r="E69" s="236">
        <v>19168</v>
      </c>
      <c r="F69" s="236">
        <v>18994</v>
      </c>
      <c r="G69" s="236">
        <v>18653</v>
      </c>
      <c r="H69" s="140">
        <v>18336</v>
      </c>
      <c r="I69" s="115">
        <v>1120</v>
      </c>
      <c r="J69" s="116">
        <v>6.1082024432809776</v>
      </c>
    </row>
    <row r="70" spans="1:12" s="110" customFormat="1" ht="12" customHeight="1" x14ac:dyDescent="0.2">
      <c r="A70" s="120"/>
      <c r="B70" s="121" t="s">
        <v>111</v>
      </c>
      <c r="C70" s="113">
        <v>1.0676936203576659</v>
      </c>
      <c r="D70" s="235">
        <v>926</v>
      </c>
      <c r="E70" s="236">
        <v>937</v>
      </c>
      <c r="F70" s="236">
        <v>944</v>
      </c>
      <c r="G70" s="236">
        <v>916</v>
      </c>
      <c r="H70" s="140">
        <v>872</v>
      </c>
      <c r="I70" s="115">
        <v>54</v>
      </c>
      <c r="J70" s="116">
        <v>6.192660550458716</v>
      </c>
    </row>
    <row r="71" spans="1:12" s="110" customFormat="1" ht="12" customHeight="1" x14ac:dyDescent="0.2">
      <c r="A71" s="120"/>
      <c r="B71" s="121" t="s">
        <v>112</v>
      </c>
      <c r="C71" s="113">
        <v>0.32745679069284783</v>
      </c>
      <c r="D71" s="235">
        <v>284</v>
      </c>
      <c r="E71" s="236">
        <v>271</v>
      </c>
      <c r="F71" s="236">
        <v>298</v>
      </c>
      <c r="G71" s="236">
        <v>276</v>
      </c>
      <c r="H71" s="140">
        <v>256</v>
      </c>
      <c r="I71" s="115">
        <v>28</v>
      </c>
      <c r="J71" s="116">
        <v>10.9375</v>
      </c>
    </row>
    <row r="72" spans="1:12" s="110" customFormat="1" ht="12" customHeight="1" x14ac:dyDescent="0.2">
      <c r="A72" s="118" t="s">
        <v>113</v>
      </c>
      <c r="B72" s="119" t="s">
        <v>181</v>
      </c>
      <c r="C72" s="113">
        <v>70.392832847144547</v>
      </c>
      <c r="D72" s="235">
        <v>61051</v>
      </c>
      <c r="E72" s="236">
        <v>61169</v>
      </c>
      <c r="F72" s="236">
        <v>61706</v>
      </c>
      <c r="G72" s="236">
        <v>60678</v>
      </c>
      <c r="H72" s="140">
        <v>60747</v>
      </c>
      <c r="I72" s="115">
        <v>304</v>
      </c>
      <c r="J72" s="116">
        <v>0.50043623553426508</v>
      </c>
    </row>
    <row r="73" spans="1:12" s="110" customFormat="1" ht="12" customHeight="1" x14ac:dyDescent="0.2">
      <c r="A73" s="118"/>
      <c r="B73" s="119" t="s">
        <v>182</v>
      </c>
      <c r="C73" s="113">
        <v>29.607167152855446</v>
      </c>
      <c r="D73" s="115">
        <v>25678</v>
      </c>
      <c r="E73" s="114">
        <v>25726</v>
      </c>
      <c r="F73" s="114">
        <v>25613</v>
      </c>
      <c r="G73" s="114">
        <v>25210</v>
      </c>
      <c r="H73" s="140">
        <v>24961</v>
      </c>
      <c r="I73" s="115">
        <v>717</v>
      </c>
      <c r="J73" s="116">
        <v>2.8724810704699331</v>
      </c>
    </row>
    <row r="74" spans="1:12" s="110" customFormat="1" ht="12" customHeight="1" x14ac:dyDescent="0.2">
      <c r="A74" s="118" t="s">
        <v>113</v>
      </c>
      <c r="B74" s="119" t="s">
        <v>116</v>
      </c>
      <c r="C74" s="113">
        <v>89.136275063704176</v>
      </c>
      <c r="D74" s="115">
        <v>77307</v>
      </c>
      <c r="E74" s="114">
        <v>77771</v>
      </c>
      <c r="F74" s="114">
        <v>78025</v>
      </c>
      <c r="G74" s="114">
        <v>76862</v>
      </c>
      <c r="H74" s="140">
        <v>77016</v>
      </c>
      <c r="I74" s="115">
        <v>291</v>
      </c>
      <c r="J74" s="116">
        <v>0.37784356497351201</v>
      </c>
    </row>
    <row r="75" spans="1:12" s="110" customFormat="1" ht="12" customHeight="1" x14ac:dyDescent="0.2">
      <c r="A75" s="142"/>
      <c r="B75" s="124" t="s">
        <v>117</v>
      </c>
      <c r="C75" s="125">
        <v>10.792237890440337</v>
      </c>
      <c r="D75" s="143">
        <v>9360</v>
      </c>
      <c r="E75" s="144">
        <v>9066</v>
      </c>
      <c r="F75" s="144">
        <v>9238</v>
      </c>
      <c r="G75" s="144">
        <v>8958</v>
      </c>
      <c r="H75" s="145">
        <v>8628</v>
      </c>
      <c r="I75" s="143">
        <v>732</v>
      </c>
      <c r="J75" s="146">
        <v>8.4840055632823361</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2" t="s">
        <v>516</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4"/>
      <c r="B80" s="605"/>
      <c r="C80" s="605"/>
      <c r="D80" s="605"/>
      <c r="E80" s="605"/>
      <c r="F80" s="605"/>
      <c r="G80" s="605"/>
      <c r="H80" s="605"/>
      <c r="I80" s="605"/>
      <c r="J80" s="605"/>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78:J78"/>
    <mergeCell ref="A79:J79"/>
    <mergeCell ref="A80:J80"/>
    <mergeCell ref="A3:J3"/>
    <mergeCell ref="A4:J4"/>
    <mergeCell ref="A5:D5"/>
    <mergeCell ref="A7:B10"/>
    <mergeCell ref="C7:C10"/>
    <mergeCell ref="D7:H7"/>
    <mergeCell ref="I7:J8"/>
    <mergeCell ref="D8:D9"/>
    <mergeCell ref="E8:E9"/>
    <mergeCell ref="F8:F9"/>
    <mergeCell ref="G8:G9"/>
    <mergeCell ref="H8:H9"/>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92" t="s">
        <v>97</v>
      </c>
      <c r="G8" s="592" t="s">
        <v>98</v>
      </c>
      <c r="H8" s="592" t="s">
        <v>99</v>
      </c>
      <c r="I8" s="592" t="s">
        <v>100</v>
      </c>
      <c r="J8" s="592" t="s">
        <v>101</v>
      </c>
      <c r="K8" s="590"/>
      <c r="L8" s="591"/>
    </row>
    <row r="9" spans="1:17" ht="12" customHeight="1" x14ac:dyDescent="0.2">
      <c r="A9" s="578"/>
      <c r="B9" s="579"/>
      <c r="C9" s="579"/>
      <c r="D9" s="579"/>
      <c r="E9" s="583"/>
      <c r="F9" s="593"/>
      <c r="G9" s="593"/>
      <c r="H9" s="593"/>
      <c r="I9" s="593"/>
      <c r="J9" s="593"/>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58242</v>
      </c>
      <c r="G11" s="114">
        <v>58005</v>
      </c>
      <c r="H11" s="114">
        <v>58501</v>
      </c>
      <c r="I11" s="114">
        <v>57507</v>
      </c>
      <c r="J11" s="140">
        <v>57038</v>
      </c>
      <c r="K11" s="114">
        <v>1204</v>
      </c>
      <c r="L11" s="116">
        <v>2.1108734527858619</v>
      </c>
    </row>
    <row r="12" spans="1:17" s="110" customFormat="1" ht="24.95" customHeight="1" x14ac:dyDescent="0.2">
      <c r="A12" s="606" t="s">
        <v>185</v>
      </c>
      <c r="B12" s="607"/>
      <c r="C12" s="607"/>
      <c r="D12" s="608"/>
      <c r="E12" s="113">
        <v>51.948765495690395</v>
      </c>
      <c r="F12" s="115">
        <v>30256</v>
      </c>
      <c r="G12" s="114">
        <v>29897</v>
      </c>
      <c r="H12" s="114">
        <v>30243</v>
      </c>
      <c r="I12" s="114">
        <v>29721</v>
      </c>
      <c r="J12" s="140">
        <v>29270</v>
      </c>
      <c r="K12" s="114">
        <v>986</v>
      </c>
      <c r="L12" s="116">
        <v>3.368636829518278</v>
      </c>
    </row>
    <row r="13" spans="1:17" s="110" customFormat="1" ht="15" customHeight="1" x14ac:dyDescent="0.2">
      <c r="A13" s="120"/>
      <c r="B13" s="609" t="s">
        <v>107</v>
      </c>
      <c r="C13" s="609"/>
      <c r="E13" s="113">
        <v>48.051234504309605</v>
      </c>
      <c r="F13" s="115">
        <v>27986</v>
      </c>
      <c r="G13" s="114">
        <v>28108</v>
      </c>
      <c r="H13" s="114">
        <v>28258</v>
      </c>
      <c r="I13" s="114">
        <v>27786</v>
      </c>
      <c r="J13" s="140">
        <v>27768</v>
      </c>
      <c r="K13" s="114">
        <v>218</v>
      </c>
      <c r="L13" s="116">
        <v>0.78507634687409966</v>
      </c>
    </row>
    <row r="14" spans="1:17" s="110" customFormat="1" ht="24.95" customHeight="1" x14ac:dyDescent="0.2">
      <c r="A14" s="606" t="s">
        <v>186</v>
      </c>
      <c r="B14" s="607"/>
      <c r="C14" s="607"/>
      <c r="D14" s="608"/>
      <c r="E14" s="113">
        <v>9.4914322997149831</v>
      </c>
      <c r="F14" s="115">
        <v>5528</v>
      </c>
      <c r="G14" s="114">
        <v>5666</v>
      </c>
      <c r="H14" s="114">
        <v>5958</v>
      </c>
      <c r="I14" s="114">
        <v>5377</v>
      </c>
      <c r="J14" s="140">
        <v>5563</v>
      </c>
      <c r="K14" s="114">
        <v>-35</v>
      </c>
      <c r="L14" s="116">
        <v>-0.62915692971418302</v>
      </c>
    </row>
    <row r="15" spans="1:17" s="110" customFormat="1" ht="15" customHeight="1" x14ac:dyDescent="0.2">
      <c r="A15" s="120"/>
      <c r="B15" s="119"/>
      <c r="C15" s="258" t="s">
        <v>106</v>
      </c>
      <c r="E15" s="113">
        <v>58.248914616497828</v>
      </c>
      <c r="F15" s="115">
        <v>3220</v>
      </c>
      <c r="G15" s="114">
        <v>3299</v>
      </c>
      <c r="H15" s="114">
        <v>3497</v>
      </c>
      <c r="I15" s="114">
        <v>3148</v>
      </c>
      <c r="J15" s="140">
        <v>3205</v>
      </c>
      <c r="K15" s="114">
        <v>15</v>
      </c>
      <c r="L15" s="116">
        <v>0.46801872074882994</v>
      </c>
    </row>
    <row r="16" spans="1:17" s="110" customFormat="1" ht="15" customHeight="1" x14ac:dyDescent="0.2">
      <c r="A16" s="120"/>
      <c r="B16" s="119"/>
      <c r="C16" s="258" t="s">
        <v>107</v>
      </c>
      <c r="E16" s="113">
        <v>41.751085383502172</v>
      </c>
      <c r="F16" s="115">
        <v>2308</v>
      </c>
      <c r="G16" s="114">
        <v>2367</v>
      </c>
      <c r="H16" s="114">
        <v>2461</v>
      </c>
      <c r="I16" s="114">
        <v>2229</v>
      </c>
      <c r="J16" s="140">
        <v>2358</v>
      </c>
      <c r="K16" s="114">
        <v>-50</v>
      </c>
      <c r="L16" s="116">
        <v>-2.1204410517387617</v>
      </c>
    </row>
    <row r="17" spans="1:12" s="110" customFormat="1" ht="15" customHeight="1" x14ac:dyDescent="0.2">
      <c r="A17" s="120"/>
      <c r="B17" s="121" t="s">
        <v>109</v>
      </c>
      <c r="C17" s="258"/>
      <c r="E17" s="113">
        <v>69.477353112873871</v>
      </c>
      <c r="F17" s="115">
        <v>40465</v>
      </c>
      <c r="G17" s="114">
        <v>40196</v>
      </c>
      <c r="H17" s="114">
        <v>40498</v>
      </c>
      <c r="I17" s="114">
        <v>40308</v>
      </c>
      <c r="J17" s="140">
        <v>39930</v>
      </c>
      <c r="K17" s="114">
        <v>535</v>
      </c>
      <c r="L17" s="116">
        <v>1.3398447282744803</v>
      </c>
    </row>
    <row r="18" spans="1:12" s="110" customFormat="1" ht="15" customHeight="1" x14ac:dyDescent="0.2">
      <c r="A18" s="120"/>
      <c r="B18" s="119"/>
      <c r="C18" s="258" t="s">
        <v>106</v>
      </c>
      <c r="E18" s="113">
        <v>51.904114666996172</v>
      </c>
      <c r="F18" s="115">
        <v>21003</v>
      </c>
      <c r="G18" s="114">
        <v>20666</v>
      </c>
      <c r="H18" s="114">
        <v>20860</v>
      </c>
      <c r="I18" s="114">
        <v>20774</v>
      </c>
      <c r="J18" s="140">
        <v>20418</v>
      </c>
      <c r="K18" s="114">
        <v>585</v>
      </c>
      <c r="L18" s="116">
        <v>2.8651190126359096</v>
      </c>
    </row>
    <row r="19" spans="1:12" s="110" customFormat="1" ht="15" customHeight="1" x14ac:dyDescent="0.2">
      <c r="A19" s="120"/>
      <c r="B19" s="119"/>
      <c r="C19" s="258" t="s">
        <v>107</v>
      </c>
      <c r="E19" s="113">
        <v>48.095885333003828</v>
      </c>
      <c r="F19" s="115">
        <v>19462</v>
      </c>
      <c r="G19" s="114">
        <v>19530</v>
      </c>
      <c r="H19" s="114">
        <v>19638</v>
      </c>
      <c r="I19" s="114">
        <v>19534</v>
      </c>
      <c r="J19" s="140">
        <v>19512</v>
      </c>
      <c r="K19" s="114">
        <v>-50</v>
      </c>
      <c r="L19" s="116">
        <v>-0.25625256252562528</v>
      </c>
    </row>
    <row r="20" spans="1:12" s="110" customFormat="1" ht="15" customHeight="1" x14ac:dyDescent="0.2">
      <c r="A20" s="120"/>
      <c r="B20" s="121" t="s">
        <v>110</v>
      </c>
      <c r="C20" s="258"/>
      <c r="E20" s="113">
        <v>19.923766354177399</v>
      </c>
      <c r="F20" s="115">
        <v>11604</v>
      </c>
      <c r="G20" s="114">
        <v>11471</v>
      </c>
      <c r="H20" s="114">
        <v>11404</v>
      </c>
      <c r="I20" s="114">
        <v>11180</v>
      </c>
      <c r="J20" s="140">
        <v>10926</v>
      </c>
      <c r="K20" s="114">
        <v>678</v>
      </c>
      <c r="L20" s="116">
        <v>6.2053816584294346</v>
      </c>
    </row>
    <row r="21" spans="1:12" s="110" customFormat="1" ht="15" customHeight="1" x14ac:dyDescent="0.2">
      <c r="A21" s="120"/>
      <c r="B21" s="119"/>
      <c r="C21" s="258" t="s">
        <v>106</v>
      </c>
      <c r="E21" s="113">
        <v>48.759048603929678</v>
      </c>
      <c r="F21" s="115">
        <v>5658</v>
      </c>
      <c r="G21" s="114">
        <v>5547</v>
      </c>
      <c r="H21" s="114">
        <v>5520</v>
      </c>
      <c r="I21" s="114">
        <v>5424</v>
      </c>
      <c r="J21" s="140">
        <v>5276</v>
      </c>
      <c r="K21" s="114">
        <v>382</v>
      </c>
      <c r="L21" s="116">
        <v>7.2403335860500375</v>
      </c>
    </row>
    <row r="22" spans="1:12" s="110" customFormat="1" ht="15" customHeight="1" x14ac:dyDescent="0.2">
      <c r="A22" s="120"/>
      <c r="B22" s="119"/>
      <c r="C22" s="258" t="s">
        <v>107</v>
      </c>
      <c r="E22" s="113">
        <v>51.240951396070322</v>
      </c>
      <c r="F22" s="115">
        <v>5946</v>
      </c>
      <c r="G22" s="114">
        <v>5924</v>
      </c>
      <c r="H22" s="114">
        <v>5884</v>
      </c>
      <c r="I22" s="114">
        <v>5756</v>
      </c>
      <c r="J22" s="140">
        <v>5650</v>
      </c>
      <c r="K22" s="114">
        <v>296</v>
      </c>
      <c r="L22" s="116">
        <v>5.2389380530973453</v>
      </c>
    </row>
    <row r="23" spans="1:12" s="110" customFormat="1" ht="15" customHeight="1" x14ac:dyDescent="0.2">
      <c r="A23" s="120"/>
      <c r="B23" s="121" t="s">
        <v>111</v>
      </c>
      <c r="C23" s="258"/>
      <c r="E23" s="113">
        <v>1.1074482332337487</v>
      </c>
      <c r="F23" s="115">
        <v>645</v>
      </c>
      <c r="G23" s="114">
        <v>672</v>
      </c>
      <c r="H23" s="114">
        <v>641</v>
      </c>
      <c r="I23" s="114">
        <v>642</v>
      </c>
      <c r="J23" s="140">
        <v>619</v>
      </c>
      <c r="K23" s="114">
        <v>26</v>
      </c>
      <c r="L23" s="116">
        <v>4.2003231017770597</v>
      </c>
    </row>
    <row r="24" spans="1:12" s="110" customFormat="1" ht="15" customHeight="1" x14ac:dyDescent="0.2">
      <c r="A24" s="120"/>
      <c r="B24" s="119"/>
      <c r="C24" s="258" t="s">
        <v>106</v>
      </c>
      <c r="E24" s="113">
        <v>58.139534883720927</v>
      </c>
      <c r="F24" s="115">
        <v>375</v>
      </c>
      <c r="G24" s="114">
        <v>385</v>
      </c>
      <c r="H24" s="114">
        <v>366</v>
      </c>
      <c r="I24" s="114">
        <v>375</v>
      </c>
      <c r="J24" s="140">
        <v>371</v>
      </c>
      <c r="K24" s="114">
        <v>4</v>
      </c>
      <c r="L24" s="116">
        <v>1.0781671159029649</v>
      </c>
    </row>
    <row r="25" spans="1:12" s="110" customFormat="1" ht="15" customHeight="1" x14ac:dyDescent="0.2">
      <c r="A25" s="120"/>
      <c r="B25" s="119"/>
      <c r="C25" s="258" t="s">
        <v>107</v>
      </c>
      <c r="E25" s="113">
        <v>41.860465116279073</v>
      </c>
      <c r="F25" s="115">
        <v>270</v>
      </c>
      <c r="G25" s="114">
        <v>287</v>
      </c>
      <c r="H25" s="114">
        <v>275</v>
      </c>
      <c r="I25" s="114">
        <v>267</v>
      </c>
      <c r="J25" s="140">
        <v>248</v>
      </c>
      <c r="K25" s="114">
        <v>22</v>
      </c>
      <c r="L25" s="116">
        <v>8.870967741935484</v>
      </c>
    </row>
    <row r="26" spans="1:12" s="110" customFormat="1" ht="15" customHeight="1" x14ac:dyDescent="0.2">
      <c r="A26" s="120"/>
      <c r="C26" s="121" t="s">
        <v>187</v>
      </c>
      <c r="D26" s="110" t="s">
        <v>188</v>
      </c>
      <c r="E26" s="113">
        <v>0.29016860684729234</v>
      </c>
      <c r="F26" s="115">
        <v>169</v>
      </c>
      <c r="G26" s="114">
        <v>176</v>
      </c>
      <c r="H26" s="114">
        <v>174</v>
      </c>
      <c r="I26" s="114">
        <v>166</v>
      </c>
      <c r="J26" s="140">
        <v>160</v>
      </c>
      <c r="K26" s="114">
        <v>9</v>
      </c>
      <c r="L26" s="116">
        <v>5.625</v>
      </c>
    </row>
    <row r="27" spans="1:12" s="110" customFormat="1" ht="15" customHeight="1" x14ac:dyDescent="0.2">
      <c r="A27" s="120"/>
      <c r="B27" s="119"/>
      <c r="D27" s="259" t="s">
        <v>106</v>
      </c>
      <c r="E27" s="113">
        <v>49.704142011834321</v>
      </c>
      <c r="F27" s="115">
        <v>84</v>
      </c>
      <c r="G27" s="114">
        <v>82</v>
      </c>
      <c r="H27" s="114">
        <v>78</v>
      </c>
      <c r="I27" s="114">
        <v>77</v>
      </c>
      <c r="J27" s="140">
        <v>82</v>
      </c>
      <c r="K27" s="114">
        <v>2</v>
      </c>
      <c r="L27" s="116">
        <v>2.4390243902439024</v>
      </c>
    </row>
    <row r="28" spans="1:12" s="110" customFormat="1" ht="15" customHeight="1" x14ac:dyDescent="0.2">
      <c r="A28" s="120"/>
      <c r="B28" s="119"/>
      <c r="D28" s="259" t="s">
        <v>107</v>
      </c>
      <c r="E28" s="113">
        <v>50.295857988165679</v>
      </c>
      <c r="F28" s="115">
        <v>85</v>
      </c>
      <c r="G28" s="114">
        <v>94</v>
      </c>
      <c r="H28" s="114">
        <v>96</v>
      </c>
      <c r="I28" s="114">
        <v>89</v>
      </c>
      <c r="J28" s="140">
        <v>78</v>
      </c>
      <c r="K28" s="114">
        <v>7</v>
      </c>
      <c r="L28" s="116">
        <v>8.9743589743589745</v>
      </c>
    </row>
    <row r="29" spans="1:12" s="110" customFormat="1" ht="24.95" customHeight="1" x14ac:dyDescent="0.2">
      <c r="A29" s="606" t="s">
        <v>189</v>
      </c>
      <c r="B29" s="607"/>
      <c r="C29" s="607"/>
      <c r="D29" s="608"/>
      <c r="E29" s="113">
        <v>85.349060815219261</v>
      </c>
      <c r="F29" s="115">
        <v>49709</v>
      </c>
      <c r="G29" s="114">
        <v>50018</v>
      </c>
      <c r="H29" s="114">
        <v>50318</v>
      </c>
      <c r="I29" s="114">
        <v>49521</v>
      </c>
      <c r="J29" s="140">
        <v>49513</v>
      </c>
      <c r="K29" s="114">
        <v>196</v>
      </c>
      <c r="L29" s="116">
        <v>0.39585563387393208</v>
      </c>
    </row>
    <row r="30" spans="1:12" s="110" customFormat="1" ht="15" customHeight="1" x14ac:dyDescent="0.2">
      <c r="A30" s="120"/>
      <c r="B30" s="119"/>
      <c r="C30" s="258" t="s">
        <v>106</v>
      </c>
      <c r="E30" s="113">
        <v>49.681144259590816</v>
      </c>
      <c r="F30" s="115">
        <v>24696</v>
      </c>
      <c r="G30" s="114">
        <v>24714</v>
      </c>
      <c r="H30" s="114">
        <v>24907</v>
      </c>
      <c r="I30" s="114">
        <v>24483</v>
      </c>
      <c r="J30" s="140">
        <v>24436</v>
      </c>
      <c r="K30" s="114">
        <v>260</v>
      </c>
      <c r="L30" s="116">
        <v>1.0640039286298903</v>
      </c>
    </row>
    <row r="31" spans="1:12" s="110" customFormat="1" ht="15" customHeight="1" x14ac:dyDescent="0.2">
      <c r="A31" s="120"/>
      <c r="B31" s="119"/>
      <c r="C31" s="258" t="s">
        <v>107</v>
      </c>
      <c r="E31" s="113">
        <v>50.318855740409184</v>
      </c>
      <c r="F31" s="115">
        <v>25013</v>
      </c>
      <c r="G31" s="114">
        <v>25304</v>
      </c>
      <c r="H31" s="114">
        <v>25411</v>
      </c>
      <c r="I31" s="114">
        <v>25038</v>
      </c>
      <c r="J31" s="140">
        <v>25077</v>
      </c>
      <c r="K31" s="114">
        <v>-64</v>
      </c>
      <c r="L31" s="116">
        <v>-0.2552139410615305</v>
      </c>
    </row>
    <row r="32" spans="1:12" s="110" customFormat="1" ht="15" customHeight="1" x14ac:dyDescent="0.2">
      <c r="A32" s="120"/>
      <c r="B32" s="119" t="s">
        <v>117</v>
      </c>
      <c r="C32" s="258"/>
      <c r="E32" s="113">
        <v>14.568524432540091</v>
      </c>
      <c r="F32" s="115">
        <v>8485</v>
      </c>
      <c r="G32" s="114">
        <v>7945</v>
      </c>
      <c r="H32" s="114">
        <v>8141</v>
      </c>
      <c r="I32" s="114">
        <v>7937</v>
      </c>
      <c r="J32" s="140">
        <v>7474</v>
      </c>
      <c r="K32" s="114">
        <v>1011</v>
      </c>
      <c r="L32" s="116">
        <v>13.526893229863527</v>
      </c>
    </row>
    <row r="33" spans="1:12" s="110" customFormat="1" ht="15" customHeight="1" x14ac:dyDescent="0.2">
      <c r="A33" s="120"/>
      <c r="B33" s="119"/>
      <c r="C33" s="258" t="s">
        <v>106</v>
      </c>
      <c r="E33" s="113">
        <v>65.067766647024158</v>
      </c>
      <c r="F33" s="115">
        <v>5521</v>
      </c>
      <c r="G33" s="114">
        <v>5149</v>
      </c>
      <c r="H33" s="114">
        <v>5303</v>
      </c>
      <c r="I33" s="114">
        <v>5201</v>
      </c>
      <c r="J33" s="140">
        <v>4795</v>
      </c>
      <c r="K33" s="114">
        <v>726</v>
      </c>
      <c r="L33" s="116">
        <v>15.140771637122002</v>
      </c>
    </row>
    <row r="34" spans="1:12" s="110" customFormat="1" ht="15" customHeight="1" x14ac:dyDescent="0.2">
      <c r="A34" s="120"/>
      <c r="B34" s="119"/>
      <c r="C34" s="258" t="s">
        <v>107</v>
      </c>
      <c r="E34" s="113">
        <v>34.932233352975842</v>
      </c>
      <c r="F34" s="115">
        <v>2964</v>
      </c>
      <c r="G34" s="114">
        <v>2796</v>
      </c>
      <c r="H34" s="114">
        <v>2838</v>
      </c>
      <c r="I34" s="114">
        <v>2736</v>
      </c>
      <c r="J34" s="140">
        <v>2679</v>
      </c>
      <c r="K34" s="114">
        <v>285</v>
      </c>
      <c r="L34" s="116">
        <v>10.638297872340425</v>
      </c>
    </row>
    <row r="35" spans="1:12" s="110" customFormat="1" ht="24.95" customHeight="1" x14ac:dyDescent="0.2">
      <c r="A35" s="606" t="s">
        <v>190</v>
      </c>
      <c r="B35" s="607"/>
      <c r="C35" s="607"/>
      <c r="D35" s="608"/>
      <c r="E35" s="113">
        <v>69.999313210398</v>
      </c>
      <c r="F35" s="115">
        <v>40769</v>
      </c>
      <c r="G35" s="114">
        <v>40301</v>
      </c>
      <c r="H35" s="114">
        <v>40874</v>
      </c>
      <c r="I35" s="114">
        <v>40084</v>
      </c>
      <c r="J35" s="140">
        <v>39864</v>
      </c>
      <c r="K35" s="114">
        <v>905</v>
      </c>
      <c r="L35" s="116">
        <v>2.2702187437286776</v>
      </c>
    </row>
    <row r="36" spans="1:12" s="110" customFormat="1" ht="15" customHeight="1" x14ac:dyDescent="0.2">
      <c r="A36" s="120"/>
      <c r="B36" s="119"/>
      <c r="C36" s="258" t="s">
        <v>106</v>
      </c>
      <c r="E36" s="113">
        <v>65.606220412568376</v>
      </c>
      <c r="F36" s="115">
        <v>26747</v>
      </c>
      <c r="G36" s="114">
        <v>26386</v>
      </c>
      <c r="H36" s="114">
        <v>26806</v>
      </c>
      <c r="I36" s="114">
        <v>26301</v>
      </c>
      <c r="J36" s="140">
        <v>26002</v>
      </c>
      <c r="K36" s="114">
        <v>745</v>
      </c>
      <c r="L36" s="116">
        <v>2.8651642181370662</v>
      </c>
    </row>
    <row r="37" spans="1:12" s="110" customFormat="1" ht="15" customHeight="1" x14ac:dyDescent="0.2">
      <c r="A37" s="120"/>
      <c r="B37" s="119"/>
      <c r="C37" s="258" t="s">
        <v>107</v>
      </c>
      <c r="E37" s="113">
        <v>34.393779587431624</v>
      </c>
      <c r="F37" s="115">
        <v>14022</v>
      </c>
      <c r="G37" s="114">
        <v>13915</v>
      </c>
      <c r="H37" s="114">
        <v>14068</v>
      </c>
      <c r="I37" s="114">
        <v>13783</v>
      </c>
      <c r="J37" s="140">
        <v>13862</v>
      </c>
      <c r="K37" s="114">
        <v>160</v>
      </c>
      <c r="L37" s="116">
        <v>1.1542345981820805</v>
      </c>
    </row>
    <row r="38" spans="1:12" s="110" customFormat="1" ht="15" customHeight="1" x14ac:dyDescent="0.2">
      <c r="A38" s="120"/>
      <c r="B38" s="119" t="s">
        <v>182</v>
      </c>
      <c r="C38" s="258"/>
      <c r="E38" s="113">
        <v>30.000686789602007</v>
      </c>
      <c r="F38" s="115">
        <v>17473</v>
      </c>
      <c r="G38" s="114">
        <v>17704</v>
      </c>
      <c r="H38" s="114">
        <v>17627</v>
      </c>
      <c r="I38" s="114">
        <v>17423</v>
      </c>
      <c r="J38" s="140">
        <v>17174</v>
      </c>
      <c r="K38" s="114">
        <v>299</v>
      </c>
      <c r="L38" s="116">
        <v>1.7410038430185164</v>
      </c>
    </row>
    <row r="39" spans="1:12" s="110" customFormat="1" ht="15" customHeight="1" x14ac:dyDescent="0.2">
      <c r="A39" s="120"/>
      <c r="B39" s="119"/>
      <c r="C39" s="258" t="s">
        <v>106</v>
      </c>
      <c r="E39" s="113">
        <v>20.082412865564013</v>
      </c>
      <c r="F39" s="115">
        <v>3509</v>
      </c>
      <c r="G39" s="114">
        <v>3511</v>
      </c>
      <c r="H39" s="114">
        <v>3437</v>
      </c>
      <c r="I39" s="114">
        <v>3420</v>
      </c>
      <c r="J39" s="140">
        <v>3268</v>
      </c>
      <c r="K39" s="114">
        <v>241</v>
      </c>
      <c r="L39" s="116">
        <v>7.374541003671971</v>
      </c>
    </row>
    <row r="40" spans="1:12" s="110" customFormat="1" ht="15" customHeight="1" x14ac:dyDescent="0.2">
      <c r="A40" s="120"/>
      <c r="B40" s="119"/>
      <c r="C40" s="258" t="s">
        <v>107</v>
      </c>
      <c r="E40" s="113">
        <v>79.91758713443599</v>
      </c>
      <c r="F40" s="115">
        <v>13964</v>
      </c>
      <c r="G40" s="114">
        <v>14193</v>
      </c>
      <c r="H40" s="114">
        <v>14190</v>
      </c>
      <c r="I40" s="114">
        <v>14003</v>
      </c>
      <c r="J40" s="140">
        <v>13906</v>
      </c>
      <c r="K40" s="114">
        <v>58</v>
      </c>
      <c r="L40" s="116">
        <v>0.41708614986336834</v>
      </c>
    </row>
    <row r="41" spans="1:12" s="110" customFormat="1" ht="24.75" customHeight="1" x14ac:dyDescent="0.2">
      <c r="A41" s="606" t="s">
        <v>519</v>
      </c>
      <c r="B41" s="607"/>
      <c r="C41" s="607"/>
      <c r="D41" s="608"/>
      <c r="E41" s="113">
        <v>4.309604752584046</v>
      </c>
      <c r="F41" s="115">
        <v>2510</v>
      </c>
      <c r="G41" s="114">
        <v>2742</v>
      </c>
      <c r="H41" s="114">
        <v>2831</v>
      </c>
      <c r="I41" s="114">
        <v>2198</v>
      </c>
      <c r="J41" s="140">
        <v>2535</v>
      </c>
      <c r="K41" s="114">
        <v>-25</v>
      </c>
      <c r="L41" s="116">
        <v>-0.98619329388560162</v>
      </c>
    </row>
    <row r="42" spans="1:12" s="110" customFormat="1" ht="15" customHeight="1" x14ac:dyDescent="0.2">
      <c r="A42" s="120"/>
      <c r="B42" s="119"/>
      <c r="C42" s="258" t="s">
        <v>106</v>
      </c>
      <c r="E42" s="113">
        <v>59.442231075697208</v>
      </c>
      <c r="F42" s="115">
        <v>1492</v>
      </c>
      <c r="G42" s="114">
        <v>1646</v>
      </c>
      <c r="H42" s="114">
        <v>1710</v>
      </c>
      <c r="I42" s="114">
        <v>1339</v>
      </c>
      <c r="J42" s="140">
        <v>1530</v>
      </c>
      <c r="K42" s="114">
        <v>-38</v>
      </c>
      <c r="L42" s="116">
        <v>-2.4836601307189543</v>
      </c>
    </row>
    <row r="43" spans="1:12" s="110" customFormat="1" ht="15" customHeight="1" x14ac:dyDescent="0.2">
      <c r="A43" s="123"/>
      <c r="B43" s="124"/>
      <c r="C43" s="260" t="s">
        <v>107</v>
      </c>
      <c r="D43" s="261"/>
      <c r="E43" s="125">
        <v>40.557768924302792</v>
      </c>
      <c r="F43" s="143">
        <v>1018</v>
      </c>
      <c r="G43" s="144">
        <v>1096</v>
      </c>
      <c r="H43" s="144">
        <v>1121</v>
      </c>
      <c r="I43" s="144">
        <v>859</v>
      </c>
      <c r="J43" s="145">
        <v>1005</v>
      </c>
      <c r="K43" s="144">
        <v>13</v>
      </c>
      <c r="L43" s="146">
        <v>1.2935323383084578</v>
      </c>
    </row>
    <row r="44" spans="1:12" s="110" customFormat="1" ht="45.75" customHeight="1" x14ac:dyDescent="0.2">
      <c r="A44" s="606" t="s">
        <v>191</v>
      </c>
      <c r="B44" s="607"/>
      <c r="C44" s="607"/>
      <c r="D44" s="608"/>
      <c r="E44" s="113">
        <v>0.23179149067683116</v>
      </c>
      <c r="F44" s="115">
        <v>135</v>
      </c>
      <c r="G44" s="114">
        <v>136</v>
      </c>
      <c r="H44" s="114">
        <v>134</v>
      </c>
      <c r="I44" s="114">
        <v>126</v>
      </c>
      <c r="J44" s="140">
        <v>127</v>
      </c>
      <c r="K44" s="114">
        <v>8</v>
      </c>
      <c r="L44" s="116">
        <v>6.2992125984251972</v>
      </c>
    </row>
    <row r="45" spans="1:12" s="110" customFormat="1" ht="15" customHeight="1" x14ac:dyDescent="0.2">
      <c r="A45" s="120"/>
      <c r="B45" s="119"/>
      <c r="C45" s="258" t="s">
        <v>106</v>
      </c>
      <c r="E45" s="113">
        <v>59.25925925925926</v>
      </c>
      <c r="F45" s="115">
        <v>80</v>
      </c>
      <c r="G45" s="114">
        <v>81</v>
      </c>
      <c r="H45" s="114">
        <v>80</v>
      </c>
      <c r="I45" s="114">
        <v>77</v>
      </c>
      <c r="J45" s="140">
        <v>77</v>
      </c>
      <c r="K45" s="114">
        <v>3</v>
      </c>
      <c r="L45" s="116">
        <v>3.8961038961038961</v>
      </c>
    </row>
    <row r="46" spans="1:12" s="110" customFormat="1" ht="15" customHeight="1" x14ac:dyDescent="0.2">
      <c r="A46" s="123"/>
      <c r="B46" s="124"/>
      <c r="C46" s="260" t="s">
        <v>107</v>
      </c>
      <c r="D46" s="261"/>
      <c r="E46" s="125">
        <v>40.74074074074074</v>
      </c>
      <c r="F46" s="143">
        <v>55</v>
      </c>
      <c r="G46" s="144">
        <v>55</v>
      </c>
      <c r="H46" s="144">
        <v>54</v>
      </c>
      <c r="I46" s="144">
        <v>49</v>
      </c>
      <c r="J46" s="145">
        <v>50</v>
      </c>
      <c r="K46" s="144">
        <v>5</v>
      </c>
      <c r="L46" s="146">
        <v>10</v>
      </c>
    </row>
    <row r="47" spans="1:12" s="110" customFormat="1" ht="39" customHeight="1" x14ac:dyDescent="0.2">
      <c r="A47" s="606" t="s">
        <v>520</v>
      </c>
      <c r="B47" s="610"/>
      <c r="C47" s="610"/>
      <c r="D47" s="611"/>
      <c r="E47" s="113">
        <v>0.17856529652141068</v>
      </c>
      <c r="F47" s="115">
        <v>104</v>
      </c>
      <c r="G47" s="114">
        <v>104</v>
      </c>
      <c r="H47" s="114">
        <v>100</v>
      </c>
      <c r="I47" s="114">
        <v>99</v>
      </c>
      <c r="J47" s="140">
        <v>102</v>
      </c>
      <c r="K47" s="114">
        <v>2</v>
      </c>
      <c r="L47" s="116">
        <v>1.9607843137254901</v>
      </c>
    </row>
    <row r="48" spans="1:12" s="110" customFormat="1" ht="15" customHeight="1" x14ac:dyDescent="0.2">
      <c r="A48" s="120"/>
      <c r="B48" s="119"/>
      <c r="C48" s="258" t="s">
        <v>106</v>
      </c>
      <c r="E48" s="113">
        <v>39.42307692307692</v>
      </c>
      <c r="F48" s="115">
        <v>41</v>
      </c>
      <c r="G48" s="114">
        <v>43</v>
      </c>
      <c r="H48" s="114">
        <v>43</v>
      </c>
      <c r="I48" s="114">
        <v>40</v>
      </c>
      <c r="J48" s="140">
        <v>41</v>
      </c>
      <c r="K48" s="114">
        <v>0</v>
      </c>
      <c r="L48" s="116">
        <v>0</v>
      </c>
    </row>
    <row r="49" spans="1:12" s="110" customFormat="1" ht="15" customHeight="1" x14ac:dyDescent="0.2">
      <c r="A49" s="123"/>
      <c r="B49" s="124"/>
      <c r="C49" s="260" t="s">
        <v>107</v>
      </c>
      <c r="D49" s="261"/>
      <c r="E49" s="125">
        <v>60.57692307692308</v>
      </c>
      <c r="F49" s="143">
        <v>63</v>
      </c>
      <c r="G49" s="144">
        <v>61</v>
      </c>
      <c r="H49" s="144">
        <v>57</v>
      </c>
      <c r="I49" s="144">
        <v>59</v>
      </c>
      <c r="J49" s="145">
        <v>61</v>
      </c>
      <c r="K49" s="144">
        <v>2</v>
      </c>
      <c r="L49" s="146">
        <v>3.278688524590164</v>
      </c>
    </row>
    <row r="50" spans="1:12" s="110" customFormat="1" ht="24.95" customHeight="1" x14ac:dyDescent="0.2">
      <c r="A50" s="612" t="s">
        <v>192</v>
      </c>
      <c r="B50" s="613"/>
      <c r="C50" s="613"/>
      <c r="D50" s="614"/>
      <c r="E50" s="262">
        <v>12.3038357199272</v>
      </c>
      <c r="F50" s="263">
        <v>7166</v>
      </c>
      <c r="G50" s="264">
        <v>7346</v>
      </c>
      <c r="H50" s="264">
        <v>7440</v>
      </c>
      <c r="I50" s="264">
        <v>6895</v>
      </c>
      <c r="J50" s="265">
        <v>6832</v>
      </c>
      <c r="K50" s="263">
        <v>334</v>
      </c>
      <c r="L50" s="266">
        <v>4.8887587822014051</v>
      </c>
    </row>
    <row r="51" spans="1:12" s="110" customFormat="1" ht="15" customHeight="1" x14ac:dyDescent="0.2">
      <c r="A51" s="120"/>
      <c r="B51" s="119"/>
      <c r="C51" s="258" t="s">
        <v>106</v>
      </c>
      <c r="E51" s="113">
        <v>59.419480881942505</v>
      </c>
      <c r="F51" s="115">
        <v>4258</v>
      </c>
      <c r="G51" s="114">
        <v>4322</v>
      </c>
      <c r="H51" s="114">
        <v>4379</v>
      </c>
      <c r="I51" s="114">
        <v>4051</v>
      </c>
      <c r="J51" s="140">
        <v>3991</v>
      </c>
      <c r="K51" s="114">
        <v>267</v>
      </c>
      <c r="L51" s="116">
        <v>6.6900526183913804</v>
      </c>
    </row>
    <row r="52" spans="1:12" s="110" customFormat="1" ht="15" customHeight="1" x14ac:dyDescent="0.2">
      <c r="A52" s="120"/>
      <c r="B52" s="119"/>
      <c r="C52" s="258" t="s">
        <v>107</v>
      </c>
      <c r="E52" s="113">
        <v>40.580519118057495</v>
      </c>
      <c r="F52" s="115">
        <v>2908</v>
      </c>
      <c r="G52" s="114">
        <v>3024</v>
      </c>
      <c r="H52" s="114">
        <v>3061</v>
      </c>
      <c r="I52" s="114">
        <v>2844</v>
      </c>
      <c r="J52" s="140">
        <v>2841</v>
      </c>
      <c r="K52" s="114">
        <v>67</v>
      </c>
      <c r="L52" s="116">
        <v>2.3583245336149243</v>
      </c>
    </row>
    <row r="53" spans="1:12" s="110" customFormat="1" ht="15" customHeight="1" x14ac:dyDescent="0.2">
      <c r="A53" s="120"/>
      <c r="B53" s="119"/>
      <c r="C53" s="258" t="s">
        <v>187</v>
      </c>
      <c r="D53" s="110" t="s">
        <v>193</v>
      </c>
      <c r="E53" s="113">
        <v>23.890594473904549</v>
      </c>
      <c r="F53" s="115">
        <v>1712</v>
      </c>
      <c r="G53" s="114">
        <v>2022</v>
      </c>
      <c r="H53" s="114">
        <v>2111</v>
      </c>
      <c r="I53" s="114">
        <v>1603</v>
      </c>
      <c r="J53" s="140">
        <v>1722</v>
      </c>
      <c r="K53" s="114">
        <v>-10</v>
      </c>
      <c r="L53" s="116">
        <v>-0.58072009291521487</v>
      </c>
    </row>
    <row r="54" spans="1:12" s="110" customFormat="1" ht="15" customHeight="1" x14ac:dyDescent="0.2">
      <c r="A54" s="120"/>
      <c r="B54" s="119"/>
      <c r="D54" s="267" t="s">
        <v>194</v>
      </c>
      <c r="E54" s="113">
        <v>62.675233644859816</v>
      </c>
      <c r="F54" s="115">
        <v>1073</v>
      </c>
      <c r="G54" s="114">
        <v>1238</v>
      </c>
      <c r="H54" s="114">
        <v>1302</v>
      </c>
      <c r="I54" s="114">
        <v>1008</v>
      </c>
      <c r="J54" s="140">
        <v>1079</v>
      </c>
      <c r="K54" s="114">
        <v>-6</v>
      </c>
      <c r="L54" s="116">
        <v>-0.55607043558850788</v>
      </c>
    </row>
    <row r="55" spans="1:12" s="110" customFormat="1" ht="15" customHeight="1" x14ac:dyDescent="0.2">
      <c r="A55" s="120"/>
      <c r="B55" s="119"/>
      <c r="D55" s="267" t="s">
        <v>195</v>
      </c>
      <c r="E55" s="113">
        <v>37.324766355140184</v>
      </c>
      <c r="F55" s="115">
        <v>639</v>
      </c>
      <c r="G55" s="114">
        <v>784</v>
      </c>
      <c r="H55" s="114">
        <v>809</v>
      </c>
      <c r="I55" s="114">
        <v>595</v>
      </c>
      <c r="J55" s="140">
        <v>643</v>
      </c>
      <c r="K55" s="114">
        <v>-4</v>
      </c>
      <c r="L55" s="116">
        <v>-0.62208398133748055</v>
      </c>
    </row>
    <row r="56" spans="1:12" s="110" customFormat="1" ht="15" customHeight="1" x14ac:dyDescent="0.2">
      <c r="A56" s="120"/>
      <c r="B56" s="119" t="s">
        <v>196</v>
      </c>
      <c r="C56" s="258"/>
      <c r="E56" s="113">
        <v>60.602314480958761</v>
      </c>
      <c r="F56" s="115">
        <v>35296</v>
      </c>
      <c r="G56" s="114">
        <v>35270</v>
      </c>
      <c r="H56" s="114">
        <v>35458</v>
      </c>
      <c r="I56" s="114">
        <v>35148</v>
      </c>
      <c r="J56" s="140">
        <v>35097</v>
      </c>
      <c r="K56" s="114">
        <v>199</v>
      </c>
      <c r="L56" s="116">
        <v>0.56700002849246378</v>
      </c>
    </row>
    <row r="57" spans="1:12" s="110" customFormat="1" ht="15" customHeight="1" x14ac:dyDescent="0.2">
      <c r="A57" s="120"/>
      <c r="B57" s="119"/>
      <c r="C57" s="258" t="s">
        <v>106</v>
      </c>
      <c r="E57" s="113">
        <v>49.402198549410699</v>
      </c>
      <c r="F57" s="115">
        <v>17437</v>
      </c>
      <c r="G57" s="114">
        <v>17333</v>
      </c>
      <c r="H57" s="114">
        <v>17434</v>
      </c>
      <c r="I57" s="114">
        <v>17288</v>
      </c>
      <c r="J57" s="140">
        <v>17187</v>
      </c>
      <c r="K57" s="114">
        <v>250</v>
      </c>
      <c r="L57" s="116">
        <v>1.4545877698260312</v>
      </c>
    </row>
    <row r="58" spans="1:12" s="110" customFormat="1" ht="15" customHeight="1" x14ac:dyDescent="0.2">
      <c r="A58" s="120"/>
      <c r="B58" s="119"/>
      <c r="C58" s="258" t="s">
        <v>107</v>
      </c>
      <c r="E58" s="113">
        <v>50.597801450589301</v>
      </c>
      <c r="F58" s="115">
        <v>17859</v>
      </c>
      <c r="G58" s="114">
        <v>17937</v>
      </c>
      <c r="H58" s="114">
        <v>18024</v>
      </c>
      <c r="I58" s="114">
        <v>17860</v>
      </c>
      <c r="J58" s="140">
        <v>17910</v>
      </c>
      <c r="K58" s="114">
        <v>-51</v>
      </c>
      <c r="L58" s="116">
        <v>-0.28475711892797317</v>
      </c>
    </row>
    <row r="59" spans="1:12" s="110" customFormat="1" ht="15" customHeight="1" x14ac:dyDescent="0.2">
      <c r="A59" s="120"/>
      <c r="B59" s="119"/>
      <c r="C59" s="258" t="s">
        <v>105</v>
      </c>
      <c r="D59" s="110" t="s">
        <v>197</v>
      </c>
      <c r="E59" s="113">
        <v>92.724388032638259</v>
      </c>
      <c r="F59" s="115">
        <v>32728</v>
      </c>
      <c r="G59" s="114">
        <v>32711</v>
      </c>
      <c r="H59" s="114">
        <v>32903</v>
      </c>
      <c r="I59" s="114">
        <v>32641</v>
      </c>
      <c r="J59" s="140">
        <v>32617</v>
      </c>
      <c r="K59" s="114">
        <v>111</v>
      </c>
      <c r="L59" s="116">
        <v>0.34031333353772575</v>
      </c>
    </row>
    <row r="60" spans="1:12" s="110" customFormat="1" ht="15" customHeight="1" x14ac:dyDescent="0.2">
      <c r="A60" s="120"/>
      <c r="B60" s="119"/>
      <c r="C60" s="258"/>
      <c r="D60" s="267" t="s">
        <v>198</v>
      </c>
      <c r="E60" s="113">
        <v>47.815326326081646</v>
      </c>
      <c r="F60" s="115">
        <v>15649</v>
      </c>
      <c r="G60" s="114">
        <v>15546</v>
      </c>
      <c r="H60" s="114">
        <v>15654</v>
      </c>
      <c r="I60" s="114">
        <v>15534</v>
      </c>
      <c r="J60" s="140">
        <v>15455</v>
      </c>
      <c r="K60" s="114">
        <v>194</v>
      </c>
      <c r="L60" s="116">
        <v>1.2552571983176966</v>
      </c>
    </row>
    <row r="61" spans="1:12" s="110" customFormat="1" ht="15" customHeight="1" x14ac:dyDescent="0.2">
      <c r="A61" s="120"/>
      <c r="B61" s="119"/>
      <c r="C61" s="258"/>
      <c r="D61" s="267" t="s">
        <v>199</v>
      </c>
      <c r="E61" s="113">
        <v>52.184673673918354</v>
      </c>
      <c r="F61" s="115">
        <v>17079</v>
      </c>
      <c r="G61" s="114">
        <v>17165</v>
      </c>
      <c r="H61" s="114">
        <v>17249</v>
      </c>
      <c r="I61" s="114">
        <v>17107</v>
      </c>
      <c r="J61" s="140">
        <v>17162</v>
      </c>
      <c r="K61" s="114">
        <v>-83</v>
      </c>
      <c r="L61" s="116">
        <v>-0.48362661694441206</v>
      </c>
    </row>
    <row r="62" spans="1:12" s="110" customFormat="1" ht="15" customHeight="1" x14ac:dyDescent="0.2">
      <c r="A62" s="120"/>
      <c r="B62" s="119"/>
      <c r="C62" s="258"/>
      <c r="D62" s="258" t="s">
        <v>200</v>
      </c>
      <c r="E62" s="113">
        <v>7.2756119673617405</v>
      </c>
      <c r="F62" s="115">
        <v>2568</v>
      </c>
      <c r="G62" s="114">
        <v>2559</v>
      </c>
      <c r="H62" s="114">
        <v>2555</v>
      </c>
      <c r="I62" s="114">
        <v>2507</v>
      </c>
      <c r="J62" s="140">
        <v>2480</v>
      </c>
      <c r="K62" s="114">
        <v>88</v>
      </c>
      <c r="L62" s="116">
        <v>3.5483870967741935</v>
      </c>
    </row>
    <row r="63" spans="1:12" s="110" customFormat="1" ht="15" customHeight="1" x14ac:dyDescent="0.2">
      <c r="A63" s="120"/>
      <c r="B63" s="119"/>
      <c r="C63" s="258"/>
      <c r="D63" s="267" t="s">
        <v>198</v>
      </c>
      <c r="E63" s="113">
        <v>69.626168224299064</v>
      </c>
      <c r="F63" s="115">
        <v>1788</v>
      </c>
      <c r="G63" s="114">
        <v>1787</v>
      </c>
      <c r="H63" s="114">
        <v>1780</v>
      </c>
      <c r="I63" s="114">
        <v>1754</v>
      </c>
      <c r="J63" s="140">
        <v>1732</v>
      </c>
      <c r="K63" s="114">
        <v>56</v>
      </c>
      <c r="L63" s="116">
        <v>3.2332563510392611</v>
      </c>
    </row>
    <row r="64" spans="1:12" s="110" customFormat="1" ht="15" customHeight="1" x14ac:dyDescent="0.2">
      <c r="A64" s="120"/>
      <c r="B64" s="119"/>
      <c r="C64" s="258"/>
      <c r="D64" s="267" t="s">
        <v>199</v>
      </c>
      <c r="E64" s="113">
        <v>30.373831775700936</v>
      </c>
      <c r="F64" s="115">
        <v>780</v>
      </c>
      <c r="G64" s="114">
        <v>772</v>
      </c>
      <c r="H64" s="114">
        <v>775</v>
      </c>
      <c r="I64" s="114">
        <v>753</v>
      </c>
      <c r="J64" s="140">
        <v>748</v>
      </c>
      <c r="K64" s="114">
        <v>32</v>
      </c>
      <c r="L64" s="116">
        <v>4.2780748663101607</v>
      </c>
    </row>
    <row r="65" spans="1:12" s="110" customFormat="1" ht="15" customHeight="1" x14ac:dyDescent="0.2">
      <c r="A65" s="120"/>
      <c r="B65" s="119" t="s">
        <v>201</v>
      </c>
      <c r="C65" s="258"/>
      <c r="E65" s="113">
        <v>17.523436695168435</v>
      </c>
      <c r="F65" s="115">
        <v>10206</v>
      </c>
      <c r="G65" s="114">
        <v>10073</v>
      </c>
      <c r="H65" s="114">
        <v>9927</v>
      </c>
      <c r="I65" s="114">
        <v>9725</v>
      </c>
      <c r="J65" s="140">
        <v>9586</v>
      </c>
      <c r="K65" s="114">
        <v>620</v>
      </c>
      <c r="L65" s="116">
        <v>6.4677654913415399</v>
      </c>
    </row>
    <row r="66" spans="1:12" s="110" customFormat="1" ht="15" customHeight="1" x14ac:dyDescent="0.2">
      <c r="A66" s="120"/>
      <c r="B66" s="119"/>
      <c r="C66" s="258" t="s">
        <v>106</v>
      </c>
      <c r="E66" s="113">
        <v>51.371742112482856</v>
      </c>
      <c r="F66" s="115">
        <v>5243</v>
      </c>
      <c r="G66" s="114">
        <v>5142</v>
      </c>
      <c r="H66" s="114">
        <v>5078</v>
      </c>
      <c r="I66" s="114">
        <v>4975</v>
      </c>
      <c r="J66" s="140">
        <v>4895</v>
      </c>
      <c r="K66" s="114">
        <v>348</v>
      </c>
      <c r="L66" s="116">
        <v>7.1092951991828395</v>
      </c>
    </row>
    <row r="67" spans="1:12" s="110" customFormat="1" ht="15" customHeight="1" x14ac:dyDescent="0.2">
      <c r="A67" s="120"/>
      <c r="B67" s="119"/>
      <c r="C67" s="258" t="s">
        <v>107</v>
      </c>
      <c r="E67" s="113">
        <v>48.628257887517144</v>
      </c>
      <c r="F67" s="115">
        <v>4963</v>
      </c>
      <c r="G67" s="114">
        <v>4931</v>
      </c>
      <c r="H67" s="114">
        <v>4849</v>
      </c>
      <c r="I67" s="114">
        <v>4750</v>
      </c>
      <c r="J67" s="140">
        <v>4691</v>
      </c>
      <c r="K67" s="114">
        <v>272</v>
      </c>
      <c r="L67" s="116">
        <v>5.798337241526327</v>
      </c>
    </row>
    <row r="68" spans="1:12" s="110" customFormat="1" ht="15" customHeight="1" x14ac:dyDescent="0.2">
      <c r="A68" s="120"/>
      <c r="B68" s="119"/>
      <c r="C68" s="258" t="s">
        <v>105</v>
      </c>
      <c r="D68" s="110" t="s">
        <v>202</v>
      </c>
      <c r="E68" s="113">
        <v>15.941602978640015</v>
      </c>
      <c r="F68" s="115">
        <v>1627</v>
      </c>
      <c r="G68" s="114">
        <v>1563</v>
      </c>
      <c r="H68" s="114">
        <v>1514</v>
      </c>
      <c r="I68" s="114">
        <v>1435</v>
      </c>
      <c r="J68" s="140">
        <v>1383</v>
      </c>
      <c r="K68" s="114">
        <v>244</v>
      </c>
      <c r="L68" s="116">
        <v>17.642805495300074</v>
      </c>
    </row>
    <row r="69" spans="1:12" s="110" customFormat="1" ht="15" customHeight="1" x14ac:dyDescent="0.2">
      <c r="A69" s="120"/>
      <c r="B69" s="119"/>
      <c r="C69" s="258"/>
      <c r="D69" s="267" t="s">
        <v>198</v>
      </c>
      <c r="E69" s="113">
        <v>47.1419791026429</v>
      </c>
      <c r="F69" s="115">
        <v>767</v>
      </c>
      <c r="G69" s="114">
        <v>728</v>
      </c>
      <c r="H69" s="114">
        <v>709</v>
      </c>
      <c r="I69" s="114">
        <v>670</v>
      </c>
      <c r="J69" s="140">
        <v>639</v>
      </c>
      <c r="K69" s="114">
        <v>128</v>
      </c>
      <c r="L69" s="116">
        <v>20.031298904538342</v>
      </c>
    </row>
    <row r="70" spans="1:12" s="110" customFormat="1" ht="15" customHeight="1" x14ac:dyDescent="0.2">
      <c r="A70" s="120"/>
      <c r="B70" s="119"/>
      <c r="C70" s="258"/>
      <c r="D70" s="267" t="s">
        <v>199</v>
      </c>
      <c r="E70" s="113">
        <v>52.8580208973571</v>
      </c>
      <c r="F70" s="115">
        <v>860</v>
      </c>
      <c r="G70" s="114">
        <v>835</v>
      </c>
      <c r="H70" s="114">
        <v>805</v>
      </c>
      <c r="I70" s="114">
        <v>765</v>
      </c>
      <c r="J70" s="140">
        <v>744</v>
      </c>
      <c r="K70" s="114">
        <v>116</v>
      </c>
      <c r="L70" s="116">
        <v>15.591397849462366</v>
      </c>
    </row>
    <row r="71" spans="1:12" s="110" customFormat="1" ht="15" customHeight="1" x14ac:dyDescent="0.2">
      <c r="A71" s="120"/>
      <c r="B71" s="119"/>
      <c r="C71" s="258"/>
      <c r="D71" s="110" t="s">
        <v>203</v>
      </c>
      <c r="E71" s="113">
        <v>71.457965902410351</v>
      </c>
      <c r="F71" s="115">
        <v>7293</v>
      </c>
      <c r="G71" s="114">
        <v>7274</v>
      </c>
      <c r="H71" s="114">
        <v>7189</v>
      </c>
      <c r="I71" s="114">
        <v>7099</v>
      </c>
      <c r="J71" s="140">
        <v>7033</v>
      </c>
      <c r="K71" s="114">
        <v>260</v>
      </c>
      <c r="L71" s="116">
        <v>3.6968576709796674</v>
      </c>
    </row>
    <row r="72" spans="1:12" s="110" customFormat="1" ht="15" customHeight="1" x14ac:dyDescent="0.2">
      <c r="A72" s="120"/>
      <c r="B72" s="119"/>
      <c r="C72" s="258"/>
      <c r="D72" s="267" t="s">
        <v>198</v>
      </c>
      <c r="E72" s="113">
        <v>52.022487316604966</v>
      </c>
      <c r="F72" s="115">
        <v>3794</v>
      </c>
      <c r="G72" s="114">
        <v>3756</v>
      </c>
      <c r="H72" s="114">
        <v>3715</v>
      </c>
      <c r="I72" s="114">
        <v>3670</v>
      </c>
      <c r="J72" s="140">
        <v>3634</v>
      </c>
      <c r="K72" s="114">
        <v>160</v>
      </c>
      <c r="L72" s="116">
        <v>4.4028618602091356</v>
      </c>
    </row>
    <row r="73" spans="1:12" s="110" customFormat="1" ht="15" customHeight="1" x14ac:dyDescent="0.2">
      <c r="A73" s="120"/>
      <c r="B73" s="119"/>
      <c r="C73" s="258"/>
      <c r="D73" s="267" t="s">
        <v>199</v>
      </c>
      <c r="E73" s="113">
        <v>47.977512683395034</v>
      </c>
      <c r="F73" s="115">
        <v>3499</v>
      </c>
      <c r="G73" s="114">
        <v>3518</v>
      </c>
      <c r="H73" s="114">
        <v>3474</v>
      </c>
      <c r="I73" s="114">
        <v>3429</v>
      </c>
      <c r="J73" s="140">
        <v>3399</v>
      </c>
      <c r="K73" s="114">
        <v>100</v>
      </c>
      <c r="L73" s="116">
        <v>2.9420417769932334</v>
      </c>
    </row>
    <row r="74" spans="1:12" s="110" customFormat="1" ht="15" customHeight="1" x14ac:dyDescent="0.2">
      <c r="A74" s="120"/>
      <c r="B74" s="119"/>
      <c r="C74" s="258"/>
      <c r="D74" s="110" t="s">
        <v>204</v>
      </c>
      <c r="E74" s="113">
        <v>12.600431118949638</v>
      </c>
      <c r="F74" s="115">
        <v>1286</v>
      </c>
      <c r="G74" s="114">
        <v>1236</v>
      </c>
      <c r="H74" s="114">
        <v>1224</v>
      </c>
      <c r="I74" s="114">
        <v>1191</v>
      </c>
      <c r="J74" s="140">
        <v>1170</v>
      </c>
      <c r="K74" s="114">
        <v>116</v>
      </c>
      <c r="L74" s="116">
        <v>9.9145299145299148</v>
      </c>
    </row>
    <row r="75" spans="1:12" s="110" customFormat="1" ht="15" customHeight="1" x14ac:dyDescent="0.2">
      <c r="A75" s="120"/>
      <c r="B75" s="119"/>
      <c r="C75" s="258"/>
      <c r="D75" s="267" t="s">
        <v>198</v>
      </c>
      <c r="E75" s="113">
        <v>53.032659409020219</v>
      </c>
      <c r="F75" s="115">
        <v>682</v>
      </c>
      <c r="G75" s="114">
        <v>658</v>
      </c>
      <c r="H75" s="114">
        <v>654</v>
      </c>
      <c r="I75" s="114">
        <v>635</v>
      </c>
      <c r="J75" s="140">
        <v>622</v>
      </c>
      <c r="K75" s="114">
        <v>60</v>
      </c>
      <c r="L75" s="116">
        <v>9.6463022508038581</v>
      </c>
    </row>
    <row r="76" spans="1:12" s="110" customFormat="1" ht="15" customHeight="1" x14ac:dyDescent="0.2">
      <c r="A76" s="120"/>
      <c r="B76" s="119"/>
      <c r="C76" s="258"/>
      <c r="D76" s="267" t="s">
        <v>199</v>
      </c>
      <c r="E76" s="113">
        <v>46.967340590979781</v>
      </c>
      <c r="F76" s="115">
        <v>604</v>
      </c>
      <c r="G76" s="114">
        <v>578</v>
      </c>
      <c r="H76" s="114">
        <v>570</v>
      </c>
      <c r="I76" s="114">
        <v>556</v>
      </c>
      <c r="J76" s="140">
        <v>548</v>
      </c>
      <c r="K76" s="114">
        <v>56</v>
      </c>
      <c r="L76" s="116">
        <v>10.218978102189782</v>
      </c>
    </row>
    <row r="77" spans="1:12" s="110" customFormat="1" ht="15" customHeight="1" x14ac:dyDescent="0.2">
      <c r="A77" s="533"/>
      <c r="B77" s="119" t="s">
        <v>205</v>
      </c>
      <c r="C77" s="268"/>
      <c r="D77" s="182"/>
      <c r="E77" s="113">
        <v>9.5704131039456062</v>
      </c>
      <c r="F77" s="115">
        <v>5574</v>
      </c>
      <c r="G77" s="114">
        <v>5316</v>
      </c>
      <c r="H77" s="114">
        <v>5676</v>
      </c>
      <c r="I77" s="114">
        <v>5739</v>
      </c>
      <c r="J77" s="140">
        <v>5523</v>
      </c>
      <c r="K77" s="114">
        <v>51</v>
      </c>
      <c r="L77" s="116">
        <v>0.92341118957088542</v>
      </c>
    </row>
    <row r="78" spans="1:12" s="110" customFormat="1" ht="15" customHeight="1" x14ac:dyDescent="0.2">
      <c r="A78" s="120"/>
      <c r="B78" s="119"/>
      <c r="C78" s="268" t="s">
        <v>106</v>
      </c>
      <c r="D78" s="182"/>
      <c r="E78" s="113">
        <v>59.526372443487624</v>
      </c>
      <c r="F78" s="115">
        <v>3318</v>
      </c>
      <c r="G78" s="114">
        <v>3100</v>
      </c>
      <c r="H78" s="114">
        <v>3352</v>
      </c>
      <c r="I78" s="114">
        <v>3407</v>
      </c>
      <c r="J78" s="140">
        <v>3197</v>
      </c>
      <c r="K78" s="114">
        <v>121</v>
      </c>
      <c r="L78" s="116">
        <v>3.7847982483578355</v>
      </c>
    </row>
    <row r="79" spans="1:12" s="110" customFormat="1" ht="15" customHeight="1" x14ac:dyDescent="0.2">
      <c r="A79" s="123"/>
      <c r="B79" s="124"/>
      <c r="C79" s="260" t="s">
        <v>107</v>
      </c>
      <c r="D79" s="261"/>
      <c r="E79" s="125">
        <v>40.473627556512376</v>
      </c>
      <c r="F79" s="143">
        <v>2256</v>
      </c>
      <c r="G79" s="144">
        <v>2216</v>
      </c>
      <c r="H79" s="144">
        <v>2324</v>
      </c>
      <c r="I79" s="144">
        <v>2332</v>
      </c>
      <c r="J79" s="145">
        <v>2326</v>
      </c>
      <c r="K79" s="144">
        <v>-70</v>
      </c>
      <c r="L79" s="146">
        <v>-3.0094582975064488</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86:L86"/>
    <mergeCell ref="A35:D35"/>
    <mergeCell ref="A41:D41"/>
    <mergeCell ref="A44:D44"/>
    <mergeCell ref="A47:D47"/>
    <mergeCell ref="A50:D50"/>
    <mergeCell ref="A85:L85"/>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92" t="s">
        <v>97</v>
      </c>
      <c r="E8" s="592" t="s">
        <v>98</v>
      </c>
      <c r="F8" s="592" t="s">
        <v>99</v>
      </c>
      <c r="G8" s="592" t="s">
        <v>100</v>
      </c>
      <c r="H8" s="592" t="s">
        <v>101</v>
      </c>
      <c r="I8" s="590"/>
      <c r="J8" s="591"/>
    </row>
    <row r="9" spans="1:15" ht="12" customHeight="1" x14ac:dyDescent="0.2">
      <c r="A9" s="616"/>
      <c r="B9" s="617"/>
      <c r="C9" s="583"/>
      <c r="D9" s="593"/>
      <c r="E9" s="593"/>
      <c r="F9" s="593"/>
      <c r="G9" s="593"/>
      <c r="H9" s="593"/>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8" t="s">
        <v>104</v>
      </c>
      <c r="B11" s="619"/>
      <c r="C11" s="285">
        <v>100</v>
      </c>
      <c r="D11" s="115">
        <v>58242</v>
      </c>
      <c r="E11" s="114">
        <v>58005</v>
      </c>
      <c r="F11" s="114">
        <v>58501</v>
      </c>
      <c r="G11" s="114">
        <v>57507</v>
      </c>
      <c r="H11" s="140">
        <v>57038</v>
      </c>
      <c r="I11" s="115">
        <v>1204</v>
      </c>
      <c r="J11" s="116">
        <v>2.1108734527858619</v>
      </c>
    </row>
    <row r="12" spans="1:15" s="110" customFormat="1" ht="24.95" customHeight="1" x14ac:dyDescent="0.2">
      <c r="A12" s="193" t="s">
        <v>132</v>
      </c>
      <c r="B12" s="194" t="s">
        <v>133</v>
      </c>
      <c r="C12" s="113">
        <v>1.8715016654647849</v>
      </c>
      <c r="D12" s="115">
        <v>1090</v>
      </c>
      <c r="E12" s="114">
        <v>797</v>
      </c>
      <c r="F12" s="114">
        <v>1093</v>
      </c>
      <c r="G12" s="114">
        <v>1239</v>
      </c>
      <c r="H12" s="140">
        <v>1075</v>
      </c>
      <c r="I12" s="115">
        <v>15</v>
      </c>
      <c r="J12" s="116">
        <v>1.3953488372093024</v>
      </c>
    </row>
    <row r="13" spans="1:15" s="110" customFormat="1" ht="24.95" customHeight="1" x14ac:dyDescent="0.2">
      <c r="A13" s="193" t="s">
        <v>134</v>
      </c>
      <c r="B13" s="199" t="s">
        <v>214</v>
      </c>
      <c r="C13" s="113">
        <v>1.1108821812437759</v>
      </c>
      <c r="D13" s="115">
        <v>647</v>
      </c>
      <c r="E13" s="114">
        <v>647</v>
      </c>
      <c r="F13" s="114">
        <v>652</v>
      </c>
      <c r="G13" s="114">
        <v>647</v>
      </c>
      <c r="H13" s="140">
        <v>630</v>
      </c>
      <c r="I13" s="115">
        <v>17</v>
      </c>
      <c r="J13" s="116">
        <v>2.6984126984126986</v>
      </c>
    </row>
    <row r="14" spans="1:15" s="287" customFormat="1" ht="24" customHeight="1" x14ac:dyDescent="0.2">
      <c r="A14" s="193" t="s">
        <v>215</v>
      </c>
      <c r="B14" s="199" t="s">
        <v>137</v>
      </c>
      <c r="C14" s="113">
        <v>22.677792658219154</v>
      </c>
      <c r="D14" s="115">
        <v>13208</v>
      </c>
      <c r="E14" s="114">
        <v>13288</v>
      </c>
      <c r="F14" s="114">
        <v>13415</v>
      </c>
      <c r="G14" s="114">
        <v>13234</v>
      </c>
      <c r="H14" s="140">
        <v>13207</v>
      </c>
      <c r="I14" s="115">
        <v>1</v>
      </c>
      <c r="J14" s="116">
        <v>7.571742257893541E-3</v>
      </c>
      <c r="K14" s="110"/>
      <c r="L14" s="110"/>
      <c r="M14" s="110"/>
      <c r="N14" s="110"/>
      <c r="O14" s="110"/>
    </row>
    <row r="15" spans="1:15" s="110" customFormat="1" ht="24.75" customHeight="1" x14ac:dyDescent="0.2">
      <c r="A15" s="193" t="s">
        <v>216</v>
      </c>
      <c r="B15" s="199" t="s">
        <v>217</v>
      </c>
      <c r="C15" s="113">
        <v>14.352185707908383</v>
      </c>
      <c r="D15" s="115">
        <v>8359</v>
      </c>
      <c r="E15" s="114">
        <v>8432</v>
      </c>
      <c r="F15" s="114">
        <v>8528</v>
      </c>
      <c r="G15" s="114">
        <v>8403</v>
      </c>
      <c r="H15" s="140">
        <v>8418</v>
      </c>
      <c r="I15" s="115">
        <v>-59</v>
      </c>
      <c r="J15" s="116">
        <v>-0.70087906866239014</v>
      </c>
    </row>
    <row r="16" spans="1:15" s="287" customFormat="1" ht="24.95" customHeight="1" x14ac:dyDescent="0.2">
      <c r="A16" s="193" t="s">
        <v>218</v>
      </c>
      <c r="B16" s="199" t="s">
        <v>141</v>
      </c>
      <c r="C16" s="113">
        <v>5.447958517908039</v>
      </c>
      <c r="D16" s="115">
        <v>3173</v>
      </c>
      <c r="E16" s="114">
        <v>3175</v>
      </c>
      <c r="F16" s="114">
        <v>3190</v>
      </c>
      <c r="G16" s="114">
        <v>3164</v>
      </c>
      <c r="H16" s="140">
        <v>3125</v>
      </c>
      <c r="I16" s="115">
        <v>48</v>
      </c>
      <c r="J16" s="116">
        <v>1.536</v>
      </c>
      <c r="K16" s="110"/>
      <c r="L16" s="110"/>
      <c r="M16" s="110"/>
      <c r="N16" s="110"/>
      <c r="O16" s="110"/>
    </row>
    <row r="17" spans="1:15" s="110" customFormat="1" ht="24.95" customHeight="1" x14ac:dyDescent="0.2">
      <c r="A17" s="193" t="s">
        <v>219</v>
      </c>
      <c r="B17" s="199" t="s">
        <v>220</v>
      </c>
      <c r="C17" s="113">
        <v>2.8776484324027334</v>
      </c>
      <c r="D17" s="115">
        <v>1676</v>
      </c>
      <c r="E17" s="114">
        <v>1681</v>
      </c>
      <c r="F17" s="114">
        <v>1697</v>
      </c>
      <c r="G17" s="114">
        <v>1667</v>
      </c>
      <c r="H17" s="140">
        <v>1664</v>
      </c>
      <c r="I17" s="115">
        <v>12</v>
      </c>
      <c r="J17" s="116">
        <v>0.72115384615384615</v>
      </c>
    </row>
    <row r="18" spans="1:15" s="287" customFormat="1" ht="24.95" customHeight="1" x14ac:dyDescent="0.2">
      <c r="A18" s="201" t="s">
        <v>144</v>
      </c>
      <c r="B18" s="202" t="s">
        <v>145</v>
      </c>
      <c r="C18" s="113">
        <v>7.6817416984306854</v>
      </c>
      <c r="D18" s="115">
        <v>4474</v>
      </c>
      <c r="E18" s="114">
        <v>4370</v>
      </c>
      <c r="F18" s="114">
        <v>4405</v>
      </c>
      <c r="G18" s="114">
        <v>4267</v>
      </c>
      <c r="H18" s="140">
        <v>4203</v>
      </c>
      <c r="I18" s="115">
        <v>271</v>
      </c>
      <c r="J18" s="116">
        <v>6.4477753985248629</v>
      </c>
      <c r="K18" s="110"/>
      <c r="L18" s="110"/>
      <c r="M18" s="110"/>
      <c r="N18" s="110"/>
      <c r="O18" s="110"/>
    </row>
    <row r="19" spans="1:15" s="110" customFormat="1" ht="24.95" customHeight="1" x14ac:dyDescent="0.2">
      <c r="A19" s="193" t="s">
        <v>146</v>
      </c>
      <c r="B19" s="199" t="s">
        <v>147</v>
      </c>
      <c r="C19" s="113">
        <v>18.234263933244051</v>
      </c>
      <c r="D19" s="115">
        <v>10620</v>
      </c>
      <c r="E19" s="114">
        <v>10354</v>
      </c>
      <c r="F19" s="114">
        <v>10444</v>
      </c>
      <c r="G19" s="114">
        <v>10229</v>
      </c>
      <c r="H19" s="140">
        <v>10252</v>
      </c>
      <c r="I19" s="115">
        <v>368</v>
      </c>
      <c r="J19" s="116">
        <v>3.5895435037065937</v>
      </c>
    </row>
    <row r="20" spans="1:15" s="287" customFormat="1" ht="24.95" customHeight="1" x14ac:dyDescent="0.2">
      <c r="A20" s="193" t="s">
        <v>148</v>
      </c>
      <c r="B20" s="199" t="s">
        <v>149</v>
      </c>
      <c r="C20" s="113">
        <v>5.5544109062188802</v>
      </c>
      <c r="D20" s="115">
        <v>3235</v>
      </c>
      <c r="E20" s="114">
        <v>3279</v>
      </c>
      <c r="F20" s="114">
        <v>3095</v>
      </c>
      <c r="G20" s="114">
        <v>3061</v>
      </c>
      <c r="H20" s="140">
        <v>3092</v>
      </c>
      <c r="I20" s="115">
        <v>143</v>
      </c>
      <c r="J20" s="116">
        <v>4.6248382923674001</v>
      </c>
      <c r="K20" s="110"/>
      <c r="L20" s="110"/>
      <c r="M20" s="110"/>
      <c r="N20" s="110"/>
      <c r="O20" s="110"/>
    </row>
    <row r="21" spans="1:15" s="110" customFormat="1" ht="24.95" customHeight="1" x14ac:dyDescent="0.2">
      <c r="A21" s="201" t="s">
        <v>150</v>
      </c>
      <c r="B21" s="202" t="s">
        <v>151</v>
      </c>
      <c r="C21" s="113">
        <v>2.6922152398612686</v>
      </c>
      <c r="D21" s="115">
        <v>1568</v>
      </c>
      <c r="E21" s="114">
        <v>1567</v>
      </c>
      <c r="F21" s="114">
        <v>1651</v>
      </c>
      <c r="G21" s="114">
        <v>1661</v>
      </c>
      <c r="H21" s="140">
        <v>1545</v>
      </c>
      <c r="I21" s="115">
        <v>23</v>
      </c>
      <c r="J21" s="116">
        <v>1.4886731391585761</v>
      </c>
    </row>
    <row r="22" spans="1:15" s="110" customFormat="1" ht="24.95" customHeight="1" x14ac:dyDescent="0.2">
      <c r="A22" s="201" t="s">
        <v>152</v>
      </c>
      <c r="B22" s="199" t="s">
        <v>153</v>
      </c>
      <c r="C22" s="113">
        <v>1.8354452113595001</v>
      </c>
      <c r="D22" s="115">
        <v>1069</v>
      </c>
      <c r="E22" s="114">
        <v>1046</v>
      </c>
      <c r="F22" s="114">
        <v>1036</v>
      </c>
      <c r="G22" s="114">
        <v>998</v>
      </c>
      <c r="H22" s="140">
        <v>999</v>
      </c>
      <c r="I22" s="115">
        <v>70</v>
      </c>
      <c r="J22" s="116">
        <v>7.0070070070070072</v>
      </c>
    </row>
    <row r="23" spans="1:15" s="110" customFormat="1" ht="24.95" customHeight="1" x14ac:dyDescent="0.2">
      <c r="A23" s="193" t="s">
        <v>154</v>
      </c>
      <c r="B23" s="199" t="s">
        <v>155</v>
      </c>
      <c r="C23" s="113">
        <v>4.4315099069400086</v>
      </c>
      <c r="D23" s="115">
        <v>2581</v>
      </c>
      <c r="E23" s="114">
        <v>2521</v>
      </c>
      <c r="F23" s="114">
        <v>2518</v>
      </c>
      <c r="G23" s="114">
        <v>2495</v>
      </c>
      <c r="H23" s="140">
        <v>2461</v>
      </c>
      <c r="I23" s="115">
        <v>120</v>
      </c>
      <c r="J23" s="116">
        <v>4.8760666395774077</v>
      </c>
    </row>
    <row r="24" spans="1:15" s="110" customFormat="1" ht="24.95" customHeight="1" x14ac:dyDescent="0.2">
      <c r="A24" s="193" t="s">
        <v>156</v>
      </c>
      <c r="B24" s="199" t="s">
        <v>221</v>
      </c>
      <c r="C24" s="113">
        <v>6.0076920435424608</v>
      </c>
      <c r="D24" s="115">
        <v>3499</v>
      </c>
      <c r="E24" s="114">
        <v>3529</v>
      </c>
      <c r="F24" s="114">
        <v>3538</v>
      </c>
      <c r="G24" s="114">
        <v>3423</v>
      </c>
      <c r="H24" s="140">
        <v>3463</v>
      </c>
      <c r="I24" s="115">
        <v>36</v>
      </c>
      <c r="J24" s="116">
        <v>1.0395610742131101</v>
      </c>
    </row>
    <row r="25" spans="1:15" s="110" customFormat="1" ht="24.95" customHeight="1" x14ac:dyDescent="0.2">
      <c r="A25" s="193" t="s">
        <v>222</v>
      </c>
      <c r="B25" s="204" t="s">
        <v>159</v>
      </c>
      <c r="C25" s="113">
        <v>3.7189656948593797</v>
      </c>
      <c r="D25" s="115">
        <v>2166</v>
      </c>
      <c r="E25" s="114">
        <v>2039</v>
      </c>
      <c r="F25" s="114">
        <v>2154</v>
      </c>
      <c r="G25" s="114">
        <v>2154</v>
      </c>
      <c r="H25" s="140">
        <v>2035</v>
      </c>
      <c r="I25" s="115">
        <v>131</v>
      </c>
      <c r="J25" s="116">
        <v>6.4373464373464371</v>
      </c>
    </row>
    <row r="26" spans="1:15" s="110" customFormat="1" ht="24.95" customHeight="1" x14ac:dyDescent="0.2">
      <c r="A26" s="201">
        <v>782.78300000000002</v>
      </c>
      <c r="B26" s="203" t="s">
        <v>160</v>
      </c>
      <c r="C26" s="113">
        <v>1.0885615191785996</v>
      </c>
      <c r="D26" s="115">
        <v>634</v>
      </c>
      <c r="E26" s="114">
        <v>635</v>
      </c>
      <c r="F26" s="114">
        <v>577</v>
      </c>
      <c r="G26" s="114">
        <v>485</v>
      </c>
      <c r="H26" s="140">
        <v>414</v>
      </c>
      <c r="I26" s="115">
        <v>220</v>
      </c>
      <c r="J26" s="116">
        <v>53.140096618357489</v>
      </c>
    </row>
    <row r="27" spans="1:15" s="110" customFormat="1" ht="24.95" customHeight="1" x14ac:dyDescent="0.2">
      <c r="A27" s="193" t="s">
        <v>161</v>
      </c>
      <c r="B27" s="199" t="s">
        <v>223</v>
      </c>
      <c r="C27" s="113">
        <v>6.4575392328560142</v>
      </c>
      <c r="D27" s="115">
        <v>3761</v>
      </c>
      <c r="E27" s="114">
        <v>3756</v>
      </c>
      <c r="F27" s="114">
        <v>3762</v>
      </c>
      <c r="G27" s="114">
        <v>3696</v>
      </c>
      <c r="H27" s="140">
        <v>3694</v>
      </c>
      <c r="I27" s="115">
        <v>67</v>
      </c>
      <c r="J27" s="116">
        <v>1.813752030319437</v>
      </c>
    </row>
    <row r="28" spans="1:15" s="110" customFormat="1" ht="24.95" customHeight="1" x14ac:dyDescent="0.2">
      <c r="A28" s="193" t="s">
        <v>163</v>
      </c>
      <c r="B28" s="199" t="s">
        <v>164</v>
      </c>
      <c r="C28" s="113">
        <v>3.9885306136465095</v>
      </c>
      <c r="D28" s="115">
        <v>2323</v>
      </c>
      <c r="E28" s="114">
        <v>2354</v>
      </c>
      <c r="F28" s="114">
        <v>2332</v>
      </c>
      <c r="G28" s="114">
        <v>2283</v>
      </c>
      <c r="H28" s="140">
        <v>2294</v>
      </c>
      <c r="I28" s="115">
        <v>29</v>
      </c>
      <c r="J28" s="116">
        <v>1.2641673931996513</v>
      </c>
    </row>
    <row r="29" spans="1:15" s="110" customFormat="1" ht="24.95" customHeight="1" x14ac:dyDescent="0.2">
      <c r="A29" s="193">
        <v>86</v>
      </c>
      <c r="B29" s="199" t="s">
        <v>165</v>
      </c>
      <c r="C29" s="113">
        <v>5.4084681157927266</v>
      </c>
      <c r="D29" s="115">
        <v>3150</v>
      </c>
      <c r="E29" s="114">
        <v>3319</v>
      </c>
      <c r="F29" s="114">
        <v>3320</v>
      </c>
      <c r="G29" s="114">
        <v>3264</v>
      </c>
      <c r="H29" s="140">
        <v>3310</v>
      </c>
      <c r="I29" s="115">
        <v>-160</v>
      </c>
      <c r="J29" s="116">
        <v>-4.833836858006042</v>
      </c>
    </row>
    <row r="30" spans="1:15" s="110" customFormat="1" ht="24.95" customHeight="1" x14ac:dyDescent="0.2">
      <c r="A30" s="193">
        <v>87.88</v>
      </c>
      <c r="B30" s="204" t="s">
        <v>166</v>
      </c>
      <c r="C30" s="113">
        <v>4.6049242814463787</v>
      </c>
      <c r="D30" s="115">
        <v>2682</v>
      </c>
      <c r="E30" s="114">
        <v>2970</v>
      </c>
      <c r="F30" s="114">
        <v>2962</v>
      </c>
      <c r="G30" s="114">
        <v>2851</v>
      </c>
      <c r="H30" s="140">
        <v>2811</v>
      </c>
      <c r="I30" s="115">
        <v>-129</v>
      </c>
      <c r="J30" s="116">
        <v>-4.5891141942369265</v>
      </c>
    </row>
    <row r="31" spans="1:15" s="110" customFormat="1" ht="24.95" customHeight="1" x14ac:dyDescent="0.2">
      <c r="A31" s="193" t="s">
        <v>167</v>
      </c>
      <c r="B31" s="199" t="s">
        <v>168</v>
      </c>
      <c r="C31" s="113">
        <v>2.6355550976958209</v>
      </c>
      <c r="D31" s="115">
        <v>1535</v>
      </c>
      <c r="E31" s="114">
        <v>1534</v>
      </c>
      <c r="F31" s="114">
        <v>1547</v>
      </c>
      <c r="G31" s="114">
        <v>1520</v>
      </c>
      <c r="H31" s="140">
        <v>1553</v>
      </c>
      <c r="I31" s="115">
        <v>-18</v>
      </c>
      <c r="J31" s="116">
        <v>-1.1590470057952351</v>
      </c>
    </row>
    <row r="32" spans="1:15" s="110" customFormat="1" ht="24.95" customHeight="1" x14ac:dyDescent="0.2">
      <c r="A32" s="193"/>
      <c r="B32" s="288" t="s">
        <v>224</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1.8715016654647849</v>
      </c>
      <c r="D34" s="115">
        <v>1090</v>
      </c>
      <c r="E34" s="114">
        <v>797</v>
      </c>
      <c r="F34" s="114">
        <v>1093</v>
      </c>
      <c r="G34" s="114">
        <v>1239</v>
      </c>
      <c r="H34" s="140">
        <v>1075</v>
      </c>
      <c r="I34" s="115">
        <v>15</v>
      </c>
      <c r="J34" s="116">
        <v>1.3953488372093024</v>
      </c>
    </row>
    <row r="35" spans="1:10" s="110" customFormat="1" ht="24.95" customHeight="1" x14ac:dyDescent="0.2">
      <c r="A35" s="292" t="s">
        <v>171</v>
      </c>
      <c r="B35" s="293" t="s">
        <v>172</v>
      </c>
      <c r="C35" s="113">
        <v>31.470416537893616</v>
      </c>
      <c r="D35" s="115">
        <v>18329</v>
      </c>
      <c r="E35" s="114">
        <v>18305</v>
      </c>
      <c r="F35" s="114">
        <v>18472</v>
      </c>
      <c r="G35" s="114">
        <v>18148</v>
      </c>
      <c r="H35" s="140">
        <v>18040</v>
      </c>
      <c r="I35" s="115">
        <v>289</v>
      </c>
      <c r="J35" s="116">
        <v>1.6019955654101996</v>
      </c>
    </row>
    <row r="36" spans="1:10" s="110" customFormat="1" ht="24.95" customHeight="1" x14ac:dyDescent="0.2">
      <c r="A36" s="294" t="s">
        <v>173</v>
      </c>
      <c r="B36" s="295" t="s">
        <v>174</v>
      </c>
      <c r="C36" s="125">
        <v>66.658081796641596</v>
      </c>
      <c r="D36" s="143">
        <v>38823</v>
      </c>
      <c r="E36" s="144">
        <v>38903</v>
      </c>
      <c r="F36" s="144">
        <v>38936</v>
      </c>
      <c r="G36" s="144">
        <v>38120</v>
      </c>
      <c r="H36" s="145">
        <v>37923</v>
      </c>
      <c r="I36" s="143">
        <v>900</v>
      </c>
      <c r="J36" s="146">
        <v>2.3732299659837039</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2020-09-25T09:41:22Z</dcterms:created>
  <dcterms:modified xsi:type="dcterms:W3CDTF">2020-09-28T08:09:34Z</dcterms:modified>
</cp:coreProperties>
</file>