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I74" i="24"/>
  <c r="G74" i="24"/>
  <c r="F74" i="24"/>
  <c r="E74" i="24"/>
  <c r="L73" i="24"/>
  <c r="H73" i="24" s="1"/>
  <c r="I73" i="24" s="1"/>
  <c r="G73" i="24"/>
  <c r="F73" i="24"/>
  <c r="E73" i="24"/>
  <c r="L72" i="24"/>
  <c r="H72" i="24" s="1"/>
  <c r="I72" i="24"/>
  <c r="G72" i="24"/>
  <c r="F72" i="24"/>
  <c r="E72" i="24"/>
  <c r="L71" i="24"/>
  <c r="H71" i="24" s="1"/>
  <c r="I71" i="24"/>
  <c r="G71" i="24"/>
  <c r="F71" i="24"/>
  <c r="E71" i="24"/>
  <c r="L70" i="24"/>
  <c r="H70" i="24" s="1"/>
  <c r="I70" i="24"/>
  <c r="G70" i="24"/>
  <c r="F70" i="24"/>
  <c r="E70" i="24"/>
  <c r="L69" i="24"/>
  <c r="H69" i="24" s="1"/>
  <c r="G69" i="24"/>
  <c r="F69" i="24"/>
  <c r="E69" i="24"/>
  <c r="L68" i="24"/>
  <c r="H68" i="24" s="1"/>
  <c r="I68" i="24" s="1"/>
  <c r="G68" i="24"/>
  <c r="F68" i="24"/>
  <c r="E68" i="24"/>
  <c r="L67" i="24"/>
  <c r="H67" i="24" s="1"/>
  <c r="I67" i="24" s="1"/>
  <c r="G67" i="24"/>
  <c r="F67" i="24"/>
  <c r="E67" i="24"/>
  <c r="L66" i="24"/>
  <c r="H66" i="24" s="1"/>
  <c r="I66" i="24"/>
  <c r="G66" i="24"/>
  <c r="F66" i="24"/>
  <c r="E66" i="24"/>
  <c r="L65" i="24"/>
  <c r="H65" i="24" s="1"/>
  <c r="I65" i="24" s="1"/>
  <c r="G65" i="24"/>
  <c r="F65" i="24"/>
  <c r="E65" i="24"/>
  <c r="L64" i="24"/>
  <c r="H64" i="24" s="1"/>
  <c r="I64" i="24"/>
  <c r="G64" i="24"/>
  <c r="F64" i="24"/>
  <c r="E64" i="24"/>
  <c r="L63" i="24"/>
  <c r="H63" i="24" s="1"/>
  <c r="I63" i="24"/>
  <c r="G63" i="24"/>
  <c r="F63" i="24"/>
  <c r="E63" i="24"/>
  <c r="L62" i="24"/>
  <c r="H62" i="24" s="1"/>
  <c r="I62" i="24"/>
  <c r="G62" i="24"/>
  <c r="F62" i="24"/>
  <c r="E62" i="24"/>
  <c r="L61" i="24"/>
  <c r="H61" i="24" s="1"/>
  <c r="G61" i="24"/>
  <c r="F61" i="24"/>
  <c r="E61" i="24"/>
  <c r="L60" i="24"/>
  <c r="H60" i="24" s="1"/>
  <c r="I60" i="24" s="1"/>
  <c r="G60" i="24"/>
  <c r="F60" i="24"/>
  <c r="E60" i="24"/>
  <c r="L59" i="24"/>
  <c r="H59" i="24" s="1"/>
  <c r="I59" i="24" s="1"/>
  <c r="G59" i="24"/>
  <c r="F59" i="24"/>
  <c r="E59" i="24"/>
  <c r="L58" i="24"/>
  <c r="H58" i="24" s="1"/>
  <c r="I58" i="24"/>
  <c r="G58" i="24"/>
  <c r="F58" i="24"/>
  <c r="E58" i="24"/>
  <c r="L57" i="24"/>
  <c r="H57" i="24" s="1"/>
  <c r="I57" i="24" s="1"/>
  <c r="G57" i="24"/>
  <c r="F57" i="24"/>
  <c r="E57" i="24"/>
  <c r="L56" i="24"/>
  <c r="H56" i="24" s="1"/>
  <c r="I56" i="24"/>
  <c r="G56" i="24"/>
  <c r="F56" i="24"/>
  <c r="E56" i="24"/>
  <c r="L55" i="24"/>
  <c r="H55" i="24" s="1"/>
  <c r="I55" i="24"/>
  <c r="G55" i="24"/>
  <c r="F55" i="24"/>
  <c r="E55" i="24"/>
  <c r="L54" i="24"/>
  <c r="H54" i="24" s="1"/>
  <c r="I54" i="24"/>
  <c r="G54" i="24"/>
  <c r="F54" i="24"/>
  <c r="E54" i="24"/>
  <c r="L53" i="24"/>
  <c r="H53" i="24" s="1"/>
  <c r="G53" i="24"/>
  <c r="F53" i="24"/>
  <c r="E53" i="24"/>
  <c r="L52" i="24"/>
  <c r="H52" i="24" s="1"/>
  <c r="I52" i="24" s="1"/>
  <c r="G52" i="24"/>
  <c r="F52" i="24"/>
  <c r="E52" i="24"/>
  <c r="L51" i="24"/>
  <c r="H51" i="24" s="1"/>
  <c r="I51" i="24" s="1"/>
  <c r="G51" i="24"/>
  <c r="F51" i="24"/>
  <c r="E51" i="24"/>
  <c r="I44" i="24"/>
  <c r="F44" i="24"/>
  <c r="C44" i="24"/>
  <c r="M44" i="24" s="1"/>
  <c r="B44" i="24"/>
  <c r="D44" i="24" s="1"/>
  <c r="M43" i="24"/>
  <c r="G43" i="24"/>
  <c r="E43" i="24"/>
  <c r="C43" i="24"/>
  <c r="I43" i="24" s="1"/>
  <c r="B43" i="24"/>
  <c r="J43" i="24" s="1"/>
  <c r="K42" i="24"/>
  <c r="I42" i="24"/>
  <c r="F42" i="24"/>
  <c r="C42" i="24"/>
  <c r="M42" i="24" s="1"/>
  <c r="B42" i="24"/>
  <c r="D42" i="24" s="1"/>
  <c r="M41" i="24"/>
  <c r="G41" i="24"/>
  <c r="E41" i="24"/>
  <c r="C41" i="24"/>
  <c r="I41" i="24" s="1"/>
  <c r="B41" i="24"/>
  <c r="K40" i="24"/>
  <c r="I40" i="24"/>
  <c r="F40" i="24"/>
  <c r="C40" i="24"/>
  <c r="M40" i="24" s="1"/>
  <c r="B40" i="24"/>
  <c r="D40" i="24" s="1"/>
  <c r="F38" i="24"/>
  <c r="M36" i="24"/>
  <c r="L36" i="24"/>
  <c r="K36" i="24"/>
  <c r="J36" i="24"/>
  <c r="I36" i="24"/>
  <c r="H36" i="24"/>
  <c r="G36" i="24"/>
  <c r="F36" i="24"/>
  <c r="E36" i="24"/>
  <c r="D36" i="24"/>
  <c r="K57" i="15"/>
  <c r="L57" i="15" s="1"/>
  <c r="C38" i="24"/>
  <c r="C37" i="24"/>
  <c r="E37" i="24" s="1"/>
  <c r="C35" i="24"/>
  <c r="C34" i="24"/>
  <c r="C33" i="24"/>
  <c r="C32" i="24"/>
  <c r="C31" i="24"/>
  <c r="C30" i="24"/>
  <c r="C29" i="24"/>
  <c r="C28" i="24"/>
  <c r="L28" i="24" s="1"/>
  <c r="C27" i="24"/>
  <c r="C26" i="24"/>
  <c r="C25" i="24"/>
  <c r="C24" i="24"/>
  <c r="C23" i="24"/>
  <c r="C22" i="24"/>
  <c r="C21" i="24"/>
  <c r="C20" i="24"/>
  <c r="L20" i="24" s="1"/>
  <c r="C19" i="24"/>
  <c r="C18" i="24"/>
  <c r="C17" i="24"/>
  <c r="C16" i="24"/>
  <c r="C15" i="24"/>
  <c r="C9" i="24"/>
  <c r="C8" i="24"/>
  <c r="C7" i="24"/>
  <c r="B39" i="24"/>
  <c r="B38" i="24"/>
  <c r="B37" i="24"/>
  <c r="B35" i="24"/>
  <c r="B34" i="24"/>
  <c r="B33" i="24"/>
  <c r="B32" i="24"/>
  <c r="B31" i="24"/>
  <c r="B30" i="24"/>
  <c r="D30" i="24" s="1"/>
  <c r="B29" i="24"/>
  <c r="B28" i="24"/>
  <c r="B27" i="24"/>
  <c r="H27" i="24" s="1"/>
  <c r="B26" i="24"/>
  <c r="B25" i="24"/>
  <c r="B24" i="24"/>
  <c r="B23" i="24"/>
  <c r="B22" i="24"/>
  <c r="B21" i="24"/>
  <c r="B20" i="24"/>
  <c r="B19" i="24"/>
  <c r="B18" i="24"/>
  <c r="B17" i="24"/>
  <c r="B16" i="24"/>
  <c r="B15" i="24"/>
  <c r="B9" i="24"/>
  <c r="B8" i="24"/>
  <c r="B7" i="24"/>
  <c r="F7" i="24" l="1"/>
  <c r="D7" i="24"/>
  <c r="J7" i="24"/>
  <c r="K7" i="24"/>
  <c r="H7" i="24"/>
  <c r="F25" i="24"/>
  <c r="D25" i="24"/>
  <c r="J25" i="24"/>
  <c r="K25" i="24"/>
  <c r="H25" i="24"/>
  <c r="K8" i="24"/>
  <c r="J8" i="24"/>
  <c r="H8" i="24"/>
  <c r="F8" i="24"/>
  <c r="D8" i="24"/>
  <c r="F33" i="24"/>
  <c r="D33" i="24"/>
  <c r="J33" i="24"/>
  <c r="K33" i="24"/>
  <c r="H33" i="24"/>
  <c r="F17" i="24"/>
  <c r="D17" i="24"/>
  <c r="J17" i="24"/>
  <c r="K17" i="24"/>
  <c r="H17" i="24"/>
  <c r="K24" i="24"/>
  <c r="J24" i="24"/>
  <c r="H24" i="24"/>
  <c r="F24" i="24"/>
  <c r="D24" i="24"/>
  <c r="G9" i="24"/>
  <c r="M9" i="24"/>
  <c r="E9" i="24"/>
  <c r="L9" i="24"/>
  <c r="I9" i="24"/>
  <c r="C14" i="24"/>
  <c r="C6" i="24"/>
  <c r="G31" i="24"/>
  <c r="M31" i="24"/>
  <c r="E31" i="24"/>
  <c r="L31" i="24"/>
  <c r="I31" i="24"/>
  <c r="I34" i="24"/>
  <c r="M34" i="24"/>
  <c r="E34" i="24"/>
  <c r="L34" i="24"/>
  <c r="G34" i="24"/>
  <c r="K28" i="24"/>
  <c r="J28" i="24"/>
  <c r="H28" i="24"/>
  <c r="F28" i="24"/>
  <c r="D28" i="24"/>
  <c r="G15" i="24"/>
  <c r="M15" i="24"/>
  <c r="E15" i="24"/>
  <c r="L15" i="24"/>
  <c r="I15" i="24"/>
  <c r="I18" i="24"/>
  <c r="M18" i="24"/>
  <c r="E18" i="24"/>
  <c r="L18" i="24"/>
  <c r="G18" i="24"/>
  <c r="G25" i="24"/>
  <c r="M25" i="24"/>
  <c r="E25" i="24"/>
  <c r="L25" i="24"/>
  <c r="I25" i="24"/>
  <c r="I32" i="24"/>
  <c r="M32" i="24"/>
  <c r="E32" i="24"/>
  <c r="G32" i="24"/>
  <c r="G35" i="24"/>
  <c r="M35" i="24"/>
  <c r="E35" i="24"/>
  <c r="L35" i="24"/>
  <c r="I35" i="24"/>
  <c r="L32" i="24"/>
  <c r="G7" i="24"/>
  <c r="M7" i="24"/>
  <c r="E7" i="24"/>
  <c r="L7" i="24"/>
  <c r="I7" i="24"/>
  <c r="F19" i="24"/>
  <c r="D19" i="24"/>
  <c r="J19" i="24"/>
  <c r="K19" i="24"/>
  <c r="K22" i="24"/>
  <c r="J22" i="24"/>
  <c r="H22" i="24"/>
  <c r="F22" i="24"/>
  <c r="F35" i="24"/>
  <c r="D35" i="24"/>
  <c r="J35" i="24"/>
  <c r="K35" i="24"/>
  <c r="H39" i="24"/>
  <c r="F39" i="24"/>
  <c r="D39" i="24"/>
  <c r="K39" i="24"/>
  <c r="J39" i="24"/>
  <c r="I22" i="24"/>
  <c r="M22" i="24"/>
  <c r="E22" i="24"/>
  <c r="L22" i="24"/>
  <c r="G22" i="24"/>
  <c r="H35" i="24"/>
  <c r="K53" i="24"/>
  <c r="J53" i="24"/>
  <c r="I53" i="24"/>
  <c r="K69" i="24"/>
  <c r="J69" i="24"/>
  <c r="I69" i="24"/>
  <c r="F31" i="24"/>
  <c r="D31" i="24"/>
  <c r="J31" i="24"/>
  <c r="K31" i="24"/>
  <c r="H31" i="24"/>
  <c r="I8" i="24"/>
  <c r="M8" i="24"/>
  <c r="E8" i="24"/>
  <c r="L8" i="24"/>
  <c r="G8" i="24"/>
  <c r="C45" i="24"/>
  <c r="C39" i="24"/>
  <c r="K16" i="24"/>
  <c r="J16" i="24"/>
  <c r="H16" i="24"/>
  <c r="F16" i="24"/>
  <c r="D16" i="24"/>
  <c r="K32" i="24"/>
  <c r="J32" i="24"/>
  <c r="H32" i="24"/>
  <c r="F32" i="24"/>
  <c r="D32" i="24"/>
  <c r="I16" i="24"/>
  <c r="M16" i="24"/>
  <c r="E16" i="24"/>
  <c r="G16" i="24"/>
  <c r="G19" i="24"/>
  <c r="M19" i="24"/>
  <c r="E19" i="24"/>
  <c r="L19" i="24"/>
  <c r="I19" i="24"/>
  <c r="G29" i="24"/>
  <c r="M29" i="24"/>
  <c r="E29" i="24"/>
  <c r="L29" i="24"/>
  <c r="I29" i="24"/>
  <c r="L16" i="24"/>
  <c r="K34" i="24"/>
  <c r="J34" i="24"/>
  <c r="H34" i="24"/>
  <c r="F34" i="24"/>
  <c r="D34" i="24"/>
  <c r="G21" i="24"/>
  <c r="M21" i="24"/>
  <c r="E21" i="24"/>
  <c r="L21" i="24"/>
  <c r="I21" i="24"/>
  <c r="K20" i="24"/>
  <c r="J20" i="24"/>
  <c r="H20" i="24"/>
  <c r="F20" i="24"/>
  <c r="D20" i="24"/>
  <c r="F23" i="24"/>
  <c r="D23" i="24"/>
  <c r="J23" i="24"/>
  <c r="K23" i="24"/>
  <c r="H23" i="24"/>
  <c r="K26" i="24"/>
  <c r="J26" i="24"/>
  <c r="H26" i="24"/>
  <c r="F26" i="24"/>
  <c r="D26" i="24"/>
  <c r="H37" i="24"/>
  <c r="F37" i="24"/>
  <c r="D37" i="24"/>
  <c r="K37" i="24"/>
  <c r="J37" i="24"/>
  <c r="G23" i="24"/>
  <c r="M23" i="24"/>
  <c r="E23" i="24"/>
  <c r="L23" i="24"/>
  <c r="I23" i="24"/>
  <c r="I26" i="24"/>
  <c r="M26" i="24"/>
  <c r="E26" i="24"/>
  <c r="L26" i="24"/>
  <c r="G26" i="24"/>
  <c r="G33" i="24"/>
  <c r="M33" i="24"/>
  <c r="E33" i="24"/>
  <c r="L33" i="24"/>
  <c r="I33" i="24"/>
  <c r="H19" i="24"/>
  <c r="K18" i="24"/>
  <c r="J18" i="24"/>
  <c r="H18" i="24"/>
  <c r="F18" i="24"/>
  <c r="D18" i="24"/>
  <c r="I30" i="24"/>
  <c r="M30" i="24"/>
  <c r="E30" i="24"/>
  <c r="L30" i="24"/>
  <c r="G30" i="24"/>
  <c r="D22" i="24"/>
  <c r="F15" i="24"/>
  <c r="D15" i="24"/>
  <c r="J15" i="24"/>
  <c r="K15" i="24"/>
  <c r="H15" i="24"/>
  <c r="B14" i="24"/>
  <c r="B6" i="24"/>
  <c r="F27" i="24"/>
  <c r="D27" i="24"/>
  <c r="J27" i="24"/>
  <c r="K27" i="24"/>
  <c r="K30" i="24"/>
  <c r="J30" i="24"/>
  <c r="H30" i="24"/>
  <c r="F30" i="24"/>
  <c r="G17" i="24"/>
  <c r="M17" i="24"/>
  <c r="E17" i="24"/>
  <c r="L17" i="24"/>
  <c r="I17" i="24"/>
  <c r="I24" i="24"/>
  <c r="M24" i="24"/>
  <c r="E24" i="24"/>
  <c r="G24" i="24"/>
  <c r="G27" i="24"/>
  <c r="M27" i="24"/>
  <c r="E27" i="24"/>
  <c r="L27" i="24"/>
  <c r="I27" i="24"/>
  <c r="M38" i="24"/>
  <c r="E38" i="24"/>
  <c r="L38" i="24"/>
  <c r="G38" i="24"/>
  <c r="I38" i="24"/>
  <c r="L24" i="24"/>
  <c r="B45" i="24"/>
  <c r="K61" i="24"/>
  <c r="J61" i="24"/>
  <c r="I61" i="24"/>
  <c r="I77" i="24"/>
  <c r="K58" i="24"/>
  <c r="J58" i="24"/>
  <c r="K66" i="24"/>
  <c r="J66" i="24"/>
  <c r="K74" i="24"/>
  <c r="J74" i="24"/>
  <c r="K55" i="24"/>
  <c r="J55" i="24"/>
  <c r="K63" i="24"/>
  <c r="J63" i="24"/>
  <c r="K71" i="24"/>
  <c r="J71" i="24"/>
  <c r="G20" i="24"/>
  <c r="G28" i="24"/>
  <c r="H41" i="24"/>
  <c r="F41" i="24"/>
  <c r="D41" i="24"/>
  <c r="K41" i="24"/>
  <c r="K52" i="24"/>
  <c r="J52" i="24"/>
  <c r="K60" i="24"/>
  <c r="J60" i="24"/>
  <c r="K68" i="24"/>
  <c r="J68" i="24"/>
  <c r="F9" i="24"/>
  <c r="D9" i="24"/>
  <c r="J9" i="24"/>
  <c r="K57" i="24"/>
  <c r="J57" i="24"/>
  <c r="K65" i="24"/>
  <c r="J65" i="24"/>
  <c r="K73" i="24"/>
  <c r="J73" i="24"/>
  <c r="F21" i="24"/>
  <c r="D21" i="24"/>
  <c r="J21" i="24"/>
  <c r="F29" i="24"/>
  <c r="D29" i="24"/>
  <c r="J29" i="24"/>
  <c r="D38" i="24"/>
  <c r="K38" i="24"/>
  <c r="J38" i="24"/>
  <c r="H38" i="24"/>
  <c r="K54" i="24"/>
  <c r="J54" i="24"/>
  <c r="K62" i="24"/>
  <c r="J62" i="24"/>
  <c r="K70" i="24"/>
  <c r="J70" i="24"/>
  <c r="I20" i="24"/>
  <c r="M20" i="24"/>
  <c r="E20" i="24"/>
  <c r="I28" i="24"/>
  <c r="M28" i="24"/>
  <c r="E28" i="24"/>
  <c r="I37" i="24"/>
  <c r="G37" i="24"/>
  <c r="L37" i="24"/>
  <c r="H9" i="24"/>
  <c r="H21" i="24"/>
  <c r="H29" i="24"/>
  <c r="H43" i="24"/>
  <c r="F43" i="24"/>
  <c r="D43" i="24"/>
  <c r="K43" i="24"/>
  <c r="K51" i="24"/>
  <c r="J51" i="24"/>
  <c r="K59" i="24"/>
  <c r="J59" i="24"/>
  <c r="K67" i="24"/>
  <c r="J67" i="24"/>
  <c r="K75" i="24"/>
  <c r="J75" i="24"/>
  <c r="J77" i="24" s="1"/>
  <c r="K9" i="24"/>
  <c r="K21" i="24"/>
  <c r="K29" i="24"/>
  <c r="M37" i="24"/>
  <c r="J41" i="24"/>
  <c r="K56" i="24"/>
  <c r="J56" i="24"/>
  <c r="K64" i="24"/>
  <c r="J64" i="24"/>
  <c r="K72" i="24"/>
  <c r="J72" i="24"/>
  <c r="G40" i="24"/>
  <c r="G42" i="24"/>
  <c r="G44" i="24"/>
  <c r="H40" i="24"/>
  <c r="L41" i="24"/>
  <c r="H42" i="24"/>
  <c r="L43" i="24"/>
  <c r="H44" i="24"/>
  <c r="J40" i="24"/>
  <c r="J42" i="24"/>
  <c r="J44" i="24"/>
  <c r="K44" i="24"/>
  <c r="L40" i="24"/>
  <c r="L42" i="24"/>
  <c r="L44" i="24"/>
  <c r="E40" i="24"/>
  <c r="E42" i="24"/>
  <c r="E44" i="24"/>
  <c r="J79" i="24" l="1"/>
  <c r="J78" i="24"/>
  <c r="K77" i="24"/>
  <c r="I78" i="24"/>
  <c r="I79" i="24"/>
  <c r="I6" i="24"/>
  <c r="M6" i="24"/>
  <c r="E6" i="24"/>
  <c r="L6" i="24"/>
  <c r="G6" i="24"/>
  <c r="K6" i="24"/>
  <c r="J6" i="24"/>
  <c r="H6" i="24"/>
  <c r="F6" i="24"/>
  <c r="D6" i="24"/>
  <c r="I14" i="24"/>
  <c r="M14" i="24"/>
  <c r="E14" i="24"/>
  <c r="L14" i="24"/>
  <c r="G14" i="24"/>
  <c r="K14" i="24"/>
  <c r="J14" i="24"/>
  <c r="H14" i="24"/>
  <c r="F14" i="24"/>
  <c r="D14" i="24"/>
  <c r="I39" i="24"/>
  <c r="G39" i="24"/>
  <c r="L39" i="24"/>
  <c r="M39" i="24"/>
  <c r="E39" i="24"/>
  <c r="I45" i="24"/>
  <c r="G45" i="24"/>
  <c r="M45" i="24"/>
  <c r="E45" i="24"/>
  <c r="L45" i="24"/>
  <c r="H45" i="24"/>
  <c r="F45" i="24"/>
  <c r="D45" i="24"/>
  <c r="K45" i="24"/>
  <c r="J45" i="24"/>
  <c r="I83" i="24" l="1"/>
  <c r="I82" i="24"/>
  <c r="K79" i="24"/>
  <c r="K78" i="24"/>
  <c r="I81" i="24" s="1"/>
</calcChain>
</file>

<file path=xl/sharedStrings.xml><?xml version="1.0" encoding="utf-8"?>
<sst xmlns="http://schemas.openxmlformats.org/spreadsheetml/2006/main" count="1652" uniqueCount="523">
  <si>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</si>
  <si>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</si>
  <si>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</si>
  <si>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</si>
  <si>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</si>
  <si>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</si>
  <si>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</si>
  <si>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</si>
  <si>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</si>
  <si>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</si>
  <si>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</si>
  <si>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</si>
  <si>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</si>
  <si>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Esslingen (08116)</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</si>
  <si>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</si>
  <si>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</si>
  <si>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</si>
  <si>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</si>
  <si>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</si>
  <si>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</si>
  <si>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</si>
  <si>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</si>
  <si>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</si>
  <si>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</si>
  <si>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</si>
  <si>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</si>
  <si>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</si>
  <si>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</si>
  <si>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</si>
  <si>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</si>
  <si>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</si>
  <si>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</si>
  <si>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</si>
  <si>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</si>
  <si>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</si>
  <si>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</si>
  <si>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</si>
  <si>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</si>
  <si>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</si>
  <si>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</si>
  <si>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</si>
  <si>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</si>
  <si>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</si>
  <si>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</si>
  <si>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</si>
  <si>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</si>
  <si>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</si>
  <si>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</si>
  <si>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</si>
  <si>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</si>
  <si>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</si>
  <si>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</si>
  <si>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</si>
  <si>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</si>
  <si>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</si>
  <si>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</si>
  <si>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</si>
  <si>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</si>
  <si>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</si>
  <si>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</si>
  <si>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</si>
  <si>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</si>
  <si>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</si>
  <si>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</si>
  <si>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</si>
  <si>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</si>
  <si>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</si>
  <si>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</si>
  <si>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</si>
  <si>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</si>
  <si>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</si>
  <si>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</si>
  <si>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</si>
  <si>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</si>
  <si>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</si>
  <si>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</si>
  <si>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</si>
  <si>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</si>
  <si>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</si>
  <si>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</si>
  <si>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</si>
  <si>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</si>
  <si>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</si>
  <si>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</si>
  <si>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</si>
  <si>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</si>
  <si>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</si>
  <si>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</si>
  <si>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</si>
  <si>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</si>
  <si>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</si>
  <si>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</si>
  <si>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Esslingen (08116);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</si>
  <si>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</si>
  <si>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</si>
  <si>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</si>
  <si>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</si>
  <si>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</si>
  <si>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</si>
  <si>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</si>
  <si>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</si>
  <si>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</si>
  <si>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</si>
  <si>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</si>
  <si>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</si>
  <si>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</si>
  <si>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</si>
  <si>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</si>
  <si>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</si>
  <si>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</si>
  <si>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</si>
  <si>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</si>
  <si>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</si>
  <si>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</si>
  <si>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</si>
  <si>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</si>
  <si>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</si>
  <si>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</si>
  <si>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</si>
  <si>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</si>
  <si>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</si>
  <si>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</si>
  <si>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</si>
  <si>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</si>
  <si>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</si>
  <si>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</si>
  <si>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</si>
  <si>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</si>
  <si>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</si>
  <si>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Baden-Württemberg</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</si>
  <si>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</si>
  <si>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</si>
  <si>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</si>
  <si>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</si>
  <si>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</si>
  <si>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</si>
  <si>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</si>
  <si>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</si>
  <si>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</si>
  <si>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</si>
  <si>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</si>
  <si>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</si>
  <si>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</si>
  <si>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</si>
  <si>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</si>
  <si>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</si>
  <si>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</si>
  <si>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</si>
  <si>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</si>
  <si>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</si>
  <si>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</si>
  <si>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</si>
  <si>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</si>
  <si>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</si>
  <si>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</si>
  <si>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</si>
  <si>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</si>
  <si>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</si>
  <si>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</si>
  <si>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</si>
  <si>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</si>
  <si>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</si>
  <si>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</si>
  <si>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</si>
  <si>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</si>
  <si>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</si>
  <si>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</si>
  <si>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</si>
  <si>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</si>
  <si>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</si>
  <si>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</si>
  <si>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</si>
  <si>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</si>
  <si>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</si>
  <si>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</si>
  <si>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</si>
  <si>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</si>
  <si>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</si>
  <si>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</si>
  <si>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</si>
  <si>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</si>
  <si>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</si>
  <si>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</si>
  <si>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Esslingen (08116)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</si>
  <si>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</si>
  <si>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</si>
  <si>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</si>
  <si>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</si>
  <si>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</si>
  <si>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</si>
  <si>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</si>
  <si>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</si>
  <si>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</si>
  <si>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</si>
  <si>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</si>
  <si>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</si>
  <si>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</si>
  <si>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</si>
  <si>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</si>
  <si>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</si>
  <si>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</si>
  <si>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</si>
  <si>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</si>
  <si>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</si>
  <si>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</si>
  <si>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</si>
  <si>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</si>
  <si>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</si>
  <si>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</si>
  <si>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</si>
  <si>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</si>
  <si>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</si>
  <si>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</si>
  <si>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</si>
  <si>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</si>
  <si>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</si>
  <si>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</si>
  <si>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</si>
  <si>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</si>
  <si>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</si>
  <si>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</si>
  <si>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</si>
  <si>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</si>
  <si>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</si>
  <si>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</si>
  <si>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</si>
  <si>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</si>
  <si>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</si>
  <si>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</si>
  <si>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</si>
  <si>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</si>
  <si>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</si>
  <si>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</si>
  <si>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</si>
  <si>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</si>
  <si>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</si>
  <si>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</si>
  <si>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</si>
  <si>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</si>
  <si>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</si>
  <si>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</si>
  <si>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</si>
  <si>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</si>
  <si>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</si>
  <si>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</si>
  <si>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</si>
  <si>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</si>
  <si>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</si>
  <si>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</si>
  <si>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</si>
  <si>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</si>
  <si>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</si>
  <si>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</si>
  <si>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</si>
  <si>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</si>
  <si>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</si>
  <si>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</si>
  <si>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</si>
  <si>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</si>
  <si>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</si>
  <si>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</si>
  <si>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</si>
  <si>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</si>
  <si>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</si>
  <si>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</si>
  <si>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</si>
  <si>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</si>
  <si>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</si>
  <si>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</si>
  <si>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</si>
  <si>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</si>
  <si>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</si>
  <si>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</si>
  <si>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</si>
  <si>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</si>
  <si>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</si>
  <si>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</si>
  <si>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</si>
  <si>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</si>
  <si>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</si>
  <si>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</si>
  <si>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</si>
  <si>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</si>
  <si>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</si>
  <si>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</si>
  <si>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</si>
  <si>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</si>
  <si>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</si>
  <si>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</si>
  <si>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</si>
  <si>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</si>
  <si>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</si>
  <si>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</si>
  <si>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</si>
  <si>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</si>
  <si>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</si>
  <si>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</si>
  <si>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</si>
  <si>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</si>
  <si>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</si>
  <si>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</si>
  <si>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</si>
  <si>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</si>
  <si>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</si>
  <si>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</si>
  <si>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</si>
  <si>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</si>
  <si>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</si>
  <si>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</si>
  <si>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</si>
  <si>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</si>
  <si>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</si>
  <si>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</si>
  <si>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</si>
  <si>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</si>
  <si>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</si>
  <si>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</si>
  <si>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</si>
  <si>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</si>
  <si>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</si>
  <si>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</si>
  <si>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</si>
  <si>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</si>
  <si>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</si>
  <si>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</si>
  <si>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</si>
  <si>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</si>
  <si>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</si>
  <si>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</si>
  <si>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</si>
  <si>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</si>
  <si>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</si>
  <si>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</si>
  <si>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</si>
  <si>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</si>
  <si>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</si>
  <si>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</si>
  <si>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</si>
  <si>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</si>
  <si>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</si>
  <si>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</si>
  <si>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</si>
  <si>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</si>
  <si>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</si>
  <si>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</si>
  <si>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</si>
  <si>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</si>
  <si>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</si>
  <si>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</si>
  <si>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</si>
  <si>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</si>
  <si>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</si>
  <si>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</si>
  <si>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</si>
  <si>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</si>
  <si>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</si>
  <si>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</si>
  <si>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</si>
  <si>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</si>
  <si>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</si>
  <si>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</si>
  <si>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</si>
  <si>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</si>
  <si>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</si>
  <si>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</si>
  <si>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</si>
  <si>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</si>
  <si>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</si>
  <si>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</si>
  <si>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</si>
  <si>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</si>
  <si>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</si>
  <si>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</si>
  <si>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Esslingen (08116);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</si>
  <si>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</si>
  <si>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</si>
  <si>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</si>
  <si>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</si>
  <si>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</si>
  <si>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</si>
  <si>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</si>
  <si>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</si>
  <si>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</si>
  <si>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</si>
  <si>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</si>
  <si>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</si>
  <si>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</si>
  <si>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</si>
  <si>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</si>
  <si>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</si>
  <si>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</si>
  <si>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</si>
  <si>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</si>
  <si>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</si>
  <si>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</si>
  <si>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</si>
  <si>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</si>
  <si>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</si>
  <si>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</si>
  <si>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</si>
  <si>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</si>
  <si>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</si>
  <si>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</si>
  <si>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</si>
  <si>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</si>
  <si>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</si>
  <si>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</si>
  <si>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</si>
  <si>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</si>
  <si>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</si>
  <si>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</si>
  <si>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</si>
  <si>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</si>
  <si>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</si>
  <si>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</si>
  <si>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</si>
  <si>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</si>
  <si>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</si>
  <si>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</si>
  <si>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</si>
  <si>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</si>
  <si>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</si>
  <si>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</si>
  <si>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</si>
  <si>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</si>
  <si>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</si>
  <si>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</si>
  <si>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</si>
  <si>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</si>
  <si>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</si>
  <si>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</si>
  <si>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</si>
  <si>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</si>
  <si>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</si>
  <si>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</si>
  <si>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</si>
  <si>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</si>
  <si>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</si>
  <si>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</si>
  <si>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</si>
  <si>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</si>
  <si>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</si>
  <si>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</si>
  <si>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</si>
  <si>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</si>
  <si>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</si>
  <si>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</si>
  <si>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</si>
  <si>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</si>
  <si>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</si>
  <si>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</si>
  <si>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</si>
  <si>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</si>
  <si>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</si>
  <si>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</si>
  <si>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</si>
  <si>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</si>
  <si>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</si>
  <si>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</si>
  <si>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</si>
  <si>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</si>
  <si>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</si>
  <si>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</si>
  <si>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</si>
  <si>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</si>
  <si>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</si>
  <si>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</si>
  <si>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</si>
  <si>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</si>
  <si>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</si>
  <si>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</si>
  <si>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</si>
  <si>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</si>
  <si>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</si>
  <si>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</si>
  <si>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</si>
  <si>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</si>
  <si>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</si>
  <si>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</si>
  <si>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</si>
  <si>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</si>
  <si>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</si>
  <si>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</si>
  <si>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</si>
  <si>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</si>
  <si>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</si>
  <si>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</si>
  <si>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</si>
  <si>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</si>
  <si>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</si>
  <si>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</si>
  <si>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</si>
  <si>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</si>
  <si>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</si>
  <si>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</si>
  <si>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</si>
  <si>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</si>
  <si>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</si>
  <si>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</si>
  <si>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</si>
  <si>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</si>
  <si>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</si>
  <si>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</si>
  <si>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</si>
  <si>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</si>
  <si>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</si>
  <si>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</si>
  <si>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</si>
  <si>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</si>
  <si>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</si>
  <si>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</si>
  <si>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</si>
  <si>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</si>
  <si>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</si>
  <si>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</si>
  <si>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</si>
  <si>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</si>
  <si>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</si>
  <si>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</si>
  <si>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</si>
  <si>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</si>
  <si>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Aufgrund von betrieblichen Umstrukturierungen in der Automobilindustrie erfolgten zum November 2019 bundesweit vermehrte An- und Abmeldungen von Beschäftigungsverhältnissen, die sich in der erhöhten Anzahl von begonnenen und beendeten Beschäftigungsverhältnissen zeigen. Für den Gesamtbestand der Beschäftigten gibt es jedoch kaum Auswirkungen.</t>
  </si>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</sst>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5">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11" fillId="0" borderId="0" xfId="4" applyFont="1" applyBorder="1" applyAlignment="1">
      <alignment horizontal="left"/>
    </xf>
    <xf numFmtId="0" fontId="2" fillId="0" borderId="0" xfId="0" applyFont="1" applyBorder="1" applyAlignment="1">
      <alignment wrapText="1"/>
    </xf>
    <xf numFmtId="0" fontId="0" fillId="0" borderId="0" xfId="0" applyAlignment="1">
      <alignment wrapText="1"/>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49" fontId="16" fillId="0" borderId="0" xfId="9" applyNumberFormat="1" applyFont="1" applyFill="1" applyBorder="1" applyAlignment="1"/>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164" fontId="26" fillId="0" borderId="6" xfId="12" applyNumberFormat="1" applyFont="1" applyFill="1" applyBorder="1" applyAlignment="1">
      <alignment horizontal="left" wrapText="1"/>
    </xf>
    <xf numFmtId="0" fontId="2" fillId="0" borderId="6" xfId="0" applyFont="1" applyBorder="1" applyAlignment="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0" borderId="9" xfId="4" applyFont="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3" fillId="0" borderId="0" xfId="4" applyFont="1" applyAlignment="1">
      <alignment horizontal="left" wrapText="1"/>
    </xf>
    <xf numFmtId="0" fontId="3" fillId="0" borderId="0" xfId="4" applyAlignment="1">
      <alignment horizontal="left" wrapText="1"/>
    </xf>
    <xf numFmtId="0" fontId="15" fillId="0" borderId="0" xfId="21" applyAlignment="1" applyProtection="1">
      <alignment horizontal="left" wrapText="1" indent="2"/>
    </xf>
    <xf numFmtId="0" fontId="15" fillId="0" borderId="0" xfId="21" applyFill="1" applyAlignment="1" applyProtection="1">
      <alignment horizontal="left"/>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{34E29A15-B36B-4FBC-815A-DE8B123A4B13}</c15:txfldGUID>
                      <c15:f>Daten_Diagramme!$D$6</c15:f>
                      <c15:dlblFieldTableCache>
                        <c:ptCount val="1"/>
                        <c:pt idx="0">
                          <c:v>1.6</c:v>
                        </c:pt>
                      </c15:dlblFieldTableCache>
                    </c15:dlblFTEntry>
                  </c15:dlblFieldTable>
                  <c15:showDataLabelsRange val="0"/>
                </c:ext>
                <c:ext xmlns:c16="http://schemas.microsoft.com/office/drawing/2014/chart" uri="{C3380CC4-5D6E-409C-BE32-E72D297353CC}">
                  <c16:uniqueId val="{00000000-C17A-40D1-9461-73C58F230022}"/>
                </c:ext>
              </c:extLst>
            </c:dLbl>
            <c:dLbl>
              <c:idx val="1"/>
              <c:tx>
                <c:strRef>
                  <c:f>Daten_Diagramme!$D$7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{B6F369EB-A54D-45F4-9172-41C6F6AA5B00}</c15:txfldGUID>
                      <c15:f>Daten_Diagramme!$D$7</c15:f>
                      <c15:dlblFieldTableCache>
                        <c:ptCount val="1"/>
                        <c:pt idx="0">
                          <c:v>0.8</c:v>
                        </c:pt>
                      </c15:dlblFieldTableCache>
                    </c15:dlblFTEntry>
                  </c15:dlblFieldTable>
                  <c15:showDataLabelsRange val="0"/>
                </c:ext>
                <c:ext xmlns:c16="http://schemas.microsoft.com/office/drawing/2014/chart" uri="{C3380CC4-5D6E-409C-BE32-E72D297353CC}">
                  <c16:uniqueId val="{00000001-C17A-40D1-9461-73C58F230022}"/>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{511B70A1-3697-4D4F-8066-48A65451A483}</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C17A-40D1-9461-73C58F230022}"/>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{E39D131C-27F9-4124-83E8-6EE9FF3E7542}</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C17A-40D1-9461-73C58F230022}"/>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1.6462800271720548</c:v>
                </c:pt>
                <c:pt idx="1">
                  <c:v>0.77822269034374059</c:v>
                </c:pt>
                <c:pt idx="2">
                  <c:v>1.1186464311118853</c:v>
                </c:pt>
                <c:pt idx="3">
                  <c:v>1.0875687030768</c:v>
                </c:pt>
              </c:numCache>
            </c:numRef>
          </c:val>
          <c:extLst>
            <c:ext xmlns:c16="http://schemas.microsoft.com/office/drawing/2014/chart" uri="{C3380CC4-5D6E-409C-BE32-E72D297353CC}">
              <c16:uniqueId val="{00000004-C17A-40D1-9461-73C58F230022}"/>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{DE10F029-BB40-4491-BDED-83FD59623A83}</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C17A-40D1-9461-73C58F230022}"/>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{C0775190-0C18-4869-8669-7D82C7587B0B}</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C17A-40D1-9461-73C58F230022}"/>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{E3B43B71-9E0A-4684-B68F-8E726177090F}</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C17A-40D1-9461-73C58F230022}"/>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{6FF3551F-7BA9-4F3C-B52D-43411BE147CB}</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C17A-40D1-9461-73C58F23002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C17A-40D1-9461-73C58F230022}"/>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C17A-40D1-9461-73C58F230022}"/>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{C73060E9-73D2-4CFB-9ACE-9D9E98A78AE8}</c15:txfldGUID>
                      <c15:f>Daten_Diagramme!$E$6</c15:f>
                      <c15:dlblFieldTableCache>
                        <c:ptCount val="1"/>
                        <c:pt idx="0">
                          <c:v>-3.5</c:v>
                        </c:pt>
                      </c15:dlblFieldTableCache>
                    </c15:dlblFTEntry>
                  </c15:dlblFieldTable>
                  <c15:showDataLabelsRange val="0"/>
                </c:ext>
                <c:ext xmlns:c16="http://schemas.microsoft.com/office/drawing/2014/chart" uri="{C3380CC4-5D6E-409C-BE32-E72D297353CC}">
                  <c16:uniqueId val="{00000000-B7B0-44F8-A87C-3790948F5E99}"/>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{FB20ABB4-6F16-461C-96B2-8C3C0F5D342B}</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B7B0-44F8-A87C-3790948F5E99}"/>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{0C296694-BAC0-4280-8869-EC6E5766DE9E}</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B7B0-44F8-A87C-3790948F5E99}"/>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{8533FF8A-FDB2-4EAF-A7D9-C903C932389A}</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B7B0-44F8-A87C-3790948F5E9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-3.5476445678339865</c:v>
                </c:pt>
                <c:pt idx="1">
                  <c:v>-2.6975865719528453</c:v>
                </c:pt>
                <c:pt idx="2">
                  <c:v>-2.7637010795899166</c:v>
                </c:pt>
                <c:pt idx="3">
                  <c:v>-2.8655893304673015</c:v>
                </c:pt>
              </c:numCache>
            </c:numRef>
          </c:val>
          <c:extLst>
            <c:ext xmlns:c16="http://schemas.microsoft.com/office/drawing/2014/chart" uri="{C3380CC4-5D6E-409C-BE32-E72D297353CC}">
              <c16:uniqueId val="{00000004-B7B0-44F8-A87C-3790948F5E99}"/>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{E9DC2DB4-40D0-4A1A-BF23-17E06BDF430F}</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B7B0-44F8-A87C-3790948F5E99}"/>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{9B4CFF89-D251-46A8-B432-38ADC2EC1123}</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B7B0-44F8-A87C-3790948F5E99}"/>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{09066A8D-74C6-4AE6-83EB-34B5C2558B35}</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B7B0-44F8-A87C-3790948F5E99}"/>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{215D173D-C9D4-4DB8-8FD3-6CA6B5E603A5}</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B7B0-44F8-A87C-3790948F5E9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B7B0-44F8-A87C-3790948F5E99}"/>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7B0-44F8-A87C-3790948F5E99}"/>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{E2D3F8B7-4722-437D-8511-587D2D1C97D4}</c15:txfldGUID>
                      <c15:f>Daten_Diagramme!$D$14</c15:f>
                      <c15:dlblFieldTableCache>
                        <c:ptCount val="1"/>
                        <c:pt idx="0">
                          <c:v>1.6</c:v>
                        </c:pt>
                      </c15:dlblFieldTableCache>
                    </c15:dlblFTEntry>
                  </c15:dlblFieldTable>
                  <c15:showDataLabelsRange val="0"/>
                </c:ext>
                <c:ext xmlns:c16="http://schemas.microsoft.com/office/drawing/2014/chart" uri="{C3380CC4-5D6E-409C-BE32-E72D297353CC}">
                  <c16:uniqueId val="{00000000-B1E9-4180-AFC2-3E92412DF39B}"/>
                </c:ext>
              </c:extLst>
            </c:dLbl>
            <c:dLbl>
              <c:idx val="1"/>
              <c:tx>
                <c:strRef>
                  <c:f>Daten_Diagramme!$D$15</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{90CEE0A1-AA6C-4FB1-A0E3-F49B61CADF06}</c15:txfldGUID>
                      <c15:f>Daten_Diagramme!$D$15</c15:f>
                      <c15:dlblFieldTableCache>
                        <c:ptCount val="1"/>
                        <c:pt idx="0">
                          <c:v>-3.4</c:v>
                        </c:pt>
                      </c15:dlblFieldTableCache>
                    </c15:dlblFTEntry>
                  </c15:dlblFieldTable>
                  <c15:showDataLabelsRange val="0"/>
                </c:ext>
                <c:ext xmlns:c16="http://schemas.microsoft.com/office/drawing/2014/chart" uri="{C3380CC4-5D6E-409C-BE32-E72D297353CC}">
                  <c16:uniqueId val="{00000001-B1E9-4180-AFC2-3E92412DF39B}"/>
                </c:ext>
              </c:extLst>
            </c:dLbl>
            <c:dLbl>
              <c:idx val="2"/>
              <c:tx>
                <c:strRef>
                  <c:f>Daten_Diagramme!$D$16</c:f>
                  <c:strCache>
                    <c:ptCount val="1"/>
                    <c:pt idx="0">
                      <c:v>25.8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{36AC30B3-C835-4C25-99FF-9075428EAFA9}</c15:txfldGUID>
                      <c15:f>Daten_Diagramme!$D$16</c15:f>
                      <c15:dlblFieldTableCache>
                        <c:ptCount val="1"/>
                        <c:pt idx="0">
                          <c:v>25.8</c:v>
                        </c:pt>
                      </c15:dlblFieldTableCache>
                    </c15:dlblFTEntry>
                  </c15:dlblFieldTable>
                  <c15:showDataLabelsRange val="0"/>
                </c:ext>
                <c:ext xmlns:c16="http://schemas.microsoft.com/office/drawing/2014/chart" uri="{C3380CC4-5D6E-409C-BE32-E72D297353CC}">
                  <c16:uniqueId val="{00000002-B1E9-4180-AFC2-3E92412DF39B}"/>
                </c:ext>
              </c:extLst>
            </c:dLbl>
            <c:dLbl>
              <c:idx val="3"/>
              <c:tx>
                <c:strRef>
                  <c:f>Daten_Diagramme!$D$17</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{4AF496D8-4DB2-481D-A84A-19D64EF0BA92}</c15:txfldGUID>
                      <c15:f>Daten_Diagramme!$D$17</c15:f>
                      <c15:dlblFieldTableCache>
                        <c:ptCount val="1"/>
                        <c:pt idx="0">
                          <c:v>-1.2</c:v>
                        </c:pt>
                      </c15:dlblFieldTableCache>
                    </c15:dlblFTEntry>
                  </c15:dlblFieldTable>
                  <c15:showDataLabelsRange val="0"/>
                </c:ext>
                <c:ext xmlns:c16="http://schemas.microsoft.com/office/drawing/2014/chart" uri="{C3380CC4-5D6E-409C-BE32-E72D297353CC}">
                  <c16:uniqueId val="{00000003-B1E9-4180-AFC2-3E92412DF39B}"/>
                </c:ext>
              </c:extLst>
            </c:dLbl>
            <c:dLbl>
              <c:idx val="4"/>
              <c:tx>
                <c:strRef>
                  <c:f>Daten_Diagramme!$D$18</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{BECC0197-28E7-42A4-B65A-226F94333714}</c15:txfldGUID>
                      <c15:f>Daten_Diagramme!$D$18</c15:f>
                      <c15:dlblFieldTableCache>
                        <c:ptCount val="1"/>
                        <c:pt idx="0">
                          <c:v>-1.5</c:v>
                        </c:pt>
                      </c15:dlblFieldTableCache>
                    </c15:dlblFTEntry>
                  </c15:dlblFieldTable>
                  <c15:showDataLabelsRange val="0"/>
                </c:ext>
                <c:ext xmlns:c16="http://schemas.microsoft.com/office/drawing/2014/chart" uri="{C3380CC4-5D6E-409C-BE32-E72D297353CC}">
                  <c16:uniqueId val="{00000004-B1E9-4180-AFC2-3E92412DF39B}"/>
                </c:ext>
              </c:extLst>
            </c:dLbl>
            <c:dLbl>
              <c:idx val="5"/>
              <c:tx>
                <c:strRef>
                  <c:f>Daten_Diagramme!$D$19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{BEE0BA0B-68FE-40FF-A173-6503CFBDDE09}</c15:txfldGUID>
                      <c15:f>Daten_Diagramme!$D$19</c15:f>
                      <c15:dlblFieldTableCache>
                        <c:ptCount val="1"/>
                        <c:pt idx="0">
                          <c:v>-1.1</c:v>
                        </c:pt>
                      </c15:dlblFieldTableCache>
                    </c15:dlblFTEntry>
                  </c15:dlblFieldTable>
                  <c15:showDataLabelsRange val="0"/>
                </c:ext>
                <c:ext xmlns:c16="http://schemas.microsoft.com/office/drawing/2014/chart" uri="{C3380CC4-5D6E-409C-BE32-E72D297353CC}">
                  <c16:uniqueId val="{00000005-B1E9-4180-AFC2-3E92412DF39B}"/>
                </c:ext>
              </c:extLst>
            </c:dLbl>
            <c:dLbl>
              <c:idx val="6"/>
              <c:tx>
                <c:strRef>
                  <c:f>Daten_Diagramme!$D$20</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{1ECB5A56-13C3-4721-98D4-434FE2CB9638}</c15:txfldGUID>
                      <c15:f>Daten_Diagramme!$D$20</c15:f>
                      <c15:dlblFieldTableCache>
                        <c:ptCount val="1"/>
                        <c:pt idx="0">
                          <c:v>-1.8</c:v>
                        </c:pt>
                      </c15:dlblFieldTableCache>
                    </c15:dlblFTEntry>
                  </c15:dlblFieldTable>
                  <c15:showDataLabelsRange val="0"/>
                </c:ext>
                <c:ext xmlns:c16="http://schemas.microsoft.com/office/drawing/2014/chart" uri="{C3380CC4-5D6E-409C-BE32-E72D297353CC}">
                  <c16:uniqueId val="{00000006-B1E9-4180-AFC2-3E92412DF39B}"/>
                </c:ext>
              </c:extLst>
            </c:dLbl>
            <c:dLbl>
              <c:idx val="7"/>
              <c:tx>
                <c:strRef>
                  <c:f>Daten_Diagramme!$D$21</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{1AD3B997-7EBA-4004-98E0-3AE68211B7DC}</c15:txfldGUID>
                      <c15:f>Daten_Diagramme!$D$21</c15:f>
                      <c15:dlblFieldTableCache>
                        <c:ptCount val="1"/>
                        <c:pt idx="0">
                          <c:v>1.9</c:v>
                        </c:pt>
                      </c15:dlblFieldTableCache>
                    </c15:dlblFTEntry>
                  </c15:dlblFieldTable>
                  <c15:showDataLabelsRange val="0"/>
                </c:ext>
                <c:ext xmlns:c16="http://schemas.microsoft.com/office/drawing/2014/chart" uri="{C3380CC4-5D6E-409C-BE32-E72D297353CC}">
                  <c16:uniqueId val="{00000007-B1E9-4180-AFC2-3E92412DF39B}"/>
                </c:ext>
              </c:extLst>
            </c:dLbl>
            <c:dLbl>
              <c:idx val="8"/>
              <c:tx>
                <c:strRef>
                  <c:f>Daten_Diagramme!$D$22</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{271C0234-058A-4823-82FA-5F8209F13B36}</c15:txfldGUID>
                      <c15:f>Daten_Diagramme!$D$22</c15:f>
                      <c15:dlblFieldTableCache>
                        <c:ptCount val="1"/>
                        <c:pt idx="0">
                          <c:v>-0.3</c:v>
                        </c:pt>
                      </c15:dlblFieldTableCache>
                    </c15:dlblFTEntry>
                  </c15:dlblFieldTable>
                  <c15:showDataLabelsRange val="0"/>
                </c:ext>
                <c:ext xmlns:c16="http://schemas.microsoft.com/office/drawing/2014/chart" uri="{C3380CC4-5D6E-409C-BE32-E72D297353CC}">
                  <c16:uniqueId val="{00000008-B1E9-4180-AFC2-3E92412DF39B}"/>
                </c:ext>
              </c:extLst>
            </c:dLbl>
            <c:dLbl>
              <c:idx val="9"/>
              <c:tx>
                <c:strRef>
                  <c:f>Daten_Diagramme!$D$23</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{9236B68E-A4E6-4EDF-916A-FACBE7AC81DB}</c15:txfldGUID>
                      <c15:f>Daten_Diagramme!$D$23</c15:f>
                      <c15:dlblFieldTableCache>
                        <c:ptCount val="1"/>
                        <c:pt idx="0">
                          <c:v>2.7</c:v>
                        </c:pt>
                      </c15:dlblFieldTableCache>
                    </c15:dlblFTEntry>
                  </c15:dlblFieldTable>
                  <c15:showDataLabelsRange val="0"/>
                </c:ext>
                <c:ext xmlns:c16="http://schemas.microsoft.com/office/drawing/2014/chart" uri="{C3380CC4-5D6E-409C-BE32-E72D297353CC}">
                  <c16:uniqueId val="{00000009-B1E9-4180-AFC2-3E92412DF39B}"/>
                </c:ext>
              </c:extLst>
            </c:dLbl>
            <c:dLbl>
              <c:idx val="10"/>
              <c:tx>
                <c:strRef>
                  <c:f>Daten_Diagramme!$D$24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{70D1A0AB-2FFD-4585-83B2-C631053C0E59}</c15:txfldGUID>
                      <c15:f>Daten_Diagramme!$D$24</c15:f>
                      <c15:dlblFieldTableCache>
                        <c:ptCount val="1"/>
                        <c:pt idx="0">
                          <c:v>-0.4</c:v>
                        </c:pt>
                      </c15:dlblFieldTableCache>
                    </c15:dlblFTEntry>
                  </c15:dlblFieldTable>
                  <c15:showDataLabelsRange val="0"/>
                </c:ext>
                <c:ext xmlns:c16="http://schemas.microsoft.com/office/drawing/2014/chart" uri="{C3380CC4-5D6E-409C-BE32-E72D297353CC}">
                  <c16:uniqueId val="{0000000A-B1E9-4180-AFC2-3E92412DF39B}"/>
                </c:ext>
              </c:extLst>
            </c:dLbl>
            <c:dLbl>
              <c:idx val="11"/>
              <c:tx>
                <c:strRef>
                  <c:f>Daten_Diagramme!$D$25</c:f>
                  <c:strCache>
                    <c:ptCount val="1"/>
                    <c:pt idx="0">
                      <c:v>11.0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{48120A2A-681C-4BD1-8D4A-CBA625183CAA}</c15:txfldGUID>
                      <c15:f>Daten_Diagramme!$D$25</c15:f>
                      <c15:dlblFieldTableCache>
                        <c:ptCount val="1"/>
                        <c:pt idx="0">
                          <c:v>11.0</c:v>
                        </c:pt>
                      </c15:dlblFieldTableCache>
                    </c15:dlblFTEntry>
                  </c15:dlblFieldTable>
                  <c15:showDataLabelsRange val="0"/>
                </c:ext>
                <c:ext xmlns:c16="http://schemas.microsoft.com/office/drawing/2014/chart" uri="{C3380CC4-5D6E-409C-BE32-E72D297353CC}">
                  <c16:uniqueId val="{0000000B-B1E9-4180-AFC2-3E92412DF39B}"/>
                </c:ext>
              </c:extLst>
            </c:dLbl>
            <c:dLbl>
              <c:idx val="12"/>
              <c:tx>
                <c:strRef>
                  <c:f>Daten_Diagramme!$D$26</c:f>
                  <c:strCache>
                    <c:ptCount val="1"/>
                    <c:pt idx="0">
                      <c:v>24.9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{3112A57F-0A19-4FC9-B0A7-ED8CF7CA9FA8}</c15:txfldGUID>
                      <c15:f>Daten_Diagramme!$D$26</c15:f>
                      <c15:dlblFieldTableCache>
                        <c:ptCount val="1"/>
                        <c:pt idx="0">
                          <c:v>24.9</c:v>
                        </c:pt>
                      </c15:dlblFieldTableCache>
                    </c15:dlblFTEntry>
                  </c15:dlblFieldTable>
                  <c15:showDataLabelsRange val="0"/>
                </c:ext>
                <c:ext xmlns:c16="http://schemas.microsoft.com/office/drawing/2014/chart" uri="{C3380CC4-5D6E-409C-BE32-E72D297353CC}">
                  <c16:uniqueId val="{0000000C-B1E9-4180-AFC2-3E92412DF39B}"/>
                </c:ext>
              </c:extLst>
            </c:dLbl>
            <c:dLbl>
              <c:idx val="13"/>
              <c:tx>
                <c:strRef>
                  <c:f>Daten_Diagramme!$D$27</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{AE8E692E-73D8-45FA-9EAE-BFC1E639DF91}</c15:txfldGUID>
                      <c15:f>Daten_Diagramme!$D$27</c15:f>
                      <c15:dlblFieldTableCache>
                        <c:ptCount val="1"/>
                        <c:pt idx="0">
                          <c:v>2.0</c:v>
                        </c:pt>
                      </c15:dlblFieldTableCache>
                    </c15:dlblFTEntry>
                  </c15:dlblFieldTable>
                  <c15:showDataLabelsRange val="0"/>
                </c:ext>
                <c:ext xmlns:c16="http://schemas.microsoft.com/office/drawing/2014/chart" uri="{C3380CC4-5D6E-409C-BE32-E72D297353CC}">
                  <c16:uniqueId val="{0000000D-B1E9-4180-AFC2-3E92412DF39B}"/>
                </c:ext>
              </c:extLst>
            </c:dLbl>
            <c:dLbl>
              <c:idx val="14"/>
              <c:tx>
                <c:strRef>
                  <c:f>Daten_Diagramme!$D$28</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{007D6691-3902-43A8-AB01-5A7CA3E244E5}</c15:txfldGUID>
                      <c15:f>Daten_Diagramme!$D$28</c15:f>
                      <c15:dlblFieldTableCache>
                        <c:ptCount val="1"/>
                        <c:pt idx="0">
                          <c:v>8.0</c:v>
                        </c:pt>
                      </c15:dlblFieldTableCache>
                    </c15:dlblFTEntry>
                  </c15:dlblFieldTable>
                  <c15:showDataLabelsRange val="0"/>
                </c:ext>
                <c:ext xmlns:c16="http://schemas.microsoft.com/office/drawing/2014/chart" uri="{C3380CC4-5D6E-409C-BE32-E72D297353CC}">
                  <c16:uniqueId val="{0000000E-B1E9-4180-AFC2-3E92412DF39B}"/>
                </c:ext>
              </c:extLst>
            </c:dLbl>
            <c:dLbl>
              <c:idx val="15"/>
              <c:tx>
                <c:strRef>
                  <c:f>Daten_Diagramme!$D$29</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{3F593D94-9A61-4BF4-860C-3D70594EFE65}</c15:txfldGUID>
                      <c15:f>Daten_Diagramme!$D$29</c15:f>
                      <c15:dlblFieldTableCache>
                        <c:ptCount val="1"/>
                        <c:pt idx="0">
                          <c:v>-9.3</c:v>
                        </c:pt>
                      </c15:dlblFieldTableCache>
                    </c15:dlblFTEntry>
                  </c15:dlblFieldTable>
                  <c15:showDataLabelsRange val="0"/>
                </c:ext>
                <c:ext xmlns:c16="http://schemas.microsoft.com/office/drawing/2014/chart" uri="{C3380CC4-5D6E-409C-BE32-E72D297353CC}">
                  <c16:uniqueId val="{0000000F-B1E9-4180-AFC2-3E92412DF39B}"/>
                </c:ext>
              </c:extLst>
            </c:dLbl>
            <c:dLbl>
              <c:idx val="16"/>
              <c:tx>
                <c:strRef>
                  <c:f>Daten_Diagramme!$D$30</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{017AB86F-BABB-4B93-AD1C-F4DCD4D07CB5}</c15:txfldGUID>
                      <c15:f>Daten_Diagramme!$D$30</c15:f>
                      <c15:dlblFieldTableCache>
                        <c:ptCount val="1"/>
                        <c:pt idx="0">
                          <c:v>3.6</c:v>
                        </c:pt>
                      </c15:dlblFieldTableCache>
                    </c15:dlblFTEntry>
                  </c15:dlblFieldTable>
                  <c15:showDataLabelsRange val="0"/>
                </c:ext>
                <c:ext xmlns:c16="http://schemas.microsoft.com/office/drawing/2014/chart" uri="{C3380CC4-5D6E-409C-BE32-E72D297353CC}">
                  <c16:uniqueId val="{00000010-B1E9-4180-AFC2-3E92412DF39B}"/>
                </c:ext>
              </c:extLst>
            </c:dLbl>
            <c:dLbl>
              <c:idx val="17"/>
              <c:tx>
                <c:strRef>
                  <c:f>Daten_Diagramme!$D$31</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{C3BD5F65-3A2D-45D8-B880-5B2D76E13372}</c15:txfldGUID>
                      <c15:f>Daten_Diagramme!$D$31</c15:f>
                      <c15:dlblFieldTableCache>
                        <c:ptCount val="1"/>
                        <c:pt idx="0">
                          <c:v>3.4</c:v>
                        </c:pt>
                      </c15:dlblFieldTableCache>
                    </c15:dlblFTEntry>
                  </c15:dlblFieldTable>
                  <c15:showDataLabelsRange val="0"/>
                </c:ext>
                <c:ext xmlns:c16="http://schemas.microsoft.com/office/drawing/2014/chart" uri="{C3380CC4-5D6E-409C-BE32-E72D297353CC}">
                  <c16:uniqueId val="{00000011-B1E9-4180-AFC2-3E92412DF39B}"/>
                </c:ext>
              </c:extLst>
            </c:dLbl>
            <c:dLbl>
              <c:idx val="18"/>
              <c:tx>
                <c:strRef>
                  <c:f>Daten_Diagramme!$D$32</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{38820068-F853-447F-857C-1BF809DF6210}</c15:txfldGUID>
                      <c15:f>Daten_Diagramme!$D$32</c15:f>
                      <c15:dlblFieldTableCache>
                        <c:ptCount val="1"/>
                        <c:pt idx="0">
                          <c:v>3.1</c:v>
                        </c:pt>
                      </c15:dlblFieldTableCache>
                    </c15:dlblFTEntry>
                  </c15:dlblFieldTable>
                  <c15:showDataLabelsRange val="0"/>
                </c:ext>
                <c:ext xmlns:c16="http://schemas.microsoft.com/office/drawing/2014/chart" uri="{C3380CC4-5D6E-409C-BE32-E72D297353CC}">
                  <c16:uniqueId val="{00000012-B1E9-4180-AFC2-3E92412DF39B}"/>
                </c:ext>
              </c:extLst>
            </c:dLbl>
            <c:dLbl>
              <c:idx val="19"/>
              <c:tx>
                <c:strRef>
                  <c:f>Daten_Diagramme!$D$33</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{EA21C55D-B197-4DDD-9EDA-15B54CDB6CCC}</c15:txfldGUID>
                      <c15:f>Daten_Diagramme!$D$33</c15:f>
                      <c15:dlblFieldTableCache>
                        <c:ptCount val="1"/>
                        <c:pt idx="0">
                          <c:v>-1.5</c:v>
                        </c:pt>
                      </c15:dlblFieldTableCache>
                    </c15:dlblFTEntry>
                  </c15:dlblFieldTable>
                  <c15:showDataLabelsRange val="0"/>
                </c:ext>
                <c:ext xmlns:c16="http://schemas.microsoft.com/office/drawing/2014/chart" uri="{C3380CC4-5D6E-409C-BE32-E72D297353CC}">
                  <c16:uniqueId val="{00000013-B1E9-4180-AFC2-3E92412DF39B}"/>
                </c:ext>
              </c:extLst>
            </c:dLbl>
            <c:dLbl>
              <c:idx val="20"/>
              <c:tx>
                <c:strRef>
                  <c:f>Daten_Diagramme!$D$34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{8C84715F-7E02-4933-9A83-342BD85658C3}</c15:txfldGUID>
                      <c15:f>Daten_Diagramme!$D$34</c15:f>
                      <c15:dlblFieldTableCache>
                        <c:ptCount val="1"/>
                        <c:pt idx="0">
                          <c:v>1.1</c:v>
                        </c:pt>
                      </c15:dlblFieldTableCache>
                    </c15:dlblFTEntry>
                  </c15:dlblFieldTable>
                  <c15:showDataLabelsRange val="0"/>
                </c:ext>
                <c:ext xmlns:c16="http://schemas.microsoft.com/office/drawing/2014/chart" uri="{C3380CC4-5D6E-409C-BE32-E72D297353CC}">
                  <c16:uniqueId val="{00000014-B1E9-4180-AFC2-3E92412DF39B}"/>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{58518439-72C7-4864-86AC-0EEEFAD4E005}</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B1E9-4180-AFC2-3E92412DF39B}"/>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{1CD4DA09-79CD-44F3-9C7A-EFF1E0AE0001}</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B1E9-4180-AFC2-3E92412DF39B}"/>
                </c:ext>
              </c:extLst>
            </c:dLbl>
            <c:dLbl>
              <c:idx val="23"/>
              <c:tx>
                <c:strRef>
                  <c:f>Daten_Diagramme!$D$37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{1CC0D166-CE00-48B8-AC0B-5670B393CDD6}</c15:txfldGUID>
                      <c15:f>Daten_Diagramme!$D$37</c15:f>
                      <c15:dlblFieldTableCache>
                        <c:ptCount val="1"/>
                        <c:pt idx="0">
                          <c:v>-3.4</c:v>
                        </c:pt>
                      </c15:dlblFieldTableCache>
                    </c15:dlblFTEntry>
                  </c15:dlblFieldTable>
                  <c15:showDataLabelsRange val="0"/>
                </c:ext>
                <c:ext xmlns:c16="http://schemas.microsoft.com/office/drawing/2014/chart" uri="{C3380CC4-5D6E-409C-BE32-E72D297353CC}">
                  <c16:uniqueId val="{00000017-B1E9-4180-AFC2-3E92412DF39B}"/>
                </c:ext>
              </c:extLst>
            </c:dLbl>
            <c:dLbl>
              <c:idx val="24"/>
              <c:layout>
                <c:manualLayout>
                  <c:x val="4.7769028871392123E-3"/>
                  <c:y val="-4.6876052205785108E-5"/>
                </c:manualLayout>
              </c:layout>
              <c:tx>
                <c:strRef>
                  <c:f>Daten_Diagramme!$D$38</c:f>
                  <c:strCache>
                    <c:ptCount val="1"/>
                    <c:pt idx="0">
                      <c:v>-0.2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{6972CE29-10D3-4E9E-8521-BA6063C4AC5D}</c15:txfldGUID>
                      <c15:f>Daten_Diagramme!$D$38</c15:f>
                      <c15:dlblFieldTableCache>
                        <c:ptCount val="1"/>
                        <c:pt idx="0">
                          <c:v>-0.2</c:v>
                        </c:pt>
                      </c15:dlblFieldTableCache>
                    </c15:dlblFTEntry>
                  </c15:dlblFieldTable>
                  <c15:showDataLabelsRange val="0"/>
                </c:ext>
                <c:ext xmlns:c16="http://schemas.microsoft.com/office/drawing/2014/chart" uri="{C3380CC4-5D6E-409C-BE32-E72D297353CC}">
                  <c16:uniqueId val="{00000018-B1E9-4180-AFC2-3E92412DF39B}"/>
                </c:ext>
              </c:extLst>
            </c:dLbl>
            <c:dLbl>
              <c:idx val="25"/>
              <c:tx>
                <c:strRef>
                  <c:f>Daten_Diagramme!$D$39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{0188E9F4-7F90-4091-9D0E-7D7CFA11FE55}</c15:txfldGUID>
                      <c15:f>Daten_Diagramme!$D$39</c15:f>
                      <c15:dlblFieldTableCache>
                        <c:ptCount val="1"/>
                        <c:pt idx="0">
                          <c:v>2.9</c:v>
                        </c:pt>
                      </c15:dlblFieldTableCache>
                    </c15:dlblFTEntry>
                  </c15:dlblFieldTable>
                  <c15:showDataLabelsRange val="0"/>
                </c:ext>
                <c:ext xmlns:c16="http://schemas.microsoft.com/office/drawing/2014/chart" uri="{C3380CC4-5D6E-409C-BE32-E72D297353CC}">
                  <c16:uniqueId val="{00000019-B1E9-4180-AFC2-3E92412DF39B}"/>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{C6816032-AD22-4F84-9E23-DA5961001ADD}</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B1E9-4180-AFC2-3E92412DF39B}"/>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{CA4E6B97-26A9-4EC2-A891-140D2A6A4209}</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B1E9-4180-AFC2-3E92412DF39B}"/>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{823D2E98-8937-4007-935B-5A02B04183E9}</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B1E9-4180-AFC2-3E92412DF39B}"/>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{38D5CA2C-3C34-491F-94D1-F92348143689}</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B1E9-4180-AFC2-3E92412DF39B}"/>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{38C2E776-F95C-4D7B-98B4-48E3202F21B4}</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B1E9-4180-AFC2-3E92412DF39B}"/>
                </c:ext>
              </c:extLst>
            </c:dLbl>
            <c:dLbl>
              <c:idx val="31"/>
              <c:tx>
                <c:strRef>
                  <c:f>Daten_Diagramme!$D$45</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{EBC6EF50-ABBC-458E-9469-FE490B8A571D}</c15:txfldGUID>
                      <c15:f>Daten_Diagramme!$D$45</c15:f>
                      <c15:dlblFieldTableCache>
                        <c:ptCount val="1"/>
                        <c:pt idx="0">
                          <c:v>2.9</c:v>
                        </c:pt>
                      </c15:dlblFieldTableCache>
                    </c15:dlblFTEntry>
                  </c15:dlblFieldTable>
                  <c15:showDataLabelsRange val="0"/>
                </c:ext>
                <c:ext xmlns:c16="http://schemas.microsoft.com/office/drawing/2014/chart" uri="{C3380CC4-5D6E-409C-BE32-E72D297353CC}">
                  <c16:uniqueId val="{0000001F-B1E9-4180-AFC2-3E92412DF39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1.6462800271720548</c:v>
                </c:pt>
                <c:pt idx="1">
                  <c:v>-3.3536585365853657</c:v>
                </c:pt>
                <c:pt idx="2">
                  <c:v>25.785536159600998</c:v>
                </c:pt>
                <c:pt idx="3">
                  <c:v>-1.2312279151943464</c:v>
                </c:pt>
                <c:pt idx="4">
                  <c:v>-1.499330655957162</c:v>
                </c:pt>
                <c:pt idx="5">
                  <c:v>-1.1425564062950953</c:v>
                </c:pt>
                <c:pt idx="6">
                  <c:v>-1.7613168724279835</c:v>
                </c:pt>
                <c:pt idx="7">
                  <c:v>1.9463859152437406</c:v>
                </c:pt>
                <c:pt idx="8">
                  <c:v>-0.32887524665643497</c:v>
                </c:pt>
                <c:pt idx="9">
                  <c:v>2.7148110999665662</c:v>
                </c:pt>
                <c:pt idx="10">
                  <c:v>-0.41485951348293421</c:v>
                </c:pt>
                <c:pt idx="11">
                  <c:v>11.018167559796105</c:v>
                </c:pt>
                <c:pt idx="12">
                  <c:v>24.947540219165308</c:v>
                </c:pt>
                <c:pt idx="13">
                  <c:v>2.0127722659368228</c:v>
                </c:pt>
                <c:pt idx="14">
                  <c:v>7.9733868412715179</c:v>
                </c:pt>
                <c:pt idx="15">
                  <c:v>-9.253499222395023</c:v>
                </c:pt>
                <c:pt idx="16">
                  <c:v>3.6096499183747506</c:v>
                </c:pt>
                <c:pt idx="17">
                  <c:v>3.4083460782171726</c:v>
                </c:pt>
                <c:pt idx="18">
                  <c:v>3.1001921952034763</c:v>
                </c:pt>
                <c:pt idx="19">
                  <c:v>-1.5205633227880395</c:v>
                </c:pt>
                <c:pt idx="20">
                  <c:v>1.0721247563352827</c:v>
                </c:pt>
                <c:pt idx="21">
                  <c:v>0</c:v>
                </c:pt>
                <c:pt idx="23">
                  <c:v>-3.3536585365853657</c:v>
                </c:pt>
                <c:pt idx="24">
                  <c:v>-0.18074537058631465</c:v>
                </c:pt>
                <c:pt idx="25">
                  <c:v>2.8504152623976888</c:v>
                </c:pt>
              </c:numCache>
            </c:numRef>
          </c:val>
          <c:extLst>
            <c:ext xmlns:c16="http://schemas.microsoft.com/office/drawing/2014/chart" uri="{C3380CC4-5D6E-409C-BE32-E72D297353CC}">
              <c16:uniqueId val="{00000020-B1E9-4180-AFC2-3E92412DF39B}"/>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{06FA1BE2-C32F-4B7E-8D51-1B9E69F7464E}</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B1E9-4180-AFC2-3E92412DF39B}"/>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{F0CA81A5-7BA1-4DD7-BB6B-02F2ED8956B5}</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B1E9-4180-AFC2-3E92412DF39B}"/>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{79A23C28-59E0-4A97-A5E7-57E9F56026E0}</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B1E9-4180-AFC2-3E92412DF39B}"/>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{200EB383-3F07-4217-A0D7-6A7389D88E88}</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B1E9-4180-AFC2-3E92412DF39B}"/>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{8DA917FC-A3DF-410A-81C9-162273F56AF7}</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B1E9-4180-AFC2-3E92412DF39B}"/>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{2A57BE7C-2DB8-417E-8AC3-741EE9B3B864}</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B1E9-4180-AFC2-3E92412DF39B}"/>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{14802B08-E111-4C79-BFE9-B58201C36B27}</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B1E9-4180-AFC2-3E92412DF39B}"/>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{DB2F215A-CB3B-4D98-A91D-51900A42C6D5}</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B1E9-4180-AFC2-3E92412DF39B}"/>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{F34C9F11-1BCD-4DA0-8C49-28CD0F64275D}</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B1E9-4180-AFC2-3E92412DF39B}"/>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{4BADD0C9-B9FD-4FF2-8612-69683CB85D65}</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B1E9-4180-AFC2-3E92412DF39B}"/>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{11C51FAF-7FD2-4219-AC6F-622E7D5F9117}</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B1E9-4180-AFC2-3E92412DF39B}"/>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{E9AE0653-EB53-47C3-9D4B-113BED751EEE}</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B1E9-4180-AFC2-3E92412DF39B}"/>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{9E7C805B-5881-4FC6-B1CD-FB2305172526}</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B1E9-4180-AFC2-3E92412DF39B}"/>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{A40DC915-1EB2-41B4-B598-FC26E61D5F5C}</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B1E9-4180-AFC2-3E92412DF39B}"/>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{9510C1A6-6846-4A23-AE3D-7A3F11F96395}</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B1E9-4180-AFC2-3E92412DF39B}"/>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{406AC3E4-97CC-467C-BA47-3A8475B3568A}</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B1E9-4180-AFC2-3E92412DF39B}"/>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{E19CCE5F-75BC-4BAB-BBB7-8154B1F3D8B2}</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B1E9-4180-AFC2-3E92412DF39B}"/>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{05DF70AA-C108-45F6-BD73-980C258EFE18}</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B1E9-4180-AFC2-3E92412DF39B}"/>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{69B9093F-6350-4F33-A8D1-EDE23D3ECB49}</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B1E9-4180-AFC2-3E92412DF39B}"/>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{A634DA1E-0B34-40B4-B354-BAB91D47E361}</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B1E9-4180-AFC2-3E92412DF39B}"/>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{7F98BD75-27E7-4551-878C-99F4022881A5}</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B1E9-4180-AFC2-3E92412DF39B}"/>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{B14555E2-AAC5-4E48-93F1-578C160E33C6}</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B1E9-4180-AFC2-3E92412DF39B}"/>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{4222E38E-F4F3-417B-9F07-3C81C8916A89}</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B1E9-4180-AFC2-3E92412DF39B}"/>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{6403A2C2-942C-4020-8EC5-66820E038581}</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B1E9-4180-AFC2-3E92412DF39B}"/>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{AFAECF37-2315-478F-B75C-7A6C9518520B}</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B1E9-4180-AFC2-3E92412DF39B}"/>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{9F260E6E-22D3-4629-AE55-789A7213E741}</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B1E9-4180-AFC2-3E92412DF39B}"/>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{C08FE925-DA87-4AAF-9BE9-4EAE1218FEA2}</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B1E9-4180-AFC2-3E92412DF39B}"/>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{37B1C6BA-9585-4B24-BAA0-9E063771F61F}</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B1E9-4180-AFC2-3E92412DF39B}"/>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{4EAA4902-1BB4-4833-B305-4566297A6FB2}</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B1E9-4180-AFC2-3E92412DF39B}"/>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{783D6922-F69C-4189-BAC7-A8E515F6258C}</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B1E9-4180-AFC2-3E92412DF39B}"/>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{2AED12AF-6A47-464E-A482-13D23C6D262B}</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B1E9-4180-AFC2-3E92412DF39B}"/>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{DB0E5800-B345-4DCC-A2DC-1B86D6E11BD6}</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B1E9-4180-AFC2-3E92412DF39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B1E9-4180-AFC2-3E92412DF39B}"/>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B1E9-4180-AFC2-3E92412DF39B}"/>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{921C4940-503E-4A7D-8A28-2982C0CA4A04}</c15:txfldGUID>
                      <c15:f>Daten_Diagramme!$E$14</c15:f>
                      <c15:dlblFieldTableCache>
                        <c:ptCount val="1"/>
                        <c:pt idx="0">
                          <c:v>-3.5</c:v>
                        </c:pt>
                      </c15:dlblFieldTableCache>
                    </c15:dlblFTEntry>
                  </c15:dlblFieldTable>
                  <c15:showDataLabelsRange val="0"/>
                </c:ext>
                <c:ext xmlns:c16="http://schemas.microsoft.com/office/drawing/2014/chart" uri="{C3380CC4-5D6E-409C-BE32-E72D297353CC}">
                  <c16:uniqueId val="{00000000-FCFD-49C9-AF67-8D7B25AC28EA}"/>
                </c:ext>
              </c:extLst>
            </c:dLbl>
            <c:dLbl>
              <c:idx val="1"/>
              <c:tx>
                <c:strRef>
                  <c:f>Daten_Diagramme!$E$15</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{0194DD0D-0AB0-471A-B989-5F0EDE849284}</c15:txfldGUID>
                      <c15:f>Daten_Diagramme!$E$15</c15:f>
                      <c15:dlblFieldTableCache>
                        <c:ptCount val="1"/>
                        <c:pt idx="0">
                          <c:v>6.9</c:v>
                        </c:pt>
                      </c15:dlblFieldTableCache>
                    </c15:dlblFTEntry>
                  </c15:dlblFieldTable>
                  <c15:showDataLabelsRange val="0"/>
                </c:ext>
                <c:ext xmlns:c16="http://schemas.microsoft.com/office/drawing/2014/chart" uri="{C3380CC4-5D6E-409C-BE32-E72D297353CC}">
                  <c16:uniqueId val="{00000001-FCFD-49C9-AF67-8D7B25AC28EA}"/>
                </c:ext>
              </c:extLst>
            </c:dLbl>
            <c:dLbl>
              <c:idx val="2"/>
              <c:tx>
                <c:strRef>
                  <c:f>Daten_Diagramme!$E$16</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{19030438-91A5-470B-AFFD-82EC14D87DD2}</c15:txfldGUID>
                      <c15:f>Daten_Diagramme!$E$16</c15:f>
                      <c15:dlblFieldTableCache>
                        <c:ptCount val="1"/>
                        <c:pt idx="0">
                          <c:v>-6.1</c:v>
                        </c:pt>
                      </c15:dlblFieldTableCache>
                    </c15:dlblFTEntry>
                  </c15:dlblFieldTable>
                  <c15:showDataLabelsRange val="0"/>
                </c:ext>
                <c:ext xmlns:c16="http://schemas.microsoft.com/office/drawing/2014/chart" uri="{C3380CC4-5D6E-409C-BE32-E72D297353CC}">
                  <c16:uniqueId val="{00000002-FCFD-49C9-AF67-8D7B25AC28EA}"/>
                </c:ext>
              </c:extLst>
            </c:dLbl>
            <c:dLbl>
              <c:idx val="3"/>
              <c:tx>
                <c:strRef>
                  <c:f>Daten_Diagramme!$E$17</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{44F09313-3426-470C-9B60-098F4A6CBD2C}</c15:txfldGUID>
                      <c15:f>Daten_Diagramme!$E$17</c15:f>
                      <c15:dlblFieldTableCache>
                        <c:ptCount val="1"/>
                        <c:pt idx="0">
                          <c:v>-7.0</c:v>
                        </c:pt>
                      </c15:dlblFieldTableCache>
                    </c15:dlblFTEntry>
                  </c15:dlblFieldTable>
                  <c15:showDataLabelsRange val="0"/>
                </c:ext>
                <c:ext xmlns:c16="http://schemas.microsoft.com/office/drawing/2014/chart" uri="{C3380CC4-5D6E-409C-BE32-E72D297353CC}">
                  <c16:uniqueId val="{00000003-FCFD-49C9-AF67-8D7B25AC28EA}"/>
                </c:ext>
              </c:extLst>
            </c:dLbl>
            <c:dLbl>
              <c:idx val="4"/>
              <c:tx>
                <c:strRef>
                  <c:f>Daten_Diagramme!$E$18</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{7194E773-F35C-4DCF-9C51-D71E81C8A11F}</c15:txfldGUID>
                      <c15:f>Daten_Diagramme!$E$18</c15:f>
                      <c15:dlblFieldTableCache>
                        <c:ptCount val="1"/>
                        <c:pt idx="0">
                          <c:v>-0.2</c:v>
                        </c:pt>
                      </c15:dlblFieldTableCache>
                    </c15:dlblFTEntry>
                  </c15:dlblFieldTable>
                  <c15:showDataLabelsRange val="0"/>
                </c:ext>
                <c:ext xmlns:c16="http://schemas.microsoft.com/office/drawing/2014/chart" uri="{C3380CC4-5D6E-409C-BE32-E72D297353CC}">
                  <c16:uniqueId val="{00000004-FCFD-49C9-AF67-8D7B25AC28EA}"/>
                </c:ext>
              </c:extLst>
            </c:dLbl>
            <c:dLbl>
              <c:idx val="5"/>
              <c:tx>
                <c:strRef>
                  <c:f>Daten_Diagramme!$E$19</c:f>
                  <c:strCache>
                    <c:ptCount val="1"/>
                    <c:pt idx="0">
                      <c:v>-11.5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{F39F99B1-884E-48BF-A5DE-0D2C5DDDD38E}</c15:txfldGUID>
                      <c15:f>Daten_Diagramme!$E$19</c15:f>
                      <c15:dlblFieldTableCache>
                        <c:ptCount val="1"/>
                        <c:pt idx="0">
                          <c:v>-11.5</c:v>
                        </c:pt>
                      </c15:dlblFieldTableCache>
                    </c15:dlblFTEntry>
                  </c15:dlblFieldTable>
                  <c15:showDataLabelsRange val="0"/>
                </c:ext>
                <c:ext xmlns:c16="http://schemas.microsoft.com/office/drawing/2014/chart" uri="{C3380CC4-5D6E-409C-BE32-E72D297353CC}">
                  <c16:uniqueId val="{00000005-FCFD-49C9-AF67-8D7B25AC28EA}"/>
                </c:ext>
              </c:extLst>
            </c:dLbl>
            <c:dLbl>
              <c:idx val="6"/>
              <c:tx>
                <c:strRef>
                  <c:f>Daten_Diagramme!$E$20</c:f>
                  <c:strCache>
                    <c:ptCount val="1"/>
                    <c:pt idx="0">
                      <c:v>-10.3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{B25F0F8C-4CDC-4BB7-B53B-E87F456EAC9C}</c15:txfldGUID>
                      <c15:f>Daten_Diagramme!$E$20</c15:f>
                      <c15:dlblFieldTableCache>
                        <c:ptCount val="1"/>
                        <c:pt idx="0">
                          <c:v>-10.3</c:v>
                        </c:pt>
                      </c15:dlblFieldTableCache>
                    </c15:dlblFTEntry>
                  </c15:dlblFieldTable>
                  <c15:showDataLabelsRange val="0"/>
                </c:ext>
                <c:ext xmlns:c16="http://schemas.microsoft.com/office/drawing/2014/chart" uri="{C3380CC4-5D6E-409C-BE32-E72D297353CC}">
                  <c16:uniqueId val="{00000006-FCFD-49C9-AF67-8D7B25AC28EA}"/>
                </c:ext>
              </c:extLst>
            </c:dLbl>
            <c:dLbl>
              <c:idx val="7"/>
              <c:tx>
                <c:strRef>
                  <c:f>Daten_Diagramme!$E$21</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{A7D2A1AA-1FDE-4C0A-A570-0C7FA81B37F9}</c15:txfldGUID>
                      <c15:f>Daten_Diagramme!$E$21</c15:f>
                      <c15:dlblFieldTableCache>
                        <c:ptCount val="1"/>
                        <c:pt idx="0">
                          <c:v>0.3</c:v>
                        </c:pt>
                      </c15:dlblFieldTableCache>
                    </c15:dlblFTEntry>
                  </c15:dlblFieldTable>
                  <c15:showDataLabelsRange val="0"/>
                </c:ext>
                <c:ext xmlns:c16="http://schemas.microsoft.com/office/drawing/2014/chart" uri="{C3380CC4-5D6E-409C-BE32-E72D297353CC}">
                  <c16:uniqueId val="{00000007-FCFD-49C9-AF67-8D7B25AC28EA}"/>
                </c:ext>
              </c:extLst>
            </c:dLbl>
            <c:dLbl>
              <c:idx val="8"/>
              <c:tx>
                <c:strRef>
                  <c:f>Daten_Diagramme!$E$22</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{0F02BDC2-9C6D-465C-92A4-5B9DEAA1FE0B}</c15:txfldGUID>
                      <c15:f>Daten_Diagramme!$E$22</c15:f>
                      <c15:dlblFieldTableCache>
                        <c:ptCount val="1"/>
                        <c:pt idx="0">
                          <c:v>-2.4</c:v>
                        </c:pt>
                      </c15:dlblFieldTableCache>
                    </c15:dlblFTEntry>
                  </c15:dlblFieldTable>
                  <c15:showDataLabelsRange val="0"/>
                </c:ext>
                <c:ext xmlns:c16="http://schemas.microsoft.com/office/drawing/2014/chart" uri="{C3380CC4-5D6E-409C-BE32-E72D297353CC}">
                  <c16:uniqueId val="{00000008-FCFD-49C9-AF67-8D7B25AC28EA}"/>
                </c:ext>
              </c:extLst>
            </c:dLbl>
            <c:dLbl>
              <c:idx val="9"/>
              <c:tx>
                <c:strRef>
                  <c:f>Daten_Diagramme!$E$23</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{07986648-7F75-4881-AD05-EAF0881537B9}</c15:txfldGUID>
                      <c15:f>Daten_Diagramme!$E$23</c15:f>
                      <c15:dlblFieldTableCache>
                        <c:ptCount val="1"/>
                        <c:pt idx="0">
                          <c:v>-7.3</c:v>
                        </c:pt>
                      </c15:dlblFieldTableCache>
                    </c15:dlblFTEntry>
                  </c15:dlblFieldTable>
                  <c15:showDataLabelsRange val="0"/>
                </c:ext>
                <c:ext xmlns:c16="http://schemas.microsoft.com/office/drawing/2014/chart" uri="{C3380CC4-5D6E-409C-BE32-E72D297353CC}">
                  <c16:uniqueId val="{00000009-FCFD-49C9-AF67-8D7B25AC28EA}"/>
                </c:ext>
              </c:extLst>
            </c:dLbl>
            <c:dLbl>
              <c:idx val="10"/>
              <c:tx>
                <c:strRef>
                  <c:f>Daten_Diagramme!$E$24</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{3E7CA15A-BCEB-4C14-AFC8-327BC8FBDD9B}</c15:txfldGUID>
                      <c15:f>Daten_Diagramme!$E$24</c15:f>
                      <c15:dlblFieldTableCache>
                        <c:ptCount val="1"/>
                        <c:pt idx="0">
                          <c:v>-6.3</c:v>
                        </c:pt>
                      </c15:dlblFieldTableCache>
                    </c15:dlblFTEntry>
                  </c15:dlblFieldTable>
                  <c15:showDataLabelsRange val="0"/>
                </c:ext>
                <c:ext xmlns:c16="http://schemas.microsoft.com/office/drawing/2014/chart" uri="{C3380CC4-5D6E-409C-BE32-E72D297353CC}">
                  <c16:uniqueId val="{0000000A-FCFD-49C9-AF67-8D7B25AC28EA}"/>
                </c:ext>
              </c:extLst>
            </c:dLbl>
            <c:dLbl>
              <c:idx val="11"/>
              <c:tx>
                <c:strRef>
                  <c:f>Daten_Diagramme!$E$25</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{DF773019-EE1C-456E-AA37-EF46510C8AC6}</c15:txfldGUID>
                      <c15:f>Daten_Diagramme!$E$25</c15:f>
                      <c15:dlblFieldTableCache>
                        <c:ptCount val="1"/>
                        <c:pt idx="0">
                          <c:v>-2.4</c:v>
                        </c:pt>
                      </c15:dlblFieldTableCache>
                    </c15:dlblFTEntry>
                  </c15:dlblFieldTable>
                  <c15:showDataLabelsRange val="0"/>
                </c:ext>
                <c:ext xmlns:c16="http://schemas.microsoft.com/office/drawing/2014/chart" uri="{C3380CC4-5D6E-409C-BE32-E72D297353CC}">
                  <c16:uniqueId val="{0000000B-FCFD-49C9-AF67-8D7B25AC28EA}"/>
                </c:ext>
              </c:extLst>
            </c:dLbl>
            <c:dLbl>
              <c:idx val="12"/>
              <c:tx>
                <c:strRef>
                  <c:f>Daten_Diagramme!$E$26</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{007D8198-19EE-4A96-A540-B7D883AB5504}</c15:txfldGUID>
                      <c15:f>Daten_Diagramme!$E$26</c15:f>
                      <c15:dlblFieldTableCache>
                        <c:ptCount val="1"/>
                        <c:pt idx="0">
                          <c:v>2.6</c:v>
                        </c:pt>
                      </c15:dlblFieldTableCache>
                    </c15:dlblFTEntry>
                  </c15:dlblFieldTable>
                  <c15:showDataLabelsRange val="0"/>
                </c:ext>
                <c:ext xmlns:c16="http://schemas.microsoft.com/office/drawing/2014/chart" uri="{C3380CC4-5D6E-409C-BE32-E72D297353CC}">
                  <c16:uniqueId val="{0000000C-FCFD-49C9-AF67-8D7B25AC28EA}"/>
                </c:ext>
              </c:extLst>
            </c:dLbl>
            <c:dLbl>
              <c:idx val="13"/>
              <c:tx>
                <c:strRef>
                  <c:f>Daten_Diagramme!$E$27</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{21DFB403-CC00-4CC6-AFC3-AC731048B5C4}</c15:txfldGUID>
                      <c15:f>Daten_Diagramme!$E$27</c15:f>
                      <c15:dlblFieldTableCache>
                        <c:ptCount val="1"/>
                        <c:pt idx="0">
                          <c:v>-2.8</c:v>
                        </c:pt>
                      </c15:dlblFieldTableCache>
                    </c15:dlblFTEntry>
                  </c15:dlblFieldTable>
                  <c15:showDataLabelsRange val="0"/>
                </c:ext>
                <c:ext xmlns:c16="http://schemas.microsoft.com/office/drawing/2014/chart" uri="{C3380CC4-5D6E-409C-BE32-E72D297353CC}">
                  <c16:uniqueId val="{0000000D-FCFD-49C9-AF67-8D7B25AC28EA}"/>
                </c:ext>
              </c:extLst>
            </c:dLbl>
            <c:dLbl>
              <c:idx val="14"/>
              <c:tx>
                <c:strRef>
                  <c:f>Daten_Diagramme!$E$28</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{E8F01038-C1CE-4468-88BF-4C90A7E9B246}</c15:txfldGUID>
                      <c15:f>Daten_Diagramme!$E$28</c15:f>
                      <c15:dlblFieldTableCache>
                        <c:ptCount val="1"/>
                        <c:pt idx="0">
                          <c:v>-2.7</c:v>
                        </c:pt>
                      </c15:dlblFieldTableCache>
                    </c15:dlblFTEntry>
                  </c15:dlblFieldTable>
                  <c15:showDataLabelsRange val="0"/>
                </c:ext>
                <c:ext xmlns:c16="http://schemas.microsoft.com/office/drawing/2014/chart" uri="{C3380CC4-5D6E-409C-BE32-E72D297353CC}">
                  <c16:uniqueId val="{0000000E-FCFD-49C9-AF67-8D7B25AC28EA}"/>
                </c:ext>
              </c:extLst>
            </c:dLbl>
            <c:dLbl>
              <c:idx val="15"/>
              <c:tx>
                <c:strRef>
                  <c:f>Daten_Diagramme!$E$29</c:f>
                  <c:strCache>
                    <c:ptCount val="1"/>
                    <c:pt idx="0">
                      <c:v>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{C4901475-B88E-411A-8EC8-33805A528518}</c15:txfldGUID>
                      <c15:f>Daten_Diagramme!$E$29</c15:f>
                      <c15:dlblFieldTableCache>
                        <c:ptCount val="1"/>
                        <c:pt idx="0">
                          <c:v>8.7</c:v>
                        </c:pt>
                      </c15:dlblFieldTableCache>
                    </c15:dlblFTEntry>
                  </c15:dlblFieldTable>
                  <c15:showDataLabelsRange val="0"/>
                </c:ext>
                <c:ext xmlns:c16="http://schemas.microsoft.com/office/drawing/2014/chart" uri="{C3380CC4-5D6E-409C-BE32-E72D297353CC}">
                  <c16:uniqueId val="{0000000F-FCFD-49C9-AF67-8D7B25AC28EA}"/>
                </c:ext>
              </c:extLst>
            </c:dLbl>
            <c:dLbl>
              <c:idx val="16"/>
              <c:tx>
                <c:strRef>
                  <c:f>Daten_Diagramme!$E$30</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{1D0AB996-0128-4455-BEDF-13089D6FEB56}</c15:txfldGUID>
                      <c15:f>Daten_Diagramme!$E$30</c15:f>
                      <c15:dlblFieldTableCache>
                        <c:ptCount val="1"/>
                        <c:pt idx="0">
                          <c:v>2.4</c:v>
                        </c:pt>
                      </c15:dlblFieldTableCache>
                    </c15:dlblFTEntry>
                  </c15:dlblFieldTable>
                  <c15:showDataLabelsRange val="0"/>
                </c:ext>
                <c:ext xmlns:c16="http://schemas.microsoft.com/office/drawing/2014/chart" uri="{C3380CC4-5D6E-409C-BE32-E72D297353CC}">
                  <c16:uniqueId val="{00000010-FCFD-49C9-AF67-8D7B25AC28EA}"/>
                </c:ext>
              </c:extLst>
            </c:dLbl>
            <c:dLbl>
              <c:idx val="17"/>
              <c:tx>
                <c:strRef>
                  <c:f>Daten_Diagramme!$E$31</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{AEA6A11B-81C1-4A84-BB12-8FBECC31D463}</c15:txfldGUID>
                      <c15:f>Daten_Diagramme!$E$31</c15:f>
                      <c15:dlblFieldTableCache>
                        <c:ptCount val="1"/>
                        <c:pt idx="0">
                          <c:v>-3.1</c:v>
                        </c:pt>
                      </c15:dlblFieldTableCache>
                    </c15:dlblFTEntry>
                  </c15:dlblFieldTable>
                  <c15:showDataLabelsRange val="0"/>
                </c:ext>
                <c:ext xmlns:c16="http://schemas.microsoft.com/office/drawing/2014/chart" uri="{C3380CC4-5D6E-409C-BE32-E72D297353CC}">
                  <c16:uniqueId val="{00000011-FCFD-49C9-AF67-8D7B25AC28EA}"/>
                </c:ext>
              </c:extLst>
            </c:dLbl>
            <c:dLbl>
              <c:idx val="18"/>
              <c:tx>
                <c:strRef>
                  <c:f>Daten_Diagramme!$E$32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{26200B49-83B9-4EA6-AE59-495A87FBA7D3}</c15:txfldGUID>
                      <c15:f>Daten_Diagramme!$E$32</c15:f>
                      <c15:dlblFieldTableCache>
                        <c:ptCount val="1"/>
                        <c:pt idx="0">
                          <c:v>-0.2</c:v>
                        </c:pt>
                      </c15:dlblFieldTableCache>
                    </c15:dlblFTEntry>
                  </c15:dlblFieldTable>
                  <c15:showDataLabelsRange val="0"/>
                </c:ext>
                <c:ext xmlns:c16="http://schemas.microsoft.com/office/drawing/2014/chart" uri="{C3380CC4-5D6E-409C-BE32-E72D297353CC}">
                  <c16:uniqueId val="{00000012-FCFD-49C9-AF67-8D7B25AC28EA}"/>
                </c:ext>
              </c:extLst>
            </c:dLbl>
            <c:dLbl>
              <c:idx val="19"/>
              <c:tx>
                <c:strRef>
                  <c:f>Daten_Diagramme!$E$33</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{0A426F20-EF27-41DA-93AE-32B76440F2F0}</c15:txfldGUID>
                      <c15:f>Daten_Diagramme!$E$33</c15:f>
                      <c15:dlblFieldTableCache>
                        <c:ptCount val="1"/>
                        <c:pt idx="0">
                          <c:v>-4.0</c:v>
                        </c:pt>
                      </c15:dlblFieldTableCache>
                    </c15:dlblFTEntry>
                  </c15:dlblFieldTable>
                  <c15:showDataLabelsRange val="0"/>
                </c:ext>
                <c:ext xmlns:c16="http://schemas.microsoft.com/office/drawing/2014/chart" uri="{C3380CC4-5D6E-409C-BE32-E72D297353CC}">
                  <c16:uniqueId val="{00000013-FCFD-49C9-AF67-8D7B25AC28EA}"/>
                </c:ext>
              </c:extLst>
            </c:dLbl>
            <c:dLbl>
              <c:idx val="20"/>
              <c:tx>
                <c:strRef>
                  <c:f>Daten_Diagramme!$E$34</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{2D52C4EE-0A25-4EB2-A471-80D059B0C68C}</c15:txfldGUID>
                      <c15:f>Daten_Diagramme!$E$34</c15:f>
                      <c15:dlblFieldTableCache>
                        <c:ptCount val="1"/>
                        <c:pt idx="0">
                          <c:v>-4.1</c:v>
                        </c:pt>
                      </c15:dlblFieldTableCache>
                    </c15:dlblFTEntry>
                  </c15:dlblFieldTable>
                  <c15:showDataLabelsRange val="0"/>
                </c:ext>
                <c:ext xmlns:c16="http://schemas.microsoft.com/office/drawing/2014/chart" uri="{C3380CC4-5D6E-409C-BE32-E72D297353CC}">
                  <c16:uniqueId val="{00000014-FCFD-49C9-AF67-8D7B25AC28EA}"/>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{1C8CE5A1-BE67-43DE-95CB-B29ACB64A7BA}</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FCFD-49C9-AF67-8D7B25AC28EA}"/>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{18BD7112-60E3-4FB6-B64E-A0BDB6303FBB}</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FCFD-49C9-AF67-8D7B25AC28EA}"/>
                </c:ext>
              </c:extLst>
            </c:dLbl>
            <c:dLbl>
              <c:idx val="23"/>
              <c:tx>
                <c:strRef>
                  <c:f>Daten_Diagramme!$E$37</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{FE79A798-8637-4296-9A97-D365BCF72259}</c15:txfldGUID>
                      <c15:f>Daten_Diagramme!$E$37</c15:f>
                      <c15:dlblFieldTableCache>
                        <c:ptCount val="1"/>
                        <c:pt idx="0">
                          <c:v>6.9</c:v>
                        </c:pt>
                      </c15:dlblFieldTableCache>
                    </c15:dlblFTEntry>
                  </c15:dlblFieldTable>
                  <c15:showDataLabelsRange val="0"/>
                </c:ext>
                <c:ext xmlns:c16="http://schemas.microsoft.com/office/drawing/2014/chart" uri="{C3380CC4-5D6E-409C-BE32-E72D297353CC}">
                  <c16:uniqueId val="{00000017-FCFD-49C9-AF67-8D7B25AC28EA}"/>
                </c:ext>
              </c:extLst>
            </c:dLbl>
            <c:dLbl>
              <c:idx val="24"/>
              <c:tx>
                <c:strRef>
                  <c:f>Daten_Diagramme!$E$38</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{1FF05C81-E663-44FB-814A-D894AF2C6D09}</c15:txfldGUID>
                      <c15:f>Daten_Diagramme!$E$38</c15:f>
                      <c15:dlblFieldTableCache>
                        <c:ptCount val="1"/>
                        <c:pt idx="0">
                          <c:v>-5.2</c:v>
                        </c:pt>
                      </c15:dlblFieldTableCache>
                    </c15:dlblFTEntry>
                  </c15:dlblFieldTable>
                  <c15:showDataLabelsRange val="0"/>
                </c:ext>
                <c:ext xmlns:c16="http://schemas.microsoft.com/office/drawing/2014/chart" uri="{C3380CC4-5D6E-409C-BE32-E72D297353CC}">
                  <c16:uniqueId val="{00000018-FCFD-49C9-AF67-8D7B25AC28EA}"/>
                </c:ext>
              </c:extLst>
            </c:dLbl>
            <c:dLbl>
              <c:idx val="25"/>
              <c:tx>
                <c:strRef>
                  <c:f>Daten_Diagramme!$E$39</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{2B351047-B129-4CE8-A68A-495B596AE8A5}</c15:txfldGUID>
                      <c15:f>Daten_Diagramme!$E$39</c15:f>
                      <c15:dlblFieldTableCache>
                        <c:ptCount val="1"/>
                        <c:pt idx="0">
                          <c:v>-3.3</c:v>
                        </c:pt>
                      </c15:dlblFieldTableCache>
                    </c15:dlblFTEntry>
                  </c15:dlblFieldTable>
                  <c15:showDataLabelsRange val="0"/>
                </c:ext>
                <c:ext xmlns:c16="http://schemas.microsoft.com/office/drawing/2014/chart" uri="{C3380CC4-5D6E-409C-BE32-E72D297353CC}">
                  <c16:uniqueId val="{00000019-FCFD-49C9-AF67-8D7B25AC28EA}"/>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{F6D5A597-B6DC-47F2-AD31-B3019F487506}</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FCFD-49C9-AF67-8D7B25AC28EA}"/>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{57CD329B-CBEF-4748-BCFC-B6BBA1D16DE7}</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FCFD-49C9-AF67-8D7B25AC28EA}"/>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{536EA43E-D6FC-42E7-BD06-E70371B02345}</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FCFD-49C9-AF67-8D7B25AC28EA}"/>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{7F0EFB76-2ACE-4B70-9B50-96F3D694CACD}</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FCFD-49C9-AF67-8D7B25AC28EA}"/>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{45250297-8FBB-4E68-A394-5B9A94C7689E}</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FCFD-49C9-AF67-8D7B25AC28EA}"/>
                </c:ext>
              </c:extLst>
            </c:dLbl>
            <c:dLbl>
              <c:idx val="31"/>
              <c:tx>
                <c:strRef>
                  <c:f>Daten_Diagramme!$E$45</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{482F8996-BAF2-4551-BD1B-BE0B5A1A2428}</c15:txfldGUID>
                      <c15:f>Daten_Diagramme!$E$45</c15:f>
                      <c15:dlblFieldTableCache>
                        <c:ptCount val="1"/>
                        <c:pt idx="0">
                          <c:v>-3.3</c:v>
                        </c:pt>
                      </c15:dlblFieldTableCache>
                    </c15:dlblFTEntry>
                  </c15:dlblFieldTable>
                  <c15:showDataLabelsRange val="0"/>
                </c:ext>
                <c:ext xmlns:c16="http://schemas.microsoft.com/office/drawing/2014/chart" uri="{C3380CC4-5D6E-409C-BE32-E72D297353CC}">
                  <c16:uniqueId val="{0000001F-FCFD-49C9-AF67-8D7B25AC28E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-3.5476445678339865</c:v>
                </c:pt>
                <c:pt idx="1">
                  <c:v>6.9444444444444446</c:v>
                </c:pt>
                <c:pt idx="2">
                  <c:v>-6.1162079510703364</c:v>
                </c:pt>
                <c:pt idx="3">
                  <c:v>-7.0070369815840694</c:v>
                </c:pt>
                <c:pt idx="4">
                  <c:v>-0.23237800154918667</c:v>
                </c:pt>
                <c:pt idx="5">
                  <c:v>-11.543209876543211</c:v>
                </c:pt>
                <c:pt idx="6">
                  <c:v>-10.268378063010502</c:v>
                </c:pt>
                <c:pt idx="7">
                  <c:v>0.30094582975064488</c:v>
                </c:pt>
                <c:pt idx="8">
                  <c:v>-2.3803769937167716</c:v>
                </c:pt>
                <c:pt idx="9">
                  <c:v>-7.3419238837278993</c:v>
                </c:pt>
                <c:pt idx="10">
                  <c:v>-6.25</c:v>
                </c:pt>
                <c:pt idx="11">
                  <c:v>-2.3779724655819776</c:v>
                </c:pt>
                <c:pt idx="12">
                  <c:v>2.6373626373626373</c:v>
                </c:pt>
                <c:pt idx="13">
                  <c:v>-2.8187597457118869</c:v>
                </c:pt>
                <c:pt idx="14">
                  <c:v>-2.701990246474232</c:v>
                </c:pt>
                <c:pt idx="15">
                  <c:v>8.695652173913043</c:v>
                </c:pt>
                <c:pt idx="16">
                  <c:v>2.3809523809523809</c:v>
                </c:pt>
                <c:pt idx="17">
                  <c:v>-3.1093279839518555</c:v>
                </c:pt>
                <c:pt idx="18">
                  <c:v>-0.22547914317925591</c:v>
                </c:pt>
                <c:pt idx="19">
                  <c:v>-3.9757040309221425</c:v>
                </c:pt>
                <c:pt idx="20">
                  <c:v>-4.1305102395001736</c:v>
                </c:pt>
                <c:pt idx="21">
                  <c:v>0</c:v>
                </c:pt>
                <c:pt idx="23">
                  <c:v>6.9444444444444446</c:v>
                </c:pt>
                <c:pt idx="24">
                  <c:v>-5.1543077582511785</c:v>
                </c:pt>
                <c:pt idx="25">
                  <c:v>-3.3125066186593242</c:v>
                </c:pt>
              </c:numCache>
            </c:numRef>
          </c:val>
          <c:extLst>
            <c:ext xmlns:c16="http://schemas.microsoft.com/office/drawing/2014/chart" uri="{C3380CC4-5D6E-409C-BE32-E72D297353CC}">
              <c16:uniqueId val="{00000020-FCFD-49C9-AF67-8D7B25AC28EA}"/>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{A828DA1F-8286-44C9-99ED-020E09A121F4}</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FCFD-49C9-AF67-8D7B25AC28EA}"/>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{47B98253-0A19-4F17-8D33-78B30D8BAC7C}</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FCFD-49C9-AF67-8D7B25AC28EA}"/>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{58527778-CB82-4F49-926E-B391E6C27A3C}</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FCFD-49C9-AF67-8D7B25AC28EA}"/>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{76F850AE-4765-4482-AA0C-458E1CD005B8}</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FCFD-49C9-AF67-8D7B25AC28EA}"/>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{2BCA4608-A1DC-4A36-985C-A32B98AC3FFD}</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FCFD-49C9-AF67-8D7B25AC28EA}"/>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{0068052F-5E4A-408A-AB25-FF26BB64CDA1}</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FCFD-49C9-AF67-8D7B25AC28EA}"/>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{E0D67029-72E8-4B36-922E-5B170549BEEB}</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FCFD-49C9-AF67-8D7B25AC28EA}"/>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{89CC5C8B-9B5C-4162-80BB-610E59BA3730}</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FCFD-49C9-AF67-8D7B25AC28EA}"/>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{AE5F4C10-EA4B-4E7B-ABE9-E7672D621B93}</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FCFD-49C9-AF67-8D7B25AC28EA}"/>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{063203C8-B44E-45D0-AFE0-8C534A0CD58C}</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FCFD-49C9-AF67-8D7B25AC28EA}"/>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{2EB1B1EA-B43E-4A06-8DD6-F7B869D875BD}</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FCFD-49C9-AF67-8D7B25AC28EA}"/>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{D129DA54-F3DB-4DDE-898B-D473D7C3492F}</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FCFD-49C9-AF67-8D7B25AC28EA}"/>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{B7F29F13-1057-4BC4-A6B4-0424B826379D}</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FCFD-49C9-AF67-8D7B25AC28EA}"/>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{928E741A-EC1A-4D1B-9CB7-250B292047DC}</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FCFD-49C9-AF67-8D7B25AC28EA}"/>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{7E4EE88C-5285-48CC-BF2C-DE49534D086C}</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FCFD-49C9-AF67-8D7B25AC28EA}"/>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{F1BD59EF-24F3-48E4-997D-1E4F2D88A47E}</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FCFD-49C9-AF67-8D7B25AC28EA}"/>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{140E62E2-D06E-4B27-872B-71812D07E1D2}</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FCFD-49C9-AF67-8D7B25AC28EA}"/>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{35039F13-B837-4FDA-ABB9-EAE81DC40D29}</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FCFD-49C9-AF67-8D7B25AC28EA}"/>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{F374E88E-2D26-4D84-907A-E627A67D70C5}</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FCFD-49C9-AF67-8D7B25AC28EA}"/>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{B8A28F28-4A54-4ACE-BFAC-188FD751D56D}</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FCFD-49C9-AF67-8D7B25AC28EA}"/>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{690A5D54-C15D-4B28-9BF9-F61E98B3D194}</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FCFD-49C9-AF67-8D7B25AC28EA}"/>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{846D70EC-B244-407B-ADCF-13694E4F236F}</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FCFD-49C9-AF67-8D7B25AC28EA}"/>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{C1FC2985-AB22-45B3-8C2C-43F103288813}</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FCFD-49C9-AF67-8D7B25AC28EA}"/>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{95100E32-540E-4E8C-A0FF-F745A3899BED}</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FCFD-49C9-AF67-8D7B25AC28EA}"/>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{0068D05A-4E61-4296-895E-CAFADDAB855A}</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FCFD-49C9-AF67-8D7B25AC28EA}"/>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{60F8CAAD-9236-44E9-A87A-1850CF328577}</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FCFD-49C9-AF67-8D7B25AC28EA}"/>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{87703491-ACEA-42DD-941F-61462990B369}</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FCFD-49C9-AF67-8D7B25AC28EA}"/>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{3763B526-8FAF-4B78-B8C7-3D9FA0EA8657}</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FCFD-49C9-AF67-8D7B25AC28EA}"/>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{7D15CB62-2216-482D-89DA-C87A2026E672}</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FCFD-49C9-AF67-8D7B25AC28EA}"/>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{5E871A1F-1115-47E0-A667-25E3F5977E8D}</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FCFD-49C9-AF67-8D7B25AC28EA}"/>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{B01A946B-A3F4-4626-B46C-C6AD4AAC33CE}</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FCFD-49C9-AF67-8D7B25AC28EA}"/>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{0BF2E074-1695-4509-9EA1-487605EA2CB1}</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FCFD-49C9-AF67-8D7B25AC28E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FCFD-49C9-AF67-8D7B25AC28EA}"/>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FCFD-49C9-AF67-8D7B25AC28EA}"/>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{4A40843C-85EB-452E-91D2-84A9E8E26384}</c15:txfldGUID>
                      <c15:f>Diagramm!$I$46</c15:f>
                      <c15:dlblFieldTableCache>
                        <c:ptCount val="1"/>
                      </c15:dlblFieldTableCache>
                    </c15:dlblFTEntry>
                  </c15:dlblFieldTable>
                  <c15:showDataLabelsRange val="0"/>
                </c:ext>
                <c:ext xmlns:c16="http://schemas.microsoft.com/office/drawing/2014/chart" uri="{C3380CC4-5D6E-409C-BE32-E72D297353CC}">
                  <c16:uniqueId val="{00000000-FA39-4C32-B9F0-B8F7DD3B10A9}"/>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{D5325F27-E898-4392-88B9-FA74E83339AB}</c15:txfldGUID>
                      <c15:f>Diagramm!$I$47</c15:f>
                      <c15:dlblFieldTableCache>
                        <c:ptCount val="1"/>
                      </c15:dlblFieldTableCache>
                    </c15:dlblFTEntry>
                  </c15:dlblFieldTable>
                  <c15:showDataLabelsRange val="0"/>
                </c:ext>
                <c:ext xmlns:c16="http://schemas.microsoft.com/office/drawing/2014/chart" uri="{C3380CC4-5D6E-409C-BE32-E72D297353CC}">
                  <c16:uniqueId val="{00000001-FA39-4C32-B9F0-B8F7DD3B10A9}"/>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{3BC5A16A-1436-469D-B934-AD820BDA64D2}</c15:txfldGUID>
                      <c15:f>Diagramm!$I$48</c15:f>
                      <c15:dlblFieldTableCache>
                        <c:ptCount val="1"/>
                      </c15:dlblFieldTableCache>
                    </c15:dlblFTEntry>
                  </c15:dlblFieldTable>
                  <c15:showDataLabelsRange val="0"/>
                </c:ext>
                <c:ext xmlns:c16="http://schemas.microsoft.com/office/drawing/2014/chart" uri="{C3380CC4-5D6E-409C-BE32-E72D297353CC}">
                  <c16:uniqueId val="{00000002-FA39-4C32-B9F0-B8F7DD3B10A9}"/>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{161B5C19-6BE9-4C84-92F8-C58853A37415}</c15:txfldGUID>
                      <c15:f>Diagramm!$I$49</c15:f>
                      <c15:dlblFieldTableCache>
                        <c:ptCount val="1"/>
                      </c15:dlblFieldTableCache>
                    </c15:dlblFTEntry>
                  </c15:dlblFieldTable>
                  <c15:showDataLabelsRange val="0"/>
                </c:ext>
                <c:ext xmlns:c16="http://schemas.microsoft.com/office/drawing/2014/chart" uri="{C3380CC4-5D6E-409C-BE32-E72D297353CC}">
                  <c16:uniqueId val="{00000003-FA39-4C32-B9F0-B8F7DD3B10A9}"/>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{DD6F4BA9-7095-41E4-B725-DE3852206A29}</c15:txfldGUID>
                      <c15:f>Diagramm!$I$50</c15:f>
                      <c15:dlblFieldTableCache>
                        <c:ptCount val="1"/>
                      </c15:dlblFieldTableCache>
                    </c15:dlblFTEntry>
                  </c15:dlblFieldTable>
                  <c15:showDataLabelsRange val="0"/>
                </c:ext>
                <c:ext xmlns:c16="http://schemas.microsoft.com/office/drawing/2014/chart" uri="{C3380CC4-5D6E-409C-BE32-E72D297353CC}">
                  <c16:uniqueId val="{00000004-FA39-4C32-B9F0-B8F7DD3B10A9}"/>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{B0F8658E-DB82-426F-A47A-E039BF5D3249}</c15:txfldGUID>
                      <c15:f>Diagramm!$I$51</c15:f>
                      <c15:dlblFieldTableCache>
                        <c:ptCount val="1"/>
                      </c15:dlblFieldTableCache>
                    </c15:dlblFTEntry>
                  </c15:dlblFieldTable>
                  <c15:showDataLabelsRange val="0"/>
                </c:ext>
                <c:ext xmlns:c16="http://schemas.microsoft.com/office/drawing/2014/chart" uri="{C3380CC4-5D6E-409C-BE32-E72D297353CC}">
                  <c16:uniqueId val="{00000005-FA39-4C32-B9F0-B8F7DD3B10A9}"/>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{1F162842-C918-4A2A-8B63-E363DD6CDE0C}</c15:txfldGUID>
                      <c15:f>Diagramm!$I$52</c15:f>
                      <c15:dlblFieldTableCache>
                        <c:ptCount val="1"/>
                      </c15:dlblFieldTableCache>
                    </c15:dlblFTEntry>
                  </c15:dlblFieldTable>
                  <c15:showDataLabelsRange val="0"/>
                </c:ext>
                <c:ext xmlns:c16="http://schemas.microsoft.com/office/drawing/2014/chart" uri="{C3380CC4-5D6E-409C-BE32-E72D297353CC}">
                  <c16:uniqueId val="{00000006-FA39-4C32-B9F0-B8F7DD3B10A9}"/>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{B568C6F9-3AA7-4192-B947-016A8C30F7EA}</c15:txfldGUID>
                      <c15:f>Diagramm!$I$53</c15:f>
                      <c15:dlblFieldTableCache>
                        <c:ptCount val="1"/>
                      </c15:dlblFieldTableCache>
                    </c15:dlblFTEntry>
                  </c15:dlblFieldTable>
                  <c15:showDataLabelsRange val="0"/>
                </c:ext>
                <c:ext xmlns:c16="http://schemas.microsoft.com/office/drawing/2014/chart" uri="{C3380CC4-5D6E-409C-BE32-E72D297353CC}">
                  <c16:uniqueId val="{00000007-FA39-4C32-B9F0-B8F7DD3B10A9}"/>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{B65C6A14-FE01-4975-BB58-CA0028BA9136}</c15:txfldGUID>
                      <c15:f>Diagramm!$I$54</c15:f>
                      <c15:dlblFieldTableCache>
                        <c:ptCount val="1"/>
                      </c15:dlblFieldTableCache>
                    </c15:dlblFTEntry>
                  </c15:dlblFieldTable>
                  <c15:showDataLabelsRange val="0"/>
                </c:ext>
                <c:ext xmlns:c16="http://schemas.microsoft.com/office/drawing/2014/chart" uri="{C3380CC4-5D6E-409C-BE32-E72D297353CC}">
                  <c16:uniqueId val="{00000008-FA39-4C32-B9F0-B8F7DD3B10A9}"/>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{19F8961A-4CB7-4358-B3D4-28ACA16C915F}</c15:txfldGUID>
                      <c15:f>Diagramm!$I$55</c15:f>
                      <c15:dlblFieldTableCache>
                        <c:ptCount val="1"/>
                      </c15:dlblFieldTableCache>
                    </c15:dlblFTEntry>
                  </c15:dlblFieldTable>
                  <c15:showDataLabelsRange val="0"/>
                </c:ext>
                <c:ext xmlns:c16="http://schemas.microsoft.com/office/drawing/2014/chart" uri="{C3380CC4-5D6E-409C-BE32-E72D297353CC}">
                  <c16:uniqueId val="{00000009-FA39-4C32-B9F0-B8F7DD3B10A9}"/>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{11532F84-7812-4DBE-ADD3-AF9471BBBE5E}</c15:txfldGUID>
                      <c15:f>Diagramm!$I$56</c15:f>
                      <c15:dlblFieldTableCache>
                        <c:ptCount val="1"/>
                      </c15:dlblFieldTableCache>
                    </c15:dlblFTEntry>
                  </c15:dlblFieldTable>
                  <c15:showDataLabelsRange val="0"/>
                </c:ext>
                <c:ext xmlns:c16="http://schemas.microsoft.com/office/drawing/2014/chart" uri="{C3380CC4-5D6E-409C-BE32-E72D297353CC}">
                  <c16:uniqueId val="{0000000A-FA39-4C32-B9F0-B8F7DD3B10A9}"/>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{94F0A639-5A99-440C-9601-8672B5EA113C}</c15:txfldGUID>
                      <c15:f>Diagramm!$I$57</c15:f>
                      <c15:dlblFieldTableCache>
                        <c:ptCount val="1"/>
                      </c15:dlblFieldTableCache>
                    </c15:dlblFTEntry>
                  </c15:dlblFieldTable>
                  <c15:showDataLabelsRange val="0"/>
                </c:ext>
                <c:ext xmlns:c16="http://schemas.microsoft.com/office/drawing/2014/chart" uri="{C3380CC4-5D6E-409C-BE32-E72D297353CC}">
                  <c16:uniqueId val="{0000000B-FA39-4C32-B9F0-B8F7DD3B10A9}"/>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{B2D6F0C4-335B-4977-AE08-8B68EDDA8AF8}</c15:txfldGUID>
                      <c15:f>Diagramm!$I$58</c15:f>
                      <c15:dlblFieldTableCache>
                        <c:ptCount val="1"/>
                      </c15:dlblFieldTableCache>
                    </c15:dlblFTEntry>
                  </c15:dlblFieldTable>
                  <c15:showDataLabelsRange val="0"/>
                </c:ext>
                <c:ext xmlns:c16="http://schemas.microsoft.com/office/drawing/2014/chart" uri="{C3380CC4-5D6E-409C-BE32-E72D297353CC}">
                  <c16:uniqueId val="{0000000C-FA39-4C32-B9F0-B8F7DD3B10A9}"/>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{574D6D44-8B28-41CC-93FA-6C226C773EA1}</c15:txfldGUID>
                      <c15:f>Diagramm!$I$59</c15:f>
                      <c15:dlblFieldTableCache>
                        <c:ptCount val="1"/>
                      </c15:dlblFieldTableCache>
                    </c15:dlblFTEntry>
                  </c15:dlblFieldTable>
                  <c15:showDataLabelsRange val="0"/>
                </c:ext>
                <c:ext xmlns:c16="http://schemas.microsoft.com/office/drawing/2014/chart" uri="{C3380CC4-5D6E-409C-BE32-E72D297353CC}">
                  <c16:uniqueId val="{0000000D-FA39-4C32-B9F0-B8F7DD3B10A9}"/>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{268AEAEE-B894-4565-94B9-FBC47FDCD09B}</c15:txfldGUID>
                      <c15:f>Diagramm!$I$60</c15:f>
                      <c15:dlblFieldTableCache>
                        <c:ptCount val="1"/>
                      </c15:dlblFieldTableCache>
                    </c15:dlblFTEntry>
                  </c15:dlblFieldTable>
                  <c15:showDataLabelsRange val="0"/>
                </c:ext>
                <c:ext xmlns:c16="http://schemas.microsoft.com/office/drawing/2014/chart" uri="{C3380CC4-5D6E-409C-BE32-E72D297353CC}">
                  <c16:uniqueId val="{0000000E-FA39-4C32-B9F0-B8F7DD3B10A9}"/>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{913A7179-8485-4A2A-8066-8F33F638F355}</c15:txfldGUID>
                      <c15:f>Diagramm!$I$61</c15:f>
                      <c15:dlblFieldTableCache>
                        <c:ptCount val="1"/>
                      </c15:dlblFieldTableCache>
                    </c15:dlblFTEntry>
                  </c15:dlblFieldTable>
                  <c15:showDataLabelsRange val="0"/>
                </c:ext>
                <c:ext xmlns:c16="http://schemas.microsoft.com/office/drawing/2014/chart" uri="{C3380CC4-5D6E-409C-BE32-E72D297353CC}">
                  <c16:uniqueId val="{0000000F-FA39-4C32-B9F0-B8F7DD3B10A9}"/>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{DA1A5FD8-0F75-4068-BD50-C0522B3818E6}</c15:txfldGUID>
                      <c15:f>Diagramm!$I$62</c15:f>
                      <c15:dlblFieldTableCache>
                        <c:ptCount val="1"/>
                      </c15:dlblFieldTableCache>
                    </c15:dlblFTEntry>
                  </c15:dlblFieldTable>
                  <c15:showDataLabelsRange val="0"/>
                </c:ext>
                <c:ext xmlns:c16="http://schemas.microsoft.com/office/drawing/2014/chart" uri="{C3380CC4-5D6E-409C-BE32-E72D297353CC}">
                  <c16:uniqueId val="{00000010-FA39-4C32-B9F0-B8F7DD3B10A9}"/>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{103439BA-7B01-434C-8120-D76584AF8615}</c15:txfldGUID>
                      <c15:f>Diagramm!$I$63</c15:f>
                      <c15:dlblFieldTableCache>
                        <c:ptCount val="1"/>
                      </c15:dlblFieldTableCache>
                    </c15:dlblFTEntry>
                  </c15:dlblFieldTable>
                  <c15:showDataLabelsRange val="0"/>
                </c:ext>
                <c:ext xmlns:c16="http://schemas.microsoft.com/office/drawing/2014/chart" uri="{C3380CC4-5D6E-409C-BE32-E72D297353CC}">
                  <c16:uniqueId val="{00000011-FA39-4C32-B9F0-B8F7DD3B10A9}"/>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{98F9E8C2-FC64-472C-B139-56A418EBEF7E}</c15:txfldGUID>
                      <c15:f>Diagramm!$I$64</c15:f>
                      <c15:dlblFieldTableCache>
                        <c:ptCount val="1"/>
                      </c15:dlblFieldTableCache>
                    </c15:dlblFTEntry>
                  </c15:dlblFieldTable>
                  <c15:showDataLabelsRange val="0"/>
                </c:ext>
                <c:ext xmlns:c16="http://schemas.microsoft.com/office/drawing/2014/chart" uri="{C3380CC4-5D6E-409C-BE32-E72D297353CC}">
                  <c16:uniqueId val="{00000012-FA39-4C32-B9F0-B8F7DD3B10A9}"/>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{E5D5DF37-158D-4275-910F-9462D163EA96}</c15:txfldGUID>
                      <c15:f>Diagramm!$I$65</c15:f>
                      <c15:dlblFieldTableCache>
                        <c:ptCount val="1"/>
                      </c15:dlblFieldTableCache>
                    </c15:dlblFTEntry>
                  </c15:dlblFieldTable>
                  <c15:showDataLabelsRange val="0"/>
                </c:ext>
                <c:ext xmlns:c16="http://schemas.microsoft.com/office/drawing/2014/chart" uri="{C3380CC4-5D6E-409C-BE32-E72D297353CC}">
                  <c16:uniqueId val="{00000013-FA39-4C32-B9F0-B8F7DD3B10A9}"/>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{1D497CA7-AAD5-4B64-A0EC-25861427752E}</c15:txfldGUID>
                      <c15:f>Diagramm!$I$66</c15:f>
                      <c15:dlblFieldTableCache>
                        <c:ptCount val="1"/>
                      </c15:dlblFieldTableCache>
                    </c15:dlblFTEntry>
                  </c15:dlblFieldTable>
                  <c15:showDataLabelsRange val="0"/>
                </c:ext>
                <c:ext xmlns:c16="http://schemas.microsoft.com/office/drawing/2014/chart" uri="{C3380CC4-5D6E-409C-BE32-E72D297353CC}">
                  <c16:uniqueId val="{00000014-FA39-4C32-B9F0-B8F7DD3B10A9}"/>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{94DDBF5F-D68B-4F40-980D-34C6E7652BC6}</c15:txfldGUID>
                      <c15:f>Diagramm!$I$67</c15:f>
                      <c15:dlblFieldTableCache>
                        <c:ptCount val="1"/>
                      </c15:dlblFieldTableCache>
                    </c15:dlblFTEntry>
                  </c15:dlblFieldTable>
                  <c15:showDataLabelsRange val="0"/>
                </c:ext>
                <c:ext xmlns:c16="http://schemas.microsoft.com/office/drawing/2014/chart" uri="{C3380CC4-5D6E-409C-BE32-E72D297353CC}">
                  <c16:uniqueId val="{00000015-FA39-4C32-B9F0-B8F7DD3B10A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A39-4C32-B9F0-B8F7DD3B10A9}"/>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{54ECA2DB-75A1-4A8E-A494-EBDB17427F4F}</c15:txfldGUID>
                      <c15:f>Diagramm!$K$46</c15:f>
                      <c15:dlblFieldTableCache>
                        <c:ptCount val="1"/>
                      </c15:dlblFieldTableCache>
                    </c15:dlblFTEntry>
                  </c15:dlblFieldTable>
                  <c15:showDataLabelsRange val="0"/>
                </c:ext>
                <c:ext xmlns:c16="http://schemas.microsoft.com/office/drawing/2014/chart" uri="{C3380CC4-5D6E-409C-BE32-E72D297353CC}">
                  <c16:uniqueId val="{00000017-FA39-4C32-B9F0-B8F7DD3B10A9}"/>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{453C8967-60E5-4BFD-BD37-80055DF46B33}</c15:txfldGUID>
                      <c15:f>Diagramm!$K$47</c15:f>
                      <c15:dlblFieldTableCache>
                        <c:ptCount val="1"/>
                      </c15:dlblFieldTableCache>
                    </c15:dlblFTEntry>
                  </c15:dlblFieldTable>
                  <c15:showDataLabelsRange val="0"/>
                </c:ext>
                <c:ext xmlns:c16="http://schemas.microsoft.com/office/drawing/2014/chart" uri="{C3380CC4-5D6E-409C-BE32-E72D297353CC}">
                  <c16:uniqueId val="{00000018-FA39-4C32-B9F0-B8F7DD3B10A9}"/>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{64C7AE79-4D02-4052-B5C2-5FF93032205F}</c15:txfldGUID>
                      <c15:f>Diagramm!$K$48</c15:f>
                      <c15:dlblFieldTableCache>
                        <c:ptCount val="1"/>
                      </c15:dlblFieldTableCache>
                    </c15:dlblFTEntry>
                  </c15:dlblFieldTable>
                  <c15:showDataLabelsRange val="0"/>
                </c:ext>
                <c:ext xmlns:c16="http://schemas.microsoft.com/office/drawing/2014/chart" uri="{C3380CC4-5D6E-409C-BE32-E72D297353CC}">
                  <c16:uniqueId val="{00000019-FA39-4C32-B9F0-B8F7DD3B10A9}"/>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{220A3174-06ED-4E67-818E-BE69FE28DA45}</c15:txfldGUID>
                      <c15:f>Diagramm!$K$49</c15:f>
                      <c15:dlblFieldTableCache>
                        <c:ptCount val="1"/>
                      </c15:dlblFieldTableCache>
                    </c15:dlblFTEntry>
                  </c15:dlblFieldTable>
                  <c15:showDataLabelsRange val="0"/>
                </c:ext>
                <c:ext xmlns:c16="http://schemas.microsoft.com/office/drawing/2014/chart" uri="{C3380CC4-5D6E-409C-BE32-E72D297353CC}">
                  <c16:uniqueId val="{0000001A-FA39-4C32-B9F0-B8F7DD3B10A9}"/>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{277DA745-8585-485B-B1B8-9D2FE599DCB1}</c15:txfldGUID>
                      <c15:f>Diagramm!$K$50</c15:f>
                      <c15:dlblFieldTableCache>
                        <c:ptCount val="1"/>
                      </c15:dlblFieldTableCache>
                    </c15:dlblFTEntry>
                  </c15:dlblFieldTable>
                  <c15:showDataLabelsRange val="0"/>
                </c:ext>
                <c:ext xmlns:c16="http://schemas.microsoft.com/office/drawing/2014/chart" uri="{C3380CC4-5D6E-409C-BE32-E72D297353CC}">
                  <c16:uniqueId val="{0000001B-FA39-4C32-B9F0-B8F7DD3B10A9}"/>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{E12F12B2-E682-44A4-8BEA-E6E9930F78A3}</c15:txfldGUID>
                      <c15:f>Diagramm!$K$51</c15:f>
                      <c15:dlblFieldTableCache>
                        <c:ptCount val="1"/>
                      </c15:dlblFieldTableCache>
                    </c15:dlblFTEntry>
                  </c15:dlblFieldTable>
                  <c15:showDataLabelsRange val="0"/>
                </c:ext>
                <c:ext xmlns:c16="http://schemas.microsoft.com/office/drawing/2014/chart" uri="{C3380CC4-5D6E-409C-BE32-E72D297353CC}">
                  <c16:uniqueId val="{0000001C-FA39-4C32-B9F0-B8F7DD3B10A9}"/>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{7F241D3D-7111-4E99-8946-E92E2F8F6A1E}</c15:txfldGUID>
                      <c15:f>Diagramm!$K$52</c15:f>
                      <c15:dlblFieldTableCache>
                        <c:ptCount val="1"/>
                      </c15:dlblFieldTableCache>
                    </c15:dlblFTEntry>
                  </c15:dlblFieldTable>
                  <c15:showDataLabelsRange val="0"/>
                </c:ext>
                <c:ext xmlns:c16="http://schemas.microsoft.com/office/drawing/2014/chart" uri="{C3380CC4-5D6E-409C-BE32-E72D297353CC}">
                  <c16:uniqueId val="{0000001D-FA39-4C32-B9F0-B8F7DD3B10A9}"/>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{E324AFED-376F-4FEB-B54A-895142CD07E3}</c15:txfldGUID>
                      <c15:f>Diagramm!$K$53</c15:f>
                      <c15:dlblFieldTableCache>
                        <c:ptCount val="1"/>
                      </c15:dlblFieldTableCache>
                    </c15:dlblFTEntry>
                  </c15:dlblFieldTable>
                  <c15:showDataLabelsRange val="0"/>
                </c:ext>
                <c:ext xmlns:c16="http://schemas.microsoft.com/office/drawing/2014/chart" uri="{C3380CC4-5D6E-409C-BE32-E72D297353CC}">
                  <c16:uniqueId val="{0000001E-FA39-4C32-B9F0-B8F7DD3B10A9}"/>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{532E1230-FD52-479A-AEAA-DEB8B560B60D}</c15:txfldGUID>
                      <c15:f>Diagramm!$K$54</c15:f>
                      <c15:dlblFieldTableCache>
                        <c:ptCount val="1"/>
                      </c15:dlblFieldTableCache>
                    </c15:dlblFTEntry>
                  </c15:dlblFieldTable>
                  <c15:showDataLabelsRange val="0"/>
                </c:ext>
                <c:ext xmlns:c16="http://schemas.microsoft.com/office/drawing/2014/chart" uri="{C3380CC4-5D6E-409C-BE32-E72D297353CC}">
                  <c16:uniqueId val="{0000001F-FA39-4C32-B9F0-B8F7DD3B10A9}"/>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{0F15C73A-F868-40DA-B19B-061AF9FE6D66}</c15:txfldGUID>
                      <c15:f>Diagramm!$K$55</c15:f>
                      <c15:dlblFieldTableCache>
                        <c:ptCount val="1"/>
                      </c15:dlblFieldTableCache>
                    </c15:dlblFTEntry>
                  </c15:dlblFieldTable>
                  <c15:showDataLabelsRange val="0"/>
                </c:ext>
                <c:ext xmlns:c16="http://schemas.microsoft.com/office/drawing/2014/chart" uri="{C3380CC4-5D6E-409C-BE32-E72D297353CC}">
                  <c16:uniqueId val="{00000020-FA39-4C32-B9F0-B8F7DD3B10A9}"/>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{124B64F0-A5FC-40EE-8C29-CFE5C82F1CE6}</c15:txfldGUID>
                      <c15:f>Diagramm!$K$56</c15:f>
                      <c15:dlblFieldTableCache>
                        <c:ptCount val="1"/>
                      </c15:dlblFieldTableCache>
                    </c15:dlblFTEntry>
                  </c15:dlblFieldTable>
                  <c15:showDataLabelsRange val="0"/>
                </c:ext>
                <c:ext xmlns:c16="http://schemas.microsoft.com/office/drawing/2014/chart" uri="{C3380CC4-5D6E-409C-BE32-E72D297353CC}">
                  <c16:uniqueId val="{00000021-FA39-4C32-B9F0-B8F7DD3B10A9}"/>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{9B25BBD8-0C46-4D34-A022-E23DA186C7F2}</c15:txfldGUID>
                      <c15:f>Diagramm!$K$57</c15:f>
                      <c15:dlblFieldTableCache>
                        <c:ptCount val="1"/>
                      </c15:dlblFieldTableCache>
                    </c15:dlblFTEntry>
                  </c15:dlblFieldTable>
                  <c15:showDataLabelsRange val="0"/>
                </c:ext>
                <c:ext xmlns:c16="http://schemas.microsoft.com/office/drawing/2014/chart" uri="{C3380CC4-5D6E-409C-BE32-E72D297353CC}">
                  <c16:uniqueId val="{00000022-FA39-4C32-B9F0-B8F7DD3B10A9}"/>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{62795C27-DE32-45CD-9AB9-9B9524690824}</c15:txfldGUID>
                      <c15:f>Diagramm!$K$58</c15:f>
                      <c15:dlblFieldTableCache>
                        <c:ptCount val="1"/>
                      </c15:dlblFieldTableCache>
                    </c15:dlblFTEntry>
                  </c15:dlblFieldTable>
                  <c15:showDataLabelsRange val="0"/>
                </c:ext>
                <c:ext xmlns:c16="http://schemas.microsoft.com/office/drawing/2014/chart" uri="{C3380CC4-5D6E-409C-BE32-E72D297353CC}">
                  <c16:uniqueId val="{00000023-FA39-4C32-B9F0-B8F7DD3B10A9}"/>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{D5BEB57B-44A3-47A6-BC34-044635CAA6B9}</c15:txfldGUID>
                      <c15:f>Diagramm!$K$59</c15:f>
                      <c15:dlblFieldTableCache>
                        <c:ptCount val="1"/>
                      </c15:dlblFieldTableCache>
                    </c15:dlblFTEntry>
                  </c15:dlblFieldTable>
                  <c15:showDataLabelsRange val="0"/>
                </c:ext>
                <c:ext xmlns:c16="http://schemas.microsoft.com/office/drawing/2014/chart" uri="{C3380CC4-5D6E-409C-BE32-E72D297353CC}">
                  <c16:uniqueId val="{00000024-FA39-4C32-B9F0-B8F7DD3B10A9}"/>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{843B18D9-AD00-498A-8D9F-3079267AD3A6}</c15:txfldGUID>
                      <c15:f>Diagramm!$K$60</c15:f>
                      <c15:dlblFieldTableCache>
                        <c:ptCount val="1"/>
                      </c15:dlblFieldTableCache>
                    </c15:dlblFTEntry>
                  </c15:dlblFieldTable>
                  <c15:showDataLabelsRange val="0"/>
                </c:ext>
                <c:ext xmlns:c16="http://schemas.microsoft.com/office/drawing/2014/chart" uri="{C3380CC4-5D6E-409C-BE32-E72D297353CC}">
                  <c16:uniqueId val="{00000025-FA39-4C32-B9F0-B8F7DD3B10A9}"/>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{3658E0E9-79E8-4B81-B36D-0F5D40BE0509}</c15:txfldGUID>
                      <c15:f>Diagramm!$K$61</c15:f>
                      <c15:dlblFieldTableCache>
                        <c:ptCount val="1"/>
                      </c15:dlblFieldTableCache>
                    </c15:dlblFTEntry>
                  </c15:dlblFieldTable>
                  <c15:showDataLabelsRange val="0"/>
                </c:ext>
                <c:ext xmlns:c16="http://schemas.microsoft.com/office/drawing/2014/chart" uri="{C3380CC4-5D6E-409C-BE32-E72D297353CC}">
                  <c16:uniqueId val="{00000026-FA39-4C32-B9F0-B8F7DD3B10A9}"/>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{40E4E93B-77B7-4AF4-A181-68C73BB1C518}</c15:txfldGUID>
                      <c15:f>Diagramm!$K$62</c15:f>
                      <c15:dlblFieldTableCache>
                        <c:ptCount val="1"/>
                      </c15:dlblFieldTableCache>
                    </c15:dlblFTEntry>
                  </c15:dlblFieldTable>
                  <c15:showDataLabelsRange val="0"/>
                </c:ext>
                <c:ext xmlns:c16="http://schemas.microsoft.com/office/drawing/2014/chart" uri="{C3380CC4-5D6E-409C-BE32-E72D297353CC}">
                  <c16:uniqueId val="{00000027-FA39-4C32-B9F0-B8F7DD3B10A9}"/>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{9CC4BE9D-0EF7-4105-A4D4-C8E2720B0136}</c15:txfldGUID>
                      <c15:f>Diagramm!$K$63</c15:f>
                      <c15:dlblFieldTableCache>
                        <c:ptCount val="1"/>
                      </c15:dlblFieldTableCache>
                    </c15:dlblFTEntry>
                  </c15:dlblFieldTable>
                  <c15:showDataLabelsRange val="0"/>
                </c:ext>
                <c:ext xmlns:c16="http://schemas.microsoft.com/office/drawing/2014/chart" uri="{C3380CC4-5D6E-409C-BE32-E72D297353CC}">
                  <c16:uniqueId val="{00000028-FA39-4C32-B9F0-B8F7DD3B10A9}"/>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{E1E079D5-24CE-4530-8AA0-C7A04A0779B7}</c15:txfldGUID>
                      <c15:f>Diagramm!$K$64</c15:f>
                      <c15:dlblFieldTableCache>
                        <c:ptCount val="1"/>
                      </c15:dlblFieldTableCache>
                    </c15:dlblFTEntry>
                  </c15:dlblFieldTable>
                  <c15:showDataLabelsRange val="0"/>
                </c:ext>
                <c:ext xmlns:c16="http://schemas.microsoft.com/office/drawing/2014/chart" uri="{C3380CC4-5D6E-409C-BE32-E72D297353CC}">
                  <c16:uniqueId val="{00000029-FA39-4C32-B9F0-B8F7DD3B10A9}"/>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{F8946517-BA79-46EE-A2E1-7F81DA7840C4}</c15:txfldGUID>
                      <c15:f>Diagramm!$K$65</c15:f>
                      <c15:dlblFieldTableCache>
                        <c:ptCount val="1"/>
                      </c15:dlblFieldTableCache>
                    </c15:dlblFTEntry>
                  </c15:dlblFieldTable>
                  <c15:showDataLabelsRange val="0"/>
                </c:ext>
                <c:ext xmlns:c16="http://schemas.microsoft.com/office/drawing/2014/chart" uri="{C3380CC4-5D6E-409C-BE32-E72D297353CC}">
                  <c16:uniqueId val="{0000002A-FA39-4C32-B9F0-B8F7DD3B10A9}"/>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{2A0C60D2-4294-4B3A-8586-6DF599EF264D}</c15:txfldGUID>
                      <c15:f>Diagramm!$K$66</c15:f>
                      <c15:dlblFieldTableCache>
                        <c:ptCount val="1"/>
                      </c15:dlblFieldTableCache>
                    </c15:dlblFTEntry>
                  </c15:dlblFieldTable>
                  <c15:showDataLabelsRange val="0"/>
                </c:ext>
                <c:ext xmlns:c16="http://schemas.microsoft.com/office/drawing/2014/chart" uri="{C3380CC4-5D6E-409C-BE32-E72D297353CC}">
                  <c16:uniqueId val="{0000002B-FA39-4C32-B9F0-B8F7DD3B10A9}"/>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{72D18DD9-2107-4833-96AB-53414559550D}</c15:txfldGUID>
                      <c15:f>Diagramm!$K$67</c15:f>
                      <c15:dlblFieldTableCache>
                        <c:ptCount val="1"/>
                      </c15:dlblFieldTableCache>
                    </c15:dlblFTEntry>
                  </c15:dlblFieldTable>
                  <c15:showDataLabelsRange val="0"/>
                </c:ext>
                <c:ext xmlns:c16="http://schemas.microsoft.com/office/drawing/2014/chart" uri="{C3380CC4-5D6E-409C-BE32-E72D297353CC}">
                  <c16:uniqueId val="{0000002C-FA39-4C32-B9F0-B8F7DD3B10A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A39-4C32-B9F0-B8F7DD3B10A9}"/>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{F7828C0E-AAF8-4B4C-89D0-4662B1367155}</c15:txfldGUID>
                      <c15:f>Diagramm!$J$46</c15:f>
                      <c15:dlblFieldTableCache>
                        <c:ptCount val="1"/>
                      </c15:dlblFieldTableCache>
                    </c15:dlblFTEntry>
                  </c15:dlblFieldTable>
                  <c15:showDataLabelsRange val="0"/>
                </c:ext>
                <c:ext xmlns:c16="http://schemas.microsoft.com/office/drawing/2014/chart" uri="{C3380CC4-5D6E-409C-BE32-E72D297353CC}">
                  <c16:uniqueId val="{0000002E-FA39-4C32-B9F0-B8F7DD3B10A9}"/>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{667247B1-BA3A-458D-BA7E-ACAFD44F96B3}</c15:txfldGUID>
                      <c15:f>Diagramm!$J$47</c15:f>
                      <c15:dlblFieldTableCache>
                        <c:ptCount val="1"/>
                      </c15:dlblFieldTableCache>
                    </c15:dlblFTEntry>
                  </c15:dlblFieldTable>
                  <c15:showDataLabelsRange val="0"/>
                </c:ext>
                <c:ext xmlns:c16="http://schemas.microsoft.com/office/drawing/2014/chart" uri="{C3380CC4-5D6E-409C-BE32-E72D297353CC}">
                  <c16:uniqueId val="{0000002F-FA39-4C32-B9F0-B8F7DD3B10A9}"/>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{1F591E1E-FAE4-4E04-BD1C-8E48FD136F55}</c15:txfldGUID>
                      <c15:f>Diagramm!$J$48</c15:f>
                      <c15:dlblFieldTableCache>
                        <c:ptCount val="1"/>
                      </c15:dlblFieldTableCache>
                    </c15:dlblFTEntry>
                  </c15:dlblFieldTable>
                  <c15:showDataLabelsRange val="0"/>
                </c:ext>
                <c:ext xmlns:c16="http://schemas.microsoft.com/office/drawing/2014/chart" uri="{C3380CC4-5D6E-409C-BE32-E72D297353CC}">
                  <c16:uniqueId val="{00000030-FA39-4C32-B9F0-B8F7DD3B10A9}"/>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{ED9E2784-2E49-40FA-9A58-9B1B141E14AA}</c15:txfldGUID>
                      <c15:f>Diagramm!$J$49</c15:f>
                      <c15:dlblFieldTableCache>
                        <c:ptCount val="1"/>
                      </c15:dlblFieldTableCache>
                    </c15:dlblFTEntry>
                  </c15:dlblFieldTable>
                  <c15:showDataLabelsRange val="0"/>
                </c:ext>
                <c:ext xmlns:c16="http://schemas.microsoft.com/office/drawing/2014/chart" uri="{C3380CC4-5D6E-409C-BE32-E72D297353CC}">
                  <c16:uniqueId val="{00000031-FA39-4C32-B9F0-B8F7DD3B10A9}"/>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{5F3EBB8C-E7BB-4068-A4DF-9B096D484070}</c15:txfldGUID>
                      <c15:f>Diagramm!$J$50</c15:f>
                      <c15:dlblFieldTableCache>
                        <c:ptCount val="1"/>
                      </c15:dlblFieldTableCache>
                    </c15:dlblFTEntry>
                  </c15:dlblFieldTable>
                  <c15:showDataLabelsRange val="0"/>
                </c:ext>
                <c:ext xmlns:c16="http://schemas.microsoft.com/office/drawing/2014/chart" uri="{C3380CC4-5D6E-409C-BE32-E72D297353CC}">
                  <c16:uniqueId val="{00000032-FA39-4C32-B9F0-B8F7DD3B10A9}"/>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{0C1354F1-86A6-48BC-9261-CAE4873DB684}</c15:txfldGUID>
                      <c15:f>Diagramm!$J$51</c15:f>
                      <c15:dlblFieldTableCache>
                        <c:ptCount val="1"/>
                      </c15:dlblFieldTableCache>
                    </c15:dlblFTEntry>
                  </c15:dlblFieldTable>
                  <c15:showDataLabelsRange val="0"/>
                </c:ext>
                <c:ext xmlns:c16="http://schemas.microsoft.com/office/drawing/2014/chart" uri="{C3380CC4-5D6E-409C-BE32-E72D297353CC}">
                  <c16:uniqueId val="{00000033-FA39-4C32-B9F0-B8F7DD3B10A9}"/>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{185761F9-6D16-4077-8CE1-7A0AEEFDF97B}</c15:txfldGUID>
                      <c15:f>Diagramm!$J$52</c15:f>
                      <c15:dlblFieldTableCache>
                        <c:ptCount val="1"/>
                      </c15:dlblFieldTableCache>
                    </c15:dlblFTEntry>
                  </c15:dlblFieldTable>
                  <c15:showDataLabelsRange val="0"/>
                </c:ext>
                <c:ext xmlns:c16="http://schemas.microsoft.com/office/drawing/2014/chart" uri="{C3380CC4-5D6E-409C-BE32-E72D297353CC}">
                  <c16:uniqueId val="{00000034-FA39-4C32-B9F0-B8F7DD3B10A9}"/>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{B3329334-CE58-4A1B-A89F-2371B821802B}</c15:txfldGUID>
                      <c15:f>Diagramm!$J$53</c15:f>
                      <c15:dlblFieldTableCache>
                        <c:ptCount val="1"/>
                      </c15:dlblFieldTableCache>
                    </c15:dlblFTEntry>
                  </c15:dlblFieldTable>
                  <c15:showDataLabelsRange val="0"/>
                </c:ext>
                <c:ext xmlns:c16="http://schemas.microsoft.com/office/drawing/2014/chart" uri="{C3380CC4-5D6E-409C-BE32-E72D297353CC}">
                  <c16:uniqueId val="{00000035-FA39-4C32-B9F0-B8F7DD3B10A9}"/>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{58D7381B-8393-4190-AA74-6403B6CF0049}</c15:txfldGUID>
                      <c15:f>Diagramm!$J$54</c15:f>
                      <c15:dlblFieldTableCache>
                        <c:ptCount val="1"/>
                      </c15:dlblFieldTableCache>
                    </c15:dlblFTEntry>
                  </c15:dlblFieldTable>
                  <c15:showDataLabelsRange val="0"/>
                </c:ext>
                <c:ext xmlns:c16="http://schemas.microsoft.com/office/drawing/2014/chart" uri="{C3380CC4-5D6E-409C-BE32-E72D297353CC}">
                  <c16:uniqueId val="{00000036-FA39-4C32-B9F0-B8F7DD3B10A9}"/>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{B1B1231A-9675-47CE-B629-8BB4A3D4A7F6}</c15:txfldGUID>
                      <c15:f>Diagramm!$J$55</c15:f>
                      <c15:dlblFieldTableCache>
                        <c:ptCount val="1"/>
                      </c15:dlblFieldTableCache>
                    </c15:dlblFTEntry>
                  </c15:dlblFieldTable>
                  <c15:showDataLabelsRange val="0"/>
                </c:ext>
                <c:ext xmlns:c16="http://schemas.microsoft.com/office/drawing/2014/chart" uri="{C3380CC4-5D6E-409C-BE32-E72D297353CC}">
                  <c16:uniqueId val="{00000037-FA39-4C32-B9F0-B8F7DD3B10A9}"/>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{74AA651F-E519-40F2-A5E1-7AB86D540558}</c15:txfldGUID>
                      <c15:f>Diagramm!$J$56</c15:f>
                      <c15:dlblFieldTableCache>
                        <c:ptCount val="1"/>
                      </c15:dlblFieldTableCache>
                    </c15:dlblFTEntry>
                  </c15:dlblFieldTable>
                  <c15:showDataLabelsRange val="0"/>
                </c:ext>
                <c:ext xmlns:c16="http://schemas.microsoft.com/office/drawing/2014/chart" uri="{C3380CC4-5D6E-409C-BE32-E72D297353CC}">
                  <c16:uniqueId val="{00000038-FA39-4C32-B9F0-B8F7DD3B10A9}"/>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{30149A8E-A064-46B0-9FEA-C11B0883BDF3}</c15:txfldGUID>
                      <c15:f>Diagramm!$J$57</c15:f>
                      <c15:dlblFieldTableCache>
                        <c:ptCount val="1"/>
                      </c15:dlblFieldTableCache>
                    </c15:dlblFTEntry>
                  </c15:dlblFieldTable>
                  <c15:showDataLabelsRange val="0"/>
                </c:ext>
                <c:ext xmlns:c16="http://schemas.microsoft.com/office/drawing/2014/chart" uri="{C3380CC4-5D6E-409C-BE32-E72D297353CC}">
                  <c16:uniqueId val="{00000039-FA39-4C32-B9F0-B8F7DD3B10A9}"/>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{BDD4C116-3379-44C5-830C-9130A3B9CB70}</c15:txfldGUID>
                      <c15:f>Diagramm!$J$58</c15:f>
                      <c15:dlblFieldTableCache>
                        <c:ptCount val="1"/>
                      </c15:dlblFieldTableCache>
                    </c15:dlblFTEntry>
                  </c15:dlblFieldTable>
                  <c15:showDataLabelsRange val="0"/>
                </c:ext>
                <c:ext xmlns:c16="http://schemas.microsoft.com/office/drawing/2014/chart" uri="{C3380CC4-5D6E-409C-BE32-E72D297353CC}">
                  <c16:uniqueId val="{0000003A-FA39-4C32-B9F0-B8F7DD3B10A9}"/>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{1CA0B4AE-81CF-4CC4-AC1D-4B76384E3034}</c15:txfldGUID>
                      <c15:f>Diagramm!$J$59</c15:f>
                      <c15:dlblFieldTableCache>
                        <c:ptCount val="1"/>
                      </c15:dlblFieldTableCache>
                    </c15:dlblFTEntry>
                  </c15:dlblFieldTable>
                  <c15:showDataLabelsRange val="0"/>
                </c:ext>
                <c:ext xmlns:c16="http://schemas.microsoft.com/office/drawing/2014/chart" uri="{C3380CC4-5D6E-409C-BE32-E72D297353CC}">
                  <c16:uniqueId val="{0000003B-FA39-4C32-B9F0-B8F7DD3B10A9}"/>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{FF2F19E5-D1C8-4E70-954F-FCB6D5162406}</c15:txfldGUID>
                      <c15:f>Diagramm!$J$60</c15:f>
                      <c15:dlblFieldTableCache>
                        <c:ptCount val="1"/>
                      </c15:dlblFieldTableCache>
                    </c15:dlblFTEntry>
                  </c15:dlblFieldTable>
                  <c15:showDataLabelsRange val="0"/>
                </c:ext>
                <c:ext xmlns:c16="http://schemas.microsoft.com/office/drawing/2014/chart" uri="{C3380CC4-5D6E-409C-BE32-E72D297353CC}">
                  <c16:uniqueId val="{0000003C-FA39-4C32-B9F0-B8F7DD3B10A9}"/>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{1B68B8DF-0D07-4637-831E-4919C928E72D}</c15:txfldGUID>
                      <c15:f>Diagramm!$J$61</c15:f>
                      <c15:dlblFieldTableCache>
                        <c:ptCount val="1"/>
                      </c15:dlblFieldTableCache>
                    </c15:dlblFTEntry>
                  </c15:dlblFieldTable>
                  <c15:showDataLabelsRange val="0"/>
                </c:ext>
                <c:ext xmlns:c16="http://schemas.microsoft.com/office/drawing/2014/chart" uri="{C3380CC4-5D6E-409C-BE32-E72D297353CC}">
                  <c16:uniqueId val="{0000003D-FA39-4C32-B9F0-B8F7DD3B10A9}"/>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{7B2C4A4C-87A2-4890-9BC1-05487E3F987F}</c15:txfldGUID>
                      <c15:f>Diagramm!$J$62</c15:f>
                      <c15:dlblFieldTableCache>
                        <c:ptCount val="1"/>
                      </c15:dlblFieldTableCache>
                    </c15:dlblFTEntry>
                  </c15:dlblFieldTable>
                  <c15:showDataLabelsRange val="0"/>
                </c:ext>
                <c:ext xmlns:c16="http://schemas.microsoft.com/office/drawing/2014/chart" uri="{C3380CC4-5D6E-409C-BE32-E72D297353CC}">
                  <c16:uniqueId val="{0000003E-FA39-4C32-B9F0-B8F7DD3B10A9}"/>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{F4CBA9C6-DFC6-42FD-9D18-C401426EB6D8}</c15:txfldGUID>
                      <c15:f>Diagramm!$J$63</c15:f>
                      <c15:dlblFieldTableCache>
                        <c:ptCount val="1"/>
                      </c15:dlblFieldTableCache>
                    </c15:dlblFTEntry>
                  </c15:dlblFieldTable>
                  <c15:showDataLabelsRange val="0"/>
                </c:ext>
                <c:ext xmlns:c16="http://schemas.microsoft.com/office/drawing/2014/chart" uri="{C3380CC4-5D6E-409C-BE32-E72D297353CC}">
                  <c16:uniqueId val="{0000003F-FA39-4C32-B9F0-B8F7DD3B10A9}"/>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{32EAB85F-276A-410C-8DF7-9B5EC7603CD9}</c15:txfldGUID>
                      <c15:f>Diagramm!$J$64</c15:f>
                      <c15:dlblFieldTableCache>
                        <c:ptCount val="1"/>
                      </c15:dlblFieldTableCache>
                    </c15:dlblFTEntry>
                  </c15:dlblFieldTable>
                  <c15:showDataLabelsRange val="0"/>
                </c:ext>
                <c:ext xmlns:c16="http://schemas.microsoft.com/office/drawing/2014/chart" uri="{C3380CC4-5D6E-409C-BE32-E72D297353CC}">
                  <c16:uniqueId val="{00000040-FA39-4C32-B9F0-B8F7DD3B10A9}"/>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{DC32967F-2BDA-4329-9685-2F997DA63C83}</c15:txfldGUID>
                      <c15:f>Diagramm!$J$65</c15:f>
                      <c15:dlblFieldTableCache>
                        <c:ptCount val="1"/>
                      </c15:dlblFieldTableCache>
                    </c15:dlblFTEntry>
                  </c15:dlblFieldTable>
                  <c15:showDataLabelsRange val="0"/>
                </c:ext>
                <c:ext xmlns:c16="http://schemas.microsoft.com/office/drawing/2014/chart" uri="{C3380CC4-5D6E-409C-BE32-E72D297353CC}">
                  <c16:uniqueId val="{00000041-FA39-4C32-B9F0-B8F7DD3B10A9}"/>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{B816BE9D-17A6-4B61-8B16-2A95466245FA}</c15:txfldGUID>
                      <c15:f>Diagramm!$J$66</c15:f>
                      <c15:dlblFieldTableCache>
                        <c:ptCount val="1"/>
                      </c15:dlblFieldTableCache>
                    </c15:dlblFTEntry>
                  </c15:dlblFieldTable>
                  <c15:showDataLabelsRange val="0"/>
                </c:ext>
                <c:ext xmlns:c16="http://schemas.microsoft.com/office/drawing/2014/chart" uri="{C3380CC4-5D6E-409C-BE32-E72D297353CC}">
                  <c16:uniqueId val="{00000042-FA39-4C32-B9F0-B8F7DD3B10A9}"/>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{D845844B-2328-4DF2-A8DE-C7EB044CF1FA}</c15:txfldGUID>
                      <c15:f>Diagramm!$J$67</c15:f>
                      <c15:dlblFieldTableCache>
                        <c:ptCount val="1"/>
                      </c15:dlblFieldTableCache>
                    </c15:dlblFTEntry>
                  </c15:dlblFieldTable>
                  <c15:showDataLabelsRange val="0"/>
                </c:ext>
                <c:ext xmlns:c16="http://schemas.microsoft.com/office/drawing/2014/chart" uri="{C3380CC4-5D6E-409C-BE32-E72D297353CC}">
                  <c16:uniqueId val="{00000043-FA39-4C32-B9F0-B8F7DD3B10A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A39-4C32-B9F0-B8F7DD3B10A9}"/>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010-43F2-BDAC-013367CD8CC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010-43F2-BDAC-013367CD8CC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010-43F2-BDAC-013367CD8CC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010-43F2-BDAC-013367CD8CC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010-43F2-BDAC-013367CD8CC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010-43F2-BDAC-013367CD8CC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010-43F2-BDAC-013367CD8CC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010-43F2-BDAC-013367CD8CC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010-43F2-BDAC-013367CD8CC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010-43F2-BDAC-013367CD8CC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010-43F2-BDAC-013367CD8CC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010-43F2-BDAC-013367CD8CC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010-43F2-BDAC-013367CD8CC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010-43F2-BDAC-013367CD8CC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A010-43F2-BDAC-013367CD8CC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010-43F2-BDAC-013367CD8CC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010-43F2-BDAC-013367CD8CC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A010-43F2-BDAC-013367CD8CC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A010-43F2-BDAC-013367CD8CC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A010-43F2-BDAC-013367CD8CC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A010-43F2-BDAC-013367CD8CC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A010-43F2-BDAC-013367CD8CC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010-43F2-BDAC-013367CD8CC5}"/>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A010-43F2-BDAC-013367CD8CC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A010-43F2-BDAC-013367CD8CC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A010-43F2-BDAC-013367CD8CC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A010-43F2-BDAC-013367CD8CC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A010-43F2-BDAC-013367CD8CC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A010-43F2-BDAC-013367CD8CC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A010-43F2-BDAC-013367CD8CC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A010-43F2-BDAC-013367CD8CC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A010-43F2-BDAC-013367CD8CC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A010-43F2-BDAC-013367CD8CC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A010-43F2-BDAC-013367CD8CC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A010-43F2-BDAC-013367CD8CC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A010-43F2-BDAC-013367CD8CC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A010-43F2-BDAC-013367CD8CC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A010-43F2-BDAC-013367CD8CC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A010-43F2-BDAC-013367CD8CC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A010-43F2-BDAC-013367CD8CC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A010-43F2-BDAC-013367CD8CC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A010-43F2-BDAC-013367CD8CC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A010-43F2-BDAC-013367CD8CC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A010-43F2-BDAC-013367CD8CC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A010-43F2-BDAC-013367CD8CC5}"/>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010-43F2-BDAC-013367CD8CC5}"/>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A010-43F2-BDAC-013367CD8CC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A010-43F2-BDAC-013367CD8CC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A010-43F2-BDAC-013367CD8CC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A010-43F2-BDAC-013367CD8CC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A010-43F2-BDAC-013367CD8CC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A010-43F2-BDAC-013367CD8CC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A010-43F2-BDAC-013367CD8CC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A010-43F2-BDAC-013367CD8CC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A010-43F2-BDAC-013367CD8CC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A010-43F2-BDAC-013367CD8CC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A010-43F2-BDAC-013367CD8CC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A010-43F2-BDAC-013367CD8CC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A010-43F2-BDAC-013367CD8CC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A010-43F2-BDAC-013367CD8CC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A010-43F2-BDAC-013367CD8CC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A010-43F2-BDAC-013367CD8CC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A010-43F2-BDAC-013367CD8CC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A010-43F2-BDAC-013367CD8CC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A010-43F2-BDAC-013367CD8CC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A010-43F2-BDAC-013367CD8CC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A010-43F2-BDAC-013367CD8CC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A010-43F2-BDAC-013367CD8CC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010-43F2-BDAC-013367CD8CC5}"/>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100.8933271404242</c:v>
                </c:pt>
                <c:pt idx="2">
                  <c:v>102.60411828456417</c:v>
                </c:pt>
                <c:pt idx="3">
                  <c:v>102.21757754038292</c:v>
                </c:pt>
                <c:pt idx="4">
                  <c:v>102.47458326882386</c:v>
                </c:pt>
                <c:pt idx="5">
                  <c:v>103.55524591009961</c:v>
                </c:pt>
                <c:pt idx="6">
                  <c:v>105.28564793311659</c:v>
                </c:pt>
                <c:pt idx="7">
                  <c:v>105.25623161480104</c:v>
                </c:pt>
                <c:pt idx="8">
                  <c:v>105.93125870877844</c:v>
                </c:pt>
                <c:pt idx="9">
                  <c:v>106.87103266759561</c:v>
                </c:pt>
                <c:pt idx="10">
                  <c:v>108.50389637198741</c:v>
                </c:pt>
                <c:pt idx="11">
                  <c:v>108.53537699334261</c:v>
                </c:pt>
                <c:pt idx="12">
                  <c:v>109.18511637508385</c:v>
                </c:pt>
                <c:pt idx="13">
                  <c:v>110.2590700314806</c:v>
                </c:pt>
                <c:pt idx="14">
                  <c:v>111.48784641585385</c:v>
                </c:pt>
                <c:pt idx="15">
                  <c:v>111.77117200805078</c:v>
                </c:pt>
                <c:pt idx="16">
                  <c:v>111.78562212932859</c:v>
                </c:pt>
                <c:pt idx="17">
                  <c:v>112.53806058729421</c:v>
                </c:pt>
                <c:pt idx="18">
                  <c:v>114.01558548794964</c:v>
                </c:pt>
                <c:pt idx="19">
                  <c:v>113.39423027300408</c:v>
                </c:pt>
                <c:pt idx="20">
                  <c:v>113.19760540847396</c:v>
                </c:pt>
                <c:pt idx="21">
                  <c:v>113.6533003044847</c:v>
                </c:pt>
                <c:pt idx="22">
                  <c:v>114.99354905300099</c:v>
                </c:pt>
                <c:pt idx="23">
                  <c:v>116.059245497239</c:v>
                </c:pt>
                <c:pt idx="24">
                  <c:v>115.0611549775507</c:v>
                </c:pt>
              </c:numCache>
            </c:numRef>
          </c:val>
          <c:smooth val="0"/>
          <c:extLst>
            <c:ext xmlns:c16="http://schemas.microsoft.com/office/drawing/2014/chart" uri="{C3380CC4-5D6E-409C-BE32-E72D297353CC}">
              <c16:uniqueId val="{00000000-AFA4-49FC-A3A7-01D0A580B6E2}"/>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101.67732369567233</c:v>
                </c:pt>
                <c:pt idx="2">
                  <c:v>103.91993327773143</c:v>
                </c:pt>
                <c:pt idx="3">
                  <c:v>103.63265684366603</c:v>
                </c:pt>
                <c:pt idx="4">
                  <c:v>102.72449263274952</c:v>
                </c:pt>
                <c:pt idx="5">
                  <c:v>105.41655082939488</c:v>
                </c:pt>
                <c:pt idx="6">
                  <c:v>107.93253637290334</c:v>
                </c:pt>
                <c:pt idx="7">
                  <c:v>107.83059957371883</c:v>
                </c:pt>
                <c:pt idx="8">
                  <c:v>106.87146696321008</c:v>
                </c:pt>
                <c:pt idx="9">
                  <c:v>108.29858215179316</c:v>
                </c:pt>
                <c:pt idx="10">
                  <c:v>111.82003521453063</c:v>
                </c:pt>
                <c:pt idx="11">
                  <c:v>112.3621536465573</c:v>
                </c:pt>
                <c:pt idx="12">
                  <c:v>112.34825317394123</c:v>
                </c:pt>
                <c:pt idx="13">
                  <c:v>114.52136039292003</c:v>
                </c:pt>
                <c:pt idx="14">
                  <c:v>116.11064776202392</c:v>
                </c:pt>
                <c:pt idx="15">
                  <c:v>116.0272449263275</c:v>
                </c:pt>
                <c:pt idx="16">
                  <c:v>115.82337132795848</c:v>
                </c:pt>
                <c:pt idx="17">
                  <c:v>119.59503289778519</c:v>
                </c:pt>
                <c:pt idx="18">
                  <c:v>120.79047354276713</c:v>
                </c:pt>
                <c:pt idx="19">
                  <c:v>120.58196645352608</c:v>
                </c:pt>
                <c:pt idx="20">
                  <c:v>119.74330460568994</c:v>
                </c:pt>
                <c:pt idx="21">
                  <c:v>121.75887313501991</c:v>
                </c:pt>
                <c:pt idx="22">
                  <c:v>122.49096469279957</c:v>
                </c:pt>
                <c:pt idx="23">
                  <c:v>121.99518116949311</c:v>
                </c:pt>
                <c:pt idx="24">
                  <c:v>117.06514688166065</c:v>
                </c:pt>
              </c:numCache>
            </c:numRef>
          </c:val>
          <c:smooth val="0"/>
          <c:extLst>
            <c:ext xmlns:c16="http://schemas.microsoft.com/office/drawing/2014/chart" uri="{C3380CC4-5D6E-409C-BE32-E72D297353CC}">
              <c16:uniqueId val="{00000001-AFA4-49FC-A3A7-01D0A580B6E2}"/>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101.81818181818181</c:v>
                </c:pt>
                <c:pt idx="2">
                  <c:v>99.759265125118773</c:v>
                </c:pt>
                <c:pt idx="3">
                  <c:v>101.28286347798543</c:v>
                </c:pt>
                <c:pt idx="4">
                  <c:v>99.252454862210953</c:v>
                </c:pt>
                <c:pt idx="5">
                  <c:v>102.13493823249922</c:v>
                </c:pt>
                <c:pt idx="6">
                  <c:v>100.22806461830851</c:v>
                </c:pt>
                <c:pt idx="7">
                  <c:v>101.51092809629394</c:v>
                </c:pt>
                <c:pt idx="8">
                  <c:v>100.70319923978461</c:v>
                </c:pt>
                <c:pt idx="9">
                  <c:v>102.06841938549256</c:v>
                </c:pt>
                <c:pt idx="10">
                  <c:v>99.296800760215405</c:v>
                </c:pt>
                <c:pt idx="11">
                  <c:v>101.38105796642382</c:v>
                </c:pt>
                <c:pt idx="12">
                  <c:v>100.93759898637948</c:v>
                </c:pt>
                <c:pt idx="13">
                  <c:v>99.461514095660448</c:v>
                </c:pt>
                <c:pt idx="14">
                  <c:v>95.112448527082677</c:v>
                </c:pt>
                <c:pt idx="15">
                  <c:v>95.407031992397847</c:v>
                </c:pt>
                <c:pt idx="16">
                  <c:v>95.460880582831791</c:v>
                </c:pt>
                <c:pt idx="17">
                  <c:v>101.06113398796326</c:v>
                </c:pt>
                <c:pt idx="18">
                  <c:v>97.751029458346522</c:v>
                </c:pt>
                <c:pt idx="19">
                  <c:v>98.885017421602782</c:v>
                </c:pt>
                <c:pt idx="20">
                  <c:v>98.409882800126695</c:v>
                </c:pt>
                <c:pt idx="21">
                  <c:v>100.0126702565727</c:v>
                </c:pt>
                <c:pt idx="22">
                  <c:v>96.252771618625275</c:v>
                </c:pt>
                <c:pt idx="23">
                  <c:v>96.51251187836553</c:v>
                </c:pt>
                <c:pt idx="24">
                  <c:v>93.845422869813106</c:v>
                </c:pt>
              </c:numCache>
            </c:numRef>
          </c:val>
          <c:smooth val="0"/>
          <c:extLst>
            <c:ext xmlns:c16="http://schemas.microsoft.com/office/drawing/2014/chart" uri="{C3380CC4-5D6E-409C-BE32-E72D297353CC}">
              <c16:uniqueId val="{00000002-AFA4-49FC-A3A7-01D0A580B6E2}"/>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AFA4-49FC-A3A7-01D0A580B6E2}"/>
                </c:ext>
              </c:extLst>
            </c:dLbl>
            <c:dLbl>
              <c:idx val="1"/>
              <c:delete val="1"/>
              <c:extLst>
                <c:ext xmlns:c15="http://schemas.microsoft.com/office/drawing/2012/chart" uri="{CE6537A1-D6FC-4f65-9D91-7224C49458BB}"/>
                <c:ext xmlns:c16="http://schemas.microsoft.com/office/drawing/2014/chart" uri="{C3380CC4-5D6E-409C-BE32-E72D297353CC}">
                  <c16:uniqueId val="{00000004-AFA4-49FC-A3A7-01D0A580B6E2}"/>
                </c:ext>
              </c:extLst>
            </c:dLbl>
            <c:dLbl>
              <c:idx val="2"/>
              <c:delete val="1"/>
              <c:extLst>
                <c:ext xmlns:c15="http://schemas.microsoft.com/office/drawing/2012/chart" uri="{CE6537A1-D6FC-4f65-9D91-7224C49458BB}"/>
                <c:ext xmlns:c16="http://schemas.microsoft.com/office/drawing/2014/chart" uri="{C3380CC4-5D6E-409C-BE32-E72D297353CC}">
                  <c16:uniqueId val="{00000005-AFA4-49FC-A3A7-01D0A580B6E2}"/>
                </c:ext>
              </c:extLst>
            </c:dLbl>
            <c:dLbl>
              <c:idx val="3"/>
              <c:delete val="1"/>
              <c:extLst>
                <c:ext xmlns:c15="http://schemas.microsoft.com/office/drawing/2012/chart" uri="{CE6537A1-D6FC-4f65-9D91-7224C49458BB}"/>
                <c:ext xmlns:c16="http://schemas.microsoft.com/office/drawing/2014/chart" uri="{C3380CC4-5D6E-409C-BE32-E72D297353CC}">
                  <c16:uniqueId val="{00000006-AFA4-49FC-A3A7-01D0A580B6E2}"/>
                </c:ext>
              </c:extLst>
            </c:dLbl>
            <c:dLbl>
              <c:idx val="4"/>
              <c:delete val="1"/>
              <c:extLst>
                <c:ext xmlns:c15="http://schemas.microsoft.com/office/drawing/2012/chart" uri="{CE6537A1-D6FC-4f65-9D91-7224C49458BB}"/>
                <c:ext xmlns:c16="http://schemas.microsoft.com/office/drawing/2014/chart" uri="{C3380CC4-5D6E-409C-BE32-E72D297353CC}">
                  <c16:uniqueId val="{00000007-AFA4-49FC-A3A7-01D0A580B6E2}"/>
                </c:ext>
              </c:extLst>
            </c:dLbl>
            <c:dLbl>
              <c:idx val="5"/>
              <c:delete val="1"/>
              <c:extLst>
                <c:ext xmlns:c15="http://schemas.microsoft.com/office/drawing/2012/chart" uri="{CE6537A1-D6FC-4f65-9D91-7224C49458BB}"/>
                <c:ext xmlns:c16="http://schemas.microsoft.com/office/drawing/2014/chart" uri="{C3380CC4-5D6E-409C-BE32-E72D297353CC}">
                  <c16:uniqueId val="{00000008-AFA4-49FC-A3A7-01D0A580B6E2}"/>
                </c:ext>
              </c:extLst>
            </c:dLbl>
            <c:dLbl>
              <c:idx val="6"/>
              <c:delete val="1"/>
              <c:extLst>
                <c:ext xmlns:c15="http://schemas.microsoft.com/office/drawing/2012/chart" uri="{CE6537A1-D6FC-4f65-9D91-7224C49458BB}"/>
                <c:ext xmlns:c16="http://schemas.microsoft.com/office/drawing/2014/chart" uri="{C3380CC4-5D6E-409C-BE32-E72D297353CC}">
                  <c16:uniqueId val="{00000009-AFA4-49FC-A3A7-01D0A580B6E2}"/>
                </c:ext>
              </c:extLst>
            </c:dLbl>
            <c:dLbl>
              <c:idx val="7"/>
              <c:delete val="1"/>
              <c:extLst>
                <c:ext xmlns:c15="http://schemas.microsoft.com/office/drawing/2012/chart" uri="{CE6537A1-D6FC-4f65-9D91-7224C49458BB}"/>
                <c:ext xmlns:c16="http://schemas.microsoft.com/office/drawing/2014/chart" uri="{C3380CC4-5D6E-409C-BE32-E72D297353CC}">
                  <c16:uniqueId val="{0000000A-AFA4-49FC-A3A7-01D0A580B6E2}"/>
                </c:ext>
              </c:extLst>
            </c:dLbl>
            <c:dLbl>
              <c:idx val="8"/>
              <c:delete val="1"/>
              <c:extLst>
                <c:ext xmlns:c15="http://schemas.microsoft.com/office/drawing/2012/chart" uri="{CE6537A1-D6FC-4f65-9D91-7224C49458BB}"/>
                <c:ext xmlns:c16="http://schemas.microsoft.com/office/drawing/2014/chart" uri="{C3380CC4-5D6E-409C-BE32-E72D297353CC}">
                  <c16:uniqueId val="{0000000B-AFA4-49FC-A3A7-01D0A580B6E2}"/>
                </c:ext>
              </c:extLst>
            </c:dLbl>
            <c:dLbl>
              <c:idx val="9"/>
              <c:delete val="1"/>
              <c:extLst>
                <c:ext xmlns:c15="http://schemas.microsoft.com/office/drawing/2012/chart" uri="{CE6537A1-D6FC-4f65-9D91-7224C49458BB}"/>
                <c:ext xmlns:c16="http://schemas.microsoft.com/office/drawing/2014/chart" uri="{C3380CC4-5D6E-409C-BE32-E72D297353CC}">
                  <c16:uniqueId val="{0000000C-AFA4-49FC-A3A7-01D0A580B6E2}"/>
                </c:ext>
              </c:extLst>
            </c:dLbl>
            <c:dLbl>
              <c:idx val="10"/>
              <c:delete val="1"/>
              <c:extLst>
                <c:ext xmlns:c15="http://schemas.microsoft.com/office/drawing/2012/chart" uri="{CE6537A1-D6FC-4f65-9D91-7224C49458BB}"/>
                <c:ext xmlns:c16="http://schemas.microsoft.com/office/drawing/2014/chart" uri="{C3380CC4-5D6E-409C-BE32-E72D297353CC}">
                  <c16:uniqueId val="{0000000D-AFA4-49FC-A3A7-01D0A580B6E2}"/>
                </c:ext>
              </c:extLst>
            </c:dLbl>
            <c:dLbl>
              <c:idx val="11"/>
              <c:delete val="1"/>
              <c:extLst>
                <c:ext xmlns:c15="http://schemas.microsoft.com/office/drawing/2012/chart" uri="{CE6537A1-D6FC-4f65-9D91-7224C49458BB}"/>
                <c:ext xmlns:c16="http://schemas.microsoft.com/office/drawing/2014/chart" uri="{C3380CC4-5D6E-409C-BE32-E72D297353CC}">
                  <c16:uniqueId val="{0000000E-AFA4-49FC-A3A7-01D0A580B6E2}"/>
                </c:ext>
              </c:extLst>
            </c:dLbl>
            <c:dLbl>
              <c:idx val="12"/>
              <c:delete val="1"/>
              <c:extLst>
                <c:ext xmlns:c15="http://schemas.microsoft.com/office/drawing/2012/chart" uri="{CE6537A1-D6FC-4f65-9D91-7224C49458BB}"/>
                <c:ext xmlns:c16="http://schemas.microsoft.com/office/drawing/2014/chart" uri="{C3380CC4-5D6E-409C-BE32-E72D297353CC}">
                  <c16:uniqueId val="{0000000F-AFA4-49FC-A3A7-01D0A580B6E2}"/>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FA4-49FC-A3A7-01D0A580B6E2}"/>
                </c:ext>
              </c:extLst>
            </c:dLbl>
            <c:dLbl>
              <c:idx val="14"/>
              <c:delete val="1"/>
              <c:extLst>
                <c:ext xmlns:c15="http://schemas.microsoft.com/office/drawing/2012/chart" uri="{CE6537A1-D6FC-4f65-9D91-7224C49458BB}"/>
                <c:ext xmlns:c16="http://schemas.microsoft.com/office/drawing/2014/chart" uri="{C3380CC4-5D6E-409C-BE32-E72D297353CC}">
                  <c16:uniqueId val="{00000011-AFA4-49FC-A3A7-01D0A580B6E2}"/>
                </c:ext>
              </c:extLst>
            </c:dLbl>
            <c:dLbl>
              <c:idx val="15"/>
              <c:delete val="1"/>
              <c:extLst>
                <c:ext xmlns:c15="http://schemas.microsoft.com/office/drawing/2012/chart" uri="{CE6537A1-D6FC-4f65-9D91-7224C49458BB}"/>
                <c:ext xmlns:c16="http://schemas.microsoft.com/office/drawing/2014/chart" uri="{C3380CC4-5D6E-409C-BE32-E72D297353CC}">
                  <c16:uniqueId val="{00000012-AFA4-49FC-A3A7-01D0A580B6E2}"/>
                </c:ext>
              </c:extLst>
            </c:dLbl>
            <c:dLbl>
              <c:idx val="16"/>
              <c:delete val="1"/>
              <c:extLst>
                <c:ext xmlns:c15="http://schemas.microsoft.com/office/drawing/2012/chart" uri="{CE6537A1-D6FC-4f65-9D91-7224C49458BB}"/>
                <c:ext xmlns:c16="http://schemas.microsoft.com/office/drawing/2014/chart" uri="{C3380CC4-5D6E-409C-BE32-E72D297353CC}">
                  <c16:uniqueId val="{00000013-AFA4-49FC-A3A7-01D0A580B6E2}"/>
                </c:ext>
              </c:extLst>
            </c:dLbl>
            <c:dLbl>
              <c:idx val="17"/>
              <c:delete val="1"/>
              <c:extLst>
                <c:ext xmlns:c15="http://schemas.microsoft.com/office/drawing/2012/chart" uri="{CE6537A1-D6FC-4f65-9D91-7224C49458BB}"/>
                <c:ext xmlns:c16="http://schemas.microsoft.com/office/drawing/2014/chart" uri="{C3380CC4-5D6E-409C-BE32-E72D297353CC}">
                  <c16:uniqueId val="{00000014-AFA4-49FC-A3A7-01D0A580B6E2}"/>
                </c:ext>
              </c:extLst>
            </c:dLbl>
            <c:dLbl>
              <c:idx val="18"/>
              <c:delete val="1"/>
              <c:extLst>
                <c:ext xmlns:c15="http://schemas.microsoft.com/office/drawing/2012/chart" uri="{CE6537A1-D6FC-4f65-9D91-7224C49458BB}"/>
                <c:ext xmlns:c16="http://schemas.microsoft.com/office/drawing/2014/chart" uri="{C3380CC4-5D6E-409C-BE32-E72D297353CC}">
                  <c16:uniqueId val="{00000015-AFA4-49FC-A3A7-01D0A580B6E2}"/>
                </c:ext>
              </c:extLst>
            </c:dLbl>
            <c:dLbl>
              <c:idx val="19"/>
              <c:delete val="1"/>
              <c:extLst>
                <c:ext xmlns:c15="http://schemas.microsoft.com/office/drawing/2012/chart" uri="{CE6537A1-D6FC-4f65-9D91-7224C49458BB}"/>
                <c:ext xmlns:c16="http://schemas.microsoft.com/office/drawing/2014/chart" uri="{C3380CC4-5D6E-409C-BE32-E72D297353CC}">
                  <c16:uniqueId val="{00000016-AFA4-49FC-A3A7-01D0A580B6E2}"/>
                </c:ext>
              </c:extLst>
            </c:dLbl>
            <c:dLbl>
              <c:idx val="20"/>
              <c:delete val="1"/>
              <c:extLst>
                <c:ext xmlns:c15="http://schemas.microsoft.com/office/drawing/2012/chart" uri="{CE6537A1-D6FC-4f65-9D91-7224C49458BB}"/>
                <c:ext xmlns:c16="http://schemas.microsoft.com/office/drawing/2014/chart" uri="{C3380CC4-5D6E-409C-BE32-E72D297353CC}">
                  <c16:uniqueId val="{00000017-AFA4-49FC-A3A7-01D0A580B6E2}"/>
                </c:ext>
              </c:extLst>
            </c:dLbl>
            <c:dLbl>
              <c:idx val="21"/>
              <c:delete val="1"/>
              <c:extLst>
                <c:ext xmlns:c15="http://schemas.microsoft.com/office/drawing/2012/chart" uri="{CE6537A1-D6FC-4f65-9D91-7224C49458BB}"/>
                <c:ext xmlns:c16="http://schemas.microsoft.com/office/drawing/2014/chart" uri="{C3380CC4-5D6E-409C-BE32-E72D297353CC}">
                  <c16:uniqueId val="{00000018-AFA4-49FC-A3A7-01D0A580B6E2}"/>
                </c:ext>
              </c:extLst>
            </c:dLbl>
            <c:dLbl>
              <c:idx val="22"/>
              <c:delete val="1"/>
              <c:extLst>
                <c:ext xmlns:c15="http://schemas.microsoft.com/office/drawing/2012/chart" uri="{CE6537A1-D6FC-4f65-9D91-7224C49458BB}"/>
                <c:ext xmlns:c16="http://schemas.microsoft.com/office/drawing/2014/chart" uri="{C3380CC4-5D6E-409C-BE32-E72D297353CC}">
                  <c16:uniqueId val="{00000019-AFA4-49FC-A3A7-01D0A580B6E2}"/>
                </c:ext>
              </c:extLst>
            </c:dLbl>
            <c:dLbl>
              <c:idx val="23"/>
              <c:delete val="1"/>
              <c:extLst>
                <c:ext xmlns:c15="http://schemas.microsoft.com/office/drawing/2012/chart" uri="{CE6537A1-D6FC-4f65-9D91-7224C49458BB}"/>
                <c:ext xmlns:c16="http://schemas.microsoft.com/office/drawing/2014/chart" uri="{C3380CC4-5D6E-409C-BE32-E72D297353CC}">
                  <c16:uniqueId val="{0000001A-AFA4-49FC-A3A7-01D0A580B6E2}"/>
                </c:ext>
              </c:extLst>
            </c:dLbl>
            <c:dLbl>
              <c:idx val="24"/>
              <c:delete val="1"/>
              <c:extLst>
                <c:ext xmlns:c15="http://schemas.microsoft.com/office/drawing/2012/chart" uri="{CE6537A1-D6FC-4f65-9D91-7224C49458BB}"/>
                <c:ext xmlns:c16="http://schemas.microsoft.com/office/drawing/2014/chart" uri="{C3380CC4-5D6E-409C-BE32-E72D297353CC}">
                  <c16:uniqueId val="{0000001B-AFA4-49FC-A3A7-01D0A580B6E2}"/>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AFA4-49FC-A3A7-01D0A580B6E2}"/>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Esslingen (08116)</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92" t="s">
        <v>97</v>
      </c>
      <c r="F8" s="592" t="s">
        <v>98</v>
      </c>
      <c r="G8" s="592" t="s">
        <v>99</v>
      </c>
      <c r="H8" s="592" t="s">
        <v>100</v>
      </c>
      <c r="I8" s="592" t="s">
        <v>101</v>
      </c>
      <c r="J8" s="590"/>
      <c r="K8" s="591"/>
    </row>
    <row r="9" spans="1:255" ht="12" customHeight="1" x14ac:dyDescent="0.2">
      <c r="A9" s="578"/>
      <c r="B9" s="579"/>
      <c r="C9" s="579"/>
      <c r="D9" s="583"/>
      <c r="E9" s="593"/>
      <c r="F9" s="593"/>
      <c r="G9" s="593"/>
      <c r="H9" s="593"/>
      <c r="I9" s="593"/>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222954</v>
      </c>
      <c r="F11" s="238">
        <v>224888</v>
      </c>
      <c r="G11" s="238">
        <v>222823</v>
      </c>
      <c r="H11" s="238">
        <v>220226</v>
      </c>
      <c r="I11" s="265">
        <v>219343</v>
      </c>
      <c r="J11" s="263">
        <v>3611</v>
      </c>
      <c r="K11" s="266">
        <v>1.6462800271720548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13.887618073683361</v>
      </c>
      <c r="E13" s="115">
        <v>30963</v>
      </c>
      <c r="F13" s="114">
        <v>31073</v>
      </c>
      <c r="G13" s="114">
        <v>31318</v>
      </c>
      <c r="H13" s="114">
        <v>31608</v>
      </c>
      <c r="I13" s="140">
        <v>31192</v>
      </c>
      <c r="J13" s="115">
        <v>-229</v>
      </c>
      <c r="K13" s="116">
        <v>-0.73416260579635806</v>
      </c>
    </row>
    <row r="14" spans="1:255" ht="14.1" customHeight="1" x14ac:dyDescent="0.2">
      <c r="A14" s="306" t="s">
        <v>230</v>
      </c>
      <c r="B14" s="307"/>
      <c r="C14" s="308"/>
      <c r="D14" s="113">
        <v>56.162706208455553</v>
      </c>
      <c r="E14" s="115">
        <v>125217</v>
      </c>
      <c r="F14" s="114">
        <v>126688</v>
      </c>
      <c r="G14" s="114">
        <v>126382</v>
      </c>
      <c r="H14" s="114">
        <v>124290</v>
      </c>
      <c r="I14" s="140">
        <v>123765</v>
      </c>
      <c r="J14" s="115">
        <v>1452</v>
      </c>
      <c r="K14" s="116">
        <v>1.1731911283480789</v>
      </c>
    </row>
    <row r="15" spans="1:255" ht="14.1" customHeight="1" x14ac:dyDescent="0.2">
      <c r="A15" s="306" t="s">
        <v>231</v>
      </c>
      <c r="B15" s="307"/>
      <c r="C15" s="308"/>
      <c r="D15" s="113">
        <v>15.875920593485652</v>
      </c>
      <c r="E15" s="115">
        <v>35396</v>
      </c>
      <c r="F15" s="114">
        <v>35654</v>
      </c>
      <c r="G15" s="114">
        <v>34668</v>
      </c>
      <c r="H15" s="114">
        <v>34245</v>
      </c>
      <c r="I15" s="140">
        <v>34375</v>
      </c>
      <c r="J15" s="115">
        <v>1021</v>
      </c>
      <c r="K15" s="116">
        <v>2.970181818181818</v>
      </c>
    </row>
    <row r="16" spans="1:255" ht="14.1" customHeight="1" x14ac:dyDescent="0.2">
      <c r="A16" s="306" t="s">
        <v>232</v>
      </c>
      <c r="B16" s="307"/>
      <c r="C16" s="308"/>
      <c r="D16" s="113">
        <v>13.705517730114732</v>
      </c>
      <c r="E16" s="115">
        <v>30557</v>
      </c>
      <c r="F16" s="114">
        <v>30647</v>
      </c>
      <c r="G16" s="114">
        <v>29627</v>
      </c>
      <c r="H16" s="114">
        <v>29274</v>
      </c>
      <c r="I16" s="140">
        <v>29189</v>
      </c>
      <c r="J16" s="115">
        <v>1368</v>
      </c>
      <c r="K16" s="116">
        <v>4.6866970434067632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0.33235555316343279</v>
      </c>
      <c r="E18" s="115">
        <v>741</v>
      </c>
      <c r="F18" s="114">
        <v>737</v>
      </c>
      <c r="G18" s="114">
        <v>993</v>
      </c>
      <c r="H18" s="114">
        <v>954</v>
      </c>
      <c r="I18" s="140">
        <v>743</v>
      </c>
      <c r="J18" s="115">
        <v>-2</v>
      </c>
      <c r="K18" s="116">
        <v>-0.26917900403768508</v>
      </c>
    </row>
    <row r="19" spans="1:255" ht="14.1" customHeight="1" x14ac:dyDescent="0.2">
      <c r="A19" s="306" t="s">
        <v>235</v>
      </c>
      <c r="B19" s="307" t="s">
        <v>236</v>
      </c>
      <c r="C19" s="308"/>
      <c r="D19" s="113">
        <v>0.23143787507737021</v>
      </c>
      <c r="E19" s="115">
        <v>516</v>
      </c>
      <c r="F19" s="114">
        <v>492</v>
      </c>
      <c r="G19" s="114">
        <v>745</v>
      </c>
      <c r="H19" s="114">
        <v>706</v>
      </c>
      <c r="I19" s="140">
        <v>496</v>
      </c>
      <c r="J19" s="115">
        <v>20</v>
      </c>
      <c r="K19" s="116">
        <v>4.032258064516129</v>
      </c>
    </row>
    <row r="20" spans="1:255" ht="14.1" customHeight="1" x14ac:dyDescent="0.2">
      <c r="A20" s="306">
        <v>12</v>
      </c>
      <c r="B20" s="307" t="s">
        <v>237</v>
      </c>
      <c r="C20" s="308"/>
      <c r="D20" s="113">
        <v>0.85443634112866329</v>
      </c>
      <c r="E20" s="115">
        <v>1905</v>
      </c>
      <c r="F20" s="114">
        <v>1906</v>
      </c>
      <c r="G20" s="114">
        <v>1980</v>
      </c>
      <c r="H20" s="114">
        <v>1933</v>
      </c>
      <c r="I20" s="140">
        <v>1920</v>
      </c>
      <c r="J20" s="115">
        <v>-15</v>
      </c>
      <c r="K20" s="116">
        <v>-0.78125</v>
      </c>
    </row>
    <row r="21" spans="1:255" ht="14.1" customHeight="1" x14ac:dyDescent="0.2">
      <c r="A21" s="306">
        <v>21</v>
      </c>
      <c r="B21" s="307" t="s">
        <v>238</v>
      </c>
      <c r="C21" s="308"/>
      <c r="D21" s="113">
        <v>0.19331341891152434</v>
      </c>
      <c r="E21" s="115">
        <v>431</v>
      </c>
      <c r="F21" s="114">
        <v>430</v>
      </c>
      <c r="G21" s="114">
        <v>433</v>
      </c>
      <c r="H21" s="114">
        <v>435</v>
      </c>
      <c r="I21" s="140">
        <v>444</v>
      </c>
      <c r="J21" s="115">
        <v>-13</v>
      </c>
      <c r="K21" s="116">
        <v>-2.9279279279279278</v>
      </c>
    </row>
    <row r="22" spans="1:255" ht="14.1" customHeight="1" x14ac:dyDescent="0.2">
      <c r="A22" s="306">
        <v>22</v>
      </c>
      <c r="B22" s="307" t="s">
        <v>239</v>
      </c>
      <c r="C22" s="308"/>
      <c r="D22" s="113">
        <v>1.1074033208643936</v>
      </c>
      <c r="E22" s="115">
        <v>2469</v>
      </c>
      <c r="F22" s="114">
        <v>2526</v>
      </c>
      <c r="G22" s="114">
        <v>2564</v>
      </c>
      <c r="H22" s="114">
        <v>2584</v>
      </c>
      <c r="I22" s="140">
        <v>2638</v>
      </c>
      <c r="J22" s="115">
        <v>-169</v>
      </c>
      <c r="K22" s="116">
        <v>-6.4063684609552691</v>
      </c>
    </row>
    <row r="23" spans="1:255" ht="14.1" customHeight="1" x14ac:dyDescent="0.2">
      <c r="A23" s="306">
        <v>23</v>
      </c>
      <c r="B23" s="307" t="s">
        <v>240</v>
      </c>
      <c r="C23" s="308"/>
      <c r="D23" s="113">
        <v>1.0078312118194785</v>
      </c>
      <c r="E23" s="115">
        <v>2247</v>
      </c>
      <c r="F23" s="114">
        <v>2289</v>
      </c>
      <c r="G23" s="114">
        <v>2335</v>
      </c>
      <c r="H23" s="114">
        <v>2361</v>
      </c>
      <c r="I23" s="140">
        <v>2440</v>
      </c>
      <c r="J23" s="115">
        <v>-193</v>
      </c>
      <c r="K23" s="116">
        <v>-7.9098360655737707</v>
      </c>
    </row>
    <row r="24" spans="1:255" ht="14.1" customHeight="1" x14ac:dyDescent="0.2">
      <c r="A24" s="306">
        <v>24</v>
      </c>
      <c r="B24" s="307" t="s">
        <v>241</v>
      </c>
      <c r="C24" s="308"/>
      <c r="D24" s="113">
        <v>4.3569525552356092</v>
      </c>
      <c r="E24" s="115">
        <v>9714</v>
      </c>
      <c r="F24" s="114">
        <v>9916</v>
      </c>
      <c r="G24" s="114">
        <v>10174</v>
      </c>
      <c r="H24" s="114">
        <v>10380</v>
      </c>
      <c r="I24" s="140">
        <v>10435</v>
      </c>
      <c r="J24" s="115">
        <v>-721</v>
      </c>
      <c r="K24" s="116">
        <v>-6.9094393866794439</v>
      </c>
    </row>
    <row r="25" spans="1:255" ht="14.1" customHeight="1" x14ac:dyDescent="0.2">
      <c r="A25" s="306">
        <v>25</v>
      </c>
      <c r="B25" s="307" t="s">
        <v>242</v>
      </c>
      <c r="C25" s="308"/>
      <c r="D25" s="113">
        <v>9.1870968899414223</v>
      </c>
      <c r="E25" s="115">
        <v>20483</v>
      </c>
      <c r="F25" s="114">
        <v>20765</v>
      </c>
      <c r="G25" s="114">
        <v>21113</v>
      </c>
      <c r="H25" s="114">
        <v>20932</v>
      </c>
      <c r="I25" s="140">
        <v>21088</v>
      </c>
      <c r="J25" s="115">
        <v>-605</v>
      </c>
      <c r="K25" s="116">
        <v>-2.8689301972685888</v>
      </c>
    </row>
    <row r="26" spans="1:255" ht="14.1" customHeight="1" x14ac:dyDescent="0.2">
      <c r="A26" s="306">
        <v>26</v>
      </c>
      <c r="B26" s="307" t="s">
        <v>243</v>
      </c>
      <c r="C26" s="308"/>
      <c r="D26" s="113">
        <v>4.4080841787992142</v>
      </c>
      <c r="E26" s="115">
        <v>9828</v>
      </c>
      <c r="F26" s="114">
        <v>10127</v>
      </c>
      <c r="G26" s="114">
        <v>10067</v>
      </c>
      <c r="H26" s="114">
        <v>9698</v>
      </c>
      <c r="I26" s="140">
        <v>9704</v>
      </c>
      <c r="J26" s="115">
        <v>124</v>
      </c>
      <c r="K26" s="116">
        <v>1.2778235779060181</v>
      </c>
    </row>
    <row r="27" spans="1:255" ht="14.1" customHeight="1" x14ac:dyDescent="0.2">
      <c r="A27" s="306">
        <v>27</v>
      </c>
      <c r="B27" s="307" t="s">
        <v>244</v>
      </c>
      <c r="C27" s="308"/>
      <c r="D27" s="113">
        <v>5.9734294966674737</v>
      </c>
      <c r="E27" s="115">
        <v>13318</v>
      </c>
      <c r="F27" s="114">
        <v>13376</v>
      </c>
      <c r="G27" s="114">
        <v>12560</v>
      </c>
      <c r="H27" s="114">
        <v>12503</v>
      </c>
      <c r="I27" s="140">
        <v>12520</v>
      </c>
      <c r="J27" s="115">
        <v>798</v>
      </c>
      <c r="K27" s="116">
        <v>6.3738019169329077</v>
      </c>
    </row>
    <row r="28" spans="1:255" ht="14.1" customHeight="1" x14ac:dyDescent="0.2">
      <c r="A28" s="306">
        <v>28</v>
      </c>
      <c r="B28" s="307" t="s">
        <v>245</v>
      </c>
      <c r="C28" s="308"/>
      <c r="D28" s="113">
        <v>0.3148631556285153</v>
      </c>
      <c r="E28" s="115">
        <v>702</v>
      </c>
      <c r="F28" s="114">
        <v>713</v>
      </c>
      <c r="G28" s="114">
        <v>726</v>
      </c>
      <c r="H28" s="114">
        <v>741</v>
      </c>
      <c r="I28" s="140">
        <v>750</v>
      </c>
      <c r="J28" s="115">
        <v>-48</v>
      </c>
      <c r="K28" s="116">
        <v>-6.4</v>
      </c>
    </row>
    <row r="29" spans="1:255" ht="14.1" customHeight="1" x14ac:dyDescent="0.2">
      <c r="A29" s="306">
        <v>29</v>
      </c>
      <c r="B29" s="307" t="s">
        <v>246</v>
      </c>
      <c r="C29" s="308"/>
      <c r="D29" s="113">
        <v>1.618719556500444</v>
      </c>
      <c r="E29" s="115">
        <v>3609</v>
      </c>
      <c r="F29" s="114">
        <v>3655</v>
      </c>
      <c r="G29" s="114">
        <v>3677</v>
      </c>
      <c r="H29" s="114">
        <v>3672</v>
      </c>
      <c r="I29" s="140">
        <v>3585</v>
      </c>
      <c r="J29" s="115">
        <v>24</v>
      </c>
      <c r="K29" s="116">
        <v>0.66945606694560666</v>
      </c>
    </row>
    <row r="30" spans="1:255" ht="14.1" customHeight="1" x14ac:dyDescent="0.2">
      <c r="A30" s="306" t="s">
        <v>247</v>
      </c>
      <c r="B30" s="307" t="s">
        <v>248</v>
      </c>
      <c r="C30" s="308"/>
      <c r="D30" s="113">
        <v>0.56738161235052975</v>
      </c>
      <c r="E30" s="115">
        <v>1265</v>
      </c>
      <c r="F30" s="114">
        <v>1272</v>
      </c>
      <c r="G30" s="114">
        <v>1276</v>
      </c>
      <c r="H30" s="114">
        <v>1263</v>
      </c>
      <c r="I30" s="140">
        <v>1237</v>
      </c>
      <c r="J30" s="115">
        <v>28</v>
      </c>
      <c r="K30" s="116">
        <v>2.2635408245755859</v>
      </c>
    </row>
    <row r="31" spans="1:255" ht="14.1" customHeight="1" x14ac:dyDescent="0.2">
      <c r="A31" s="306" t="s">
        <v>249</v>
      </c>
      <c r="B31" s="307" t="s">
        <v>250</v>
      </c>
      <c r="C31" s="308"/>
      <c r="D31" s="113">
        <v>1.0455071449716085</v>
      </c>
      <c r="E31" s="115">
        <v>2331</v>
      </c>
      <c r="F31" s="114">
        <v>2368</v>
      </c>
      <c r="G31" s="114">
        <v>2386</v>
      </c>
      <c r="H31" s="114">
        <v>2396</v>
      </c>
      <c r="I31" s="140">
        <v>2335</v>
      </c>
      <c r="J31" s="115">
        <v>-4</v>
      </c>
      <c r="K31" s="116">
        <v>-0.17130620985010706</v>
      </c>
    </row>
    <row r="32" spans="1:255" ht="14.1" customHeight="1" x14ac:dyDescent="0.2">
      <c r="A32" s="306">
        <v>31</v>
      </c>
      <c r="B32" s="307" t="s">
        <v>251</v>
      </c>
      <c r="C32" s="308"/>
      <c r="D32" s="113">
        <v>0.77190810660494991</v>
      </c>
      <c r="E32" s="115">
        <v>1721</v>
      </c>
      <c r="F32" s="114">
        <v>1725</v>
      </c>
      <c r="G32" s="114">
        <v>1710</v>
      </c>
      <c r="H32" s="114">
        <v>1695</v>
      </c>
      <c r="I32" s="140">
        <v>1705</v>
      </c>
      <c r="J32" s="115">
        <v>16</v>
      </c>
      <c r="K32" s="116">
        <v>0.93841642228739008</v>
      </c>
    </row>
    <row r="33" spans="1:11" ht="14.1" customHeight="1" x14ac:dyDescent="0.2">
      <c r="A33" s="306">
        <v>32</v>
      </c>
      <c r="B33" s="307" t="s">
        <v>252</v>
      </c>
      <c r="C33" s="308"/>
      <c r="D33" s="113">
        <v>1.3581276855315447</v>
      </c>
      <c r="E33" s="115">
        <v>3028</v>
      </c>
      <c r="F33" s="114">
        <v>2982</v>
      </c>
      <c r="G33" s="114">
        <v>3099</v>
      </c>
      <c r="H33" s="114">
        <v>3019</v>
      </c>
      <c r="I33" s="140">
        <v>2854</v>
      </c>
      <c r="J33" s="115">
        <v>174</v>
      </c>
      <c r="K33" s="116">
        <v>6.0967063770147165</v>
      </c>
    </row>
    <row r="34" spans="1:11" ht="14.1" customHeight="1" x14ac:dyDescent="0.2">
      <c r="A34" s="306">
        <v>33</v>
      </c>
      <c r="B34" s="307" t="s">
        <v>253</v>
      </c>
      <c r="C34" s="308"/>
      <c r="D34" s="113">
        <v>1.1459763000439553</v>
      </c>
      <c r="E34" s="115">
        <v>2555</v>
      </c>
      <c r="F34" s="114">
        <v>2568</v>
      </c>
      <c r="G34" s="114">
        <v>2655</v>
      </c>
      <c r="H34" s="114">
        <v>2600</v>
      </c>
      <c r="I34" s="140">
        <v>2583</v>
      </c>
      <c r="J34" s="115">
        <v>-28</v>
      </c>
      <c r="K34" s="116">
        <v>-1.084010840108401</v>
      </c>
    </row>
    <row r="35" spans="1:11" ht="14.1" customHeight="1" x14ac:dyDescent="0.2">
      <c r="A35" s="306">
        <v>34</v>
      </c>
      <c r="B35" s="307" t="s">
        <v>254</v>
      </c>
      <c r="C35" s="308"/>
      <c r="D35" s="113">
        <v>1.7810848874655758</v>
      </c>
      <c r="E35" s="115">
        <v>3971</v>
      </c>
      <c r="F35" s="114">
        <v>3995</v>
      </c>
      <c r="G35" s="114">
        <v>3981</v>
      </c>
      <c r="H35" s="114">
        <v>3860</v>
      </c>
      <c r="I35" s="140">
        <v>3860</v>
      </c>
      <c r="J35" s="115">
        <v>111</v>
      </c>
      <c r="K35" s="116">
        <v>2.8756476683937824</v>
      </c>
    </row>
    <row r="36" spans="1:11" ht="14.1" customHeight="1" x14ac:dyDescent="0.2">
      <c r="A36" s="306">
        <v>41</v>
      </c>
      <c r="B36" s="307" t="s">
        <v>255</v>
      </c>
      <c r="C36" s="308"/>
      <c r="D36" s="113">
        <v>0.52701454111610468</v>
      </c>
      <c r="E36" s="115">
        <v>1175</v>
      </c>
      <c r="F36" s="114">
        <v>1172</v>
      </c>
      <c r="G36" s="114">
        <v>1182</v>
      </c>
      <c r="H36" s="114">
        <v>1174</v>
      </c>
      <c r="I36" s="140">
        <v>1184</v>
      </c>
      <c r="J36" s="115">
        <v>-9</v>
      </c>
      <c r="K36" s="116">
        <v>-0.76013513513513509</v>
      </c>
    </row>
    <row r="37" spans="1:11" ht="14.1" customHeight="1" x14ac:dyDescent="0.2">
      <c r="A37" s="306">
        <v>42</v>
      </c>
      <c r="B37" s="307" t="s">
        <v>256</v>
      </c>
      <c r="C37" s="308"/>
      <c r="D37" s="113">
        <v>0.10226324712721009</v>
      </c>
      <c r="E37" s="115">
        <v>228</v>
      </c>
      <c r="F37" s="114">
        <v>223</v>
      </c>
      <c r="G37" s="114">
        <v>222</v>
      </c>
      <c r="H37" s="114">
        <v>214</v>
      </c>
      <c r="I37" s="140">
        <v>212</v>
      </c>
      <c r="J37" s="115">
        <v>16</v>
      </c>
      <c r="K37" s="116">
        <v>7.5471698113207548</v>
      </c>
    </row>
    <row r="38" spans="1:11" ht="14.1" customHeight="1" x14ac:dyDescent="0.2">
      <c r="A38" s="306">
        <v>43</v>
      </c>
      <c r="B38" s="307" t="s">
        <v>257</v>
      </c>
      <c r="C38" s="308"/>
      <c r="D38" s="113">
        <v>3.1051248239547169</v>
      </c>
      <c r="E38" s="115">
        <v>6923</v>
      </c>
      <c r="F38" s="114">
        <v>6959</v>
      </c>
      <c r="G38" s="114">
        <v>6494</v>
      </c>
      <c r="H38" s="114">
        <v>6436</v>
      </c>
      <c r="I38" s="140">
        <v>6295</v>
      </c>
      <c r="J38" s="115">
        <v>628</v>
      </c>
      <c r="K38" s="116">
        <v>9.9761715647339155</v>
      </c>
    </row>
    <row r="39" spans="1:11" ht="14.1" customHeight="1" x14ac:dyDescent="0.2">
      <c r="A39" s="306">
        <v>51</v>
      </c>
      <c r="B39" s="307" t="s">
        <v>258</v>
      </c>
      <c r="C39" s="308"/>
      <c r="D39" s="113">
        <v>7.0292526709545466</v>
      </c>
      <c r="E39" s="115">
        <v>15672</v>
      </c>
      <c r="F39" s="114">
        <v>15999</v>
      </c>
      <c r="G39" s="114">
        <v>16008</v>
      </c>
      <c r="H39" s="114">
        <v>15734</v>
      </c>
      <c r="I39" s="140">
        <v>15567</v>
      </c>
      <c r="J39" s="115">
        <v>105</v>
      </c>
      <c r="K39" s="116">
        <v>0.67450375794950856</v>
      </c>
    </row>
    <row r="40" spans="1:11" ht="14.1" customHeight="1" x14ac:dyDescent="0.2">
      <c r="A40" s="306" t="s">
        <v>259</v>
      </c>
      <c r="B40" s="307" t="s">
        <v>260</v>
      </c>
      <c r="C40" s="308"/>
      <c r="D40" s="113">
        <v>5.1512868125263509</v>
      </c>
      <c r="E40" s="115">
        <v>11485</v>
      </c>
      <c r="F40" s="114">
        <v>11638</v>
      </c>
      <c r="G40" s="114">
        <v>11571</v>
      </c>
      <c r="H40" s="114">
        <v>11351</v>
      </c>
      <c r="I40" s="140">
        <v>11278</v>
      </c>
      <c r="J40" s="115">
        <v>207</v>
      </c>
      <c r="K40" s="116">
        <v>1.8354318141514452</v>
      </c>
    </row>
    <row r="41" spans="1:11" ht="14.1" customHeight="1" x14ac:dyDescent="0.2">
      <c r="A41" s="306"/>
      <c r="B41" s="307" t="s">
        <v>261</v>
      </c>
      <c r="C41" s="308"/>
      <c r="D41" s="113">
        <v>4.3946284883877391</v>
      </c>
      <c r="E41" s="115">
        <v>9798</v>
      </c>
      <c r="F41" s="114">
        <v>9968</v>
      </c>
      <c r="G41" s="114">
        <v>9925</v>
      </c>
      <c r="H41" s="114">
        <v>9678</v>
      </c>
      <c r="I41" s="140">
        <v>9636</v>
      </c>
      <c r="J41" s="115">
        <v>162</v>
      </c>
      <c r="K41" s="116">
        <v>1.6811955168119552</v>
      </c>
    </row>
    <row r="42" spans="1:11" ht="14.1" customHeight="1" x14ac:dyDescent="0.2">
      <c r="A42" s="306">
        <v>52</v>
      </c>
      <c r="B42" s="307" t="s">
        <v>262</v>
      </c>
      <c r="C42" s="308"/>
      <c r="D42" s="113">
        <v>2.9180907272352146</v>
      </c>
      <c r="E42" s="115">
        <v>6506</v>
      </c>
      <c r="F42" s="114">
        <v>6483</v>
      </c>
      <c r="G42" s="114">
        <v>6495</v>
      </c>
      <c r="H42" s="114">
        <v>6618</v>
      </c>
      <c r="I42" s="140">
        <v>6597</v>
      </c>
      <c r="J42" s="115">
        <v>-91</v>
      </c>
      <c r="K42" s="116">
        <v>-1.3794148855540398</v>
      </c>
    </row>
    <row r="43" spans="1:11" ht="14.1" customHeight="1" x14ac:dyDescent="0.2">
      <c r="A43" s="306" t="s">
        <v>263</v>
      </c>
      <c r="B43" s="307" t="s">
        <v>264</v>
      </c>
      <c r="C43" s="308"/>
      <c r="D43" s="113">
        <v>2.3646133283098756</v>
      </c>
      <c r="E43" s="115">
        <v>5272</v>
      </c>
      <c r="F43" s="114">
        <v>5280</v>
      </c>
      <c r="G43" s="114">
        <v>5235</v>
      </c>
      <c r="H43" s="114">
        <v>5178</v>
      </c>
      <c r="I43" s="140">
        <v>5142</v>
      </c>
      <c r="J43" s="115">
        <v>130</v>
      </c>
      <c r="K43" s="116">
        <v>2.5281991443018281</v>
      </c>
    </row>
    <row r="44" spans="1:11" ht="14.1" customHeight="1" x14ac:dyDescent="0.2">
      <c r="A44" s="306">
        <v>53</v>
      </c>
      <c r="B44" s="307" t="s">
        <v>265</v>
      </c>
      <c r="C44" s="308"/>
      <c r="D44" s="113">
        <v>1.2854669573095796</v>
      </c>
      <c r="E44" s="115">
        <v>2866</v>
      </c>
      <c r="F44" s="114">
        <v>2953</v>
      </c>
      <c r="G44" s="114">
        <v>2800</v>
      </c>
      <c r="H44" s="114">
        <v>2796</v>
      </c>
      <c r="I44" s="140">
        <v>2748</v>
      </c>
      <c r="J44" s="115">
        <v>118</v>
      </c>
      <c r="K44" s="116">
        <v>4.2940320232896649</v>
      </c>
    </row>
    <row r="45" spans="1:11" ht="14.1" customHeight="1" x14ac:dyDescent="0.2">
      <c r="A45" s="306" t="s">
        <v>266</v>
      </c>
      <c r="B45" s="307" t="s">
        <v>267</v>
      </c>
      <c r="C45" s="308"/>
      <c r="D45" s="113">
        <v>1.2433057940202912</v>
      </c>
      <c r="E45" s="115">
        <v>2772</v>
      </c>
      <c r="F45" s="114">
        <v>2862</v>
      </c>
      <c r="G45" s="114">
        <v>2708</v>
      </c>
      <c r="H45" s="114">
        <v>2702</v>
      </c>
      <c r="I45" s="140">
        <v>2657</v>
      </c>
      <c r="J45" s="115">
        <v>115</v>
      </c>
      <c r="K45" s="116">
        <v>4.3281896876176136</v>
      </c>
    </row>
    <row r="46" spans="1:11" ht="14.1" customHeight="1" x14ac:dyDescent="0.2">
      <c r="A46" s="306">
        <v>54</v>
      </c>
      <c r="B46" s="307" t="s">
        <v>268</v>
      </c>
      <c r="C46" s="308"/>
      <c r="D46" s="113">
        <v>2.7341962916117226</v>
      </c>
      <c r="E46" s="115">
        <v>6096</v>
      </c>
      <c r="F46" s="114">
        <v>6013</v>
      </c>
      <c r="G46" s="114">
        <v>5890</v>
      </c>
      <c r="H46" s="114">
        <v>5685</v>
      </c>
      <c r="I46" s="140">
        <v>5379</v>
      </c>
      <c r="J46" s="115">
        <v>717</v>
      </c>
      <c r="K46" s="116">
        <v>13.329615170105967</v>
      </c>
    </row>
    <row r="47" spans="1:11" ht="14.1" customHeight="1" x14ac:dyDescent="0.2">
      <c r="A47" s="306">
        <v>61</v>
      </c>
      <c r="B47" s="307" t="s">
        <v>269</v>
      </c>
      <c r="C47" s="308"/>
      <c r="D47" s="113">
        <v>4.5341191456533636</v>
      </c>
      <c r="E47" s="115">
        <v>10109</v>
      </c>
      <c r="F47" s="114">
        <v>10073</v>
      </c>
      <c r="G47" s="114">
        <v>9996</v>
      </c>
      <c r="H47" s="114">
        <v>9756</v>
      </c>
      <c r="I47" s="140">
        <v>9765</v>
      </c>
      <c r="J47" s="115">
        <v>344</v>
      </c>
      <c r="K47" s="116">
        <v>3.5227854582693294</v>
      </c>
    </row>
    <row r="48" spans="1:11" ht="14.1" customHeight="1" x14ac:dyDescent="0.2">
      <c r="A48" s="306">
        <v>62</v>
      </c>
      <c r="B48" s="307" t="s">
        <v>270</v>
      </c>
      <c r="C48" s="308"/>
      <c r="D48" s="113">
        <v>5.5118993155538814</v>
      </c>
      <c r="E48" s="115">
        <v>12289</v>
      </c>
      <c r="F48" s="114">
        <v>12435</v>
      </c>
      <c r="G48" s="114">
        <v>12378</v>
      </c>
      <c r="H48" s="114">
        <v>12320</v>
      </c>
      <c r="I48" s="140">
        <v>12306</v>
      </c>
      <c r="J48" s="115">
        <v>-17</v>
      </c>
      <c r="K48" s="116">
        <v>-0.13814399479928491</v>
      </c>
    </row>
    <row r="49" spans="1:11" ht="14.1" customHeight="1" x14ac:dyDescent="0.2">
      <c r="A49" s="306">
        <v>63</v>
      </c>
      <c r="B49" s="307" t="s">
        <v>271</v>
      </c>
      <c r="C49" s="308"/>
      <c r="D49" s="113">
        <v>1.7595557828072159</v>
      </c>
      <c r="E49" s="115">
        <v>3923</v>
      </c>
      <c r="F49" s="114">
        <v>3925</v>
      </c>
      <c r="G49" s="114">
        <v>3944</v>
      </c>
      <c r="H49" s="114">
        <v>3996</v>
      </c>
      <c r="I49" s="140">
        <v>3874</v>
      </c>
      <c r="J49" s="115">
        <v>49</v>
      </c>
      <c r="K49" s="116">
        <v>1.2648425400103251</v>
      </c>
    </row>
    <row r="50" spans="1:11" ht="14.1" customHeight="1" x14ac:dyDescent="0.2">
      <c r="A50" s="306" t="s">
        <v>272</v>
      </c>
      <c r="B50" s="307" t="s">
        <v>273</v>
      </c>
      <c r="C50" s="308"/>
      <c r="D50" s="113">
        <v>0.38752388385048037</v>
      </c>
      <c r="E50" s="115">
        <v>864</v>
      </c>
      <c r="F50" s="114">
        <v>853</v>
      </c>
      <c r="G50" s="114">
        <v>861</v>
      </c>
      <c r="H50" s="114">
        <v>822</v>
      </c>
      <c r="I50" s="140">
        <v>824</v>
      </c>
      <c r="J50" s="115">
        <v>40</v>
      </c>
      <c r="K50" s="116">
        <v>4.8543689320388346</v>
      </c>
    </row>
    <row r="51" spans="1:11" ht="14.1" customHeight="1" x14ac:dyDescent="0.2">
      <c r="A51" s="306" t="s">
        <v>274</v>
      </c>
      <c r="B51" s="307" t="s">
        <v>275</v>
      </c>
      <c r="C51" s="308"/>
      <c r="D51" s="113">
        <v>1.1410425468930812</v>
      </c>
      <c r="E51" s="115">
        <v>2544</v>
      </c>
      <c r="F51" s="114">
        <v>2539</v>
      </c>
      <c r="G51" s="114">
        <v>2520</v>
      </c>
      <c r="H51" s="114">
        <v>2564</v>
      </c>
      <c r="I51" s="140">
        <v>2523</v>
      </c>
      <c r="J51" s="115">
        <v>21</v>
      </c>
      <c r="K51" s="116">
        <v>0.83234244946492275</v>
      </c>
    </row>
    <row r="52" spans="1:11" ht="14.1" customHeight="1" x14ac:dyDescent="0.2">
      <c r="A52" s="306">
        <v>71</v>
      </c>
      <c r="B52" s="307" t="s">
        <v>276</v>
      </c>
      <c r="C52" s="308"/>
      <c r="D52" s="113">
        <v>14.057608295881662</v>
      </c>
      <c r="E52" s="115">
        <v>31342</v>
      </c>
      <c r="F52" s="114">
        <v>31658</v>
      </c>
      <c r="G52" s="114">
        <v>30833</v>
      </c>
      <c r="H52" s="114">
        <v>30356</v>
      </c>
      <c r="I52" s="140">
        <v>30226</v>
      </c>
      <c r="J52" s="115">
        <v>1116</v>
      </c>
      <c r="K52" s="116">
        <v>3.6921855356315754</v>
      </c>
    </row>
    <row r="53" spans="1:11" ht="14.1" customHeight="1" x14ac:dyDescent="0.2">
      <c r="A53" s="306" t="s">
        <v>277</v>
      </c>
      <c r="B53" s="307" t="s">
        <v>278</v>
      </c>
      <c r="C53" s="308"/>
      <c r="D53" s="113">
        <v>6.3385272298321631</v>
      </c>
      <c r="E53" s="115">
        <v>14132</v>
      </c>
      <c r="F53" s="114">
        <v>14344</v>
      </c>
      <c r="G53" s="114">
        <v>13737</v>
      </c>
      <c r="H53" s="114">
        <v>13360</v>
      </c>
      <c r="I53" s="140">
        <v>13264</v>
      </c>
      <c r="J53" s="115">
        <v>868</v>
      </c>
      <c r="K53" s="116">
        <v>6.5440289505428231</v>
      </c>
    </row>
    <row r="54" spans="1:11" ht="14.1" customHeight="1" x14ac:dyDescent="0.2">
      <c r="A54" s="306" t="s">
        <v>279</v>
      </c>
      <c r="B54" s="307" t="s">
        <v>280</v>
      </c>
      <c r="C54" s="308"/>
      <c r="D54" s="113">
        <v>6.373960547915714</v>
      </c>
      <c r="E54" s="115">
        <v>14211</v>
      </c>
      <c r="F54" s="114">
        <v>14328</v>
      </c>
      <c r="G54" s="114">
        <v>14137</v>
      </c>
      <c r="H54" s="114">
        <v>14103</v>
      </c>
      <c r="I54" s="140">
        <v>14088</v>
      </c>
      <c r="J54" s="115">
        <v>123</v>
      </c>
      <c r="K54" s="116">
        <v>0.87308347529812602</v>
      </c>
    </row>
    <row r="55" spans="1:11" ht="14.1" customHeight="1" x14ac:dyDescent="0.2">
      <c r="A55" s="306">
        <v>72</v>
      </c>
      <c r="B55" s="307" t="s">
        <v>281</v>
      </c>
      <c r="C55" s="308"/>
      <c r="D55" s="113">
        <v>4.0434349686482411</v>
      </c>
      <c r="E55" s="115">
        <v>9015</v>
      </c>
      <c r="F55" s="114">
        <v>9139</v>
      </c>
      <c r="G55" s="114">
        <v>8835</v>
      </c>
      <c r="H55" s="114">
        <v>8690</v>
      </c>
      <c r="I55" s="140">
        <v>8762</v>
      </c>
      <c r="J55" s="115">
        <v>253</v>
      </c>
      <c r="K55" s="116">
        <v>2.8874686144715818</v>
      </c>
    </row>
    <row r="56" spans="1:11" ht="14.1" customHeight="1" x14ac:dyDescent="0.2">
      <c r="A56" s="306" t="s">
        <v>282</v>
      </c>
      <c r="B56" s="307" t="s">
        <v>283</v>
      </c>
      <c r="C56" s="308"/>
      <c r="D56" s="113">
        <v>1.5743157781425765</v>
      </c>
      <c r="E56" s="115">
        <v>3510</v>
      </c>
      <c r="F56" s="114">
        <v>3574</v>
      </c>
      <c r="G56" s="114">
        <v>3512</v>
      </c>
      <c r="H56" s="114">
        <v>3428</v>
      </c>
      <c r="I56" s="140">
        <v>3453</v>
      </c>
      <c r="J56" s="115">
        <v>57</v>
      </c>
      <c r="K56" s="116">
        <v>1.6507384882710687</v>
      </c>
    </row>
    <row r="57" spans="1:11" ht="14.1" customHeight="1" x14ac:dyDescent="0.2">
      <c r="A57" s="306" t="s">
        <v>284</v>
      </c>
      <c r="B57" s="307" t="s">
        <v>285</v>
      </c>
      <c r="C57" s="308"/>
      <c r="D57" s="113">
        <v>1.6873435775989667</v>
      </c>
      <c r="E57" s="115">
        <v>3762</v>
      </c>
      <c r="F57" s="114">
        <v>3789</v>
      </c>
      <c r="G57" s="114">
        <v>3597</v>
      </c>
      <c r="H57" s="114">
        <v>3564</v>
      </c>
      <c r="I57" s="140">
        <v>3614</v>
      </c>
      <c r="J57" s="115">
        <v>148</v>
      </c>
      <c r="K57" s="116">
        <v>4.0951853901494193</v>
      </c>
    </row>
    <row r="58" spans="1:11" ht="14.1" customHeight="1" x14ac:dyDescent="0.2">
      <c r="A58" s="306">
        <v>73</v>
      </c>
      <c r="B58" s="307" t="s">
        <v>286</v>
      </c>
      <c r="C58" s="308"/>
      <c r="D58" s="113">
        <v>1.9878539967885753</v>
      </c>
      <c r="E58" s="115">
        <v>4432</v>
      </c>
      <c r="F58" s="114">
        <v>4413</v>
      </c>
      <c r="G58" s="114">
        <v>4352</v>
      </c>
      <c r="H58" s="114">
        <v>4280</v>
      </c>
      <c r="I58" s="140">
        <v>4293</v>
      </c>
      <c r="J58" s="115">
        <v>139</v>
      </c>
      <c r="K58" s="116">
        <v>3.2378290239925458</v>
      </c>
    </row>
    <row r="59" spans="1:11" ht="14.1" customHeight="1" x14ac:dyDescent="0.2">
      <c r="A59" s="306" t="s">
        <v>287</v>
      </c>
      <c r="B59" s="307" t="s">
        <v>288</v>
      </c>
      <c r="C59" s="308"/>
      <c r="D59" s="113">
        <v>1.5586174726625224</v>
      </c>
      <c r="E59" s="115">
        <v>3475</v>
      </c>
      <c r="F59" s="114">
        <v>3437</v>
      </c>
      <c r="G59" s="114">
        <v>3406</v>
      </c>
      <c r="H59" s="114">
        <v>3350</v>
      </c>
      <c r="I59" s="140">
        <v>3368</v>
      </c>
      <c r="J59" s="115">
        <v>107</v>
      </c>
      <c r="K59" s="116">
        <v>3.1769596199524939</v>
      </c>
    </row>
    <row r="60" spans="1:11" ht="14.1" customHeight="1" x14ac:dyDescent="0.2">
      <c r="A60" s="306">
        <v>81</v>
      </c>
      <c r="B60" s="307" t="s">
        <v>289</v>
      </c>
      <c r="C60" s="308"/>
      <c r="D60" s="113">
        <v>5.4105331144541022</v>
      </c>
      <c r="E60" s="115">
        <v>12063</v>
      </c>
      <c r="F60" s="114">
        <v>12021</v>
      </c>
      <c r="G60" s="114">
        <v>11955</v>
      </c>
      <c r="H60" s="114">
        <v>11749</v>
      </c>
      <c r="I60" s="140">
        <v>11766</v>
      </c>
      <c r="J60" s="115">
        <v>297</v>
      </c>
      <c r="K60" s="116">
        <v>2.5242223355430902</v>
      </c>
    </row>
    <row r="61" spans="1:11" ht="14.1" customHeight="1" x14ac:dyDescent="0.2">
      <c r="A61" s="306" t="s">
        <v>290</v>
      </c>
      <c r="B61" s="307" t="s">
        <v>291</v>
      </c>
      <c r="C61" s="308"/>
      <c r="D61" s="113">
        <v>1.6994536989692941</v>
      </c>
      <c r="E61" s="115">
        <v>3789</v>
      </c>
      <c r="F61" s="114">
        <v>3803</v>
      </c>
      <c r="G61" s="114">
        <v>3836</v>
      </c>
      <c r="H61" s="114">
        <v>3668</v>
      </c>
      <c r="I61" s="140">
        <v>3710</v>
      </c>
      <c r="J61" s="115">
        <v>79</v>
      </c>
      <c r="K61" s="116">
        <v>2.1293800539083558</v>
      </c>
    </row>
    <row r="62" spans="1:11" ht="14.1" customHeight="1" x14ac:dyDescent="0.2">
      <c r="A62" s="306" t="s">
        <v>292</v>
      </c>
      <c r="B62" s="307" t="s">
        <v>293</v>
      </c>
      <c r="C62" s="308"/>
      <c r="D62" s="113">
        <v>2.0461619885716336</v>
      </c>
      <c r="E62" s="115">
        <v>4562</v>
      </c>
      <c r="F62" s="114">
        <v>4542</v>
      </c>
      <c r="G62" s="114">
        <v>4488</v>
      </c>
      <c r="H62" s="114">
        <v>4452</v>
      </c>
      <c r="I62" s="140">
        <v>4432</v>
      </c>
      <c r="J62" s="115">
        <v>130</v>
      </c>
      <c r="K62" s="116">
        <v>2.9332129963898916</v>
      </c>
    </row>
    <row r="63" spans="1:11" ht="14.1" customHeight="1" x14ac:dyDescent="0.2">
      <c r="A63" s="306"/>
      <c r="B63" s="307" t="s">
        <v>294</v>
      </c>
      <c r="C63" s="308"/>
      <c r="D63" s="113">
        <v>1.6626748118445958</v>
      </c>
      <c r="E63" s="115">
        <v>3707</v>
      </c>
      <c r="F63" s="114">
        <v>3702</v>
      </c>
      <c r="G63" s="114">
        <v>3682</v>
      </c>
      <c r="H63" s="114">
        <v>3663</v>
      </c>
      <c r="I63" s="140">
        <v>3638</v>
      </c>
      <c r="J63" s="115">
        <v>69</v>
      </c>
      <c r="K63" s="116">
        <v>1.8966465090709181</v>
      </c>
    </row>
    <row r="64" spans="1:11" ht="14.1" customHeight="1" x14ac:dyDescent="0.2">
      <c r="A64" s="306" t="s">
        <v>295</v>
      </c>
      <c r="B64" s="307" t="s">
        <v>296</v>
      </c>
      <c r="C64" s="308"/>
      <c r="D64" s="113">
        <v>0.60460902248894388</v>
      </c>
      <c r="E64" s="115">
        <v>1348</v>
      </c>
      <c r="F64" s="114">
        <v>1327</v>
      </c>
      <c r="G64" s="114">
        <v>1303</v>
      </c>
      <c r="H64" s="114">
        <v>1299</v>
      </c>
      <c r="I64" s="140">
        <v>1296</v>
      </c>
      <c r="J64" s="115">
        <v>52</v>
      </c>
      <c r="K64" s="116">
        <v>4.0123456790123457</v>
      </c>
    </row>
    <row r="65" spans="1:11" ht="14.1" customHeight="1" x14ac:dyDescent="0.2">
      <c r="A65" s="306" t="s">
        <v>297</v>
      </c>
      <c r="B65" s="307" t="s">
        <v>298</v>
      </c>
      <c r="C65" s="308"/>
      <c r="D65" s="113">
        <v>0.48126519371708965</v>
      </c>
      <c r="E65" s="115">
        <v>1073</v>
      </c>
      <c r="F65" s="114">
        <v>1056</v>
      </c>
      <c r="G65" s="114">
        <v>1048</v>
      </c>
      <c r="H65" s="114">
        <v>1059</v>
      </c>
      <c r="I65" s="140">
        <v>1048</v>
      </c>
      <c r="J65" s="115">
        <v>25</v>
      </c>
      <c r="K65" s="116">
        <v>2.385496183206107</v>
      </c>
    </row>
    <row r="66" spans="1:11" ht="14.1" customHeight="1" x14ac:dyDescent="0.2">
      <c r="A66" s="306">
        <v>82</v>
      </c>
      <c r="B66" s="307" t="s">
        <v>299</v>
      </c>
      <c r="C66" s="308"/>
      <c r="D66" s="113">
        <v>2.1439400055616855</v>
      </c>
      <c r="E66" s="115">
        <v>4780</v>
      </c>
      <c r="F66" s="114">
        <v>4833</v>
      </c>
      <c r="G66" s="114">
        <v>4786</v>
      </c>
      <c r="H66" s="114">
        <v>4709</v>
      </c>
      <c r="I66" s="140">
        <v>4682</v>
      </c>
      <c r="J66" s="115">
        <v>98</v>
      </c>
      <c r="K66" s="116">
        <v>2.0931225971806922</v>
      </c>
    </row>
    <row r="67" spans="1:11" ht="14.1" customHeight="1" x14ac:dyDescent="0.2">
      <c r="A67" s="306" t="s">
        <v>300</v>
      </c>
      <c r="B67" s="307" t="s">
        <v>301</v>
      </c>
      <c r="C67" s="308"/>
      <c r="D67" s="113">
        <v>1.2948859405976121</v>
      </c>
      <c r="E67" s="115">
        <v>2887</v>
      </c>
      <c r="F67" s="114">
        <v>2920</v>
      </c>
      <c r="G67" s="114">
        <v>2890</v>
      </c>
      <c r="H67" s="114">
        <v>2869</v>
      </c>
      <c r="I67" s="140">
        <v>2850</v>
      </c>
      <c r="J67" s="115">
        <v>37</v>
      </c>
      <c r="K67" s="116">
        <v>1.2982456140350878</v>
      </c>
    </row>
    <row r="68" spans="1:11" ht="14.1" customHeight="1" x14ac:dyDescent="0.2">
      <c r="A68" s="306" t="s">
        <v>302</v>
      </c>
      <c r="B68" s="307" t="s">
        <v>303</v>
      </c>
      <c r="C68" s="308"/>
      <c r="D68" s="113">
        <v>0.45480233590785546</v>
      </c>
      <c r="E68" s="115">
        <v>1014</v>
      </c>
      <c r="F68" s="114">
        <v>1042</v>
      </c>
      <c r="G68" s="114">
        <v>1023</v>
      </c>
      <c r="H68" s="114">
        <v>1000</v>
      </c>
      <c r="I68" s="140">
        <v>1000</v>
      </c>
      <c r="J68" s="115">
        <v>14</v>
      </c>
      <c r="K68" s="116">
        <v>1.4</v>
      </c>
    </row>
    <row r="69" spans="1:11" ht="14.1" customHeight="1" x14ac:dyDescent="0.2">
      <c r="A69" s="306">
        <v>83</v>
      </c>
      <c r="B69" s="307" t="s">
        <v>304</v>
      </c>
      <c r="C69" s="308"/>
      <c r="D69" s="113">
        <v>4.7507557612781115</v>
      </c>
      <c r="E69" s="115">
        <v>10592</v>
      </c>
      <c r="F69" s="114">
        <v>10630</v>
      </c>
      <c r="G69" s="114">
        <v>10456</v>
      </c>
      <c r="H69" s="114">
        <v>10268</v>
      </c>
      <c r="I69" s="140">
        <v>10236</v>
      </c>
      <c r="J69" s="115">
        <v>356</v>
      </c>
      <c r="K69" s="116">
        <v>3.4779210629152013</v>
      </c>
    </row>
    <row r="70" spans="1:11" ht="14.1" customHeight="1" x14ac:dyDescent="0.2">
      <c r="A70" s="306" t="s">
        <v>305</v>
      </c>
      <c r="B70" s="307" t="s">
        <v>306</v>
      </c>
      <c r="C70" s="308"/>
      <c r="D70" s="113">
        <v>4.0882872700198245</v>
      </c>
      <c r="E70" s="115">
        <v>9115</v>
      </c>
      <c r="F70" s="114">
        <v>9149</v>
      </c>
      <c r="G70" s="114">
        <v>8976</v>
      </c>
      <c r="H70" s="114">
        <v>8769</v>
      </c>
      <c r="I70" s="140">
        <v>8743</v>
      </c>
      <c r="J70" s="115">
        <v>372</v>
      </c>
      <c r="K70" s="116">
        <v>4.2548324373784743</v>
      </c>
    </row>
    <row r="71" spans="1:11" ht="14.1" customHeight="1" x14ac:dyDescent="0.2">
      <c r="A71" s="306"/>
      <c r="B71" s="307" t="s">
        <v>307</v>
      </c>
      <c r="C71" s="308"/>
      <c r="D71" s="113">
        <v>2.7225346932551111</v>
      </c>
      <c r="E71" s="115">
        <v>6070</v>
      </c>
      <c r="F71" s="114">
        <v>6103</v>
      </c>
      <c r="G71" s="114">
        <v>5992</v>
      </c>
      <c r="H71" s="114">
        <v>5791</v>
      </c>
      <c r="I71" s="140">
        <v>5769</v>
      </c>
      <c r="J71" s="115">
        <v>301</v>
      </c>
      <c r="K71" s="116">
        <v>5.2175420350147341</v>
      </c>
    </row>
    <row r="72" spans="1:11" ht="14.1" customHeight="1" x14ac:dyDescent="0.2">
      <c r="A72" s="306">
        <v>84</v>
      </c>
      <c r="B72" s="307" t="s">
        <v>308</v>
      </c>
      <c r="C72" s="308"/>
      <c r="D72" s="113">
        <v>1.0235295172995327</v>
      </c>
      <c r="E72" s="115">
        <v>2282</v>
      </c>
      <c r="F72" s="114">
        <v>2259</v>
      </c>
      <c r="G72" s="114">
        <v>2210</v>
      </c>
      <c r="H72" s="114">
        <v>2201</v>
      </c>
      <c r="I72" s="140">
        <v>2217</v>
      </c>
      <c r="J72" s="115">
        <v>65</v>
      </c>
      <c r="K72" s="116">
        <v>2.931889941362201</v>
      </c>
    </row>
    <row r="73" spans="1:11" ht="14.1" customHeight="1" x14ac:dyDescent="0.2">
      <c r="A73" s="306" t="s">
        <v>309</v>
      </c>
      <c r="B73" s="307" t="s">
        <v>310</v>
      </c>
      <c r="C73" s="308"/>
      <c r="D73" s="113">
        <v>0.2404083353516869</v>
      </c>
      <c r="E73" s="115">
        <v>536</v>
      </c>
      <c r="F73" s="114">
        <v>533</v>
      </c>
      <c r="G73" s="114">
        <v>521</v>
      </c>
      <c r="H73" s="114">
        <v>545</v>
      </c>
      <c r="I73" s="140">
        <v>552</v>
      </c>
      <c r="J73" s="115">
        <v>-16</v>
      </c>
      <c r="K73" s="116">
        <v>-2.8985507246376812</v>
      </c>
    </row>
    <row r="74" spans="1:11" ht="14.1" customHeight="1" x14ac:dyDescent="0.2">
      <c r="A74" s="306" t="s">
        <v>311</v>
      </c>
      <c r="B74" s="307" t="s">
        <v>312</v>
      </c>
      <c r="C74" s="308"/>
      <c r="D74" s="113">
        <v>0.2058720632955677</v>
      </c>
      <c r="E74" s="115">
        <v>459</v>
      </c>
      <c r="F74" s="114">
        <v>458</v>
      </c>
      <c r="G74" s="114">
        <v>446</v>
      </c>
      <c r="H74" s="114">
        <v>433</v>
      </c>
      <c r="I74" s="140">
        <v>438</v>
      </c>
      <c r="J74" s="115">
        <v>21</v>
      </c>
      <c r="K74" s="116">
        <v>4.7945205479452051</v>
      </c>
    </row>
    <row r="75" spans="1:11" ht="14.1" customHeight="1" x14ac:dyDescent="0.2">
      <c r="A75" s="306" t="s">
        <v>313</v>
      </c>
      <c r="B75" s="307" t="s">
        <v>314</v>
      </c>
      <c r="C75" s="308"/>
      <c r="D75" s="113">
        <v>0.1273805358952968</v>
      </c>
      <c r="E75" s="115">
        <v>284</v>
      </c>
      <c r="F75" s="114">
        <v>278</v>
      </c>
      <c r="G75" s="114">
        <v>261</v>
      </c>
      <c r="H75" s="114">
        <v>273</v>
      </c>
      <c r="I75" s="140">
        <v>260</v>
      </c>
      <c r="J75" s="115">
        <v>24</v>
      </c>
      <c r="K75" s="116">
        <v>9.2307692307692299</v>
      </c>
    </row>
    <row r="76" spans="1:11" ht="14.1" customHeight="1" x14ac:dyDescent="0.2">
      <c r="A76" s="306">
        <v>91</v>
      </c>
      <c r="B76" s="307" t="s">
        <v>315</v>
      </c>
      <c r="C76" s="308"/>
      <c r="D76" s="113">
        <v>0.17357840630802768</v>
      </c>
      <c r="E76" s="115">
        <v>387</v>
      </c>
      <c r="F76" s="114">
        <v>384</v>
      </c>
      <c r="G76" s="114">
        <v>381</v>
      </c>
      <c r="H76" s="114">
        <v>380</v>
      </c>
      <c r="I76" s="140">
        <v>373</v>
      </c>
      <c r="J76" s="115">
        <v>14</v>
      </c>
      <c r="K76" s="116">
        <v>3.7533512064343162</v>
      </c>
    </row>
    <row r="77" spans="1:11" ht="14.1" customHeight="1" x14ac:dyDescent="0.2">
      <c r="A77" s="306">
        <v>92</v>
      </c>
      <c r="B77" s="307" t="s">
        <v>316</v>
      </c>
      <c r="C77" s="308"/>
      <c r="D77" s="113">
        <v>1.7272621258196759</v>
      </c>
      <c r="E77" s="115">
        <v>3851</v>
      </c>
      <c r="F77" s="114">
        <v>3892</v>
      </c>
      <c r="G77" s="114">
        <v>3808</v>
      </c>
      <c r="H77" s="114">
        <v>3802</v>
      </c>
      <c r="I77" s="140">
        <v>3818</v>
      </c>
      <c r="J77" s="115">
        <v>33</v>
      </c>
      <c r="K77" s="116">
        <v>0.86432687270822417</v>
      </c>
    </row>
    <row r="78" spans="1:11" ht="14.1" customHeight="1" x14ac:dyDescent="0.2">
      <c r="A78" s="306">
        <v>93</v>
      </c>
      <c r="B78" s="307" t="s">
        <v>317</v>
      </c>
      <c r="C78" s="308"/>
      <c r="D78" s="113">
        <v>0.20004126411726186</v>
      </c>
      <c r="E78" s="115">
        <v>446</v>
      </c>
      <c r="F78" s="114">
        <v>451</v>
      </c>
      <c r="G78" s="114">
        <v>464</v>
      </c>
      <c r="H78" s="114">
        <v>459</v>
      </c>
      <c r="I78" s="140">
        <v>496</v>
      </c>
      <c r="J78" s="115">
        <v>-50</v>
      </c>
      <c r="K78" s="116">
        <v>-10.080645161290322</v>
      </c>
    </row>
    <row r="79" spans="1:11" ht="14.1" customHeight="1" x14ac:dyDescent="0.2">
      <c r="A79" s="306">
        <v>94</v>
      </c>
      <c r="B79" s="307" t="s">
        <v>318</v>
      </c>
      <c r="C79" s="308"/>
      <c r="D79" s="113">
        <v>0.1821003435686285</v>
      </c>
      <c r="E79" s="115">
        <v>406</v>
      </c>
      <c r="F79" s="114">
        <v>410</v>
      </c>
      <c r="G79" s="114">
        <v>412</v>
      </c>
      <c r="H79" s="114">
        <v>397</v>
      </c>
      <c r="I79" s="140">
        <v>425</v>
      </c>
      <c r="J79" s="115">
        <v>-19</v>
      </c>
      <c r="K79" s="116">
        <v>-4.4705882352941178</v>
      </c>
    </row>
    <row r="80" spans="1:11" ht="14.1" customHeight="1" x14ac:dyDescent="0.2">
      <c r="A80" s="306" t="s">
        <v>319</v>
      </c>
      <c r="B80" s="307" t="s">
        <v>320</v>
      </c>
      <c r="C80" s="308"/>
      <c r="D80" s="113">
        <v>1.2558644384043345E-2</v>
      </c>
      <c r="E80" s="115">
        <v>28</v>
      </c>
      <c r="F80" s="114">
        <v>27</v>
      </c>
      <c r="G80" s="114">
        <v>27</v>
      </c>
      <c r="H80" s="114">
        <v>30</v>
      </c>
      <c r="I80" s="140">
        <v>31</v>
      </c>
      <c r="J80" s="115">
        <v>-3</v>
      </c>
      <c r="K80" s="116">
        <v>-9.67741935483871</v>
      </c>
    </row>
    <row r="81" spans="1:11" ht="14.1" customHeight="1" x14ac:dyDescent="0.2">
      <c r="A81" s="310" t="s">
        <v>321</v>
      </c>
      <c r="B81" s="311" t="s">
        <v>224</v>
      </c>
      <c r="C81" s="312"/>
      <c r="D81" s="125">
        <v>0.36823739426069951</v>
      </c>
      <c r="E81" s="143">
        <v>821</v>
      </c>
      <c r="F81" s="144">
        <v>826</v>
      </c>
      <c r="G81" s="144">
        <v>828</v>
      </c>
      <c r="H81" s="144">
        <v>809</v>
      </c>
      <c r="I81" s="145">
        <v>822</v>
      </c>
      <c r="J81" s="143">
        <v>-1</v>
      </c>
      <c r="K81" s="146">
        <v>-0.12165450121654502</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20" t="s">
        <v>323</v>
      </c>
      <c r="B85" s="620"/>
      <c r="C85" s="620"/>
      <c r="D85" s="620"/>
      <c r="E85" s="620"/>
      <c r="F85" s="620"/>
      <c r="G85" s="620"/>
      <c r="H85" s="620"/>
      <c r="I85" s="620"/>
      <c r="J85" s="620"/>
      <c r="K85" s="620"/>
    </row>
    <row r="86" spans="1:11" ht="22.5" customHeight="1" x14ac:dyDescent="0.2">
      <c r="A86" s="620"/>
      <c r="B86" s="620"/>
      <c r="C86" s="620"/>
      <c r="D86" s="620"/>
      <c r="E86" s="620"/>
      <c r="F86" s="620"/>
      <c r="G86" s="620"/>
      <c r="H86" s="620"/>
      <c r="I86" s="620"/>
      <c r="J86" s="620"/>
      <c r="K86" s="620"/>
    </row>
    <row r="87" spans="1:11" ht="18" customHeight="1" x14ac:dyDescent="0.2">
      <c r="A87" s="621"/>
      <c r="B87" s="621"/>
      <c r="C87" s="621"/>
      <c r="D87" s="621"/>
      <c r="E87" s="621"/>
      <c r="F87" s="621"/>
      <c r="G87" s="621"/>
      <c r="H87" s="621"/>
      <c r="I87" s="621"/>
      <c r="J87" s="621"/>
      <c r="K87" s="621"/>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92" t="s">
        <v>97</v>
      </c>
      <c r="E8" s="592" t="s">
        <v>98</v>
      </c>
      <c r="F8" s="592" t="s">
        <v>99</v>
      </c>
      <c r="G8" s="592" t="s">
        <v>100</v>
      </c>
      <c r="H8" s="592" t="s">
        <v>101</v>
      </c>
      <c r="I8" s="590"/>
      <c r="J8" s="591"/>
      <c r="K8"/>
      <c r="L8"/>
      <c r="M8"/>
      <c r="N8"/>
      <c r="O8"/>
      <c r="P8"/>
    </row>
    <row r="9" spans="1:16" ht="12" customHeight="1" x14ac:dyDescent="0.2">
      <c r="A9" s="578"/>
      <c r="B9" s="579"/>
      <c r="C9" s="583"/>
      <c r="D9" s="593"/>
      <c r="E9" s="593"/>
      <c r="F9" s="593"/>
      <c r="G9" s="593"/>
      <c r="H9" s="593"/>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54892</v>
      </c>
      <c r="E12" s="114">
        <v>56798</v>
      </c>
      <c r="F12" s="114">
        <v>56823</v>
      </c>
      <c r="G12" s="114">
        <v>57852</v>
      </c>
      <c r="H12" s="140">
        <v>56911</v>
      </c>
      <c r="I12" s="115">
        <v>-2019</v>
      </c>
      <c r="J12" s="116">
        <v>-3.5476445678339865</v>
      </c>
      <c r="K12"/>
      <c r="L12"/>
      <c r="M12"/>
      <c r="N12"/>
      <c r="O12"/>
      <c r="P12"/>
    </row>
    <row r="13" spans="1:16" s="110" customFormat="1" ht="14.45" customHeight="1" x14ac:dyDescent="0.2">
      <c r="A13" s="120" t="s">
        <v>105</v>
      </c>
      <c r="B13" s="119" t="s">
        <v>106</v>
      </c>
      <c r="C13" s="113">
        <v>42.454273846826496</v>
      </c>
      <c r="D13" s="115">
        <v>23304</v>
      </c>
      <c r="E13" s="114">
        <v>24122</v>
      </c>
      <c r="F13" s="114">
        <v>24119</v>
      </c>
      <c r="G13" s="114">
        <v>24447</v>
      </c>
      <c r="H13" s="140">
        <v>23920</v>
      </c>
      <c r="I13" s="115">
        <v>-616</v>
      </c>
      <c r="J13" s="116">
        <v>-2.5752508361204014</v>
      </c>
      <c r="K13"/>
      <c r="L13"/>
      <c r="M13"/>
      <c r="N13"/>
      <c r="O13"/>
      <c r="P13"/>
    </row>
    <row r="14" spans="1:16" s="110" customFormat="1" ht="14.45" customHeight="1" x14ac:dyDescent="0.2">
      <c r="A14" s="120"/>
      <c r="B14" s="119" t="s">
        <v>107</v>
      </c>
      <c r="C14" s="113">
        <v>57.545726153173504</v>
      </c>
      <c r="D14" s="115">
        <v>31588</v>
      </c>
      <c r="E14" s="114">
        <v>32676</v>
      </c>
      <c r="F14" s="114">
        <v>32704</v>
      </c>
      <c r="G14" s="114">
        <v>33405</v>
      </c>
      <c r="H14" s="140">
        <v>32991</v>
      </c>
      <c r="I14" s="115">
        <v>-1403</v>
      </c>
      <c r="J14" s="116">
        <v>-4.2526749719620502</v>
      </c>
      <c r="K14"/>
      <c r="L14"/>
      <c r="M14"/>
      <c r="N14"/>
      <c r="O14"/>
      <c r="P14"/>
    </row>
    <row r="15" spans="1:16" s="110" customFormat="1" ht="14.45" customHeight="1" x14ac:dyDescent="0.2">
      <c r="A15" s="118" t="s">
        <v>105</v>
      </c>
      <c r="B15" s="121" t="s">
        <v>108</v>
      </c>
      <c r="C15" s="113">
        <v>19.888143991838518</v>
      </c>
      <c r="D15" s="115">
        <v>10917</v>
      </c>
      <c r="E15" s="114">
        <v>11290</v>
      </c>
      <c r="F15" s="114">
        <v>11170</v>
      </c>
      <c r="G15" s="114">
        <v>11829</v>
      </c>
      <c r="H15" s="140">
        <v>11351</v>
      </c>
      <c r="I15" s="115">
        <v>-434</v>
      </c>
      <c r="J15" s="116">
        <v>-3.823451678266232</v>
      </c>
      <c r="K15"/>
      <c r="L15"/>
      <c r="M15"/>
      <c r="N15"/>
      <c r="O15"/>
      <c r="P15"/>
    </row>
    <row r="16" spans="1:16" s="110" customFormat="1" ht="14.45" customHeight="1" x14ac:dyDescent="0.2">
      <c r="A16" s="118"/>
      <c r="B16" s="121" t="s">
        <v>109</v>
      </c>
      <c r="C16" s="113">
        <v>50.53013189535816</v>
      </c>
      <c r="D16" s="115">
        <v>27737</v>
      </c>
      <c r="E16" s="114">
        <v>28912</v>
      </c>
      <c r="F16" s="114">
        <v>29091</v>
      </c>
      <c r="G16" s="114">
        <v>29406</v>
      </c>
      <c r="H16" s="140">
        <v>29214</v>
      </c>
      <c r="I16" s="115">
        <v>-1477</v>
      </c>
      <c r="J16" s="116">
        <v>-5.0557951667008965</v>
      </c>
      <c r="K16"/>
      <c r="L16"/>
      <c r="M16"/>
      <c r="N16"/>
      <c r="O16"/>
      <c r="P16"/>
    </row>
    <row r="17" spans="1:16" s="110" customFormat="1" ht="14.45" customHeight="1" x14ac:dyDescent="0.2">
      <c r="A17" s="118"/>
      <c r="B17" s="121" t="s">
        <v>110</v>
      </c>
      <c r="C17" s="113">
        <v>16.231873497048749</v>
      </c>
      <c r="D17" s="115">
        <v>8910</v>
      </c>
      <c r="E17" s="114">
        <v>9071</v>
      </c>
      <c r="F17" s="114">
        <v>9039</v>
      </c>
      <c r="G17" s="114">
        <v>9105</v>
      </c>
      <c r="H17" s="140">
        <v>8950</v>
      </c>
      <c r="I17" s="115">
        <v>-40</v>
      </c>
      <c r="J17" s="116">
        <v>-0.44692737430167595</v>
      </c>
      <c r="K17"/>
      <c r="L17"/>
      <c r="M17"/>
      <c r="N17"/>
      <c r="O17"/>
      <c r="P17"/>
    </row>
    <row r="18" spans="1:16" s="110" customFormat="1" ht="14.45" customHeight="1" x14ac:dyDescent="0.2">
      <c r="A18" s="120"/>
      <c r="B18" s="121" t="s">
        <v>111</v>
      </c>
      <c r="C18" s="113">
        <v>13.349850615754573</v>
      </c>
      <c r="D18" s="115">
        <v>7328</v>
      </c>
      <c r="E18" s="114">
        <v>7525</v>
      </c>
      <c r="F18" s="114">
        <v>7523</v>
      </c>
      <c r="G18" s="114">
        <v>7512</v>
      </c>
      <c r="H18" s="140">
        <v>7396</v>
      </c>
      <c r="I18" s="115">
        <v>-68</v>
      </c>
      <c r="J18" s="116">
        <v>-0.91941590048674959</v>
      </c>
      <c r="K18"/>
      <c r="L18"/>
      <c r="M18"/>
      <c r="N18"/>
      <c r="O18"/>
      <c r="P18"/>
    </row>
    <row r="19" spans="1:16" s="110" customFormat="1" ht="14.45" customHeight="1" x14ac:dyDescent="0.2">
      <c r="A19" s="120"/>
      <c r="B19" s="121" t="s">
        <v>112</v>
      </c>
      <c r="C19" s="113">
        <v>1.1422429497923194</v>
      </c>
      <c r="D19" s="115">
        <v>627</v>
      </c>
      <c r="E19" s="114">
        <v>636</v>
      </c>
      <c r="F19" s="114">
        <v>677</v>
      </c>
      <c r="G19" s="114">
        <v>575</v>
      </c>
      <c r="H19" s="140">
        <v>549</v>
      </c>
      <c r="I19" s="115">
        <v>78</v>
      </c>
      <c r="J19" s="116">
        <v>14.207650273224044</v>
      </c>
      <c r="K19"/>
      <c r="L19"/>
      <c r="M19"/>
      <c r="N19"/>
      <c r="O19"/>
      <c r="P19"/>
    </row>
    <row r="20" spans="1:16" s="110" customFormat="1" ht="14.45" customHeight="1" x14ac:dyDescent="0.2">
      <c r="A20" s="120" t="s">
        <v>113</v>
      </c>
      <c r="B20" s="119" t="s">
        <v>116</v>
      </c>
      <c r="C20" s="113">
        <v>77.92756685855862</v>
      </c>
      <c r="D20" s="115">
        <v>42776</v>
      </c>
      <c r="E20" s="114">
        <v>44174</v>
      </c>
      <c r="F20" s="114">
        <v>44125</v>
      </c>
      <c r="G20" s="114">
        <v>45017</v>
      </c>
      <c r="H20" s="140">
        <v>44405</v>
      </c>
      <c r="I20" s="115">
        <v>-1629</v>
      </c>
      <c r="J20" s="116">
        <v>-3.6685057988965206</v>
      </c>
      <c r="K20"/>
      <c r="L20"/>
      <c r="M20"/>
      <c r="N20"/>
      <c r="O20"/>
      <c r="P20"/>
    </row>
    <row r="21" spans="1:16" s="110" customFormat="1" ht="14.45" customHeight="1" x14ac:dyDescent="0.2">
      <c r="A21" s="123"/>
      <c r="B21" s="124" t="s">
        <v>117</v>
      </c>
      <c r="C21" s="125">
        <v>21.848356773300299</v>
      </c>
      <c r="D21" s="143">
        <v>11993</v>
      </c>
      <c r="E21" s="144">
        <v>12515</v>
      </c>
      <c r="F21" s="144">
        <v>12583</v>
      </c>
      <c r="G21" s="144">
        <v>12714</v>
      </c>
      <c r="H21" s="145">
        <v>12382</v>
      </c>
      <c r="I21" s="143">
        <v>-389</v>
      </c>
      <c r="J21" s="146">
        <v>-3.1416572443870132</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1140611</v>
      </c>
      <c r="E23" s="114">
        <v>1184384</v>
      </c>
      <c r="F23" s="114">
        <v>1183074</v>
      </c>
      <c r="G23" s="114">
        <v>1195441</v>
      </c>
      <c r="H23" s="140">
        <v>1172233</v>
      </c>
      <c r="I23" s="115">
        <v>-31622</v>
      </c>
      <c r="J23" s="116">
        <v>-2.6975865719528453</v>
      </c>
      <c r="K23"/>
      <c r="L23"/>
      <c r="M23"/>
      <c r="N23"/>
      <c r="O23"/>
      <c r="P23"/>
    </row>
    <row r="24" spans="1:16" s="110" customFormat="1" ht="14.45" customHeight="1" x14ac:dyDescent="0.2">
      <c r="A24" s="120" t="s">
        <v>105</v>
      </c>
      <c r="B24" s="119" t="s">
        <v>106</v>
      </c>
      <c r="C24" s="113">
        <v>41.325482570306619</v>
      </c>
      <c r="D24" s="115">
        <v>471363</v>
      </c>
      <c r="E24" s="114">
        <v>486739</v>
      </c>
      <c r="F24" s="114">
        <v>485918</v>
      </c>
      <c r="G24" s="114">
        <v>489287</v>
      </c>
      <c r="H24" s="140">
        <v>477942</v>
      </c>
      <c r="I24" s="115">
        <v>-6579</v>
      </c>
      <c r="J24" s="116">
        <v>-1.3765268589075661</v>
      </c>
      <c r="K24"/>
      <c r="L24"/>
      <c r="M24"/>
      <c r="N24"/>
      <c r="O24"/>
      <c r="P24"/>
    </row>
    <row r="25" spans="1:16" s="110" customFormat="1" ht="14.45" customHeight="1" x14ac:dyDescent="0.2">
      <c r="A25" s="120"/>
      <c r="B25" s="119" t="s">
        <v>107</v>
      </c>
      <c r="C25" s="113">
        <v>58.674517429693381</v>
      </c>
      <c r="D25" s="115">
        <v>669248</v>
      </c>
      <c r="E25" s="114">
        <v>697645</v>
      </c>
      <c r="F25" s="114">
        <v>697156</v>
      </c>
      <c r="G25" s="114">
        <v>706154</v>
      </c>
      <c r="H25" s="140">
        <v>694291</v>
      </c>
      <c r="I25" s="115">
        <v>-25043</v>
      </c>
      <c r="J25" s="116">
        <v>-3.606989000289504</v>
      </c>
      <c r="K25"/>
      <c r="L25"/>
      <c r="M25"/>
      <c r="N25"/>
      <c r="O25"/>
      <c r="P25"/>
    </row>
    <row r="26" spans="1:16" s="110" customFormat="1" ht="14.45" customHeight="1" x14ac:dyDescent="0.2">
      <c r="A26" s="118" t="s">
        <v>105</v>
      </c>
      <c r="B26" s="121" t="s">
        <v>108</v>
      </c>
      <c r="C26" s="113">
        <v>17.730321731072205</v>
      </c>
      <c r="D26" s="115">
        <v>202234</v>
      </c>
      <c r="E26" s="114">
        <v>215418</v>
      </c>
      <c r="F26" s="114">
        <v>212897</v>
      </c>
      <c r="G26" s="114">
        <v>222856</v>
      </c>
      <c r="H26" s="140">
        <v>210460</v>
      </c>
      <c r="I26" s="115">
        <v>-8226</v>
      </c>
      <c r="J26" s="116">
        <v>-3.9085812030789699</v>
      </c>
      <c r="K26"/>
      <c r="L26"/>
      <c r="M26"/>
      <c r="N26"/>
      <c r="O26"/>
      <c r="P26"/>
    </row>
    <row r="27" spans="1:16" s="110" customFormat="1" ht="14.45" customHeight="1" x14ac:dyDescent="0.2">
      <c r="A27" s="118"/>
      <c r="B27" s="121" t="s">
        <v>109</v>
      </c>
      <c r="C27" s="113">
        <v>50.175476126391906</v>
      </c>
      <c r="D27" s="115">
        <v>572307</v>
      </c>
      <c r="E27" s="114">
        <v>595991</v>
      </c>
      <c r="F27" s="114">
        <v>597468</v>
      </c>
      <c r="G27" s="114">
        <v>601630</v>
      </c>
      <c r="H27" s="140">
        <v>596367</v>
      </c>
      <c r="I27" s="115">
        <v>-24060</v>
      </c>
      <c r="J27" s="116">
        <v>-4.0344284643516488</v>
      </c>
      <c r="K27"/>
      <c r="L27"/>
      <c r="M27"/>
      <c r="N27"/>
      <c r="O27"/>
      <c r="P27"/>
    </row>
    <row r="28" spans="1:16" s="110" customFormat="1" ht="14.45" customHeight="1" x14ac:dyDescent="0.2">
      <c r="A28" s="118"/>
      <c r="B28" s="121" t="s">
        <v>110</v>
      </c>
      <c r="C28" s="113">
        <v>17.243652744011762</v>
      </c>
      <c r="D28" s="115">
        <v>196683</v>
      </c>
      <c r="E28" s="114">
        <v>200388</v>
      </c>
      <c r="F28" s="114">
        <v>200726</v>
      </c>
      <c r="G28" s="114">
        <v>200277</v>
      </c>
      <c r="H28" s="140">
        <v>198008</v>
      </c>
      <c r="I28" s="115">
        <v>-1325</v>
      </c>
      <c r="J28" s="116">
        <v>-0.66916488222698067</v>
      </c>
      <c r="K28"/>
      <c r="L28"/>
      <c r="M28"/>
      <c r="N28"/>
      <c r="O28"/>
      <c r="P28"/>
    </row>
    <row r="29" spans="1:16" s="110" customFormat="1" ht="14.45" customHeight="1" x14ac:dyDescent="0.2">
      <c r="A29" s="118"/>
      <c r="B29" s="121" t="s">
        <v>111</v>
      </c>
      <c r="C29" s="113">
        <v>14.850111036979303</v>
      </c>
      <c r="D29" s="115">
        <v>169382</v>
      </c>
      <c r="E29" s="114">
        <v>172584</v>
      </c>
      <c r="F29" s="114">
        <v>171980</v>
      </c>
      <c r="G29" s="114">
        <v>170674</v>
      </c>
      <c r="H29" s="140">
        <v>167393</v>
      </c>
      <c r="I29" s="115">
        <v>1989</v>
      </c>
      <c r="J29" s="116">
        <v>1.1882217297019588</v>
      </c>
      <c r="K29"/>
      <c r="L29"/>
      <c r="M29"/>
      <c r="N29"/>
      <c r="O29"/>
      <c r="P29"/>
    </row>
    <row r="30" spans="1:16" s="110" customFormat="1" ht="14.45" customHeight="1" x14ac:dyDescent="0.2">
      <c r="A30" s="120"/>
      <c r="B30" s="121" t="s">
        <v>112</v>
      </c>
      <c r="C30" s="113">
        <v>1.3398958979003359</v>
      </c>
      <c r="D30" s="115">
        <v>15283</v>
      </c>
      <c r="E30" s="114">
        <v>15543</v>
      </c>
      <c r="F30" s="114">
        <v>16133</v>
      </c>
      <c r="G30" s="114">
        <v>14330</v>
      </c>
      <c r="H30" s="140">
        <v>13906</v>
      </c>
      <c r="I30" s="115">
        <v>1377</v>
      </c>
      <c r="J30" s="116">
        <v>9.9022004889975559</v>
      </c>
      <c r="K30"/>
      <c r="L30"/>
      <c r="M30"/>
      <c r="N30"/>
      <c r="O30"/>
      <c r="P30"/>
    </row>
    <row r="31" spans="1:16" s="110" customFormat="1" ht="14.45" customHeight="1" x14ac:dyDescent="0.2">
      <c r="A31" s="120" t="s">
        <v>113</v>
      </c>
      <c r="B31" s="119" t="s">
        <v>116</v>
      </c>
      <c r="C31" s="113">
        <v>82.441691339115621</v>
      </c>
      <c r="D31" s="115">
        <v>940339</v>
      </c>
      <c r="E31" s="114">
        <v>976573</v>
      </c>
      <c r="F31" s="114">
        <v>977142</v>
      </c>
      <c r="G31" s="114">
        <v>988828</v>
      </c>
      <c r="H31" s="140">
        <v>970966</v>
      </c>
      <c r="I31" s="115">
        <v>-30627</v>
      </c>
      <c r="J31" s="116">
        <v>-3.1542814063520246</v>
      </c>
      <c r="K31"/>
      <c r="L31"/>
      <c r="M31"/>
      <c r="N31"/>
      <c r="O31"/>
      <c r="P31"/>
    </row>
    <row r="32" spans="1:16" s="110" customFormat="1" ht="14.45" customHeight="1" x14ac:dyDescent="0.2">
      <c r="A32" s="123"/>
      <c r="B32" s="124" t="s">
        <v>117</v>
      </c>
      <c r="C32" s="125">
        <v>17.374284484368467</v>
      </c>
      <c r="D32" s="143">
        <v>198173</v>
      </c>
      <c r="E32" s="144">
        <v>205661</v>
      </c>
      <c r="F32" s="144">
        <v>203889</v>
      </c>
      <c r="G32" s="144">
        <v>204504</v>
      </c>
      <c r="H32" s="145">
        <v>199267</v>
      </c>
      <c r="I32" s="143">
        <v>-1094</v>
      </c>
      <c r="J32" s="146">
        <v>-0.54901212945445055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54311</v>
      </c>
      <c r="E56" s="114">
        <v>56495</v>
      </c>
      <c r="F56" s="114">
        <v>56443</v>
      </c>
      <c r="G56" s="114">
        <v>56988</v>
      </c>
      <c r="H56" s="140">
        <v>56077</v>
      </c>
      <c r="I56" s="115">
        <v>-1766</v>
      </c>
      <c r="J56" s="116">
        <v>-3.1492412218913279</v>
      </c>
      <c r="K56"/>
      <c r="L56"/>
      <c r="M56"/>
      <c r="N56"/>
      <c r="O56"/>
      <c r="P56"/>
    </row>
    <row r="57" spans="1:16" s="110" customFormat="1" ht="14.45" customHeight="1" x14ac:dyDescent="0.2">
      <c r="A57" s="120" t="s">
        <v>105</v>
      </c>
      <c r="B57" s="119" t="s">
        <v>106</v>
      </c>
      <c r="C57" s="113">
        <v>41.731877520207689</v>
      </c>
      <c r="D57" s="115">
        <v>22665</v>
      </c>
      <c r="E57" s="114">
        <v>23517</v>
      </c>
      <c r="F57" s="114">
        <v>23493</v>
      </c>
      <c r="G57" s="114">
        <v>23605</v>
      </c>
      <c r="H57" s="140">
        <v>23107</v>
      </c>
      <c r="I57" s="115">
        <v>-442</v>
      </c>
      <c r="J57" s="116">
        <v>-1.912840264854806</v>
      </c>
    </row>
    <row r="58" spans="1:16" s="110" customFormat="1" ht="14.45" customHeight="1" x14ac:dyDescent="0.2">
      <c r="A58" s="120"/>
      <c r="B58" s="119" t="s">
        <v>107</v>
      </c>
      <c r="C58" s="113">
        <v>58.268122479792311</v>
      </c>
      <c r="D58" s="115">
        <v>31646</v>
      </c>
      <c r="E58" s="114">
        <v>32978</v>
      </c>
      <c r="F58" s="114">
        <v>32950</v>
      </c>
      <c r="G58" s="114">
        <v>33383</v>
      </c>
      <c r="H58" s="140">
        <v>32970</v>
      </c>
      <c r="I58" s="115">
        <v>-1324</v>
      </c>
      <c r="J58" s="116">
        <v>-4.0157719138610855</v>
      </c>
    </row>
    <row r="59" spans="1:16" s="110" customFormat="1" ht="14.45" customHeight="1" x14ac:dyDescent="0.2">
      <c r="A59" s="118" t="s">
        <v>105</v>
      </c>
      <c r="B59" s="121" t="s">
        <v>108</v>
      </c>
      <c r="C59" s="113">
        <v>17.939275653182598</v>
      </c>
      <c r="D59" s="115">
        <v>9743</v>
      </c>
      <c r="E59" s="114">
        <v>10337</v>
      </c>
      <c r="F59" s="114">
        <v>10256</v>
      </c>
      <c r="G59" s="114">
        <v>10745</v>
      </c>
      <c r="H59" s="140">
        <v>10287</v>
      </c>
      <c r="I59" s="115">
        <v>-544</v>
      </c>
      <c r="J59" s="116">
        <v>-5.2882278604063382</v>
      </c>
    </row>
    <row r="60" spans="1:16" s="110" customFormat="1" ht="14.45" customHeight="1" x14ac:dyDescent="0.2">
      <c r="A60" s="118"/>
      <c r="B60" s="121" t="s">
        <v>109</v>
      </c>
      <c r="C60" s="113">
        <v>51.825597024543832</v>
      </c>
      <c r="D60" s="115">
        <v>28147</v>
      </c>
      <c r="E60" s="114">
        <v>29381</v>
      </c>
      <c r="F60" s="114">
        <v>29492</v>
      </c>
      <c r="G60" s="114">
        <v>29603</v>
      </c>
      <c r="H60" s="140">
        <v>29422</v>
      </c>
      <c r="I60" s="115">
        <v>-1275</v>
      </c>
      <c r="J60" s="116">
        <v>-4.3334919448032085</v>
      </c>
    </row>
    <row r="61" spans="1:16" s="110" customFormat="1" ht="14.45" customHeight="1" x14ac:dyDescent="0.2">
      <c r="A61" s="118"/>
      <c r="B61" s="121" t="s">
        <v>110</v>
      </c>
      <c r="C61" s="113">
        <v>16.405516377897662</v>
      </c>
      <c r="D61" s="115">
        <v>8910</v>
      </c>
      <c r="E61" s="114">
        <v>9069</v>
      </c>
      <c r="F61" s="114">
        <v>8985</v>
      </c>
      <c r="G61" s="114">
        <v>9000</v>
      </c>
      <c r="H61" s="140">
        <v>8847</v>
      </c>
      <c r="I61" s="115">
        <v>63</v>
      </c>
      <c r="J61" s="116">
        <v>0.71210579857578837</v>
      </c>
    </row>
    <row r="62" spans="1:16" s="110" customFormat="1" ht="14.45" customHeight="1" x14ac:dyDescent="0.2">
      <c r="A62" s="120"/>
      <c r="B62" s="121" t="s">
        <v>111</v>
      </c>
      <c r="C62" s="113">
        <v>13.82961094437591</v>
      </c>
      <c r="D62" s="115">
        <v>7511</v>
      </c>
      <c r="E62" s="114">
        <v>7708</v>
      </c>
      <c r="F62" s="114">
        <v>7710</v>
      </c>
      <c r="G62" s="114">
        <v>7640</v>
      </c>
      <c r="H62" s="140">
        <v>7521</v>
      </c>
      <c r="I62" s="115">
        <v>-10</v>
      </c>
      <c r="J62" s="116">
        <v>-0.13296104241457252</v>
      </c>
    </row>
    <row r="63" spans="1:16" s="110" customFormat="1" ht="14.45" customHeight="1" x14ac:dyDescent="0.2">
      <c r="A63" s="120"/>
      <c r="B63" s="121" t="s">
        <v>112</v>
      </c>
      <c r="C63" s="113">
        <v>1.1673509970355913</v>
      </c>
      <c r="D63" s="115">
        <v>634</v>
      </c>
      <c r="E63" s="114">
        <v>620</v>
      </c>
      <c r="F63" s="114">
        <v>661</v>
      </c>
      <c r="G63" s="114">
        <v>566</v>
      </c>
      <c r="H63" s="140">
        <v>566</v>
      </c>
      <c r="I63" s="115">
        <v>68</v>
      </c>
      <c r="J63" s="116">
        <v>12.014134275618375</v>
      </c>
    </row>
    <row r="64" spans="1:16" s="110" customFormat="1" ht="14.45" customHeight="1" x14ac:dyDescent="0.2">
      <c r="A64" s="120" t="s">
        <v>113</v>
      </c>
      <c r="B64" s="119" t="s">
        <v>116</v>
      </c>
      <c r="C64" s="113">
        <v>77.748522398777411</v>
      </c>
      <c r="D64" s="115">
        <v>42226</v>
      </c>
      <c r="E64" s="114">
        <v>43884</v>
      </c>
      <c r="F64" s="114">
        <v>43776</v>
      </c>
      <c r="G64" s="114">
        <v>44257</v>
      </c>
      <c r="H64" s="140">
        <v>43641</v>
      </c>
      <c r="I64" s="115">
        <v>-1415</v>
      </c>
      <c r="J64" s="116">
        <v>-3.2423638321761645</v>
      </c>
    </row>
    <row r="65" spans="1:10" s="110" customFormat="1" ht="14.45" customHeight="1" x14ac:dyDescent="0.2">
      <c r="A65" s="123"/>
      <c r="B65" s="124" t="s">
        <v>117</v>
      </c>
      <c r="C65" s="125">
        <v>22.010274161772017</v>
      </c>
      <c r="D65" s="143">
        <v>11954</v>
      </c>
      <c r="E65" s="144">
        <v>12496</v>
      </c>
      <c r="F65" s="144">
        <v>12551</v>
      </c>
      <c r="G65" s="144">
        <v>12596</v>
      </c>
      <c r="H65" s="145">
        <v>12303</v>
      </c>
      <c r="I65" s="143">
        <v>-349</v>
      </c>
      <c r="J65" s="146">
        <v>-2.8367064943509712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54892</v>
      </c>
      <c r="G11" s="114">
        <v>56798</v>
      </c>
      <c r="H11" s="114">
        <v>56823</v>
      </c>
      <c r="I11" s="114">
        <v>57852</v>
      </c>
      <c r="J11" s="140">
        <v>56911</v>
      </c>
      <c r="K11" s="114">
        <v>-2019</v>
      </c>
      <c r="L11" s="116">
        <v>-3.5476445678339865</v>
      </c>
    </row>
    <row r="12" spans="1:17" s="110" customFormat="1" ht="24" customHeight="1" x14ac:dyDescent="0.2">
      <c r="A12" s="606" t="s">
        <v>185</v>
      </c>
      <c r="B12" s="607"/>
      <c r="C12" s="607"/>
      <c r="D12" s="608"/>
      <c r="E12" s="113">
        <v>42.454273846826496</v>
      </c>
      <c r="F12" s="115">
        <v>23304</v>
      </c>
      <c r="G12" s="114">
        <v>24122</v>
      </c>
      <c r="H12" s="114">
        <v>24119</v>
      </c>
      <c r="I12" s="114">
        <v>24447</v>
      </c>
      <c r="J12" s="140">
        <v>23920</v>
      </c>
      <c r="K12" s="114">
        <v>-616</v>
      </c>
      <c r="L12" s="116">
        <v>-2.5752508361204014</v>
      </c>
    </row>
    <row r="13" spans="1:17" s="110" customFormat="1" ht="15" customHeight="1" x14ac:dyDescent="0.2">
      <c r="A13" s="120"/>
      <c r="B13" s="609" t="s">
        <v>107</v>
      </c>
      <c r="C13" s="609"/>
      <c r="E13" s="113">
        <v>57.545726153173504</v>
      </c>
      <c r="F13" s="115">
        <v>31588</v>
      </c>
      <c r="G13" s="114">
        <v>32676</v>
      </c>
      <c r="H13" s="114">
        <v>32704</v>
      </c>
      <c r="I13" s="114">
        <v>33405</v>
      </c>
      <c r="J13" s="140">
        <v>32991</v>
      </c>
      <c r="K13" s="114">
        <v>-1403</v>
      </c>
      <c r="L13" s="116">
        <v>-4.2526749719620502</v>
      </c>
    </row>
    <row r="14" spans="1:17" s="110" customFormat="1" ht="22.5" customHeight="1" x14ac:dyDescent="0.2">
      <c r="A14" s="606" t="s">
        <v>186</v>
      </c>
      <c r="B14" s="607"/>
      <c r="C14" s="607"/>
      <c r="D14" s="608"/>
      <c r="E14" s="113">
        <v>19.888143991838518</v>
      </c>
      <c r="F14" s="115">
        <v>10917</v>
      </c>
      <c r="G14" s="114">
        <v>11290</v>
      </c>
      <c r="H14" s="114">
        <v>11170</v>
      </c>
      <c r="I14" s="114">
        <v>11829</v>
      </c>
      <c r="J14" s="140">
        <v>11351</v>
      </c>
      <c r="K14" s="114">
        <v>-434</v>
      </c>
      <c r="L14" s="116">
        <v>-3.823451678266232</v>
      </c>
    </row>
    <row r="15" spans="1:17" s="110" customFormat="1" ht="15" customHeight="1" x14ac:dyDescent="0.2">
      <c r="A15" s="120"/>
      <c r="B15" s="119"/>
      <c r="C15" s="258" t="s">
        <v>106</v>
      </c>
      <c r="E15" s="113">
        <v>53.027388476687733</v>
      </c>
      <c r="F15" s="115">
        <v>5789</v>
      </c>
      <c r="G15" s="114">
        <v>5906</v>
      </c>
      <c r="H15" s="114">
        <v>5825</v>
      </c>
      <c r="I15" s="114">
        <v>6148</v>
      </c>
      <c r="J15" s="140">
        <v>5897</v>
      </c>
      <c r="K15" s="114">
        <v>-108</v>
      </c>
      <c r="L15" s="116">
        <v>-1.8314397151093778</v>
      </c>
    </row>
    <row r="16" spans="1:17" s="110" customFormat="1" ht="15" customHeight="1" x14ac:dyDescent="0.2">
      <c r="A16" s="120"/>
      <c r="B16" s="119"/>
      <c r="C16" s="258" t="s">
        <v>107</v>
      </c>
      <c r="E16" s="113">
        <v>46.972611523312267</v>
      </c>
      <c r="F16" s="115">
        <v>5128</v>
      </c>
      <c r="G16" s="114">
        <v>5384</v>
      </c>
      <c r="H16" s="114">
        <v>5345</v>
      </c>
      <c r="I16" s="114">
        <v>5681</v>
      </c>
      <c r="J16" s="140">
        <v>5454</v>
      </c>
      <c r="K16" s="114">
        <v>-326</v>
      </c>
      <c r="L16" s="116">
        <v>-5.977264393105977</v>
      </c>
    </row>
    <row r="17" spans="1:12" s="110" customFormat="1" ht="15" customHeight="1" x14ac:dyDescent="0.2">
      <c r="A17" s="120"/>
      <c r="B17" s="121" t="s">
        <v>109</v>
      </c>
      <c r="C17" s="258"/>
      <c r="E17" s="113">
        <v>50.53013189535816</v>
      </c>
      <c r="F17" s="115">
        <v>27737</v>
      </c>
      <c r="G17" s="114">
        <v>28912</v>
      </c>
      <c r="H17" s="114">
        <v>29091</v>
      </c>
      <c r="I17" s="114">
        <v>29406</v>
      </c>
      <c r="J17" s="140">
        <v>29214</v>
      </c>
      <c r="K17" s="114">
        <v>-1477</v>
      </c>
      <c r="L17" s="116">
        <v>-5.0557951667008965</v>
      </c>
    </row>
    <row r="18" spans="1:12" s="110" customFormat="1" ht="15" customHeight="1" x14ac:dyDescent="0.2">
      <c r="A18" s="120"/>
      <c r="B18" s="119"/>
      <c r="C18" s="258" t="s">
        <v>106</v>
      </c>
      <c r="E18" s="113">
        <v>38.699210440927281</v>
      </c>
      <c r="F18" s="115">
        <v>10734</v>
      </c>
      <c r="G18" s="114">
        <v>11239</v>
      </c>
      <c r="H18" s="114">
        <v>11287</v>
      </c>
      <c r="I18" s="114">
        <v>11270</v>
      </c>
      <c r="J18" s="140">
        <v>11082</v>
      </c>
      <c r="K18" s="114">
        <v>-348</v>
      </c>
      <c r="L18" s="116">
        <v>-3.1402273957769355</v>
      </c>
    </row>
    <row r="19" spans="1:12" s="110" customFormat="1" ht="15" customHeight="1" x14ac:dyDescent="0.2">
      <c r="A19" s="120"/>
      <c r="B19" s="119"/>
      <c r="C19" s="258" t="s">
        <v>107</v>
      </c>
      <c r="E19" s="113">
        <v>61.300789559072719</v>
      </c>
      <c r="F19" s="115">
        <v>17003</v>
      </c>
      <c r="G19" s="114">
        <v>17673</v>
      </c>
      <c r="H19" s="114">
        <v>17804</v>
      </c>
      <c r="I19" s="114">
        <v>18136</v>
      </c>
      <c r="J19" s="140">
        <v>18132</v>
      </c>
      <c r="K19" s="114">
        <v>-1129</v>
      </c>
      <c r="L19" s="116">
        <v>-6.2265607765276858</v>
      </c>
    </row>
    <row r="20" spans="1:12" s="110" customFormat="1" ht="15" customHeight="1" x14ac:dyDescent="0.2">
      <c r="A20" s="120"/>
      <c r="B20" s="121" t="s">
        <v>110</v>
      </c>
      <c r="C20" s="258"/>
      <c r="E20" s="113">
        <v>16.231873497048749</v>
      </c>
      <c r="F20" s="115">
        <v>8910</v>
      </c>
      <c r="G20" s="114">
        <v>9071</v>
      </c>
      <c r="H20" s="114">
        <v>9039</v>
      </c>
      <c r="I20" s="114">
        <v>9105</v>
      </c>
      <c r="J20" s="140">
        <v>8950</v>
      </c>
      <c r="K20" s="114">
        <v>-40</v>
      </c>
      <c r="L20" s="116">
        <v>-0.44692737430167595</v>
      </c>
    </row>
    <row r="21" spans="1:12" s="110" customFormat="1" ht="15" customHeight="1" x14ac:dyDescent="0.2">
      <c r="A21" s="120"/>
      <c r="B21" s="119"/>
      <c r="C21" s="258" t="s">
        <v>106</v>
      </c>
      <c r="E21" s="113">
        <v>34.433221099887767</v>
      </c>
      <c r="F21" s="115">
        <v>3068</v>
      </c>
      <c r="G21" s="114">
        <v>3118</v>
      </c>
      <c r="H21" s="114">
        <v>3105</v>
      </c>
      <c r="I21" s="114">
        <v>3141</v>
      </c>
      <c r="J21" s="140">
        <v>3094</v>
      </c>
      <c r="K21" s="114">
        <v>-26</v>
      </c>
      <c r="L21" s="116">
        <v>-0.84033613445378152</v>
      </c>
    </row>
    <row r="22" spans="1:12" s="110" customFormat="1" ht="15" customHeight="1" x14ac:dyDescent="0.2">
      <c r="A22" s="120"/>
      <c r="B22" s="119"/>
      <c r="C22" s="258" t="s">
        <v>107</v>
      </c>
      <c r="E22" s="113">
        <v>65.56677890011224</v>
      </c>
      <c r="F22" s="115">
        <v>5842</v>
      </c>
      <c r="G22" s="114">
        <v>5953</v>
      </c>
      <c r="H22" s="114">
        <v>5934</v>
      </c>
      <c r="I22" s="114">
        <v>5964</v>
      </c>
      <c r="J22" s="140">
        <v>5856</v>
      </c>
      <c r="K22" s="114">
        <v>-14</v>
      </c>
      <c r="L22" s="116">
        <v>-0.23907103825136611</v>
      </c>
    </row>
    <row r="23" spans="1:12" s="110" customFormat="1" ht="15" customHeight="1" x14ac:dyDescent="0.2">
      <c r="A23" s="120"/>
      <c r="B23" s="121" t="s">
        <v>111</v>
      </c>
      <c r="C23" s="258"/>
      <c r="E23" s="113">
        <v>13.349850615754573</v>
      </c>
      <c r="F23" s="115">
        <v>7328</v>
      </c>
      <c r="G23" s="114">
        <v>7525</v>
      </c>
      <c r="H23" s="114">
        <v>7523</v>
      </c>
      <c r="I23" s="114">
        <v>7512</v>
      </c>
      <c r="J23" s="140">
        <v>7396</v>
      </c>
      <c r="K23" s="114">
        <v>-68</v>
      </c>
      <c r="L23" s="116">
        <v>-0.91941590048674959</v>
      </c>
    </row>
    <row r="24" spans="1:12" s="110" customFormat="1" ht="15" customHeight="1" x14ac:dyDescent="0.2">
      <c r="A24" s="120"/>
      <c r="B24" s="119"/>
      <c r="C24" s="258" t="s">
        <v>106</v>
      </c>
      <c r="E24" s="113">
        <v>50.668668122270745</v>
      </c>
      <c r="F24" s="115">
        <v>3713</v>
      </c>
      <c r="G24" s="114">
        <v>3859</v>
      </c>
      <c r="H24" s="114">
        <v>3902</v>
      </c>
      <c r="I24" s="114">
        <v>3888</v>
      </c>
      <c r="J24" s="140">
        <v>3847</v>
      </c>
      <c r="K24" s="114">
        <v>-134</v>
      </c>
      <c r="L24" s="116">
        <v>-3.4832336885885105</v>
      </c>
    </row>
    <row r="25" spans="1:12" s="110" customFormat="1" ht="15" customHeight="1" x14ac:dyDescent="0.2">
      <c r="A25" s="120"/>
      <c r="B25" s="119"/>
      <c r="C25" s="258" t="s">
        <v>107</v>
      </c>
      <c r="E25" s="113">
        <v>49.331331877729255</v>
      </c>
      <c r="F25" s="115">
        <v>3615</v>
      </c>
      <c r="G25" s="114">
        <v>3666</v>
      </c>
      <c r="H25" s="114">
        <v>3621</v>
      </c>
      <c r="I25" s="114">
        <v>3624</v>
      </c>
      <c r="J25" s="140">
        <v>3549</v>
      </c>
      <c r="K25" s="114">
        <v>66</v>
      </c>
      <c r="L25" s="116">
        <v>1.8596787827557058</v>
      </c>
    </row>
    <row r="26" spans="1:12" s="110" customFormat="1" ht="15" customHeight="1" x14ac:dyDescent="0.2">
      <c r="A26" s="120"/>
      <c r="C26" s="121" t="s">
        <v>187</v>
      </c>
      <c r="D26" s="110" t="s">
        <v>188</v>
      </c>
      <c r="E26" s="113">
        <v>1.1422429497923194</v>
      </c>
      <c r="F26" s="115">
        <v>627</v>
      </c>
      <c r="G26" s="114">
        <v>636</v>
      </c>
      <c r="H26" s="114">
        <v>677</v>
      </c>
      <c r="I26" s="114">
        <v>575</v>
      </c>
      <c r="J26" s="140">
        <v>549</v>
      </c>
      <c r="K26" s="114">
        <v>78</v>
      </c>
      <c r="L26" s="116">
        <v>14.207650273224044</v>
      </c>
    </row>
    <row r="27" spans="1:12" s="110" customFormat="1" ht="15" customHeight="1" x14ac:dyDescent="0.2">
      <c r="A27" s="120"/>
      <c r="B27" s="119"/>
      <c r="D27" s="259" t="s">
        <v>106</v>
      </c>
      <c r="E27" s="113">
        <v>43.700159489633172</v>
      </c>
      <c r="F27" s="115">
        <v>274</v>
      </c>
      <c r="G27" s="114">
        <v>291</v>
      </c>
      <c r="H27" s="114">
        <v>328</v>
      </c>
      <c r="I27" s="114">
        <v>267</v>
      </c>
      <c r="J27" s="140">
        <v>249</v>
      </c>
      <c r="K27" s="114">
        <v>25</v>
      </c>
      <c r="L27" s="116">
        <v>10.040160642570282</v>
      </c>
    </row>
    <row r="28" spans="1:12" s="110" customFormat="1" ht="15" customHeight="1" x14ac:dyDescent="0.2">
      <c r="A28" s="120"/>
      <c r="B28" s="119"/>
      <c r="D28" s="259" t="s">
        <v>107</v>
      </c>
      <c r="E28" s="113">
        <v>56.299840510366828</v>
      </c>
      <c r="F28" s="115">
        <v>353</v>
      </c>
      <c r="G28" s="114">
        <v>345</v>
      </c>
      <c r="H28" s="114">
        <v>349</v>
      </c>
      <c r="I28" s="114">
        <v>308</v>
      </c>
      <c r="J28" s="140">
        <v>300</v>
      </c>
      <c r="K28" s="114">
        <v>53</v>
      </c>
      <c r="L28" s="116">
        <v>17.666666666666668</v>
      </c>
    </row>
    <row r="29" spans="1:12" s="110" customFormat="1" ht="24" customHeight="1" x14ac:dyDescent="0.2">
      <c r="A29" s="606" t="s">
        <v>189</v>
      </c>
      <c r="B29" s="607"/>
      <c r="C29" s="607"/>
      <c r="D29" s="608"/>
      <c r="E29" s="113">
        <v>77.92756685855862</v>
      </c>
      <c r="F29" s="115">
        <v>42776</v>
      </c>
      <c r="G29" s="114">
        <v>44174</v>
      </c>
      <c r="H29" s="114">
        <v>44125</v>
      </c>
      <c r="I29" s="114">
        <v>45017</v>
      </c>
      <c r="J29" s="140">
        <v>44405</v>
      </c>
      <c r="K29" s="114">
        <v>-1629</v>
      </c>
      <c r="L29" s="116">
        <v>-3.6685057988965206</v>
      </c>
    </row>
    <row r="30" spans="1:12" s="110" customFormat="1" ht="15" customHeight="1" x14ac:dyDescent="0.2">
      <c r="A30" s="120"/>
      <c r="B30" s="119"/>
      <c r="C30" s="258" t="s">
        <v>106</v>
      </c>
      <c r="E30" s="113">
        <v>41.997849261268001</v>
      </c>
      <c r="F30" s="115">
        <v>17965</v>
      </c>
      <c r="G30" s="114">
        <v>18488</v>
      </c>
      <c r="H30" s="114">
        <v>18443</v>
      </c>
      <c r="I30" s="114">
        <v>18736</v>
      </c>
      <c r="J30" s="140">
        <v>18389</v>
      </c>
      <c r="K30" s="114">
        <v>-424</v>
      </c>
      <c r="L30" s="116">
        <v>-2.3057262493882211</v>
      </c>
    </row>
    <row r="31" spans="1:12" s="110" customFormat="1" ht="15" customHeight="1" x14ac:dyDescent="0.2">
      <c r="A31" s="120"/>
      <c r="B31" s="119"/>
      <c r="C31" s="258" t="s">
        <v>107</v>
      </c>
      <c r="E31" s="113">
        <v>58.002150738731999</v>
      </c>
      <c r="F31" s="115">
        <v>24811</v>
      </c>
      <c r="G31" s="114">
        <v>25686</v>
      </c>
      <c r="H31" s="114">
        <v>25682</v>
      </c>
      <c r="I31" s="114">
        <v>26281</v>
      </c>
      <c r="J31" s="140">
        <v>26016</v>
      </c>
      <c r="K31" s="114">
        <v>-1205</v>
      </c>
      <c r="L31" s="116">
        <v>-4.6317650676506767</v>
      </c>
    </row>
    <row r="32" spans="1:12" s="110" customFormat="1" ht="15" customHeight="1" x14ac:dyDescent="0.2">
      <c r="A32" s="120"/>
      <c r="B32" s="119" t="s">
        <v>117</v>
      </c>
      <c r="C32" s="258"/>
      <c r="E32" s="113">
        <v>21.848356773300299</v>
      </c>
      <c r="F32" s="114">
        <v>11993</v>
      </c>
      <c r="G32" s="114">
        <v>12515</v>
      </c>
      <c r="H32" s="114">
        <v>12583</v>
      </c>
      <c r="I32" s="114">
        <v>12714</v>
      </c>
      <c r="J32" s="140">
        <v>12382</v>
      </c>
      <c r="K32" s="114">
        <v>-389</v>
      </c>
      <c r="L32" s="116">
        <v>-3.1416572443870132</v>
      </c>
    </row>
    <row r="33" spans="1:12" s="110" customFormat="1" ht="15" customHeight="1" x14ac:dyDescent="0.2">
      <c r="A33" s="120"/>
      <c r="B33" s="119"/>
      <c r="C33" s="258" t="s">
        <v>106</v>
      </c>
      <c r="E33" s="113">
        <v>44.19244559326274</v>
      </c>
      <c r="F33" s="114">
        <v>5300</v>
      </c>
      <c r="G33" s="114">
        <v>5599</v>
      </c>
      <c r="H33" s="114">
        <v>5641</v>
      </c>
      <c r="I33" s="114">
        <v>5677</v>
      </c>
      <c r="J33" s="140">
        <v>5493</v>
      </c>
      <c r="K33" s="114">
        <v>-193</v>
      </c>
      <c r="L33" s="116">
        <v>-3.5135627161842344</v>
      </c>
    </row>
    <row r="34" spans="1:12" s="110" customFormat="1" ht="15" customHeight="1" x14ac:dyDescent="0.2">
      <c r="A34" s="120"/>
      <c r="B34" s="119"/>
      <c r="C34" s="258" t="s">
        <v>107</v>
      </c>
      <c r="E34" s="113">
        <v>55.80755440673726</v>
      </c>
      <c r="F34" s="114">
        <v>6693</v>
      </c>
      <c r="G34" s="114">
        <v>6916</v>
      </c>
      <c r="H34" s="114">
        <v>6942</v>
      </c>
      <c r="I34" s="114">
        <v>7037</v>
      </c>
      <c r="J34" s="140">
        <v>6889</v>
      </c>
      <c r="K34" s="114">
        <v>-196</v>
      </c>
      <c r="L34" s="116">
        <v>-2.8451154013644939</v>
      </c>
    </row>
    <row r="35" spans="1:12" s="110" customFormat="1" ht="24" customHeight="1" x14ac:dyDescent="0.2">
      <c r="A35" s="606" t="s">
        <v>192</v>
      </c>
      <c r="B35" s="607"/>
      <c r="C35" s="607"/>
      <c r="D35" s="608"/>
      <c r="E35" s="113">
        <v>21.312759600670407</v>
      </c>
      <c r="F35" s="114">
        <v>11699</v>
      </c>
      <c r="G35" s="114">
        <v>12097</v>
      </c>
      <c r="H35" s="114">
        <v>12148</v>
      </c>
      <c r="I35" s="114">
        <v>12685</v>
      </c>
      <c r="J35" s="114">
        <v>12137</v>
      </c>
      <c r="K35" s="318">
        <v>-438</v>
      </c>
      <c r="L35" s="319">
        <v>-3.6087995386009721</v>
      </c>
    </row>
    <row r="36" spans="1:12" s="110" customFormat="1" ht="15" customHeight="1" x14ac:dyDescent="0.2">
      <c r="A36" s="120"/>
      <c r="B36" s="119"/>
      <c r="C36" s="258" t="s">
        <v>106</v>
      </c>
      <c r="E36" s="113">
        <v>43.140439353790924</v>
      </c>
      <c r="F36" s="114">
        <v>5047</v>
      </c>
      <c r="G36" s="114">
        <v>5219</v>
      </c>
      <c r="H36" s="114">
        <v>5260</v>
      </c>
      <c r="I36" s="114">
        <v>5530</v>
      </c>
      <c r="J36" s="114">
        <v>5241</v>
      </c>
      <c r="K36" s="318">
        <v>-194</v>
      </c>
      <c r="L36" s="116">
        <v>-3.7015836672390767</v>
      </c>
    </row>
    <row r="37" spans="1:12" s="110" customFormat="1" ht="15" customHeight="1" x14ac:dyDescent="0.2">
      <c r="A37" s="120"/>
      <c r="B37" s="119"/>
      <c r="C37" s="258" t="s">
        <v>107</v>
      </c>
      <c r="E37" s="113">
        <v>56.859560646209076</v>
      </c>
      <c r="F37" s="114">
        <v>6652</v>
      </c>
      <c r="G37" s="114">
        <v>6878</v>
      </c>
      <c r="H37" s="114">
        <v>6888</v>
      </c>
      <c r="I37" s="114">
        <v>7155</v>
      </c>
      <c r="J37" s="140">
        <v>6896</v>
      </c>
      <c r="K37" s="114">
        <v>-244</v>
      </c>
      <c r="L37" s="116">
        <v>-3.5382830626450117</v>
      </c>
    </row>
    <row r="38" spans="1:12" s="110" customFormat="1" ht="15" customHeight="1" x14ac:dyDescent="0.2">
      <c r="A38" s="120"/>
      <c r="B38" s="119" t="s">
        <v>328</v>
      </c>
      <c r="C38" s="258"/>
      <c r="E38" s="113">
        <v>51.162282299788679</v>
      </c>
      <c r="F38" s="114">
        <v>28084</v>
      </c>
      <c r="G38" s="114">
        <v>28979</v>
      </c>
      <c r="H38" s="114">
        <v>29028</v>
      </c>
      <c r="I38" s="114">
        <v>29307</v>
      </c>
      <c r="J38" s="140">
        <v>29060</v>
      </c>
      <c r="K38" s="114">
        <v>-976</v>
      </c>
      <c r="L38" s="116">
        <v>-3.3585684790089472</v>
      </c>
    </row>
    <row r="39" spans="1:12" s="110" customFormat="1" ht="15" customHeight="1" x14ac:dyDescent="0.2">
      <c r="A39" s="120"/>
      <c r="B39" s="119"/>
      <c r="C39" s="258" t="s">
        <v>106</v>
      </c>
      <c r="E39" s="113">
        <v>42.148554336989029</v>
      </c>
      <c r="F39" s="115">
        <v>11837</v>
      </c>
      <c r="G39" s="114">
        <v>12290</v>
      </c>
      <c r="H39" s="114">
        <v>12284</v>
      </c>
      <c r="I39" s="114">
        <v>12280</v>
      </c>
      <c r="J39" s="140">
        <v>12148</v>
      </c>
      <c r="K39" s="114">
        <v>-311</v>
      </c>
      <c r="L39" s="116">
        <v>-2.5600921962462957</v>
      </c>
    </row>
    <row r="40" spans="1:12" s="110" customFormat="1" ht="15" customHeight="1" x14ac:dyDescent="0.2">
      <c r="A40" s="120"/>
      <c r="B40" s="119"/>
      <c r="C40" s="258" t="s">
        <v>107</v>
      </c>
      <c r="E40" s="113">
        <v>57.851445663010971</v>
      </c>
      <c r="F40" s="115">
        <v>16247</v>
      </c>
      <c r="G40" s="114">
        <v>16689</v>
      </c>
      <c r="H40" s="114">
        <v>16744</v>
      </c>
      <c r="I40" s="114">
        <v>17027</v>
      </c>
      <c r="J40" s="140">
        <v>16912</v>
      </c>
      <c r="K40" s="114">
        <v>-665</v>
      </c>
      <c r="L40" s="116">
        <v>-3.9321192052980134</v>
      </c>
    </row>
    <row r="41" spans="1:12" s="110" customFormat="1" ht="15" customHeight="1" x14ac:dyDescent="0.2">
      <c r="A41" s="120"/>
      <c r="B41" s="320" t="s">
        <v>517</v>
      </c>
      <c r="C41" s="258"/>
      <c r="E41" s="113">
        <v>8.2634992348611824</v>
      </c>
      <c r="F41" s="115">
        <v>4536</v>
      </c>
      <c r="G41" s="114">
        <v>4694</v>
      </c>
      <c r="H41" s="114">
        <v>4626</v>
      </c>
      <c r="I41" s="114">
        <v>4627</v>
      </c>
      <c r="J41" s="140">
        <v>4476</v>
      </c>
      <c r="K41" s="114">
        <v>60</v>
      </c>
      <c r="L41" s="116">
        <v>1.3404825737265416</v>
      </c>
    </row>
    <row r="42" spans="1:12" s="110" customFormat="1" ht="15" customHeight="1" x14ac:dyDescent="0.2">
      <c r="A42" s="120"/>
      <c r="B42" s="119"/>
      <c r="C42" s="268" t="s">
        <v>106</v>
      </c>
      <c r="D42" s="182"/>
      <c r="E42" s="113">
        <v>45.282186948853614</v>
      </c>
      <c r="F42" s="115">
        <v>2054</v>
      </c>
      <c r="G42" s="114">
        <v>2122</v>
      </c>
      <c r="H42" s="114">
        <v>2102</v>
      </c>
      <c r="I42" s="114">
        <v>2101</v>
      </c>
      <c r="J42" s="140">
        <v>2021</v>
      </c>
      <c r="K42" s="114">
        <v>33</v>
      </c>
      <c r="L42" s="116">
        <v>1.6328550222662048</v>
      </c>
    </row>
    <row r="43" spans="1:12" s="110" customFormat="1" ht="15" customHeight="1" x14ac:dyDescent="0.2">
      <c r="A43" s="120"/>
      <c r="B43" s="119"/>
      <c r="C43" s="268" t="s">
        <v>107</v>
      </c>
      <c r="D43" s="182"/>
      <c r="E43" s="113">
        <v>54.717813051146386</v>
      </c>
      <c r="F43" s="115">
        <v>2482</v>
      </c>
      <c r="G43" s="114">
        <v>2572</v>
      </c>
      <c r="H43" s="114">
        <v>2524</v>
      </c>
      <c r="I43" s="114">
        <v>2526</v>
      </c>
      <c r="J43" s="140">
        <v>2455</v>
      </c>
      <c r="K43" s="114">
        <v>27</v>
      </c>
      <c r="L43" s="116">
        <v>1.0997963340122199</v>
      </c>
    </row>
    <row r="44" spans="1:12" s="110" customFormat="1" ht="15" customHeight="1" x14ac:dyDescent="0.2">
      <c r="A44" s="120"/>
      <c r="B44" s="119" t="s">
        <v>205</v>
      </c>
      <c r="C44" s="268"/>
      <c r="D44" s="182"/>
      <c r="E44" s="113">
        <v>19.261458864679735</v>
      </c>
      <c r="F44" s="115">
        <v>10573</v>
      </c>
      <c r="G44" s="114">
        <v>11028</v>
      </c>
      <c r="H44" s="114">
        <v>11021</v>
      </c>
      <c r="I44" s="114">
        <v>11233</v>
      </c>
      <c r="J44" s="140">
        <v>11238</v>
      </c>
      <c r="K44" s="114">
        <v>-665</v>
      </c>
      <c r="L44" s="116">
        <v>-5.9174230290087202</v>
      </c>
    </row>
    <row r="45" spans="1:12" s="110" customFormat="1" ht="15" customHeight="1" x14ac:dyDescent="0.2">
      <c r="A45" s="120"/>
      <c r="B45" s="119"/>
      <c r="C45" s="268" t="s">
        <v>106</v>
      </c>
      <c r="D45" s="182"/>
      <c r="E45" s="113">
        <v>41.293861723257351</v>
      </c>
      <c r="F45" s="115">
        <v>4366</v>
      </c>
      <c r="G45" s="114">
        <v>4491</v>
      </c>
      <c r="H45" s="114">
        <v>4473</v>
      </c>
      <c r="I45" s="114">
        <v>4536</v>
      </c>
      <c r="J45" s="140">
        <v>4510</v>
      </c>
      <c r="K45" s="114">
        <v>-144</v>
      </c>
      <c r="L45" s="116">
        <v>-3.1929046563192904</v>
      </c>
    </row>
    <row r="46" spans="1:12" s="110" customFormat="1" ht="15" customHeight="1" x14ac:dyDescent="0.2">
      <c r="A46" s="123"/>
      <c r="B46" s="124"/>
      <c r="C46" s="260" t="s">
        <v>107</v>
      </c>
      <c r="D46" s="261"/>
      <c r="E46" s="125">
        <v>58.706138276742649</v>
      </c>
      <c r="F46" s="143">
        <v>6207</v>
      </c>
      <c r="G46" s="144">
        <v>6537</v>
      </c>
      <c r="H46" s="144">
        <v>6548</v>
      </c>
      <c r="I46" s="144">
        <v>6697</v>
      </c>
      <c r="J46" s="145">
        <v>6728</v>
      </c>
      <c r="K46" s="144">
        <v>-521</v>
      </c>
      <c r="L46" s="146">
        <v>-7.743757431629013</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4"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21"/>
      <c r="B53" s="621"/>
      <c r="C53" s="621"/>
      <c r="D53" s="621"/>
      <c r="E53" s="621"/>
      <c r="F53" s="621"/>
      <c r="G53" s="621"/>
      <c r="H53" s="621"/>
      <c r="I53" s="621"/>
      <c r="J53" s="621"/>
      <c r="K53" s="621"/>
      <c r="L53" s="621"/>
    </row>
    <row r="54" spans="1:12" ht="21" customHeight="1" x14ac:dyDescent="0.2">
      <c r="A54" s="604"/>
      <c r="B54" s="604"/>
      <c r="C54" s="604"/>
      <c r="D54" s="604"/>
      <c r="E54" s="604"/>
      <c r="F54" s="604"/>
      <c r="G54" s="604"/>
      <c r="H54" s="604"/>
      <c r="I54" s="604"/>
      <c r="J54" s="604"/>
      <c r="K54" s="604"/>
      <c r="L54" s="604"/>
    </row>
    <row r="55" spans="1:12" ht="12.75" customHeight="1" x14ac:dyDescent="0.2"/>
  </sheetData>
  <mergeCells count="21">
    <mergeCell ref="A35:D35"/>
    <mergeCell ref="A51:L51"/>
    <mergeCell ref="A52:L52"/>
    <mergeCell ref="A53:L53"/>
    <mergeCell ref="A54:L54"/>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54892</v>
      </c>
      <c r="E11" s="114">
        <v>56798</v>
      </c>
      <c r="F11" s="114">
        <v>56823</v>
      </c>
      <c r="G11" s="114">
        <v>57852</v>
      </c>
      <c r="H11" s="140">
        <v>56911</v>
      </c>
      <c r="I11" s="115">
        <v>-2019</v>
      </c>
      <c r="J11" s="116">
        <v>-3.5476445678339865</v>
      </c>
    </row>
    <row r="12" spans="1:15" s="110" customFormat="1" ht="24.95" customHeight="1" x14ac:dyDescent="0.2">
      <c r="A12" s="193" t="s">
        <v>132</v>
      </c>
      <c r="B12" s="194" t="s">
        <v>133</v>
      </c>
      <c r="C12" s="113">
        <v>0.70137724987247685</v>
      </c>
      <c r="D12" s="115">
        <v>385</v>
      </c>
      <c r="E12" s="114">
        <v>388</v>
      </c>
      <c r="F12" s="114">
        <v>393</v>
      </c>
      <c r="G12" s="114">
        <v>403</v>
      </c>
      <c r="H12" s="140">
        <v>360</v>
      </c>
      <c r="I12" s="115">
        <v>25</v>
      </c>
      <c r="J12" s="116">
        <v>6.9444444444444446</v>
      </c>
    </row>
    <row r="13" spans="1:15" s="110" customFormat="1" ht="24.95" customHeight="1" x14ac:dyDescent="0.2">
      <c r="A13" s="193" t="s">
        <v>134</v>
      </c>
      <c r="B13" s="199" t="s">
        <v>214</v>
      </c>
      <c r="C13" s="113">
        <v>0.55928004080740368</v>
      </c>
      <c r="D13" s="115">
        <v>307</v>
      </c>
      <c r="E13" s="114">
        <v>320</v>
      </c>
      <c r="F13" s="114">
        <v>323</v>
      </c>
      <c r="G13" s="114">
        <v>318</v>
      </c>
      <c r="H13" s="140">
        <v>327</v>
      </c>
      <c r="I13" s="115">
        <v>-20</v>
      </c>
      <c r="J13" s="116">
        <v>-6.1162079510703364</v>
      </c>
    </row>
    <row r="14" spans="1:15" s="287" customFormat="1" ht="24.95" customHeight="1" x14ac:dyDescent="0.2">
      <c r="A14" s="193" t="s">
        <v>215</v>
      </c>
      <c r="B14" s="199" t="s">
        <v>137</v>
      </c>
      <c r="C14" s="113">
        <v>11.314945711579101</v>
      </c>
      <c r="D14" s="115">
        <v>6211</v>
      </c>
      <c r="E14" s="114">
        <v>6438</v>
      </c>
      <c r="F14" s="114">
        <v>6499</v>
      </c>
      <c r="G14" s="114">
        <v>6700</v>
      </c>
      <c r="H14" s="140">
        <v>6679</v>
      </c>
      <c r="I14" s="115">
        <v>-468</v>
      </c>
      <c r="J14" s="116">
        <v>-7.0070369815840694</v>
      </c>
      <c r="K14" s="110"/>
      <c r="L14" s="110"/>
      <c r="M14" s="110"/>
      <c r="N14" s="110"/>
      <c r="O14" s="110"/>
    </row>
    <row r="15" spans="1:15" s="110" customFormat="1" ht="24.95" customHeight="1" x14ac:dyDescent="0.2">
      <c r="A15" s="193" t="s">
        <v>216</v>
      </c>
      <c r="B15" s="199" t="s">
        <v>217</v>
      </c>
      <c r="C15" s="113">
        <v>4.6928514173285727</v>
      </c>
      <c r="D15" s="115">
        <v>2576</v>
      </c>
      <c r="E15" s="114">
        <v>2641</v>
      </c>
      <c r="F15" s="114">
        <v>2618</v>
      </c>
      <c r="G15" s="114">
        <v>2642</v>
      </c>
      <c r="H15" s="140">
        <v>2582</v>
      </c>
      <c r="I15" s="115">
        <v>-6</v>
      </c>
      <c r="J15" s="116">
        <v>-0.23237800154918667</v>
      </c>
    </row>
    <row r="16" spans="1:15" s="287" customFormat="1" ht="24.95" customHeight="1" x14ac:dyDescent="0.2">
      <c r="A16" s="193" t="s">
        <v>218</v>
      </c>
      <c r="B16" s="199" t="s">
        <v>141</v>
      </c>
      <c r="C16" s="113">
        <v>5.2211615535961524</v>
      </c>
      <c r="D16" s="115">
        <v>2866</v>
      </c>
      <c r="E16" s="114">
        <v>2980</v>
      </c>
      <c r="F16" s="114">
        <v>3072</v>
      </c>
      <c r="G16" s="114">
        <v>3205</v>
      </c>
      <c r="H16" s="140">
        <v>3240</v>
      </c>
      <c r="I16" s="115">
        <v>-374</v>
      </c>
      <c r="J16" s="116">
        <v>-11.543209876543211</v>
      </c>
      <c r="K16" s="110"/>
      <c r="L16" s="110"/>
      <c r="M16" s="110"/>
      <c r="N16" s="110"/>
      <c r="O16" s="110"/>
    </row>
    <row r="17" spans="1:15" s="110" customFormat="1" ht="24.95" customHeight="1" x14ac:dyDescent="0.2">
      <c r="A17" s="193" t="s">
        <v>142</v>
      </c>
      <c r="B17" s="199" t="s">
        <v>220</v>
      </c>
      <c r="C17" s="113">
        <v>1.4009327406543759</v>
      </c>
      <c r="D17" s="115">
        <v>769</v>
      </c>
      <c r="E17" s="114">
        <v>817</v>
      </c>
      <c r="F17" s="114">
        <v>809</v>
      </c>
      <c r="G17" s="114">
        <v>853</v>
      </c>
      <c r="H17" s="140">
        <v>857</v>
      </c>
      <c r="I17" s="115">
        <v>-88</v>
      </c>
      <c r="J17" s="116">
        <v>-10.268378063010502</v>
      </c>
    </row>
    <row r="18" spans="1:15" s="287" customFormat="1" ht="24.95" customHeight="1" x14ac:dyDescent="0.2">
      <c r="A18" s="201" t="s">
        <v>144</v>
      </c>
      <c r="B18" s="202" t="s">
        <v>145</v>
      </c>
      <c r="C18" s="113">
        <v>4.2501639583181516</v>
      </c>
      <c r="D18" s="115">
        <v>2333</v>
      </c>
      <c r="E18" s="114">
        <v>2294</v>
      </c>
      <c r="F18" s="114">
        <v>2310</v>
      </c>
      <c r="G18" s="114">
        <v>2335</v>
      </c>
      <c r="H18" s="140">
        <v>2326</v>
      </c>
      <c r="I18" s="115">
        <v>7</v>
      </c>
      <c r="J18" s="116">
        <v>0.30094582975064488</v>
      </c>
      <c r="K18" s="110"/>
      <c r="L18" s="110"/>
      <c r="M18" s="110"/>
      <c r="N18" s="110"/>
      <c r="O18" s="110"/>
    </row>
    <row r="19" spans="1:15" s="110" customFormat="1" ht="24.95" customHeight="1" x14ac:dyDescent="0.2">
      <c r="A19" s="193" t="s">
        <v>146</v>
      </c>
      <c r="B19" s="199" t="s">
        <v>147</v>
      </c>
      <c r="C19" s="113">
        <v>14.717991692778547</v>
      </c>
      <c r="D19" s="115">
        <v>8079</v>
      </c>
      <c r="E19" s="114">
        <v>8291</v>
      </c>
      <c r="F19" s="114">
        <v>8262</v>
      </c>
      <c r="G19" s="114">
        <v>8281</v>
      </c>
      <c r="H19" s="140">
        <v>8276</v>
      </c>
      <c r="I19" s="115">
        <v>-197</v>
      </c>
      <c r="J19" s="116">
        <v>-2.3803769937167716</v>
      </c>
    </row>
    <row r="20" spans="1:15" s="287" customFormat="1" ht="24.95" customHeight="1" x14ac:dyDescent="0.2">
      <c r="A20" s="193" t="s">
        <v>148</v>
      </c>
      <c r="B20" s="199" t="s">
        <v>149</v>
      </c>
      <c r="C20" s="113">
        <v>5.6328791080667493</v>
      </c>
      <c r="D20" s="115">
        <v>3092</v>
      </c>
      <c r="E20" s="114">
        <v>3270</v>
      </c>
      <c r="F20" s="114">
        <v>3275</v>
      </c>
      <c r="G20" s="114">
        <v>3398</v>
      </c>
      <c r="H20" s="140">
        <v>3337</v>
      </c>
      <c r="I20" s="115">
        <v>-245</v>
      </c>
      <c r="J20" s="116">
        <v>-7.3419238837278993</v>
      </c>
      <c r="K20" s="110"/>
      <c r="L20" s="110"/>
      <c r="M20" s="110"/>
      <c r="N20" s="110"/>
      <c r="O20" s="110"/>
    </row>
    <row r="21" spans="1:15" s="110" customFormat="1" ht="24.95" customHeight="1" x14ac:dyDescent="0.2">
      <c r="A21" s="201" t="s">
        <v>150</v>
      </c>
      <c r="B21" s="202" t="s">
        <v>151</v>
      </c>
      <c r="C21" s="113">
        <v>10.138089339065802</v>
      </c>
      <c r="D21" s="115">
        <v>5565</v>
      </c>
      <c r="E21" s="114">
        <v>6058</v>
      </c>
      <c r="F21" s="114">
        <v>6121</v>
      </c>
      <c r="G21" s="114">
        <v>6247</v>
      </c>
      <c r="H21" s="140">
        <v>5936</v>
      </c>
      <c r="I21" s="115">
        <v>-371</v>
      </c>
      <c r="J21" s="116">
        <v>-6.25</v>
      </c>
    </row>
    <row r="22" spans="1:15" s="110" customFormat="1" ht="24.95" customHeight="1" x14ac:dyDescent="0.2">
      <c r="A22" s="201" t="s">
        <v>152</v>
      </c>
      <c r="B22" s="199" t="s">
        <v>153</v>
      </c>
      <c r="C22" s="113">
        <v>1.4209720906507324</v>
      </c>
      <c r="D22" s="115">
        <v>780</v>
      </c>
      <c r="E22" s="114">
        <v>785</v>
      </c>
      <c r="F22" s="114">
        <v>773</v>
      </c>
      <c r="G22" s="114">
        <v>818</v>
      </c>
      <c r="H22" s="140">
        <v>799</v>
      </c>
      <c r="I22" s="115">
        <v>-19</v>
      </c>
      <c r="J22" s="116">
        <v>-2.3779724655819776</v>
      </c>
    </row>
    <row r="23" spans="1:15" s="110" customFormat="1" ht="24.95" customHeight="1" x14ac:dyDescent="0.2">
      <c r="A23" s="193" t="s">
        <v>154</v>
      </c>
      <c r="B23" s="199" t="s">
        <v>155</v>
      </c>
      <c r="C23" s="113">
        <v>0.85076149529986156</v>
      </c>
      <c r="D23" s="115">
        <v>467</v>
      </c>
      <c r="E23" s="114">
        <v>455</v>
      </c>
      <c r="F23" s="114">
        <v>449</v>
      </c>
      <c r="G23" s="114">
        <v>445</v>
      </c>
      <c r="H23" s="140">
        <v>455</v>
      </c>
      <c r="I23" s="115">
        <v>12</v>
      </c>
      <c r="J23" s="116">
        <v>2.6373626373626373</v>
      </c>
    </row>
    <row r="24" spans="1:15" s="110" customFormat="1" ht="24.95" customHeight="1" x14ac:dyDescent="0.2">
      <c r="A24" s="193" t="s">
        <v>156</v>
      </c>
      <c r="B24" s="199" t="s">
        <v>221</v>
      </c>
      <c r="C24" s="113">
        <v>14.759892151861838</v>
      </c>
      <c r="D24" s="115">
        <v>8102</v>
      </c>
      <c r="E24" s="114">
        <v>8235</v>
      </c>
      <c r="F24" s="114">
        <v>8291</v>
      </c>
      <c r="G24" s="114">
        <v>8551</v>
      </c>
      <c r="H24" s="140">
        <v>8337</v>
      </c>
      <c r="I24" s="115">
        <v>-235</v>
      </c>
      <c r="J24" s="116">
        <v>-2.8187597457118869</v>
      </c>
    </row>
    <row r="25" spans="1:15" s="110" customFormat="1" ht="24.95" customHeight="1" x14ac:dyDescent="0.2">
      <c r="A25" s="193" t="s">
        <v>222</v>
      </c>
      <c r="B25" s="204" t="s">
        <v>159</v>
      </c>
      <c r="C25" s="113">
        <v>13.448225606645778</v>
      </c>
      <c r="D25" s="115">
        <v>7382</v>
      </c>
      <c r="E25" s="114">
        <v>7637</v>
      </c>
      <c r="F25" s="114">
        <v>7697</v>
      </c>
      <c r="G25" s="114">
        <v>7625</v>
      </c>
      <c r="H25" s="140">
        <v>7587</v>
      </c>
      <c r="I25" s="115">
        <v>-205</v>
      </c>
      <c r="J25" s="116">
        <v>-2.701990246474232</v>
      </c>
    </row>
    <row r="26" spans="1:15" s="110" customFormat="1" ht="24.95" customHeight="1" x14ac:dyDescent="0.2">
      <c r="A26" s="201">
        <v>782.78300000000002</v>
      </c>
      <c r="B26" s="203" t="s">
        <v>160</v>
      </c>
      <c r="C26" s="113">
        <v>0.40989579538001897</v>
      </c>
      <c r="D26" s="115">
        <v>225</v>
      </c>
      <c r="E26" s="114">
        <v>221</v>
      </c>
      <c r="F26" s="114">
        <v>213</v>
      </c>
      <c r="G26" s="114">
        <v>249</v>
      </c>
      <c r="H26" s="140">
        <v>207</v>
      </c>
      <c r="I26" s="115">
        <v>18</v>
      </c>
      <c r="J26" s="116">
        <v>8.695652173913043</v>
      </c>
    </row>
    <row r="27" spans="1:15" s="110" customFormat="1" ht="24.95" customHeight="1" x14ac:dyDescent="0.2">
      <c r="A27" s="193" t="s">
        <v>161</v>
      </c>
      <c r="B27" s="199" t="s">
        <v>162</v>
      </c>
      <c r="C27" s="113">
        <v>1.9583910223712016</v>
      </c>
      <c r="D27" s="115">
        <v>1075</v>
      </c>
      <c r="E27" s="114">
        <v>1060</v>
      </c>
      <c r="F27" s="114">
        <v>1028</v>
      </c>
      <c r="G27" s="114">
        <v>1083</v>
      </c>
      <c r="H27" s="140">
        <v>1050</v>
      </c>
      <c r="I27" s="115">
        <v>25</v>
      </c>
      <c r="J27" s="116">
        <v>2.3809523809523809</v>
      </c>
    </row>
    <row r="28" spans="1:15" s="110" customFormat="1" ht="24.95" customHeight="1" x14ac:dyDescent="0.2">
      <c r="A28" s="193" t="s">
        <v>163</v>
      </c>
      <c r="B28" s="199" t="s">
        <v>164</v>
      </c>
      <c r="C28" s="113">
        <v>1.7598192814982148</v>
      </c>
      <c r="D28" s="115">
        <v>966</v>
      </c>
      <c r="E28" s="114">
        <v>1046</v>
      </c>
      <c r="F28" s="114">
        <v>944</v>
      </c>
      <c r="G28" s="114">
        <v>1043</v>
      </c>
      <c r="H28" s="140">
        <v>997</v>
      </c>
      <c r="I28" s="115">
        <v>-31</v>
      </c>
      <c r="J28" s="116">
        <v>-3.1093279839518555</v>
      </c>
    </row>
    <row r="29" spans="1:15" s="110" customFormat="1" ht="24.95" customHeight="1" x14ac:dyDescent="0.2">
      <c r="A29" s="193">
        <v>86</v>
      </c>
      <c r="B29" s="199" t="s">
        <v>165</v>
      </c>
      <c r="C29" s="113">
        <v>4.8367703854842237</v>
      </c>
      <c r="D29" s="115">
        <v>2655</v>
      </c>
      <c r="E29" s="114">
        <v>2673</v>
      </c>
      <c r="F29" s="114">
        <v>2666</v>
      </c>
      <c r="G29" s="114">
        <v>2671</v>
      </c>
      <c r="H29" s="140">
        <v>2661</v>
      </c>
      <c r="I29" s="115">
        <v>-6</v>
      </c>
      <c r="J29" s="116">
        <v>-0.22547914317925591</v>
      </c>
    </row>
    <row r="30" spans="1:15" s="110" customFormat="1" ht="24.95" customHeight="1" x14ac:dyDescent="0.2">
      <c r="A30" s="193">
        <v>87.88</v>
      </c>
      <c r="B30" s="204" t="s">
        <v>166</v>
      </c>
      <c r="C30" s="113">
        <v>3.1680390585149021</v>
      </c>
      <c r="D30" s="115">
        <v>1739</v>
      </c>
      <c r="E30" s="114">
        <v>1803</v>
      </c>
      <c r="F30" s="114">
        <v>1806</v>
      </c>
      <c r="G30" s="114">
        <v>1851</v>
      </c>
      <c r="H30" s="140">
        <v>1811</v>
      </c>
      <c r="I30" s="115">
        <v>-72</v>
      </c>
      <c r="J30" s="116">
        <v>-3.9757040309221425</v>
      </c>
    </row>
    <row r="31" spans="1:15" s="110" customFormat="1" ht="24.95" customHeight="1" x14ac:dyDescent="0.2">
      <c r="A31" s="193" t="s">
        <v>167</v>
      </c>
      <c r="B31" s="199" t="s">
        <v>168</v>
      </c>
      <c r="C31" s="113">
        <v>10.06339721635211</v>
      </c>
      <c r="D31" s="115">
        <v>5524</v>
      </c>
      <c r="E31" s="114">
        <v>5818</v>
      </c>
      <c r="F31" s="114">
        <v>5769</v>
      </c>
      <c r="G31" s="114">
        <v>5830</v>
      </c>
      <c r="H31" s="140">
        <v>5762</v>
      </c>
      <c r="I31" s="115">
        <v>-238</v>
      </c>
      <c r="J31" s="116">
        <v>-4.1305102395001736</v>
      </c>
    </row>
    <row r="32" spans="1:15" s="110" customFormat="1" ht="24.95" customHeight="1" x14ac:dyDescent="0.2">
      <c r="A32" s="193"/>
      <c r="B32" s="204" t="s">
        <v>169</v>
      </c>
      <c r="C32" s="113" t="s">
        <v>513</v>
      </c>
      <c r="D32" s="115" t="s">
        <v>513</v>
      </c>
      <c r="E32" s="114">
        <v>6</v>
      </c>
      <c r="F32" s="114">
        <v>4</v>
      </c>
      <c r="G32" s="114">
        <v>4</v>
      </c>
      <c r="H32" s="140">
        <v>4</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0.70137724987247685</v>
      </c>
      <c r="D34" s="115">
        <v>385</v>
      </c>
      <c r="E34" s="114">
        <v>388</v>
      </c>
      <c r="F34" s="114">
        <v>393</v>
      </c>
      <c r="G34" s="114">
        <v>403</v>
      </c>
      <c r="H34" s="140">
        <v>360</v>
      </c>
      <c r="I34" s="115">
        <v>25</v>
      </c>
      <c r="J34" s="116">
        <v>6.9444444444444446</v>
      </c>
    </row>
    <row r="35" spans="1:10" s="110" customFormat="1" ht="24.95" customHeight="1" x14ac:dyDescent="0.2">
      <c r="A35" s="292" t="s">
        <v>171</v>
      </c>
      <c r="B35" s="293" t="s">
        <v>172</v>
      </c>
      <c r="C35" s="113">
        <v>16.124389710704655</v>
      </c>
      <c r="D35" s="115">
        <v>8851</v>
      </c>
      <c r="E35" s="114">
        <v>9052</v>
      </c>
      <c r="F35" s="114">
        <v>9132</v>
      </c>
      <c r="G35" s="114">
        <v>9353</v>
      </c>
      <c r="H35" s="140">
        <v>9332</v>
      </c>
      <c r="I35" s="115">
        <v>-481</v>
      </c>
      <c r="J35" s="116">
        <v>-5.1543077582511785</v>
      </c>
    </row>
    <row r="36" spans="1:10" s="110" customFormat="1" ht="24.95" customHeight="1" x14ac:dyDescent="0.2">
      <c r="A36" s="294" t="s">
        <v>173</v>
      </c>
      <c r="B36" s="295" t="s">
        <v>174</v>
      </c>
      <c r="C36" s="125">
        <v>83.165124243969984</v>
      </c>
      <c r="D36" s="143">
        <v>45651</v>
      </c>
      <c r="E36" s="144">
        <v>47352</v>
      </c>
      <c r="F36" s="144">
        <v>47294</v>
      </c>
      <c r="G36" s="144">
        <v>48092</v>
      </c>
      <c r="H36" s="145">
        <v>47215</v>
      </c>
      <c r="I36" s="143">
        <v>-1564</v>
      </c>
      <c r="J36" s="146">
        <v>-3.3125066186593242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92" t="s">
        <v>97</v>
      </c>
      <c r="F8" s="592" t="s">
        <v>98</v>
      </c>
      <c r="G8" s="592" t="s">
        <v>99</v>
      </c>
      <c r="H8" s="592" t="s">
        <v>100</v>
      </c>
      <c r="I8" s="592" t="s">
        <v>101</v>
      </c>
      <c r="J8" s="590"/>
      <c r="K8" s="591"/>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54892</v>
      </c>
      <c r="F11" s="264">
        <v>56798</v>
      </c>
      <c r="G11" s="264">
        <v>56823</v>
      </c>
      <c r="H11" s="264">
        <v>57852</v>
      </c>
      <c r="I11" s="265">
        <v>56911</v>
      </c>
      <c r="J11" s="263">
        <v>-2019</v>
      </c>
      <c r="K11" s="266">
        <v>-3.5476445678339865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48.272972382132188</v>
      </c>
      <c r="E13" s="115">
        <v>26498</v>
      </c>
      <c r="F13" s="114">
        <v>27130</v>
      </c>
      <c r="G13" s="114">
        <v>27316</v>
      </c>
      <c r="H13" s="114">
        <v>27971</v>
      </c>
      <c r="I13" s="140">
        <v>27529</v>
      </c>
      <c r="J13" s="115">
        <v>-1031</v>
      </c>
      <c r="K13" s="116">
        <v>-3.7451414871589961</v>
      </c>
    </row>
    <row r="14" spans="1:15" ht="15.95" customHeight="1" x14ac:dyDescent="0.2">
      <c r="A14" s="306" t="s">
        <v>230</v>
      </c>
      <c r="B14" s="307"/>
      <c r="C14" s="308"/>
      <c r="D14" s="113">
        <v>40.676236974422501</v>
      </c>
      <c r="E14" s="115">
        <v>22328</v>
      </c>
      <c r="F14" s="114">
        <v>23282</v>
      </c>
      <c r="G14" s="114">
        <v>23245</v>
      </c>
      <c r="H14" s="114">
        <v>23446</v>
      </c>
      <c r="I14" s="140">
        <v>23102</v>
      </c>
      <c r="J14" s="115">
        <v>-774</v>
      </c>
      <c r="K14" s="116">
        <v>-3.3503592762531382</v>
      </c>
    </row>
    <row r="15" spans="1:15" ht="15.95" customHeight="1" x14ac:dyDescent="0.2">
      <c r="A15" s="306" t="s">
        <v>231</v>
      </c>
      <c r="B15" s="307"/>
      <c r="C15" s="308"/>
      <c r="D15" s="113">
        <v>5.5417911535378561</v>
      </c>
      <c r="E15" s="115">
        <v>3042</v>
      </c>
      <c r="F15" s="114">
        <v>3159</v>
      </c>
      <c r="G15" s="114">
        <v>3167</v>
      </c>
      <c r="H15" s="114">
        <v>3185</v>
      </c>
      <c r="I15" s="140">
        <v>3177</v>
      </c>
      <c r="J15" s="115">
        <v>-135</v>
      </c>
      <c r="K15" s="116">
        <v>-4.2492917847025495</v>
      </c>
    </row>
    <row r="16" spans="1:15" ht="15.95" customHeight="1" x14ac:dyDescent="0.2">
      <c r="A16" s="306" t="s">
        <v>232</v>
      </c>
      <c r="B16" s="307"/>
      <c r="C16" s="308"/>
      <c r="D16" s="113">
        <v>2.4083655177439334</v>
      </c>
      <c r="E16" s="115">
        <v>1322</v>
      </c>
      <c r="F16" s="114">
        <v>1417</v>
      </c>
      <c r="G16" s="114">
        <v>1289</v>
      </c>
      <c r="H16" s="114">
        <v>1383</v>
      </c>
      <c r="I16" s="140">
        <v>1302</v>
      </c>
      <c r="J16" s="115">
        <v>20</v>
      </c>
      <c r="K16" s="116">
        <v>1.5360983102918586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0.55563652262624785</v>
      </c>
      <c r="E18" s="115">
        <v>305</v>
      </c>
      <c r="F18" s="114">
        <v>295</v>
      </c>
      <c r="G18" s="114">
        <v>296</v>
      </c>
      <c r="H18" s="114">
        <v>282</v>
      </c>
      <c r="I18" s="140">
        <v>271</v>
      </c>
      <c r="J18" s="115">
        <v>34</v>
      </c>
      <c r="K18" s="116">
        <v>12.546125461254613</v>
      </c>
    </row>
    <row r="19" spans="1:11" ht="14.1" customHeight="1" x14ac:dyDescent="0.2">
      <c r="A19" s="306" t="s">
        <v>235</v>
      </c>
      <c r="B19" s="307" t="s">
        <v>236</v>
      </c>
      <c r="C19" s="308"/>
      <c r="D19" s="113">
        <v>0.35706478175326095</v>
      </c>
      <c r="E19" s="115">
        <v>196</v>
      </c>
      <c r="F19" s="114">
        <v>187</v>
      </c>
      <c r="G19" s="114">
        <v>189</v>
      </c>
      <c r="H19" s="114">
        <v>179</v>
      </c>
      <c r="I19" s="140">
        <v>169</v>
      </c>
      <c r="J19" s="115">
        <v>27</v>
      </c>
      <c r="K19" s="116">
        <v>15.976331360946746</v>
      </c>
    </row>
    <row r="20" spans="1:11" ht="14.1" customHeight="1" x14ac:dyDescent="0.2">
      <c r="A20" s="306">
        <v>12</v>
      </c>
      <c r="B20" s="307" t="s">
        <v>237</v>
      </c>
      <c r="C20" s="308"/>
      <c r="D20" s="113">
        <v>0.92909713619470957</v>
      </c>
      <c r="E20" s="115">
        <v>510</v>
      </c>
      <c r="F20" s="114">
        <v>515</v>
      </c>
      <c r="G20" s="114">
        <v>547</v>
      </c>
      <c r="H20" s="114">
        <v>579</v>
      </c>
      <c r="I20" s="140">
        <v>538</v>
      </c>
      <c r="J20" s="115">
        <v>-28</v>
      </c>
      <c r="K20" s="116">
        <v>-5.2044609665427508</v>
      </c>
    </row>
    <row r="21" spans="1:11" ht="14.1" customHeight="1" x14ac:dyDescent="0.2">
      <c r="A21" s="306">
        <v>21</v>
      </c>
      <c r="B21" s="307" t="s">
        <v>238</v>
      </c>
      <c r="C21" s="308"/>
      <c r="D21" s="113">
        <v>0.10019674998178241</v>
      </c>
      <c r="E21" s="115">
        <v>55</v>
      </c>
      <c r="F21" s="114">
        <v>59</v>
      </c>
      <c r="G21" s="114">
        <v>63</v>
      </c>
      <c r="H21" s="114">
        <v>68</v>
      </c>
      <c r="I21" s="140">
        <v>71</v>
      </c>
      <c r="J21" s="115">
        <v>-16</v>
      </c>
      <c r="K21" s="116">
        <v>-22.535211267605632</v>
      </c>
    </row>
    <row r="22" spans="1:11" ht="14.1" customHeight="1" x14ac:dyDescent="0.2">
      <c r="A22" s="306">
        <v>22</v>
      </c>
      <c r="B22" s="307" t="s">
        <v>239</v>
      </c>
      <c r="C22" s="308"/>
      <c r="D22" s="113">
        <v>1.0238286089047584</v>
      </c>
      <c r="E22" s="115">
        <v>562</v>
      </c>
      <c r="F22" s="114">
        <v>593</v>
      </c>
      <c r="G22" s="114">
        <v>581</v>
      </c>
      <c r="H22" s="114">
        <v>606</v>
      </c>
      <c r="I22" s="140">
        <v>605</v>
      </c>
      <c r="J22" s="115">
        <v>-43</v>
      </c>
      <c r="K22" s="116">
        <v>-7.1074380165289259</v>
      </c>
    </row>
    <row r="23" spans="1:11" ht="14.1" customHeight="1" x14ac:dyDescent="0.2">
      <c r="A23" s="306">
        <v>23</v>
      </c>
      <c r="B23" s="307" t="s">
        <v>240</v>
      </c>
      <c r="C23" s="308"/>
      <c r="D23" s="113">
        <v>0.6649420680609196</v>
      </c>
      <c r="E23" s="115">
        <v>365</v>
      </c>
      <c r="F23" s="114">
        <v>385</v>
      </c>
      <c r="G23" s="114">
        <v>384</v>
      </c>
      <c r="H23" s="114">
        <v>405</v>
      </c>
      <c r="I23" s="140">
        <v>404</v>
      </c>
      <c r="J23" s="115">
        <v>-39</v>
      </c>
      <c r="K23" s="116">
        <v>-9.653465346534654</v>
      </c>
    </row>
    <row r="24" spans="1:11" ht="14.1" customHeight="1" x14ac:dyDescent="0.2">
      <c r="A24" s="306">
        <v>24</v>
      </c>
      <c r="B24" s="307" t="s">
        <v>241</v>
      </c>
      <c r="C24" s="308"/>
      <c r="D24" s="113">
        <v>1.4464767179188225</v>
      </c>
      <c r="E24" s="115">
        <v>794</v>
      </c>
      <c r="F24" s="114">
        <v>824</v>
      </c>
      <c r="G24" s="114">
        <v>866</v>
      </c>
      <c r="H24" s="114">
        <v>931</v>
      </c>
      <c r="I24" s="140">
        <v>970</v>
      </c>
      <c r="J24" s="115">
        <v>-176</v>
      </c>
      <c r="K24" s="116">
        <v>-18.144329896907216</v>
      </c>
    </row>
    <row r="25" spans="1:11" ht="14.1" customHeight="1" x14ac:dyDescent="0.2">
      <c r="A25" s="306">
        <v>25</v>
      </c>
      <c r="B25" s="307" t="s">
        <v>242</v>
      </c>
      <c r="C25" s="308"/>
      <c r="D25" s="113">
        <v>2.0749836041681848</v>
      </c>
      <c r="E25" s="115">
        <v>1139</v>
      </c>
      <c r="F25" s="114">
        <v>1195</v>
      </c>
      <c r="G25" s="114">
        <v>1208</v>
      </c>
      <c r="H25" s="114">
        <v>1236</v>
      </c>
      <c r="I25" s="140">
        <v>1207</v>
      </c>
      <c r="J25" s="115">
        <v>-68</v>
      </c>
      <c r="K25" s="116">
        <v>-5.6338028169014081</v>
      </c>
    </row>
    <row r="26" spans="1:11" ht="14.1" customHeight="1" x14ac:dyDescent="0.2">
      <c r="A26" s="306">
        <v>26</v>
      </c>
      <c r="B26" s="307" t="s">
        <v>243</v>
      </c>
      <c r="C26" s="308"/>
      <c r="D26" s="113">
        <v>0.94367120891933254</v>
      </c>
      <c r="E26" s="115">
        <v>518</v>
      </c>
      <c r="F26" s="114">
        <v>524</v>
      </c>
      <c r="G26" s="114">
        <v>529</v>
      </c>
      <c r="H26" s="114">
        <v>531</v>
      </c>
      <c r="I26" s="140">
        <v>534</v>
      </c>
      <c r="J26" s="115">
        <v>-16</v>
      </c>
      <c r="K26" s="116">
        <v>-2.9962546816479403</v>
      </c>
    </row>
    <row r="27" spans="1:11" ht="14.1" customHeight="1" x14ac:dyDescent="0.2">
      <c r="A27" s="306">
        <v>27</v>
      </c>
      <c r="B27" s="307" t="s">
        <v>244</v>
      </c>
      <c r="C27" s="308"/>
      <c r="D27" s="113">
        <v>0.55017124535451434</v>
      </c>
      <c r="E27" s="115">
        <v>302</v>
      </c>
      <c r="F27" s="114">
        <v>309</v>
      </c>
      <c r="G27" s="114">
        <v>303</v>
      </c>
      <c r="H27" s="114">
        <v>300</v>
      </c>
      <c r="I27" s="140">
        <v>291</v>
      </c>
      <c r="J27" s="115">
        <v>11</v>
      </c>
      <c r="K27" s="116">
        <v>3.7800687285223367</v>
      </c>
    </row>
    <row r="28" spans="1:11" ht="14.1" customHeight="1" x14ac:dyDescent="0.2">
      <c r="A28" s="306">
        <v>28</v>
      </c>
      <c r="B28" s="307" t="s">
        <v>245</v>
      </c>
      <c r="C28" s="308"/>
      <c r="D28" s="113">
        <v>0.34066894993806018</v>
      </c>
      <c r="E28" s="115">
        <v>187</v>
      </c>
      <c r="F28" s="114">
        <v>201</v>
      </c>
      <c r="G28" s="114">
        <v>214</v>
      </c>
      <c r="H28" s="114">
        <v>211</v>
      </c>
      <c r="I28" s="140">
        <v>204</v>
      </c>
      <c r="J28" s="115">
        <v>-17</v>
      </c>
      <c r="K28" s="116">
        <v>-8.3333333333333339</v>
      </c>
    </row>
    <row r="29" spans="1:11" ht="14.1" customHeight="1" x14ac:dyDescent="0.2">
      <c r="A29" s="306">
        <v>29</v>
      </c>
      <c r="B29" s="307" t="s">
        <v>246</v>
      </c>
      <c r="C29" s="308"/>
      <c r="D29" s="113">
        <v>2.6360854040661663</v>
      </c>
      <c r="E29" s="115">
        <v>1447</v>
      </c>
      <c r="F29" s="114">
        <v>1530</v>
      </c>
      <c r="G29" s="114">
        <v>1542</v>
      </c>
      <c r="H29" s="114">
        <v>1577</v>
      </c>
      <c r="I29" s="140">
        <v>1513</v>
      </c>
      <c r="J29" s="115">
        <v>-66</v>
      </c>
      <c r="K29" s="116">
        <v>-4.3621943159286189</v>
      </c>
    </row>
    <row r="30" spans="1:11" ht="14.1" customHeight="1" x14ac:dyDescent="0.2">
      <c r="A30" s="306" t="s">
        <v>247</v>
      </c>
      <c r="B30" s="307" t="s">
        <v>248</v>
      </c>
      <c r="C30" s="308"/>
      <c r="D30" s="113">
        <v>0.46272680900677693</v>
      </c>
      <c r="E30" s="115">
        <v>254</v>
      </c>
      <c r="F30" s="114">
        <v>263</v>
      </c>
      <c r="G30" s="114">
        <v>267</v>
      </c>
      <c r="H30" s="114">
        <v>277</v>
      </c>
      <c r="I30" s="140">
        <v>281</v>
      </c>
      <c r="J30" s="115">
        <v>-27</v>
      </c>
      <c r="K30" s="116">
        <v>-9.6085409252669045</v>
      </c>
    </row>
    <row r="31" spans="1:11" ht="14.1" customHeight="1" x14ac:dyDescent="0.2">
      <c r="A31" s="306" t="s">
        <v>249</v>
      </c>
      <c r="B31" s="307" t="s">
        <v>250</v>
      </c>
      <c r="C31" s="308"/>
      <c r="D31" s="113">
        <v>2.162428040515922</v>
      </c>
      <c r="E31" s="115">
        <v>1187</v>
      </c>
      <c r="F31" s="114">
        <v>1262</v>
      </c>
      <c r="G31" s="114">
        <v>1270</v>
      </c>
      <c r="H31" s="114">
        <v>1295</v>
      </c>
      <c r="I31" s="140">
        <v>1228</v>
      </c>
      <c r="J31" s="115">
        <v>-41</v>
      </c>
      <c r="K31" s="116">
        <v>-3.3387622149837135</v>
      </c>
    </row>
    <row r="32" spans="1:11" ht="14.1" customHeight="1" x14ac:dyDescent="0.2">
      <c r="A32" s="306">
        <v>31</v>
      </c>
      <c r="B32" s="307" t="s">
        <v>251</v>
      </c>
      <c r="C32" s="308"/>
      <c r="D32" s="113">
        <v>0.16578007724258545</v>
      </c>
      <c r="E32" s="115">
        <v>91</v>
      </c>
      <c r="F32" s="114">
        <v>94</v>
      </c>
      <c r="G32" s="114">
        <v>100</v>
      </c>
      <c r="H32" s="114">
        <v>96</v>
      </c>
      <c r="I32" s="140">
        <v>96</v>
      </c>
      <c r="J32" s="115">
        <v>-5</v>
      </c>
      <c r="K32" s="116">
        <v>-5.208333333333333</v>
      </c>
    </row>
    <row r="33" spans="1:11" ht="14.1" customHeight="1" x14ac:dyDescent="0.2">
      <c r="A33" s="306">
        <v>32</v>
      </c>
      <c r="B33" s="307" t="s">
        <v>252</v>
      </c>
      <c r="C33" s="308"/>
      <c r="D33" s="113">
        <v>0.61028929534358378</v>
      </c>
      <c r="E33" s="115">
        <v>335</v>
      </c>
      <c r="F33" s="114">
        <v>314</v>
      </c>
      <c r="G33" s="114">
        <v>341</v>
      </c>
      <c r="H33" s="114">
        <v>375</v>
      </c>
      <c r="I33" s="140">
        <v>384</v>
      </c>
      <c r="J33" s="115">
        <v>-49</v>
      </c>
      <c r="K33" s="116">
        <v>-12.760416666666666</v>
      </c>
    </row>
    <row r="34" spans="1:11" ht="14.1" customHeight="1" x14ac:dyDescent="0.2">
      <c r="A34" s="306">
        <v>33</v>
      </c>
      <c r="B34" s="307" t="s">
        <v>253</v>
      </c>
      <c r="C34" s="308"/>
      <c r="D34" s="113">
        <v>0.5392406908110472</v>
      </c>
      <c r="E34" s="115">
        <v>296</v>
      </c>
      <c r="F34" s="114">
        <v>304</v>
      </c>
      <c r="G34" s="114">
        <v>308</v>
      </c>
      <c r="H34" s="114">
        <v>329</v>
      </c>
      <c r="I34" s="140">
        <v>305</v>
      </c>
      <c r="J34" s="115">
        <v>-9</v>
      </c>
      <c r="K34" s="116">
        <v>-2.9508196721311477</v>
      </c>
    </row>
    <row r="35" spans="1:11" ht="14.1" customHeight="1" x14ac:dyDescent="0.2">
      <c r="A35" s="306">
        <v>34</v>
      </c>
      <c r="B35" s="307" t="s">
        <v>254</v>
      </c>
      <c r="C35" s="308"/>
      <c r="D35" s="113">
        <v>3.891277417474313</v>
      </c>
      <c r="E35" s="115">
        <v>2136</v>
      </c>
      <c r="F35" s="114">
        <v>2160</v>
      </c>
      <c r="G35" s="114">
        <v>2167</v>
      </c>
      <c r="H35" s="114">
        <v>2139</v>
      </c>
      <c r="I35" s="140">
        <v>2112</v>
      </c>
      <c r="J35" s="115">
        <v>24</v>
      </c>
      <c r="K35" s="116">
        <v>1.1363636363636365</v>
      </c>
    </row>
    <row r="36" spans="1:11" ht="14.1" customHeight="1" x14ac:dyDescent="0.2">
      <c r="A36" s="306">
        <v>41</v>
      </c>
      <c r="B36" s="307" t="s">
        <v>255</v>
      </c>
      <c r="C36" s="308"/>
      <c r="D36" s="113">
        <v>0.10019674998178241</v>
      </c>
      <c r="E36" s="115">
        <v>55</v>
      </c>
      <c r="F36" s="114">
        <v>55</v>
      </c>
      <c r="G36" s="114">
        <v>62</v>
      </c>
      <c r="H36" s="114">
        <v>66</v>
      </c>
      <c r="I36" s="140">
        <v>61</v>
      </c>
      <c r="J36" s="115">
        <v>-6</v>
      </c>
      <c r="K36" s="116">
        <v>-9.8360655737704921</v>
      </c>
    </row>
    <row r="37" spans="1:11" ht="14.1" customHeight="1" x14ac:dyDescent="0.2">
      <c r="A37" s="306">
        <v>42</v>
      </c>
      <c r="B37" s="307" t="s">
        <v>256</v>
      </c>
      <c r="C37" s="308"/>
      <c r="D37" s="113">
        <v>4.5543977264446547E-2</v>
      </c>
      <c r="E37" s="115">
        <v>25</v>
      </c>
      <c r="F37" s="114">
        <v>28</v>
      </c>
      <c r="G37" s="114">
        <v>28</v>
      </c>
      <c r="H37" s="114">
        <v>28</v>
      </c>
      <c r="I37" s="140">
        <v>30</v>
      </c>
      <c r="J37" s="115">
        <v>-5</v>
      </c>
      <c r="K37" s="116">
        <v>-16.666666666666668</v>
      </c>
    </row>
    <row r="38" spans="1:11" ht="14.1" customHeight="1" x14ac:dyDescent="0.2">
      <c r="A38" s="306">
        <v>43</v>
      </c>
      <c r="B38" s="307" t="s">
        <v>257</v>
      </c>
      <c r="C38" s="308"/>
      <c r="D38" s="113">
        <v>0.51555782263353489</v>
      </c>
      <c r="E38" s="115">
        <v>283</v>
      </c>
      <c r="F38" s="114">
        <v>282</v>
      </c>
      <c r="G38" s="114">
        <v>271</v>
      </c>
      <c r="H38" s="114">
        <v>260</v>
      </c>
      <c r="I38" s="140">
        <v>253</v>
      </c>
      <c r="J38" s="115">
        <v>30</v>
      </c>
      <c r="K38" s="116">
        <v>11.857707509881424</v>
      </c>
    </row>
    <row r="39" spans="1:11" ht="14.1" customHeight="1" x14ac:dyDescent="0.2">
      <c r="A39" s="306">
        <v>51</v>
      </c>
      <c r="B39" s="307" t="s">
        <v>258</v>
      </c>
      <c r="C39" s="308"/>
      <c r="D39" s="113">
        <v>12.830649274939882</v>
      </c>
      <c r="E39" s="115">
        <v>7043</v>
      </c>
      <c r="F39" s="114">
        <v>7129</v>
      </c>
      <c r="G39" s="114">
        <v>7125</v>
      </c>
      <c r="H39" s="114">
        <v>7503</v>
      </c>
      <c r="I39" s="140">
        <v>7263</v>
      </c>
      <c r="J39" s="115">
        <v>-220</v>
      </c>
      <c r="K39" s="116">
        <v>-3.0290513561889028</v>
      </c>
    </row>
    <row r="40" spans="1:11" ht="14.1" customHeight="1" x14ac:dyDescent="0.2">
      <c r="A40" s="306" t="s">
        <v>259</v>
      </c>
      <c r="B40" s="307" t="s">
        <v>260</v>
      </c>
      <c r="C40" s="308"/>
      <c r="D40" s="113">
        <v>12.489980325001822</v>
      </c>
      <c r="E40" s="115">
        <v>6856</v>
      </c>
      <c r="F40" s="114">
        <v>6929</v>
      </c>
      <c r="G40" s="114">
        <v>6914</v>
      </c>
      <c r="H40" s="114">
        <v>7288</v>
      </c>
      <c r="I40" s="140">
        <v>7061</v>
      </c>
      <c r="J40" s="115">
        <v>-205</v>
      </c>
      <c r="K40" s="116">
        <v>-2.9032714912901856</v>
      </c>
    </row>
    <row r="41" spans="1:11" ht="14.1" customHeight="1" x14ac:dyDescent="0.2">
      <c r="A41" s="306"/>
      <c r="B41" s="307" t="s">
        <v>261</v>
      </c>
      <c r="C41" s="308"/>
      <c r="D41" s="113">
        <v>3.8548422356627561</v>
      </c>
      <c r="E41" s="115">
        <v>2116</v>
      </c>
      <c r="F41" s="114">
        <v>2186</v>
      </c>
      <c r="G41" s="114">
        <v>2200</v>
      </c>
      <c r="H41" s="114">
        <v>2250</v>
      </c>
      <c r="I41" s="140">
        <v>2239</v>
      </c>
      <c r="J41" s="115">
        <v>-123</v>
      </c>
      <c r="K41" s="116">
        <v>-5.4935238945958016</v>
      </c>
    </row>
    <row r="42" spans="1:11" ht="14.1" customHeight="1" x14ac:dyDescent="0.2">
      <c r="A42" s="306">
        <v>52</v>
      </c>
      <c r="B42" s="307" t="s">
        <v>262</v>
      </c>
      <c r="C42" s="308"/>
      <c r="D42" s="113">
        <v>3.9022079720177802</v>
      </c>
      <c r="E42" s="115">
        <v>2142</v>
      </c>
      <c r="F42" s="114">
        <v>2316</v>
      </c>
      <c r="G42" s="114">
        <v>2344</v>
      </c>
      <c r="H42" s="114">
        <v>2362</v>
      </c>
      <c r="I42" s="140">
        <v>2357</v>
      </c>
      <c r="J42" s="115">
        <v>-215</v>
      </c>
      <c r="K42" s="116">
        <v>-9.1217649554518463</v>
      </c>
    </row>
    <row r="43" spans="1:11" ht="14.1" customHeight="1" x14ac:dyDescent="0.2">
      <c r="A43" s="306" t="s">
        <v>263</v>
      </c>
      <c r="B43" s="307" t="s">
        <v>264</v>
      </c>
      <c r="C43" s="308"/>
      <c r="D43" s="113">
        <v>3.7856153902207974</v>
      </c>
      <c r="E43" s="115">
        <v>2078</v>
      </c>
      <c r="F43" s="114">
        <v>2254</v>
      </c>
      <c r="G43" s="114">
        <v>2286</v>
      </c>
      <c r="H43" s="114">
        <v>2312</v>
      </c>
      <c r="I43" s="140">
        <v>2300</v>
      </c>
      <c r="J43" s="115">
        <v>-222</v>
      </c>
      <c r="K43" s="116">
        <v>-9.6521739130434785</v>
      </c>
    </row>
    <row r="44" spans="1:11" ht="14.1" customHeight="1" x14ac:dyDescent="0.2">
      <c r="A44" s="306">
        <v>53</v>
      </c>
      <c r="B44" s="307" t="s">
        <v>265</v>
      </c>
      <c r="C44" s="308"/>
      <c r="D44" s="113">
        <v>1.4756248633680682</v>
      </c>
      <c r="E44" s="115">
        <v>810</v>
      </c>
      <c r="F44" s="114">
        <v>819</v>
      </c>
      <c r="G44" s="114">
        <v>858</v>
      </c>
      <c r="H44" s="114">
        <v>842</v>
      </c>
      <c r="I44" s="140">
        <v>821</v>
      </c>
      <c r="J44" s="115">
        <v>-11</v>
      </c>
      <c r="K44" s="116">
        <v>-1.3398294762484775</v>
      </c>
    </row>
    <row r="45" spans="1:11" ht="14.1" customHeight="1" x14ac:dyDescent="0.2">
      <c r="A45" s="306" t="s">
        <v>266</v>
      </c>
      <c r="B45" s="307" t="s">
        <v>267</v>
      </c>
      <c r="C45" s="308"/>
      <c r="D45" s="113">
        <v>1.4319026451941994</v>
      </c>
      <c r="E45" s="115">
        <v>786</v>
      </c>
      <c r="F45" s="114">
        <v>792</v>
      </c>
      <c r="G45" s="114">
        <v>833</v>
      </c>
      <c r="H45" s="114">
        <v>815</v>
      </c>
      <c r="I45" s="140">
        <v>794</v>
      </c>
      <c r="J45" s="115">
        <v>-8</v>
      </c>
      <c r="K45" s="116">
        <v>-1.0075566750629723</v>
      </c>
    </row>
    <row r="46" spans="1:11" ht="14.1" customHeight="1" x14ac:dyDescent="0.2">
      <c r="A46" s="306">
        <v>54</v>
      </c>
      <c r="B46" s="307" t="s">
        <v>268</v>
      </c>
      <c r="C46" s="308"/>
      <c r="D46" s="113">
        <v>17.700211324054507</v>
      </c>
      <c r="E46" s="115">
        <v>9716</v>
      </c>
      <c r="F46" s="114">
        <v>10089</v>
      </c>
      <c r="G46" s="114">
        <v>10150</v>
      </c>
      <c r="H46" s="114">
        <v>10106</v>
      </c>
      <c r="I46" s="140">
        <v>10107</v>
      </c>
      <c r="J46" s="115">
        <v>-391</v>
      </c>
      <c r="K46" s="116">
        <v>-3.868605916691402</v>
      </c>
    </row>
    <row r="47" spans="1:11" ht="14.1" customHeight="1" x14ac:dyDescent="0.2">
      <c r="A47" s="306">
        <v>61</v>
      </c>
      <c r="B47" s="307" t="s">
        <v>269</v>
      </c>
      <c r="C47" s="308"/>
      <c r="D47" s="113">
        <v>0.92727537710413177</v>
      </c>
      <c r="E47" s="115">
        <v>509</v>
      </c>
      <c r="F47" s="114">
        <v>536</v>
      </c>
      <c r="G47" s="114">
        <v>527</v>
      </c>
      <c r="H47" s="114">
        <v>550</v>
      </c>
      <c r="I47" s="140">
        <v>536</v>
      </c>
      <c r="J47" s="115">
        <v>-27</v>
      </c>
      <c r="K47" s="116">
        <v>-5.0373134328358207</v>
      </c>
    </row>
    <row r="48" spans="1:11" ht="14.1" customHeight="1" x14ac:dyDescent="0.2">
      <c r="A48" s="306">
        <v>62</v>
      </c>
      <c r="B48" s="307" t="s">
        <v>270</v>
      </c>
      <c r="C48" s="308"/>
      <c r="D48" s="113">
        <v>10.005100925453618</v>
      </c>
      <c r="E48" s="115">
        <v>5492</v>
      </c>
      <c r="F48" s="114">
        <v>5687</v>
      </c>
      <c r="G48" s="114">
        <v>5632</v>
      </c>
      <c r="H48" s="114">
        <v>5709</v>
      </c>
      <c r="I48" s="140">
        <v>5588</v>
      </c>
      <c r="J48" s="115">
        <v>-96</v>
      </c>
      <c r="K48" s="116">
        <v>-1.7179670722977809</v>
      </c>
    </row>
    <row r="49" spans="1:11" ht="14.1" customHeight="1" x14ac:dyDescent="0.2">
      <c r="A49" s="306">
        <v>63</v>
      </c>
      <c r="B49" s="307" t="s">
        <v>271</v>
      </c>
      <c r="C49" s="308"/>
      <c r="D49" s="113">
        <v>8.8428186256649415</v>
      </c>
      <c r="E49" s="115">
        <v>4854</v>
      </c>
      <c r="F49" s="114">
        <v>5212</v>
      </c>
      <c r="G49" s="114">
        <v>5206</v>
      </c>
      <c r="H49" s="114">
        <v>5340</v>
      </c>
      <c r="I49" s="140">
        <v>5074</v>
      </c>
      <c r="J49" s="115">
        <v>-220</v>
      </c>
      <c r="K49" s="116">
        <v>-4.3358297201419003</v>
      </c>
    </row>
    <row r="50" spans="1:11" ht="14.1" customHeight="1" x14ac:dyDescent="0.2">
      <c r="A50" s="306" t="s">
        <v>272</v>
      </c>
      <c r="B50" s="307" t="s">
        <v>273</v>
      </c>
      <c r="C50" s="308"/>
      <c r="D50" s="113">
        <v>0.50280550899948995</v>
      </c>
      <c r="E50" s="115">
        <v>276</v>
      </c>
      <c r="F50" s="114">
        <v>286</v>
      </c>
      <c r="G50" s="114">
        <v>295</v>
      </c>
      <c r="H50" s="114">
        <v>301</v>
      </c>
      <c r="I50" s="140">
        <v>295</v>
      </c>
      <c r="J50" s="115">
        <v>-19</v>
      </c>
      <c r="K50" s="116">
        <v>-6.4406779661016946</v>
      </c>
    </row>
    <row r="51" spans="1:11" ht="14.1" customHeight="1" x14ac:dyDescent="0.2">
      <c r="A51" s="306" t="s">
        <v>274</v>
      </c>
      <c r="B51" s="307" t="s">
        <v>275</v>
      </c>
      <c r="C51" s="308"/>
      <c r="D51" s="113">
        <v>7.9665525030969908</v>
      </c>
      <c r="E51" s="115">
        <v>4373</v>
      </c>
      <c r="F51" s="114">
        <v>4708</v>
      </c>
      <c r="G51" s="114">
        <v>4695</v>
      </c>
      <c r="H51" s="114">
        <v>4825</v>
      </c>
      <c r="I51" s="140">
        <v>4595</v>
      </c>
      <c r="J51" s="115">
        <v>-222</v>
      </c>
      <c r="K51" s="116">
        <v>-4.8313384113166489</v>
      </c>
    </row>
    <row r="52" spans="1:11" ht="14.1" customHeight="1" x14ac:dyDescent="0.2">
      <c r="A52" s="306">
        <v>71</v>
      </c>
      <c r="B52" s="307" t="s">
        <v>276</v>
      </c>
      <c r="C52" s="308"/>
      <c r="D52" s="113">
        <v>11.702980397872185</v>
      </c>
      <c r="E52" s="115">
        <v>6424</v>
      </c>
      <c r="F52" s="114">
        <v>6520</v>
      </c>
      <c r="G52" s="114">
        <v>6540</v>
      </c>
      <c r="H52" s="114">
        <v>6549</v>
      </c>
      <c r="I52" s="140">
        <v>6574</v>
      </c>
      <c r="J52" s="115">
        <v>-150</v>
      </c>
      <c r="K52" s="116">
        <v>-2.2817158503194404</v>
      </c>
    </row>
    <row r="53" spans="1:11" ht="14.1" customHeight="1" x14ac:dyDescent="0.2">
      <c r="A53" s="306" t="s">
        <v>277</v>
      </c>
      <c r="B53" s="307" t="s">
        <v>278</v>
      </c>
      <c r="C53" s="308"/>
      <c r="D53" s="113">
        <v>1.0657290679880493</v>
      </c>
      <c r="E53" s="115">
        <v>585</v>
      </c>
      <c r="F53" s="114">
        <v>583</v>
      </c>
      <c r="G53" s="114">
        <v>604</v>
      </c>
      <c r="H53" s="114">
        <v>597</v>
      </c>
      <c r="I53" s="140">
        <v>575</v>
      </c>
      <c r="J53" s="115">
        <v>10</v>
      </c>
      <c r="K53" s="116">
        <v>1.7391304347826086</v>
      </c>
    </row>
    <row r="54" spans="1:11" ht="14.1" customHeight="1" x14ac:dyDescent="0.2">
      <c r="A54" s="306" t="s">
        <v>279</v>
      </c>
      <c r="B54" s="307" t="s">
        <v>280</v>
      </c>
      <c r="C54" s="308"/>
      <c r="D54" s="113">
        <v>10.3111564526707</v>
      </c>
      <c r="E54" s="115">
        <v>5660</v>
      </c>
      <c r="F54" s="114">
        <v>5756</v>
      </c>
      <c r="G54" s="114">
        <v>5752</v>
      </c>
      <c r="H54" s="114">
        <v>5771</v>
      </c>
      <c r="I54" s="140">
        <v>5816</v>
      </c>
      <c r="J54" s="115">
        <v>-156</v>
      </c>
      <c r="K54" s="116">
        <v>-2.6822558459422283</v>
      </c>
    </row>
    <row r="55" spans="1:11" ht="14.1" customHeight="1" x14ac:dyDescent="0.2">
      <c r="A55" s="306">
        <v>72</v>
      </c>
      <c r="B55" s="307" t="s">
        <v>281</v>
      </c>
      <c r="C55" s="308"/>
      <c r="D55" s="113">
        <v>1.240617940683524</v>
      </c>
      <c r="E55" s="115">
        <v>681</v>
      </c>
      <c r="F55" s="114">
        <v>691</v>
      </c>
      <c r="G55" s="114">
        <v>706</v>
      </c>
      <c r="H55" s="114">
        <v>710</v>
      </c>
      <c r="I55" s="140">
        <v>727</v>
      </c>
      <c r="J55" s="115">
        <v>-46</v>
      </c>
      <c r="K55" s="116">
        <v>-6.3273727647867952</v>
      </c>
    </row>
    <row r="56" spans="1:11" ht="14.1" customHeight="1" x14ac:dyDescent="0.2">
      <c r="A56" s="306" t="s">
        <v>282</v>
      </c>
      <c r="B56" s="307" t="s">
        <v>283</v>
      </c>
      <c r="C56" s="308"/>
      <c r="D56" s="113">
        <v>0.15484952269911828</v>
      </c>
      <c r="E56" s="115">
        <v>85</v>
      </c>
      <c r="F56" s="114">
        <v>88</v>
      </c>
      <c r="G56" s="114">
        <v>90</v>
      </c>
      <c r="H56" s="114">
        <v>94</v>
      </c>
      <c r="I56" s="140">
        <v>101</v>
      </c>
      <c r="J56" s="115">
        <v>-16</v>
      </c>
      <c r="K56" s="116">
        <v>-15.841584158415841</v>
      </c>
    </row>
    <row r="57" spans="1:11" ht="14.1" customHeight="1" x14ac:dyDescent="0.2">
      <c r="A57" s="306" t="s">
        <v>284</v>
      </c>
      <c r="B57" s="307" t="s">
        <v>285</v>
      </c>
      <c r="C57" s="308"/>
      <c r="D57" s="113">
        <v>0.88173139983968518</v>
      </c>
      <c r="E57" s="115">
        <v>484</v>
      </c>
      <c r="F57" s="114">
        <v>495</v>
      </c>
      <c r="G57" s="114">
        <v>508</v>
      </c>
      <c r="H57" s="114">
        <v>507</v>
      </c>
      <c r="I57" s="140">
        <v>510</v>
      </c>
      <c r="J57" s="115">
        <v>-26</v>
      </c>
      <c r="K57" s="116">
        <v>-5.0980392156862742</v>
      </c>
    </row>
    <row r="58" spans="1:11" ht="14.1" customHeight="1" x14ac:dyDescent="0.2">
      <c r="A58" s="306">
        <v>73</v>
      </c>
      <c r="B58" s="307" t="s">
        <v>286</v>
      </c>
      <c r="C58" s="308"/>
      <c r="D58" s="113">
        <v>0.74509946804634553</v>
      </c>
      <c r="E58" s="115">
        <v>409</v>
      </c>
      <c r="F58" s="114">
        <v>405</v>
      </c>
      <c r="G58" s="114">
        <v>394</v>
      </c>
      <c r="H58" s="114">
        <v>398</v>
      </c>
      <c r="I58" s="140">
        <v>386</v>
      </c>
      <c r="J58" s="115">
        <v>23</v>
      </c>
      <c r="K58" s="116">
        <v>5.9585492227979273</v>
      </c>
    </row>
    <row r="59" spans="1:11" ht="14.1" customHeight="1" x14ac:dyDescent="0.2">
      <c r="A59" s="306" t="s">
        <v>287</v>
      </c>
      <c r="B59" s="307" t="s">
        <v>288</v>
      </c>
      <c r="C59" s="308"/>
      <c r="D59" s="113">
        <v>0.541062449901625</v>
      </c>
      <c r="E59" s="115">
        <v>297</v>
      </c>
      <c r="F59" s="114">
        <v>294</v>
      </c>
      <c r="G59" s="114">
        <v>278</v>
      </c>
      <c r="H59" s="114">
        <v>280</v>
      </c>
      <c r="I59" s="140">
        <v>267</v>
      </c>
      <c r="J59" s="115">
        <v>30</v>
      </c>
      <c r="K59" s="116">
        <v>11.235955056179776</v>
      </c>
    </row>
    <row r="60" spans="1:11" ht="14.1" customHeight="1" x14ac:dyDescent="0.2">
      <c r="A60" s="306">
        <v>81</v>
      </c>
      <c r="B60" s="307" t="s">
        <v>289</v>
      </c>
      <c r="C60" s="308"/>
      <c r="D60" s="113">
        <v>3.2955621948553522</v>
      </c>
      <c r="E60" s="115">
        <v>1809</v>
      </c>
      <c r="F60" s="114">
        <v>1817</v>
      </c>
      <c r="G60" s="114">
        <v>1816</v>
      </c>
      <c r="H60" s="114">
        <v>1839</v>
      </c>
      <c r="I60" s="140">
        <v>1848</v>
      </c>
      <c r="J60" s="115">
        <v>-39</v>
      </c>
      <c r="K60" s="116">
        <v>-2.1103896103896105</v>
      </c>
    </row>
    <row r="61" spans="1:11" ht="14.1" customHeight="1" x14ac:dyDescent="0.2">
      <c r="A61" s="306" t="s">
        <v>290</v>
      </c>
      <c r="B61" s="307" t="s">
        <v>291</v>
      </c>
      <c r="C61" s="308"/>
      <c r="D61" s="113">
        <v>1.0839466588938278</v>
      </c>
      <c r="E61" s="115">
        <v>595</v>
      </c>
      <c r="F61" s="114">
        <v>589</v>
      </c>
      <c r="G61" s="114">
        <v>597</v>
      </c>
      <c r="H61" s="114">
        <v>609</v>
      </c>
      <c r="I61" s="140">
        <v>618</v>
      </c>
      <c r="J61" s="115">
        <v>-23</v>
      </c>
      <c r="K61" s="116">
        <v>-3.7216828478964401</v>
      </c>
    </row>
    <row r="62" spans="1:11" ht="14.1" customHeight="1" x14ac:dyDescent="0.2">
      <c r="A62" s="306" t="s">
        <v>292</v>
      </c>
      <c r="B62" s="307" t="s">
        <v>293</v>
      </c>
      <c r="C62" s="308"/>
      <c r="D62" s="113">
        <v>1.1768563725132988</v>
      </c>
      <c r="E62" s="115">
        <v>646</v>
      </c>
      <c r="F62" s="114">
        <v>647</v>
      </c>
      <c r="G62" s="114">
        <v>653</v>
      </c>
      <c r="H62" s="114">
        <v>650</v>
      </c>
      <c r="I62" s="140">
        <v>643</v>
      </c>
      <c r="J62" s="115">
        <v>3</v>
      </c>
      <c r="K62" s="116">
        <v>0.46656298600311041</v>
      </c>
    </row>
    <row r="63" spans="1:11" ht="14.1" customHeight="1" x14ac:dyDescent="0.2">
      <c r="A63" s="306"/>
      <c r="B63" s="307" t="s">
        <v>294</v>
      </c>
      <c r="C63" s="308"/>
      <c r="D63" s="113">
        <v>0.87080084529621804</v>
      </c>
      <c r="E63" s="115">
        <v>478</v>
      </c>
      <c r="F63" s="114">
        <v>475</v>
      </c>
      <c r="G63" s="114">
        <v>483</v>
      </c>
      <c r="H63" s="114">
        <v>487</v>
      </c>
      <c r="I63" s="140">
        <v>494</v>
      </c>
      <c r="J63" s="115">
        <v>-16</v>
      </c>
      <c r="K63" s="116">
        <v>-3.2388663967611335</v>
      </c>
    </row>
    <row r="64" spans="1:11" ht="14.1" customHeight="1" x14ac:dyDescent="0.2">
      <c r="A64" s="306" t="s">
        <v>295</v>
      </c>
      <c r="B64" s="307" t="s">
        <v>296</v>
      </c>
      <c r="C64" s="308"/>
      <c r="D64" s="113">
        <v>6.9226845441958756E-2</v>
      </c>
      <c r="E64" s="115">
        <v>38</v>
      </c>
      <c r="F64" s="114">
        <v>40</v>
      </c>
      <c r="G64" s="114">
        <v>36</v>
      </c>
      <c r="H64" s="114">
        <v>37</v>
      </c>
      <c r="I64" s="140">
        <v>38</v>
      </c>
      <c r="J64" s="115">
        <v>0</v>
      </c>
      <c r="K64" s="116">
        <v>0</v>
      </c>
    </row>
    <row r="65" spans="1:11" ht="14.1" customHeight="1" x14ac:dyDescent="0.2">
      <c r="A65" s="306" t="s">
        <v>297</v>
      </c>
      <c r="B65" s="307" t="s">
        <v>298</v>
      </c>
      <c r="C65" s="308"/>
      <c r="D65" s="113">
        <v>0.61028929534358378</v>
      </c>
      <c r="E65" s="115">
        <v>335</v>
      </c>
      <c r="F65" s="114">
        <v>343</v>
      </c>
      <c r="G65" s="114">
        <v>333</v>
      </c>
      <c r="H65" s="114">
        <v>342</v>
      </c>
      <c r="I65" s="140">
        <v>347</v>
      </c>
      <c r="J65" s="115">
        <v>-12</v>
      </c>
      <c r="K65" s="116">
        <v>-3.4582132564841497</v>
      </c>
    </row>
    <row r="66" spans="1:11" ht="14.1" customHeight="1" x14ac:dyDescent="0.2">
      <c r="A66" s="306">
        <v>82</v>
      </c>
      <c r="B66" s="307" t="s">
        <v>299</v>
      </c>
      <c r="C66" s="308"/>
      <c r="D66" s="113">
        <v>1.612256795161408</v>
      </c>
      <c r="E66" s="115">
        <v>885</v>
      </c>
      <c r="F66" s="114">
        <v>940</v>
      </c>
      <c r="G66" s="114">
        <v>910</v>
      </c>
      <c r="H66" s="114">
        <v>927</v>
      </c>
      <c r="I66" s="140">
        <v>908</v>
      </c>
      <c r="J66" s="115">
        <v>-23</v>
      </c>
      <c r="K66" s="116">
        <v>-2.5330396475770924</v>
      </c>
    </row>
    <row r="67" spans="1:11" ht="14.1" customHeight="1" x14ac:dyDescent="0.2">
      <c r="A67" s="306" t="s">
        <v>300</v>
      </c>
      <c r="B67" s="307" t="s">
        <v>301</v>
      </c>
      <c r="C67" s="308"/>
      <c r="D67" s="113">
        <v>0.74327770895576772</v>
      </c>
      <c r="E67" s="115">
        <v>408</v>
      </c>
      <c r="F67" s="114">
        <v>427</v>
      </c>
      <c r="G67" s="114">
        <v>420</v>
      </c>
      <c r="H67" s="114">
        <v>419</v>
      </c>
      <c r="I67" s="140">
        <v>395</v>
      </c>
      <c r="J67" s="115">
        <v>13</v>
      </c>
      <c r="K67" s="116">
        <v>3.2911392405063293</v>
      </c>
    </row>
    <row r="68" spans="1:11" ht="14.1" customHeight="1" x14ac:dyDescent="0.2">
      <c r="A68" s="306" t="s">
        <v>302</v>
      </c>
      <c r="B68" s="307" t="s">
        <v>303</v>
      </c>
      <c r="C68" s="308"/>
      <c r="D68" s="113">
        <v>0.52648837717700214</v>
      </c>
      <c r="E68" s="115">
        <v>289</v>
      </c>
      <c r="F68" s="114">
        <v>326</v>
      </c>
      <c r="G68" s="114">
        <v>309</v>
      </c>
      <c r="H68" s="114">
        <v>319</v>
      </c>
      <c r="I68" s="140">
        <v>331</v>
      </c>
      <c r="J68" s="115">
        <v>-42</v>
      </c>
      <c r="K68" s="116">
        <v>-12.688821752265861</v>
      </c>
    </row>
    <row r="69" spans="1:11" ht="14.1" customHeight="1" x14ac:dyDescent="0.2">
      <c r="A69" s="306">
        <v>83</v>
      </c>
      <c r="B69" s="307" t="s">
        <v>304</v>
      </c>
      <c r="C69" s="308"/>
      <c r="D69" s="113">
        <v>2.5030969904539822</v>
      </c>
      <c r="E69" s="115">
        <v>1374</v>
      </c>
      <c r="F69" s="114">
        <v>1397</v>
      </c>
      <c r="G69" s="114">
        <v>1376</v>
      </c>
      <c r="H69" s="114">
        <v>1420</v>
      </c>
      <c r="I69" s="140">
        <v>1389</v>
      </c>
      <c r="J69" s="115">
        <v>-15</v>
      </c>
      <c r="K69" s="116">
        <v>-1.079913606911447</v>
      </c>
    </row>
    <row r="70" spans="1:11" ht="14.1" customHeight="1" x14ac:dyDescent="0.2">
      <c r="A70" s="306" t="s">
        <v>305</v>
      </c>
      <c r="B70" s="307" t="s">
        <v>306</v>
      </c>
      <c r="C70" s="308"/>
      <c r="D70" s="113">
        <v>1.6159003133425636</v>
      </c>
      <c r="E70" s="115">
        <v>887</v>
      </c>
      <c r="F70" s="114">
        <v>897</v>
      </c>
      <c r="G70" s="114">
        <v>876</v>
      </c>
      <c r="H70" s="114">
        <v>903</v>
      </c>
      <c r="I70" s="140">
        <v>875</v>
      </c>
      <c r="J70" s="115">
        <v>12</v>
      </c>
      <c r="K70" s="116">
        <v>1.3714285714285714</v>
      </c>
    </row>
    <row r="71" spans="1:11" ht="14.1" customHeight="1" x14ac:dyDescent="0.2">
      <c r="A71" s="306"/>
      <c r="B71" s="307" t="s">
        <v>307</v>
      </c>
      <c r="C71" s="308"/>
      <c r="D71" s="113">
        <v>1.0784813816220944</v>
      </c>
      <c r="E71" s="115">
        <v>592</v>
      </c>
      <c r="F71" s="114">
        <v>602</v>
      </c>
      <c r="G71" s="114">
        <v>581</v>
      </c>
      <c r="H71" s="114">
        <v>612</v>
      </c>
      <c r="I71" s="140">
        <v>595</v>
      </c>
      <c r="J71" s="115">
        <v>-3</v>
      </c>
      <c r="K71" s="116">
        <v>-0.50420168067226889</v>
      </c>
    </row>
    <row r="72" spans="1:11" ht="14.1" customHeight="1" x14ac:dyDescent="0.2">
      <c r="A72" s="306">
        <v>84</v>
      </c>
      <c r="B72" s="307" t="s">
        <v>308</v>
      </c>
      <c r="C72" s="308"/>
      <c r="D72" s="113">
        <v>1.676018363331633</v>
      </c>
      <c r="E72" s="115">
        <v>920</v>
      </c>
      <c r="F72" s="114">
        <v>1011</v>
      </c>
      <c r="G72" s="114">
        <v>903</v>
      </c>
      <c r="H72" s="114">
        <v>995</v>
      </c>
      <c r="I72" s="140">
        <v>941</v>
      </c>
      <c r="J72" s="115">
        <v>-21</v>
      </c>
      <c r="K72" s="116">
        <v>-2.2316684378320937</v>
      </c>
    </row>
    <row r="73" spans="1:11" ht="14.1" customHeight="1" x14ac:dyDescent="0.2">
      <c r="A73" s="306" t="s">
        <v>309</v>
      </c>
      <c r="B73" s="307" t="s">
        <v>310</v>
      </c>
      <c r="C73" s="308"/>
      <c r="D73" s="113">
        <v>6.5583327260803029E-2</v>
      </c>
      <c r="E73" s="115">
        <v>36</v>
      </c>
      <c r="F73" s="114">
        <v>39</v>
      </c>
      <c r="G73" s="114">
        <v>40</v>
      </c>
      <c r="H73" s="114">
        <v>39</v>
      </c>
      <c r="I73" s="140">
        <v>41</v>
      </c>
      <c r="J73" s="115">
        <v>-5</v>
      </c>
      <c r="K73" s="116">
        <v>-12.195121951219512</v>
      </c>
    </row>
    <row r="74" spans="1:11" ht="14.1" customHeight="1" x14ac:dyDescent="0.2">
      <c r="A74" s="306" t="s">
        <v>311</v>
      </c>
      <c r="B74" s="307" t="s">
        <v>312</v>
      </c>
      <c r="C74" s="308"/>
      <c r="D74" s="113">
        <v>5.465277271733586E-2</v>
      </c>
      <c r="E74" s="115">
        <v>30</v>
      </c>
      <c r="F74" s="114">
        <v>32</v>
      </c>
      <c r="G74" s="114">
        <v>32</v>
      </c>
      <c r="H74" s="114">
        <v>43</v>
      </c>
      <c r="I74" s="140">
        <v>42</v>
      </c>
      <c r="J74" s="115">
        <v>-12</v>
      </c>
      <c r="K74" s="116">
        <v>-28.571428571428573</v>
      </c>
    </row>
    <row r="75" spans="1:11" ht="14.1" customHeight="1" x14ac:dyDescent="0.2">
      <c r="A75" s="306" t="s">
        <v>313</v>
      </c>
      <c r="B75" s="307" t="s">
        <v>314</v>
      </c>
      <c r="C75" s="308"/>
      <c r="D75" s="113">
        <v>0.19857174087298696</v>
      </c>
      <c r="E75" s="115">
        <v>109</v>
      </c>
      <c r="F75" s="114">
        <v>166</v>
      </c>
      <c r="G75" s="114">
        <v>67</v>
      </c>
      <c r="H75" s="114">
        <v>161</v>
      </c>
      <c r="I75" s="140">
        <v>95</v>
      </c>
      <c r="J75" s="115">
        <v>14</v>
      </c>
      <c r="K75" s="116">
        <v>14.736842105263158</v>
      </c>
    </row>
    <row r="76" spans="1:11" ht="14.1" customHeight="1" x14ac:dyDescent="0.2">
      <c r="A76" s="306">
        <v>91</v>
      </c>
      <c r="B76" s="307" t="s">
        <v>315</v>
      </c>
      <c r="C76" s="308"/>
      <c r="D76" s="113">
        <v>5.2831013626757996E-2</v>
      </c>
      <c r="E76" s="115">
        <v>29</v>
      </c>
      <c r="F76" s="114">
        <v>29</v>
      </c>
      <c r="G76" s="114">
        <v>27</v>
      </c>
      <c r="H76" s="114">
        <v>30</v>
      </c>
      <c r="I76" s="140">
        <v>34</v>
      </c>
      <c r="J76" s="115">
        <v>-5</v>
      </c>
      <c r="K76" s="116">
        <v>-14.705882352941176</v>
      </c>
    </row>
    <row r="77" spans="1:11" ht="14.1" customHeight="1" x14ac:dyDescent="0.2">
      <c r="A77" s="306">
        <v>92</v>
      </c>
      <c r="B77" s="307" t="s">
        <v>316</v>
      </c>
      <c r="C77" s="308"/>
      <c r="D77" s="113">
        <v>0.36253005902499452</v>
      </c>
      <c r="E77" s="115">
        <v>199</v>
      </c>
      <c r="F77" s="114">
        <v>202</v>
      </c>
      <c r="G77" s="114">
        <v>193</v>
      </c>
      <c r="H77" s="114">
        <v>194</v>
      </c>
      <c r="I77" s="140">
        <v>202</v>
      </c>
      <c r="J77" s="115">
        <v>-3</v>
      </c>
      <c r="K77" s="116">
        <v>-1.4851485148514851</v>
      </c>
    </row>
    <row r="78" spans="1:11" ht="14.1" customHeight="1" x14ac:dyDescent="0.2">
      <c r="A78" s="306">
        <v>93</v>
      </c>
      <c r="B78" s="307" t="s">
        <v>317</v>
      </c>
      <c r="C78" s="308"/>
      <c r="D78" s="113">
        <v>9.1087954528893095E-2</v>
      </c>
      <c r="E78" s="115">
        <v>50</v>
      </c>
      <c r="F78" s="114">
        <v>54</v>
      </c>
      <c r="G78" s="114">
        <v>52</v>
      </c>
      <c r="H78" s="114">
        <v>57</v>
      </c>
      <c r="I78" s="140">
        <v>54</v>
      </c>
      <c r="J78" s="115">
        <v>-4</v>
      </c>
      <c r="K78" s="116">
        <v>-7.4074074074074074</v>
      </c>
    </row>
    <row r="79" spans="1:11" ht="14.1" customHeight="1" x14ac:dyDescent="0.2">
      <c r="A79" s="306">
        <v>94</v>
      </c>
      <c r="B79" s="307" t="s">
        <v>318</v>
      </c>
      <c r="C79" s="308"/>
      <c r="D79" s="113">
        <v>0.76149529986154629</v>
      </c>
      <c r="E79" s="115">
        <v>418</v>
      </c>
      <c r="F79" s="114">
        <v>446</v>
      </c>
      <c r="G79" s="114">
        <v>430</v>
      </c>
      <c r="H79" s="114">
        <v>415</v>
      </c>
      <c r="I79" s="140">
        <v>437</v>
      </c>
      <c r="J79" s="115">
        <v>-19</v>
      </c>
      <c r="K79" s="116">
        <v>-4.3478260869565215</v>
      </c>
    </row>
    <row r="80" spans="1:11" ht="14.1" customHeight="1" x14ac:dyDescent="0.2">
      <c r="A80" s="306" t="s">
        <v>319</v>
      </c>
      <c r="B80" s="307" t="s">
        <v>320</v>
      </c>
      <c r="C80" s="308"/>
      <c r="D80" s="113">
        <v>3.8256940902135099E-2</v>
      </c>
      <c r="E80" s="115">
        <v>21</v>
      </c>
      <c r="F80" s="114">
        <v>21</v>
      </c>
      <c r="G80" s="114">
        <v>18</v>
      </c>
      <c r="H80" s="114">
        <v>20</v>
      </c>
      <c r="I80" s="140">
        <v>15</v>
      </c>
      <c r="J80" s="115">
        <v>6</v>
      </c>
      <c r="K80" s="116">
        <v>40</v>
      </c>
    </row>
    <row r="81" spans="1:11" ht="14.1" customHeight="1" x14ac:dyDescent="0.2">
      <c r="A81" s="310" t="s">
        <v>321</v>
      </c>
      <c r="B81" s="311" t="s">
        <v>333</v>
      </c>
      <c r="C81" s="312"/>
      <c r="D81" s="125">
        <v>3.100633972163521</v>
      </c>
      <c r="E81" s="143">
        <v>1702</v>
      </c>
      <c r="F81" s="144">
        <v>1810</v>
      </c>
      <c r="G81" s="144">
        <v>1806</v>
      </c>
      <c r="H81" s="144">
        <v>1867</v>
      </c>
      <c r="I81" s="145">
        <v>1801</v>
      </c>
      <c r="J81" s="143">
        <v>-99</v>
      </c>
      <c r="K81" s="146">
        <v>-5.4969461410327591</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20" t="s">
        <v>323</v>
      </c>
      <c r="B85" s="620"/>
      <c r="C85" s="620"/>
      <c r="D85" s="620"/>
      <c r="E85" s="620"/>
      <c r="F85" s="620"/>
      <c r="G85" s="620"/>
      <c r="H85" s="620"/>
      <c r="I85" s="620"/>
      <c r="J85" s="620"/>
      <c r="K85" s="620"/>
    </row>
    <row r="86" spans="1:11" ht="18" customHeight="1" x14ac:dyDescent="0.2">
      <c r="A86" s="620"/>
      <c r="B86" s="620"/>
      <c r="C86" s="620"/>
      <c r="D86" s="620"/>
      <c r="E86" s="620"/>
      <c r="F86" s="620"/>
      <c r="G86" s="620"/>
      <c r="H86" s="620"/>
      <c r="I86" s="620"/>
      <c r="J86" s="620"/>
      <c r="K86" s="620"/>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election activeCell="A2" sqref="A2"/>
    </sheetView>
  </sheetViews>
  <sheetFormatPr baseColWidth="10" defaultColWidth="7.75" defaultRowHeight="15.95" customHeight="1" x14ac:dyDescent="0.2"/>
  <cols>
    <col min="1" max="1" width="3.625" style="401" customWidth="1"/>
    <col min="2" max="2" width="3.125" style="402" customWidth="1"/>
    <col min="3" max="3" width="3.25" style="401" customWidth="1"/>
    <col min="4" max="4" width="5.625" style="402" customWidth="1"/>
    <col min="5" max="5" width="15.5" style="402" customWidth="1"/>
    <col min="6" max="11" width="8.5" style="403" customWidth="1"/>
    <col min="12" max="12" width="7.625" style="404"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22" t="s">
        <v>334</v>
      </c>
      <c r="B3" s="622"/>
      <c r="C3" s="622"/>
      <c r="D3" s="622"/>
      <c r="E3" s="622"/>
      <c r="F3" s="622"/>
      <c r="G3" s="622"/>
      <c r="H3" s="622"/>
      <c r="I3" s="622"/>
      <c r="J3" s="622"/>
      <c r="K3" s="622"/>
      <c r="L3" s="62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23" t="s">
        <v>335</v>
      </c>
      <c r="B5" s="623"/>
      <c r="C5" s="623"/>
      <c r="D5" s="623"/>
      <c r="E5" s="336"/>
      <c r="F5" s="336"/>
      <c r="G5" s="336"/>
      <c r="H5" s="336"/>
      <c r="I5" s="337"/>
      <c r="J5" s="337"/>
      <c r="K5" s="336"/>
      <c r="L5" s="336"/>
    </row>
    <row r="6" spans="1:17" s="553" customFormat="1" ht="35.1" customHeight="1" x14ac:dyDescent="0.25">
      <c r="A6" s="634" t="s">
        <v>521</v>
      </c>
      <c r="B6" s="635"/>
      <c r="C6" s="635"/>
      <c r="D6" s="635"/>
      <c r="E6" s="635"/>
      <c r="F6" s="635"/>
      <c r="G6" s="635"/>
      <c r="H6" s="635"/>
      <c r="I6" s="635"/>
      <c r="J6" s="635"/>
      <c r="K6" s="635"/>
      <c r="L6" s="635"/>
    </row>
    <row r="7" spans="1:17" s="91" customFormat="1" ht="12" customHeight="1" x14ac:dyDescent="0.2">
      <c r="A7" s="624" t="s">
        <v>336</v>
      </c>
      <c r="B7" s="624"/>
      <c r="C7" s="624"/>
      <c r="D7" s="624"/>
      <c r="E7" s="624"/>
      <c r="F7" s="627" t="s">
        <v>104</v>
      </c>
      <c r="G7" s="628"/>
      <c r="H7" s="628"/>
      <c r="I7" s="628"/>
      <c r="J7" s="628"/>
      <c r="K7" s="628"/>
      <c r="L7" s="629"/>
      <c r="M7" s="96"/>
      <c r="N7" s="96"/>
      <c r="O7" s="96"/>
      <c r="P7" s="96"/>
      <c r="Q7" s="96"/>
    </row>
    <row r="8" spans="1:17" ht="21.75" customHeight="1" x14ac:dyDescent="0.2">
      <c r="A8" s="624"/>
      <c r="B8" s="624"/>
      <c r="C8" s="624"/>
      <c r="D8" s="624"/>
      <c r="E8" s="624"/>
      <c r="F8" s="630" t="s">
        <v>335</v>
      </c>
      <c r="G8" s="630" t="s">
        <v>337</v>
      </c>
      <c r="H8" s="630" t="s">
        <v>338</v>
      </c>
      <c r="I8" s="630" t="s">
        <v>339</v>
      </c>
      <c r="J8" s="630" t="s">
        <v>340</v>
      </c>
      <c r="K8" s="632" t="s">
        <v>341</v>
      </c>
      <c r="L8" s="633"/>
    </row>
    <row r="9" spans="1:17" ht="12" customHeight="1" x14ac:dyDescent="0.2">
      <c r="A9" s="624"/>
      <c r="B9" s="624"/>
      <c r="C9" s="624"/>
      <c r="D9" s="624"/>
      <c r="E9" s="624"/>
      <c r="F9" s="631"/>
      <c r="G9" s="631"/>
      <c r="H9" s="631"/>
      <c r="I9" s="631"/>
      <c r="J9" s="631"/>
      <c r="K9" s="338" t="s">
        <v>102</v>
      </c>
      <c r="L9" s="339" t="s">
        <v>342</v>
      </c>
    </row>
    <row r="10" spans="1:17" ht="12" customHeight="1" x14ac:dyDescent="0.2">
      <c r="A10" s="625"/>
      <c r="B10" s="625"/>
      <c r="C10" s="625"/>
      <c r="D10" s="625"/>
      <c r="E10" s="626"/>
      <c r="F10" s="340">
        <v>1</v>
      </c>
      <c r="G10" s="341">
        <v>2</v>
      </c>
      <c r="H10" s="341">
        <v>3</v>
      </c>
      <c r="I10" s="341">
        <v>4</v>
      </c>
      <c r="J10" s="341">
        <v>5</v>
      </c>
      <c r="K10" s="341">
        <v>6</v>
      </c>
      <c r="L10" s="341">
        <v>7</v>
      </c>
      <c r="M10" s="101"/>
    </row>
    <row r="11" spans="1:17" s="110" customFormat="1" ht="27.75" customHeight="1" x14ac:dyDescent="0.2">
      <c r="A11" s="636" t="s">
        <v>343</v>
      </c>
      <c r="B11" s="637"/>
      <c r="C11" s="637"/>
      <c r="D11" s="637"/>
      <c r="E11" s="638"/>
      <c r="F11" s="342"/>
      <c r="G11" s="342"/>
      <c r="H11" s="342"/>
      <c r="I11" s="342"/>
      <c r="J11" s="343"/>
      <c r="K11" s="342"/>
      <c r="L11" s="343"/>
    </row>
    <row r="12" spans="1:17" s="110" customFormat="1" ht="15.75" customHeight="1" x14ac:dyDescent="0.2">
      <c r="A12" s="344" t="s">
        <v>104</v>
      </c>
      <c r="B12" s="345"/>
      <c r="C12" s="346"/>
      <c r="D12" s="346"/>
      <c r="E12" s="347"/>
      <c r="F12" s="535">
        <v>16677</v>
      </c>
      <c r="G12" s="535">
        <v>24786</v>
      </c>
      <c r="H12" s="535">
        <v>20958</v>
      </c>
      <c r="I12" s="535">
        <v>15462</v>
      </c>
      <c r="J12" s="536">
        <v>16301</v>
      </c>
      <c r="K12" s="537">
        <v>376</v>
      </c>
      <c r="L12" s="348">
        <v>2.3066069566284275</v>
      </c>
    </row>
    <row r="13" spans="1:17" s="110" customFormat="1" ht="15" customHeight="1" x14ac:dyDescent="0.2">
      <c r="A13" s="349" t="s">
        <v>344</v>
      </c>
      <c r="B13" s="350" t="s">
        <v>345</v>
      </c>
      <c r="C13" s="346"/>
      <c r="D13" s="346"/>
      <c r="E13" s="347"/>
      <c r="F13" s="535">
        <v>10049</v>
      </c>
      <c r="G13" s="535">
        <v>17419</v>
      </c>
      <c r="H13" s="535">
        <v>12297</v>
      </c>
      <c r="I13" s="535">
        <v>9420</v>
      </c>
      <c r="J13" s="536">
        <v>9592</v>
      </c>
      <c r="K13" s="537">
        <v>457</v>
      </c>
      <c r="L13" s="348">
        <v>4.7643869891576314</v>
      </c>
    </row>
    <row r="14" spans="1:17" s="110" customFormat="1" ht="22.5" customHeight="1" x14ac:dyDescent="0.2">
      <c r="A14" s="349"/>
      <c r="B14" s="350" t="s">
        <v>346</v>
      </c>
      <c r="C14" s="346"/>
      <c r="D14" s="346"/>
      <c r="E14" s="347"/>
      <c r="F14" s="535">
        <v>6628</v>
      </c>
      <c r="G14" s="535">
        <v>7367</v>
      </c>
      <c r="H14" s="535">
        <v>8661</v>
      </c>
      <c r="I14" s="535">
        <v>6042</v>
      </c>
      <c r="J14" s="536">
        <v>6709</v>
      </c>
      <c r="K14" s="537">
        <v>-81</v>
      </c>
      <c r="L14" s="348">
        <v>-1.2073334327023402</v>
      </c>
    </row>
    <row r="15" spans="1:17" s="110" customFormat="1" ht="15" customHeight="1" x14ac:dyDescent="0.2">
      <c r="A15" s="349" t="s">
        <v>347</v>
      </c>
      <c r="B15" s="350" t="s">
        <v>108</v>
      </c>
      <c r="C15" s="346"/>
      <c r="D15" s="346"/>
      <c r="E15" s="347"/>
      <c r="F15" s="535">
        <v>3888</v>
      </c>
      <c r="G15" s="535">
        <v>4719</v>
      </c>
      <c r="H15" s="535">
        <v>8859</v>
      </c>
      <c r="I15" s="535">
        <v>3315</v>
      </c>
      <c r="J15" s="536">
        <v>3711</v>
      </c>
      <c r="K15" s="537">
        <v>177</v>
      </c>
      <c r="L15" s="348">
        <v>4.7696038803556995</v>
      </c>
    </row>
    <row r="16" spans="1:17" s="110" customFormat="1" ht="15" customHeight="1" x14ac:dyDescent="0.2">
      <c r="A16" s="349"/>
      <c r="B16" s="350" t="s">
        <v>109</v>
      </c>
      <c r="C16" s="346"/>
      <c r="D16" s="346"/>
      <c r="E16" s="347"/>
      <c r="F16" s="535">
        <v>10889</v>
      </c>
      <c r="G16" s="535">
        <v>16629</v>
      </c>
      <c r="H16" s="535">
        <v>10620</v>
      </c>
      <c r="I16" s="535">
        <v>10599</v>
      </c>
      <c r="J16" s="536">
        <v>11060</v>
      </c>
      <c r="K16" s="537">
        <v>-171</v>
      </c>
      <c r="L16" s="348">
        <v>-1.546112115732369</v>
      </c>
    </row>
    <row r="17" spans="1:12" s="110" customFormat="1" ht="15" customHeight="1" x14ac:dyDescent="0.2">
      <c r="A17" s="349"/>
      <c r="B17" s="350" t="s">
        <v>110</v>
      </c>
      <c r="C17" s="346"/>
      <c r="D17" s="346"/>
      <c r="E17" s="347"/>
      <c r="F17" s="535">
        <v>1711</v>
      </c>
      <c r="G17" s="535">
        <v>3254</v>
      </c>
      <c r="H17" s="535">
        <v>1285</v>
      </c>
      <c r="I17" s="535">
        <v>1414</v>
      </c>
      <c r="J17" s="536">
        <v>1331</v>
      </c>
      <c r="K17" s="537">
        <v>380</v>
      </c>
      <c r="L17" s="348">
        <v>28.549962434259953</v>
      </c>
    </row>
    <row r="18" spans="1:12" s="110" customFormat="1" ht="15" customHeight="1" x14ac:dyDescent="0.2">
      <c r="A18" s="349"/>
      <c r="B18" s="350" t="s">
        <v>111</v>
      </c>
      <c r="C18" s="346"/>
      <c r="D18" s="346"/>
      <c r="E18" s="347"/>
      <c r="F18" s="535">
        <v>189</v>
      </c>
      <c r="G18" s="535">
        <v>184</v>
      </c>
      <c r="H18" s="535">
        <v>194</v>
      </c>
      <c r="I18" s="535">
        <v>134</v>
      </c>
      <c r="J18" s="536">
        <v>199</v>
      </c>
      <c r="K18" s="537">
        <v>-10</v>
      </c>
      <c r="L18" s="348">
        <v>-5.025125628140704</v>
      </c>
    </row>
    <row r="19" spans="1:12" s="110" customFormat="1" ht="15" customHeight="1" x14ac:dyDescent="0.2">
      <c r="A19" s="118" t="s">
        <v>113</v>
      </c>
      <c r="B19" s="119" t="s">
        <v>181</v>
      </c>
      <c r="C19" s="346"/>
      <c r="D19" s="346"/>
      <c r="E19" s="347"/>
      <c r="F19" s="535">
        <v>11473</v>
      </c>
      <c r="G19" s="535">
        <v>19699</v>
      </c>
      <c r="H19" s="535">
        <v>15812</v>
      </c>
      <c r="I19" s="535">
        <v>10908</v>
      </c>
      <c r="J19" s="536">
        <v>11491</v>
      </c>
      <c r="K19" s="537">
        <v>-18</v>
      </c>
      <c r="L19" s="348">
        <v>-0.15664433034548778</v>
      </c>
    </row>
    <row r="20" spans="1:12" s="110" customFormat="1" ht="15" customHeight="1" x14ac:dyDescent="0.2">
      <c r="A20" s="118"/>
      <c r="B20" s="119" t="s">
        <v>182</v>
      </c>
      <c r="C20" s="346"/>
      <c r="D20" s="346"/>
      <c r="E20" s="347"/>
      <c r="F20" s="535">
        <v>5204</v>
      </c>
      <c r="G20" s="535">
        <v>5087</v>
      </c>
      <c r="H20" s="535">
        <v>5146</v>
      </c>
      <c r="I20" s="535">
        <v>4554</v>
      </c>
      <c r="J20" s="536">
        <v>4810</v>
      </c>
      <c r="K20" s="537">
        <v>394</v>
      </c>
      <c r="L20" s="348">
        <v>8.1912681912681915</v>
      </c>
    </row>
    <row r="21" spans="1:12" s="110" customFormat="1" ht="15" customHeight="1" x14ac:dyDescent="0.2">
      <c r="A21" s="118" t="s">
        <v>113</v>
      </c>
      <c r="B21" s="119" t="s">
        <v>116</v>
      </c>
      <c r="C21" s="346"/>
      <c r="D21" s="346"/>
      <c r="E21" s="347"/>
      <c r="F21" s="535">
        <v>10892</v>
      </c>
      <c r="G21" s="535">
        <v>17389</v>
      </c>
      <c r="H21" s="535">
        <v>14439</v>
      </c>
      <c r="I21" s="535">
        <v>9242</v>
      </c>
      <c r="J21" s="536">
        <v>10656</v>
      </c>
      <c r="K21" s="537">
        <v>236</v>
      </c>
      <c r="L21" s="348">
        <v>2.2147147147147148</v>
      </c>
    </row>
    <row r="22" spans="1:12" s="110" customFormat="1" ht="15" customHeight="1" x14ac:dyDescent="0.2">
      <c r="A22" s="118"/>
      <c r="B22" s="119" t="s">
        <v>117</v>
      </c>
      <c r="C22" s="346"/>
      <c r="D22" s="346"/>
      <c r="E22" s="347"/>
      <c r="F22" s="535">
        <v>5765</v>
      </c>
      <c r="G22" s="535">
        <v>7387</v>
      </c>
      <c r="H22" s="535">
        <v>6489</v>
      </c>
      <c r="I22" s="535">
        <v>6207</v>
      </c>
      <c r="J22" s="536">
        <v>5638</v>
      </c>
      <c r="K22" s="537">
        <v>127</v>
      </c>
      <c r="L22" s="348">
        <v>2.2525718339836822</v>
      </c>
    </row>
    <row r="23" spans="1:12" s="110" customFormat="1" ht="15" customHeight="1" x14ac:dyDescent="0.2">
      <c r="A23" s="351" t="s">
        <v>347</v>
      </c>
      <c r="B23" s="352" t="s">
        <v>193</v>
      </c>
      <c r="C23" s="353"/>
      <c r="D23" s="353"/>
      <c r="E23" s="354"/>
      <c r="F23" s="538">
        <v>368</v>
      </c>
      <c r="G23" s="538">
        <v>1480</v>
      </c>
      <c r="H23" s="538">
        <v>3800</v>
      </c>
      <c r="I23" s="538">
        <v>284</v>
      </c>
      <c r="J23" s="539">
        <v>304</v>
      </c>
      <c r="K23" s="540">
        <v>64</v>
      </c>
      <c r="L23" s="355">
        <v>21.05263157894737</v>
      </c>
    </row>
    <row r="24" spans="1:12" s="110" customFormat="1" ht="15" customHeight="1" x14ac:dyDescent="0.2">
      <c r="A24" s="639" t="s">
        <v>348</v>
      </c>
      <c r="B24" s="640"/>
      <c r="C24" s="640"/>
      <c r="D24" s="640"/>
      <c r="E24" s="641"/>
      <c r="F24" s="356"/>
      <c r="G24" s="356"/>
      <c r="H24" s="356"/>
      <c r="I24" s="356"/>
      <c r="J24" s="356"/>
      <c r="K24" s="357"/>
      <c r="L24" s="358"/>
    </row>
    <row r="25" spans="1:12" s="110" customFormat="1" ht="15" customHeight="1" x14ac:dyDescent="0.2">
      <c r="A25" s="359" t="s">
        <v>104</v>
      </c>
      <c r="B25" s="360"/>
      <c r="C25" s="361"/>
      <c r="D25" s="361"/>
      <c r="E25" s="362"/>
      <c r="F25" s="541">
        <v>31.9</v>
      </c>
      <c r="G25" s="541">
        <v>20.5</v>
      </c>
      <c r="H25" s="541">
        <v>38.700000000000003</v>
      </c>
      <c r="I25" s="541">
        <v>34.9</v>
      </c>
      <c r="J25" s="541">
        <v>33.4</v>
      </c>
      <c r="K25" s="542" t="s">
        <v>349</v>
      </c>
      <c r="L25" s="363">
        <v>-1.5</v>
      </c>
    </row>
    <row r="26" spans="1:12" s="110" customFormat="1" ht="15" customHeight="1" x14ac:dyDescent="0.2">
      <c r="A26" s="364" t="s">
        <v>105</v>
      </c>
      <c r="B26" s="365" t="s">
        <v>345</v>
      </c>
      <c r="C26" s="361"/>
      <c r="D26" s="361"/>
      <c r="E26" s="362"/>
      <c r="F26" s="541">
        <v>30.5</v>
      </c>
      <c r="G26" s="541">
        <v>15.9</v>
      </c>
      <c r="H26" s="541">
        <v>37.200000000000003</v>
      </c>
      <c r="I26" s="541">
        <v>33.4</v>
      </c>
      <c r="J26" s="543">
        <v>32.5</v>
      </c>
      <c r="K26" s="542" t="s">
        <v>349</v>
      </c>
      <c r="L26" s="363">
        <v>-2</v>
      </c>
    </row>
    <row r="27" spans="1:12" s="110" customFormat="1" ht="15" customHeight="1" x14ac:dyDescent="0.2">
      <c r="A27" s="364"/>
      <c r="B27" s="365" t="s">
        <v>346</v>
      </c>
      <c r="C27" s="361"/>
      <c r="D27" s="361"/>
      <c r="E27" s="362"/>
      <c r="F27" s="541">
        <v>34.200000000000003</v>
      </c>
      <c r="G27" s="541">
        <v>31.6</v>
      </c>
      <c r="H27" s="541">
        <v>40.9</v>
      </c>
      <c r="I27" s="541">
        <v>37.4</v>
      </c>
      <c r="J27" s="541">
        <v>34.700000000000003</v>
      </c>
      <c r="K27" s="542" t="s">
        <v>349</v>
      </c>
      <c r="L27" s="363">
        <v>-0.5</v>
      </c>
    </row>
    <row r="28" spans="1:12" s="110" customFormat="1" ht="15" customHeight="1" x14ac:dyDescent="0.2">
      <c r="A28" s="364" t="s">
        <v>113</v>
      </c>
      <c r="B28" s="365" t="s">
        <v>108</v>
      </c>
      <c r="C28" s="361"/>
      <c r="D28" s="361"/>
      <c r="E28" s="362"/>
      <c r="F28" s="541">
        <v>46</v>
      </c>
      <c r="G28" s="541">
        <v>46.4</v>
      </c>
      <c r="H28" s="541">
        <v>53.1</v>
      </c>
      <c r="I28" s="541">
        <v>51.7</v>
      </c>
      <c r="J28" s="541">
        <v>47</v>
      </c>
      <c r="K28" s="542" t="s">
        <v>349</v>
      </c>
      <c r="L28" s="363">
        <v>-1</v>
      </c>
    </row>
    <row r="29" spans="1:12" s="110" customFormat="1" ht="11.25" x14ac:dyDescent="0.2">
      <c r="A29" s="364"/>
      <c r="B29" s="365" t="s">
        <v>109</v>
      </c>
      <c r="C29" s="361"/>
      <c r="D29" s="361"/>
      <c r="E29" s="362"/>
      <c r="F29" s="541">
        <v>28.6</v>
      </c>
      <c r="G29" s="541">
        <v>17.2</v>
      </c>
      <c r="H29" s="541">
        <v>32.9</v>
      </c>
      <c r="I29" s="541">
        <v>30.7</v>
      </c>
      <c r="J29" s="543">
        <v>29.6</v>
      </c>
      <c r="K29" s="542" t="s">
        <v>349</v>
      </c>
      <c r="L29" s="363">
        <v>-1</v>
      </c>
    </row>
    <row r="30" spans="1:12" s="110" customFormat="1" ht="15" customHeight="1" x14ac:dyDescent="0.2">
      <c r="A30" s="364"/>
      <c r="B30" s="365" t="s">
        <v>110</v>
      </c>
      <c r="C30" s="361"/>
      <c r="D30" s="361"/>
      <c r="E30" s="362"/>
      <c r="F30" s="541">
        <v>24.8</v>
      </c>
      <c r="G30" s="541">
        <v>9.8000000000000007</v>
      </c>
      <c r="H30" s="541">
        <v>31.3</v>
      </c>
      <c r="I30" s="541">
        <v>29.7</v>
      </c>
      <c r="J30" s="541">
        <v>30.5</v>
      </c>
      <c r="K30" s="542" t="s">
        <v>349</v>
      </c>
      <c r="L30" s="363">
        <v>-5.6999999999999993</v>
      </c>
    </row>
    <row r="31" spans="1:12" s="110" customFormat="1" ht="15" customHeight="1" x14ac:dyDescent="0.2">
      <c r="A31" s="364"/>
      <c r="B31" s="365" t="s">
        <v>111</v>
      </c>
      <c r="C31" s="361"/>
      <c r="D31" s="361"/>
      <c r="E31" s="362"/>
      <c r="F31" s="541">
        <v>27.5</v>
      </c>
      <c r="G31" s="541">
        <v>40.799999999999997</v>
      </c>
      <c r="H31" s="541">
        <v>42.8</v>
      </c>
      <c r="I31" s="541">
        <v>40.299999999999997</v>
      </c>
      <c r="J31" s="541">
        <v>35.700000000000003</v>
      </c>
      <c r="K31" s="542" t="s">
        <v>349</v>
      </c>
      <c r="L31" s="363">
        <v>-8.2000000000000028</v>
      </c>
    </row>
    <row r="32" spans="1:12" s="110" customFormat="1" ht="15" customHeight="1" x14ac:dyDescent="0.2">
      <c r="A32" s="366" t="s">
        <v>113</v>
      </c>
      <c r="B32" s="367" t="s">
        <v>181</v>
      </c>
      <c r="C32" s="361"/>
      <c r="D32" s="361"/>
      <c r="E32" s="362"/>
      <c r="F32" s="541">
        <v>30.2</v>
      </c>
      <c r="G32" s="541">
        <v>15.9</v>
      </c>
      <c r="H32" s="541">
        <v>37.5</v>
      </c>
      <c r="I32" s="541">
        <v>34.9</v>
      </c>
      <c r="J32" s="543">
        <v>31.3</v>
      </c>
      <c r="K32" s="542" t="s">
        <v>349</v>
      </c>
      <c r="L32" s="363">
        <v>-1.1000000000000014</v>
      </c>
    </row>
    <row r="33" spans="1:12" s="110" customFormat="1" ht="15" customHeight="1" x14ac:dyDescent="0.2">
      <c r="A33" s="366"/>
      <c r="B33" s="367" t="s">
        <v>182</v>
      </c>
      <c r="C33" s="361"/>
      <c r="D33" s="361"/>
      <c r="E33" s="362"/>
      <c r="F33" s="541">
        <v>35.5</v>
      </c>
      <c r="G33" s="541">
        <v>36.9</v>
      </c>
      <c r="H33" s="541">
        <v>41.5</v>
      </c>
      <c r="I33" s="541">
        <v>35</v>
      </c>
      <c r="J33" s="541">
        <v>38.4</v>
      </c>
      <c r="K33" s="542" t="s">
        <v>349</v>
      </c>
      <c r="L33" s="363">
        <v>-2.8999999999999986</v>
      </c>
    </row>
    <row r="34" spans="1:12" s="368" customFormat="1" ht="15" customHeight="1" x14ac:dyDescent="0.2">
      <c r="A34" s="366" t="s">
        <v>113</v>
      </c>
      <c r="B34" s="367" t="s">
        <v>116</v>
      </c>
      <c r="C34" s="361"/>
      <c r="D34" s="361"/>
      <c r="E34" s="362"/>
      <c r="F34" s="541">
        <v>29.5</v>
      </c>
      <c r="G34" s="541">
        <v>17.600000000000001</v>
      </c>
      <c r="H34" s="541">
        <v>38.5</v>
      </c>
      <c r="I34" s="541">
        <v>33.799999999999997</v>
      </c>
      <c r="J34" s="541">
        <v>31.3</v>
      </c>
      <c r="K34" s="542" t="s">
        <v>349</v>
      </c>
      <c r="L34" s="363">
        <v>-1.8000000000000007</v>
      </c>
    </row>
    <row r="35" spans="1:12" s="368" customFormat="1" ht="11.25" x14ac:dyDescent="0.2">
      <c r="A35" s="369"/>
      <c r="B35" s="370" t="s">
        <v>117</v>
      </c>
      <c r="C35" s="371"/>
      <c r="D35" s="371"/>
      <c r="E35" s="372"/>
      <c r="F35" s="544">
        <v>36.5</v>
      </c>
      <c r="G35" s="544">
        <v>27</v>
      </c>
      <c r="H35" s="544">
        <v>39.200000000000003</v>
      </c>
      <c r="I35" s="544">
        <v>36.6</v>
      </c>
      <c r="J35" s="545">
        <v>37.5</v>
      </c>
      <c r="K35" s="546" t="s">
        <v>349</v>
      </c>
      <c r="L35" s="373">
        <v>-1</v>
      </c>
    </row>
    <row r="36" spans="1:12" s="368" customFormat="1" ht="15.95" customHeight="1" x14ac:dyDescent="0.2">
      <c r="A36" s="374" t="s">
        <v>350</v>
      </c>
      <c r="B36" s="375"/>
      <c r="C36" s="376"/>
      <c r="D36" s="375"/>
      <c r="E36" s="377"/>
      <c r="F36" s="547">
        <v>16165</v>
      </c>
      <c r="G36" s="547">
        <v>23144</v>
      </c>
      <c r="H36" s="547">
        <v>16361</v>
      </c>
      <c r="I36" s="547">
        <v>15083</v>
      </c>
      <c r="J36" s="547">
        <v>15880</v>
      </c>
      <c r="K36" s="548">
        <v>285</v>
      </c>
      <c r="L36" s="379">
        <v>1.7947103274559193</v>
      </c>
    </row>
    <row r="37" spans="1:12" s="368" customFormat="1" ht="15.95" customHeight="1" x14ac:dyDescent="0.2">
      <c r="A37" s="380"/>
      <c r="B37" s="381" t="s">
        <v>113</v>
      </c>
      <c r="C37" s="381" t="s">
        <v>351</v>
      </c>
      <c r="D37" s="381"/>
      <c r="E37" s="382"/>
      <c r="F37" s="547">
        <v>5161</v>
      </c>
      <c r="G37" s="547">
        <v>4739</v>
      </c>
      <c r="H37" s="547">
        <v>6334</v>
      </c>
      <c r="I37" s="547">
        <v>5265</v>
      </c>
      <c r="J37" s="547">
        <v>5310</v>
      </c>
      <c r="K37" s="548">
        <v>-149</v>
      </c>
      <c r="L37" s="379">
        <v>-2.8060263653483992</v>
      </c>
    </row>
    <row r="38" spans="1:12" s="368" customFormat="1" ht="15.95" customHeight="1" x14ac:dyDescent="0.2">
      <c r="A38" s="380"/>
      <c r="B38" s="383" t="s">
        <v>105</v>
      </c>
      <c r="C38" s="383" t="s">
        <v>106</v>
      </c>
      <c r="D38" s="384"/>
      <c r="E38" s="382"/>
      <c r="F38" s="547">
        <v>9770</v>
      </c>
      <c r="G38" s="547">
        <v>16378</v>
      </c>
      <c r="H38" s="547">
        <v>9625</v>
      </c>
      <c r="I38" s="547">
        <v>9259</v>
      </c>
      <c r="J38" s="549">
        <v>9386</v>
      </c>
      <c r="K38" s="548">
        <v>384</v>
      </c>
      <c r="L38" s="379">
        <v>4.091199659066695</v>
      </c>
    </row>
    <row r="39" spans="1:12" s="368" customFormat="1" ht="15.95" customHeight="1" x14ac:dyDescent="0.2">
      <c r="A39" s="380"/>
      <c r="B39" s="384"/>
      <c r="C39" s="381" t="s">
        <v>352</v>
      </c>
      <c r="D39" s="384"/>
      <c r="E39" s="382"/>
      <c r="F39" s="547">
        <v>2977</v>
      </c>
      <c r="G39" s="547">
        <v>2599</v>
      </c>
      <c r="H39" s="547">
        <v>3582</v>
      </c>
      <c r="I39" s="547">
        <v>3089</v>
      </c>
      <c r="J39" s="547">
        <v>3055</v>
      </c>
      <c r="K39" s="548">
        <v>-78</v>
      </c>
      <c r="L39" s="379">
        <v>-2.5531914893617023</v>
      </c>
    </row>
    <row r="40" spans="1:12" s="368" customFormat="1" ht="15.95" customHeight="1" x14ac:dyDescent="0.2">
      <c r="A40" s="380"/>
      <c r="B40" s="383"/>
      <c r="C40" s="383" t="s">
        <v>107</v>
      </c>
      <c r="D40" s="384"/>
      <c r="E40" s="382"/>
      <c r="F40" s="547">
        <v>6395</v>
      </c>
      <c r="G40" s="547">
        <v>6766</v>
      </c>
      <c r="H40" s="547">
        <v>6736</v>
      </c>
      <c r="I40" s="547">
        <v>5824</v>
      </c>
      <c r="J40" s="547">
        <v>6494</v>
      </c>
      <c r="K40" s="548">
        <v>-99</v>
      </c>
      <c r="L40" s="379">
        <v>-1.5244841392054205</v>
      </c>
    </row>
    <row r="41" spans="1:12" s="368" customFormat="1" ht="24" customHeight="1" x14ac:dyDescent="0.2">
      <c r="A41" s="380"/>
      <c r="B41" s="384"/>
      <c r="C41" s="381" t="s">
        <v>352</v>
      </c>
      <c r="D41" s="384"/>
      <c r="E41" s="382"/>
      <c r="F41" s="547">
        <v>2184</v>
      </c>
      <c r="G41" s="547">
        <v>2140</v>
      </c>
      <c r="H41" s="547">
        <v>2752</v>
      </c>
      <c r="I41" s="547">
        <v>2176</v>
      </c>
      <c r="J41" s="549">
        <v>2255</v>
      </c>
      <c r="K41" s="548">
        <v>-71</v>
      </c>
      <c r="L41" s="379">
        <v>-3.1485587583148558</v>
      </c>
    </row>
    <row r="42" spans="1:12" s="110" customFormat="1" ht="15" customHeight="1" x14ac:dyDescent="0.2">
      <c r="A42" s="380"/>
      <c r="B42" s="383" t="s">
        <v>113</v>
      </c>
      <c r="C42" s="383" t="s">
        <v>353</v>
      </c>
      <c r="D42" s="384"/>
      <c r="E42" s="382"/>
      <c r="F42" s="547">
        <v>3484</v>
      </c>
      <c r="G42" s="547">
        <v>3246</v>
      </c>
      <c r="H42" s="547">
        <v>4728</v>
      </c>
      <c r="I42" s="547">
        <v>3052</v>
      </c>
      <c r="J42" s="547">
        <v>3380</v>
      </c>
      <c r="K42" s="548">
        <v>104</v>
      </c>
      <c r="L42" s="379">
        <v>3.0769230769230771</v>
      </c>
    </row>
    <row r="43" spans="1:12" s="110" customFormat="1" ht="15" customHeight="1" x14ac:dyDescent="0.2">
      <c r="A43" s="380"/>
      <c r="B43" s="384"/>
      <c r="C43" s="381" t="s">
        <v>352</v>
      </c>
      <c r="D43" s="384"/>
      <c r="E43" s="382"/>
      <c r="F43" s="547">
        <v>1603</v>
      </c>
      <c r="G43" s="547">
        <v>1505</v>
      </c>
      <c r="H43" s="547">
        <v>2511</v>
      </c>
      <c r="I43" s="547">
        <v>1577</v>
      </c>
      <c r="J43" s="547">
        <v>1589</v>
      </c>
      <c r="K43" s="548">
        <v>14</v>
      </c>
      <c r="L43" s="379">
        <v>0.88105726872246692</v>
      </c>
    </row>
    <row r="44" spans="1:12" s="110" customFormat="1" ht="15" customHeight="1" x14ac:dyDescent="0.2">
      <c r="A44" s="380"/>
      <c r="B44" s="383"/>
      <c r="C44" s="365" t="s">
        <v>109</v>
      </c>
      <c r="D44" s="384"/>
      <c r="E44" s="382"/>
      <c r="F44" s="547">
        <v>10783</v>
      </c>
      <c r="G44" s="547">
        <v>16463</v>
      </c>
      <c r="H44" s="547">
        <v>10156</v>
      </c>
      <c r="I44" s="547">
        <v>10485</v>
      </c>
      <c r="J44" s="549">
        <v>10971</v>
      </c>
      <c r="K44" s="548">
        <v>-188</v>
      </c>
      <c r="L44" s="379">
        <v>-1.7136086045027801</v>
      </c>
    </row>
    <row r="45" spans="1:12" s="110" customFormat="1" ht="15" customHeight="1" x14ac:dyDescent="0.2">
      <c r="A45" s="380"/>
      <c r="B45" s="384"/>
      <c r="C45" s="381" t="s">
        <v>352</v>
      </c>
      <c r="D45" s="384"/>
      <c r="E45" s="382"/>
      <c r="F45" s="547">
        <v>3082</v>
      </c>
      <c r="G45" s="547">
        <v>2839</v>
      </c>
      <c r="H45" s="547">
        <v>3339</v>
      </c>
      <c r="I45" s="547">
        <v>3215</v>
      </c>
      <c r="J45" s="547">
        <v>3245</v>
      </c>
      <c r="K45" s="548">
        <v>-163</v>
      </c>
      <c r="L45" s="379">
        <v>-5.0231124807395995</v>
      </c>
    </row>
    <row r="46" spans="1:12" s="110" customFormat="1" ht="15" customHeight="1" x14ac:dyDescent="0.2">
      <c r="A46" s="380"/>
      <c r="B46" s="383"/>
      <c r="C46" s="365" t="s">
        <v>110</v>
      </c>
      <c r="D46" s="384"/>
      <c r="E46" s="382"/>
      <c r="F46" s="547">
        <v>1709</v>
      </c>
      <c r="G46" s="547">
        <v>3251</v>
      </c>
      <c r="H46" s="547">
        <v>1283</v>
      </c>
      <c r="I46" s="547">
        <v>1412</v>
      </c>
      <c r="J46" s="547">
        <v>1330</v>
      </c>
      <c r="K46" s="548">
        <v>379</v>
      </c>
      <c r="L46" s="379">
        <v>28.496240601503761</v>
      </c>
    </row>
    <row r="47" spans="1:12" s="110" customFormat="1" ht="15" customHeight="1" x14ac:dyDescent="0.2">
      <c r="A47" s="380"/>
      <c r="B47" s="384"/>
      <c r="C47" s="381" t="s">
        <v>352</v>
      </c>
      <c r="D47" s="384"/>
      <c r="E47" s="382"/>
      <c r="F47" s="547">
        <v>424</v>
      </c>
      <c r="G47" s="547">
        <v>320</v>
      </c>
      <c r="H47" s="547">
        <v>401</v>
      </c>
      <c r="I47" s="547">
        <v>419</v>
      </c>
      <c r="J47" s="549">
        <v>405</v>
      </c>
      <c r="K47" s="548">
        <v>19</v>
      </c>
      <c r="L47" s="379">
        <v>4.6913580246913584</v>
      </c>
    </row>
    <row r="48" spans="1:12" s="110" customFormat="1" ht="15" customHeight="1" x14ac:dyDescent="0.2">
      <c r="A48" s="380"/>
      <c r="B48" s="384"/>
      <c r="C48" s="365" t="s">
        <v>111</v>
      </c>
      <c r="D48" s="385"/>
      <c r="E48" s="386"/>
      <c r="F48" s="547">
        <v>189</v>
      </c>
      <c r="G48" s="547">
        <v>184</v>
      </c>
      <c r="H48" s="547">
        <v>194</v>
      </c>
      <c r="I48" s="547">
        <v>134</v>
      </c>
      <c r="J48" s="547">
        <v>199</v>
      </c>
      <c r="K48" s="548">
        <v>-10</v>
      </c>
      <c r="L48" s="379">
        <v>-5.025125628140704</v>
      </c>
    </row>
    <row r="49" spans="1:12" s="110" customFormat="1" ht="15" customHeight="1" x14ac:dyDescent="0.2">
      <c r="A49" s="380"/>
      <c r="B49" s="384"/>
      <c r="C49" s="381" t="s">
        <v>352</v>
      </c>
      <c r="D49" s="384"/>
      <c r="E49" s="382"/>
      <c r="F49" s="547">
        <v>52</v>
      </c>
      <c r="G49" s="547">
        <v>75</v>
      </c>
      <c r="H49" s="547">
        <v>83</v>
      </c>
      <c r="I49" s="547">
        <v>54</v>
      </c>
      <c r="J49" s="547">
        <v>71</v>
      </c>
      <c r="K49" s="548">
        <v>-19</v>
      </c>
      <c r="L49" s="379">
        <v>-26.760563380281692</v>
      </c>
    </row>
    <row r="50" spans="1:12" s="110" customFormat="1" ht="15" customHeight="1" x14ac:dyDescent="0.2">
      <c r="A50" s="380"/>
      <c r="B50" s="383" t="s">
        <v>113</v>
      </c>
      <c r="C50" s="381" t="s">
        <v>181</v>
      </c>
      <c r="D50" s="384"/>
      <c r="E50" s="382"/>
      <c r="F50" s="547">
        <v>11002</v>
      </c>
      <c r="G50" s="547">
        <v>18111</v>
      </c>
      <c r="H50" s="547">
        <v>11347</v>
      </c>
      <c r="I50" s="547">
        <v>10555</v>
      </c>
      <c r="J50" s="549">
        <v>11110</v>
      </c>
      <c r="K50" s="548">
        <v>-108</v>
      </c>
      <c r="L50" s="379">
        <v>-0.97209720972097213</v>
      </c>
    </row>
    <row r="51" spans="1:12" s="110" customFormat="1" ht="15" customHeight="1" x14ac:dyDescent="0.2">
      <c r="A51" s="380"/>
      <c r="B51" s="384"/>
      <c r="C51" s="381" t="s">
        <v>352</v>
      </c>
      <c r="D51" s="384"/>
      <c r="E51" s="382"/>
      <c r="F51" s="547">
        <v>3328</v>
      </c>
      <c r="G51" s="547">
        <v>2884</v>
      </c>
      <c r="H51" s="547">
        <v>4252</v>
      </c>
      <c r="I51" s="547">
        <v>3682</v>
      </c>
      <c r="J51" s="547">
        <v>3480</v>
      </c>
      <c r="K51" s="548">
        <v>-152</v>
      </c>
      <c r="L51" s="379">
        <v>-4.3678160919540234</v>
      </c>
    </row>
    <row r="52" spans="1:12" s="110" customFormat="1" ht="15" customHeight="1" x14ac:dyDescent="0.2">
      <c r="A52" s="380"/>
      <c r="B52" s="383"/>
      <c r="C52" s="381" t="s">
        <v>182</v>
      </c>
      <c r="D52" s="384"/>
      <c r="E52" s="382"/>
      <c r="F52" s="547">
        <v>5163</v>
      </c>
      <c r="G52" s="547">
        <v>5033</v>
      </c>
      <c r="H52" s="547">
        <v>5014</v>
      </c>
      <c r="I52" s="547">
        <v>4528</v>
      </c>
      <c r="J52" s="547">
        <v>4770</v>
      </c>
      <c r="K52" s="548">
        <v>393</v>
      </c>
      <c r="L52" s="379">
        <v>8.2389937106918243</v>
      </c>
    </row>
    <row r="53" spans="1:12" s="269" customFormat="1" ht="11.25" customHeight="1" x14ac:dyDescent="0.2">
      <c r="A53" s="380"/>
      <c r="B53" s="384"/>
      <c r="C53" s="381" t="s">
        <v>352</v>
      </c>
      <c r="D53" s="384"/>
      <c r="E53" s="382"/>
      <c r="F53" s="547">
        <v>1833</v>
      </c>
      <c r="G53" s="547">
        <v>1855</v>
      </c>
      <c r="H53" s="547">
        <v>2082</v>
      </c>
      <c r="I53" s="547">
        <v>1583</v>
      </c>
      <c r="J53" s="549">
        <v>1830</v>
      </c>
      <c r="K53" s="548">
        <v>3</v>
      </c>
      <c r="L53" s="379">
        <v>0.16393442622950818</v>
      </c>
    </row>
    <row r="54" spans="1:12" s="151" customFormat="1" ht="12.75" customHeight="1" x14ac:dyDescent="0.2">
      <c r="A54" s="380"/>
      <c r="B54" s="383" t="s">
        <v>113</v>
      </c>
      <c r="C54" s="383" t="s">
        <v>116</v>
      </c>
      <c r="D54" s="384"/>
      <c r="E54" s="382"/>
      <c r="F54" s="547">
        <v>10496</v>
      </c>
      <c r="G54" s="547">
        <v>16055</v>
      </c>
      <c r="H54" s="547">
        <v>10636</v>
      </c>
      <c r="I54" s="547">
        <v>8993</v>
      </c>
      <c r="J54" s="547">
        <v>10350</v>
      </c>
      <c r="K54" s="548">
        <v>146</v>
      </c>
      <c r="L54" s="379">
        <v>1.4106280193236715</v>
      </c>
    </row>
    <row r="55" spans="1:12" ht="11.25" x14ac:dyDescent="0.2">
      <c r="A55" s="380"/>
      <c r="B55" s="384"/>
      <c r="C55" s="381" t="s">
        <v>352</v>
      </c>
      <c r="D55" s="384"/>
      <c r="E55" s="382"/>
      <c r="F55" s="547">
        <v>3094</v>
      </c>
      <c r="G55" s="547">
        <v>2823</v>
      </c>
      <c r="H55" s="547">
        <v>4091</v>
      </c>
      <c r="I55" s="547">
        <v>3037</v>
      </c>
      <c r="J55" s="547">
        <v>3236</v>
      </c>
      <c r="K55" s="548">
        <v>-142</v>
      </c>
      <c r="L55" s="379">
        <v>-4.3881334981458595</v>
      </c>
    </row>
    <row r="56" spans="1:12" ht="14.25" customHeight="1" x14ac:dyDescent="0.2">
      <c r="A56" s="380"/>
      <c r="B56" s="384"/>
      <c r="C56" s="383" t="s">
        <v>117</v>
      </c>
      <c r="D56" s="384"/>
      <c r="E56" s="382"/>
      <c r="F56" s="547">
        <v>5649</v>
      </c>
      <c r="G56" s="547">
        <v>7080</v>
      </c>
      <c r="H56" s="547">
        <v>5701</v>
      </c>
      <c r="I56" s="547">
        <v>6077</v>
      </c>
      <c r="J56" s="547">
        <v>5523</v>
      </c>
      <c r="K56" s="548">
        <v>126</v>
      </c>
      <c r="L56" s="379">
        <v>2.2813688212927756</v>
      </c>
    </row>
    <row r="57" spans="1:12" ht="18.75" customHeight="1" x14ac:dyDescent="0.2">
      <c r="A57" s="387"/>
      <c r="B57" s="388"/>
      <c r="C57" s="389" t="s">
        <v>352</v>
      </c>
      <c r="D57" s="388"/>
      <c r="E57" s="390"/>
      <c r="F57" s="550">
        <v>2064</v>
      </c>
      <c r="G57" s="551">
        <v>1914</v>
      </c>
      <c r="H57" s="551">
        <v>2236</v>
      </c>
      <c r="I57" s="551">
        <v>2223</v>
      </c>
      <c r="J57" s="551">
        <v>2071</v>
      </c>
      <c r="K57" s="552">
        <f t="shared" ref="K57" si="0">IF(OR(F57=".",J57=".")=TRUE,".",IF(OR(F57="*",J57="*")=TRUE,"*",IF(AND(F57="-",J57="-")=TRUE,"-",IF(AND(ISNUMBER(J57),ISNUMBER(F57))=TRUE,IF(F57-J57=0,0,F57-J57),IF(ISNUMBER(F57)=TRUE,F57,-J57)))))</f>
        <v>-7</v>
      </c>
      <c r="L57" s="391">
        <f t="shared" ref="L57" si="1">IF(K57 =".",".",IF(K57 ="*","*",IF(K57="-","-",IF(K57=0,0,IF(OR(J57="-",J57=".",F57="-",F57=".")=TRUE,"X",IF(J57=0,"0,0",IF(ABS(K57*100/J57)&gt;250,".X",(K57*100/J57))))))))</f>
        <v>-0.33800096571704491</v>
      </c>
    </row>
    <row r="58" spans="1:12" ht="11.25" x14ac:dyDescent="0.2">
      <c r="A58" s="392"/>
      <c r="B58" s="384"/>
      <c r="C58" s="381"/>
      <c r="D58" s="384"/>
      <c r="E58" s="384"/>
      <c r="F58" s="393"/>
      <c r="G58" s="393"/>
      <c r="H58" s="393"/>
      <c r="I58" s="378"/>
      <c r="J58" s="393"/>
      <c r="K58" s="394"/>
      <c r="L58" s="269" t="s">
        <v>45</v>
      </c>
    </row>
    <row r="59" spans="1:12" ht="20.25" customHeight="1" x14ac:dyDescent="0.2">
      <c r="A59" s="642" t="s">
        <v>354</v>
      </c>
      <c r="B59" s="643"/>
      <c r="C59" s="643"/>
      <c r="D59" s="642"/>
      <c r="E59" s="643"/>
      <c r="F59" s="643"/>
      <c r="G59" s="643"/>
      <c r="H59" s="643"/>
      <c r="I59" s="643"/>
      <c r="J59" s="643"/>
      <c r="K59" s="643"/>
      <c r="L59" s="643"/>
    </row>
    <row r="60" spans="1:12" ht="11.25" customHeight="1" x14ac:dyDescent="0.2">
      <c r="A60" s="644" t="s">
        <v>355</v>
      </c>
      <c r="B60" s="645"/>
      <c r="C60" s="645"/>
      <c r="D60" s="645"/>
      <c r="E60" s="645"/>
      <c r="F60" s="645"/>
      <c r="G60" s="645"/>
      <c r="H60" s="645"/>
      <c r="I60" s="645"/>
      <c r="J60" s="645"/>
      <c r="K60" s="645"/>
      <c r="L60" s="645"/>
    </row>
    <row r="61" spans="1:12" ht="12.75" customHeight="1" x14ac:dyDescent="0.2">
      <c r="A61" s="646" t="s">
        <v>356</v>
      </c>
      <c r="B61" s="647"/>
      <c r="C61" s="647"/>
      <c r="D61" s="647"/>
      <c r="E61" s="647"/>
      <c r="F61" s="647"/>
      <c r="G61" s="647"/>
      <c r="H61" s="647"/>
      <c r="I61" s="647"/>
      <c r="J61" s="647"/>
      <c r="K61" s="647"/>
      <c r="L61" s="647"/>
    </row>
    <row r="62" spans="1:12" ht="15.95" customHeight="1" x14ac:dyDescent="0.2">
      <c r="A62" s="395"/>
      <c r="B62" s="395"/>
      <c r="C62" s="395"/>
      <c r="D62" s="395"/>
      <c r="E62" s="395"/>
      <c r="F62" s="395"/>
      <c r="G62" s="395"/>
      <c r="H62" s="395"/>
      <c r="I62" s="395"/>
      <c r="J62" s="396"/>
      <c r="K62" s="396"/>
      <c r="L62" s="397"/>
    </row>
    <row r="63" spans="1:12" ht="15.95" customHeight="1" x14ac:dyDescent="0.2">
      <c r="A63" s="397"/>
      <c r="B63" s="398"/>
      <c r="C63" s="397"/>
      <c r="D63" s="398"/>
      <c r="E63" s="398"/>
      <c r="F63" s="396"/>
      <c r="G63" s="396"/>
      <c r="H63" s="396"/>
      <c r="I63" s="396"/>
      <c r="J63" s="396"/>
      <c r="K63" s="396"/>
      <c r="L63" s="399"/>
    </row>
    <row r="64" spans="1:12" ht="15.95" customHeight="1" x14ac:dyDescent="0.2">
      <c r="A64" s="397"/>
      <c r="B64" s="398"/>
      <c r="C64" s="397"/>
      <c r="D64" s="398"/>
      <c r="E64" s="398"/>
      <c r="F64" s="396"/>
      <c r="G64" s="396"/>
      <c r="H64" s="396"/>
      <c r="I64" s="396"/>
      <c r="J64" s="396"/>
      <c r="K64" s="396"/>
      <c r="L64" s="399"/>
    </row>
    <row r="65" spans="12:12" ht="15.95" customHeight="1" x14ac:dyDescent="0.2">
      <c r="L65" s="400"/>
    </row>
  </sheetData>
  <mergeCells count="16">
    <mergeCell ref="A11:E11"/>
    <mergeCell ref="A24:E24"/>
    <mergeCell ref="A59:L59"/>
    <mergeCell ref="A60:L60"/>
    <mergeCell ref="A61:L61"/>
    <mergeCell ref="A3:L3"/>
    <mergeCell ref="A5:D5"/>
    <mergeCell ref="A7:E10"/>
    <mergeCell ref="F7:L7"/>
    <mergeCell ref="F8:F9"/>
    <mergeCell ref="G8:G9"/>
    <mergeCell ref="H8:H9"/>
    <mergeCell ref="I8:I9"/>
    <mergeCell ref="J8:J9"/>
    <mergeCell ref="K8:L8"/>
    <mergeCell ref="A6:L6"/>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555" customFormat="1" ht="35.1" customHeight="1" x14ac:dyDescent="0.25">
      <c r="A6" s="634" t="s">
        <v>521</v>
      </c>
      <c r="B6" s="634"/>
      <c r="C6" s="634"/>
      <c r="D6" s="634"/>
      <c r="E6" s="634"/>
      <c r="F6" s="634"/>
      <c r="G6" s="634"/>
      <c r="H6" s="634"/>
      <c r="I6" s="634"/>
      <c r="J6" s="634"/>
      <c r="K6" s="554"/>
      <c r="L6" s="554"/>
    </row>
    <row r="7" spans="1:15" s="91" customFormat="1" ht="24.95" customHeight="1" x14ac:dyDescent="0.2">
      <c r="A7" s="588" t="s">
        <v>213</v>
      </c>
      <c r="B7" s="589"/>
      <c r="C7" s="582" t="s">
        <v>94</v>
      </c>
      <c r="D7" s="648" t="s">
        <v>358</v>
      </c>
      <c r="E7" s="649"/>
      <c r="F7" s="649"/>
      <c r="G7" s="649"/>
      <c r="H7" s="650"/>
      <c r="I7" s="651" t="s">
        <v>359</v>
      </c>
      <c r="J7" s="652"/>
      <c r="K7" s="96"/>
      <c r="L7" s="96"/>
      <c r="M7" s="96"/>
      <c r="N7" s="96"/>
      <c r="O7" s="96"/>
    </row>
    <row r="8" spans="1:15" ht="21.75" customHeight="1" x14ac:dyDescent="0.2">
      <c r="A8" s="616"/>
      <c r="B8" s="617"/>
      <c r="C8" s="583"/>
      <c r="D8" s="592" t="s">
        <v>335</v>
      </c>
      <c r="E8" s="592" t="s">
        <v>337</v>
      </c>
      <c r="F8" s="592" t="s">
        <v>338</v>
      </c>
      <c r="G8" s="592" t="s">
        <v>339</v>
      </c>
      <c r="H8" s="592" t="s">
        <v>340</v>
      </c>
      <c r="I8" s="653"/>
      <c r="J8" s="654"/>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16677</v>
      </c>
      <c r="E11" s="114">
        <v>24786</v>
      </c>
      <c r="F11" s="114">
        <v>20958</v>
      </c>
      <c r="G11" s="114">
        <v>15462</v>
      </c>
      <c r="H11" s="140">
        <v>16301</v>
      </c>
      <c r="I11" s="115">
        <v>376</v>
      </c>
      <c r="J11" s="116">
        <v>2.3066069566284275</v>
      </c>
    </row>
    <row r="12" spans="1:15" s="110" customFormat="1" ht="24.95" customHeight="1" x14ac:dyDescent="0.2">
      <c r="A12" s="193" t="s">
        <v>132</v>
      </c>
      <c r="B12" s="194" t="s">
        <v>133</v>
      </c>
      <c r="C12" s="113">
        <v>1.0553456856748815</v>
      </c>
      <c r="D12" s="115">
        <v>176</v>
      </c>
      <c r="E12" s="114">
        <v>111</v>
      </c>
      <c r="F12" s="114">
        <v>311</v>
      </c>
      <c r="G12" s="114">
        <v>298</v>
      </c>
      <c r="H12" s="140">
        <v>192</v>
      </c>
      <c r="I12" s="115">
        <v>-16</v>
      </c>
      <c r="J12" s="116">
        <v>-8.3333333333333339</v>
      </c>
    </row>
    <row r="13" spans="1:15" s="110" customFormat="1" ht="24.95" customHeight="1" x14ac:dyDescent="0.2">
      <c r="A13" s="193" t="s">
        <v>134</v>
      </c>
      <c r="B13" s="199" t="s">
        <v>214</v>
      </c>
      <c r="C13" s="113">
        <v>2.1646579120945013</v>
      </c>
      <c r="D13" s="115">
        <v>361</v>
      </c>
      <c r="E13" s="114">
        <v>81</v>
      </c>
      <c r="F13" s="114">
        <v>192</v>
      </c>
      <c r="G13" s="114">
        <v>73</v>
      </c>
      <c r="H13" s="140">
        <v>92</v>
      </c>
      <c r="I13" s="115">
        <v>269</v>
      </c>
      <c r="J13" s="116" t="s">
        <v>514</v>
      </c>
    </row>
    <row r="14" spans="1:15" s="287" customFormat="1" ht="24.95" customHeight="1" x14ac:dyDescent="0.2">
      <c r="A14" s="193" t="s">
        <v>215</v>
      </c>
      <c r="B14" s="199" t="s">
        <v>137</v>
      </c>
      <c r="C14" s="113">
        <v>17.065419439947231</v>
      </c>
      <c r="D14" s="115">
        <v>2846</v>
      </c>
      <c r="E14" s="114">
        <v>12122</v>
      </c>
      <c r="F14" s="114">
        <v>4258</v>
      </c>
      <c r="G14" s="114">
        <v>2877</v>
      </c>
      <c r="H14" s="140">
        <v>3150</v>
      </c>
      <c r="I14" s="115">
        <v>-304</v>
      </c>
      <c r="J14" s="116">
        <v>-9.6507936507936503</v>
      </c>
      <c r="K14" s="110"/>
      <c r="L14" s="110"/>
      <c r="M14" s="110"/>
      <c r="N14" s="110"/>
      <c r="O14" s="110"/>
    </row>
    <row r="15" spans="1:15" s="110" customFormat="1" ht="24.95" customHeight="1" x14ac:dyDescent="0.2">
      <c r="A15" s="193" t="s">
        <v>216</v>
      </c>
      <c r="B15" s="199" t="s">
        <v>217</v>
      </c>
      <c r="C15" s="113">
        <v>2.2006356059243268</v>
      </c>
      <c r="D15" s="115">
        <v>367</v>
      </c>
      <c r="E15" s="114">
        <v>831</v>
      </c>
      <c r="F15" s="114">
        <v>769</v>
      </c>
      <c r="G15" s="114">
        <v>439</v>
      </c>
      <c r="H15" s="140">
        <v>461</v>
      </c>
      <c r="I15" s="115">
        <v>-94</v>
      </c>
      <c r="J15" s="116">
        <v>-20.390455531453362</v>
      </c>
    </row>
    <row r="16" spans="1:15" s="287" customFormat="1" ht="24.95" customHeight="1" x14ac:dyDescent="0.2">
      <c r="A16" s="193" t="s">
        <v>218</v>
      </c>
      <c r="B16" s="199" t="s">
        <v>141</v>
      </c>
      <c r="C16" s="113">
        <v>12.981951190262038</v>
      </c>
      <c r="D16" s="115">
        <v>2165</v>
      </c>
      <c r="E16" s="114">
        <v>11112</v>
      </c>
      <c r="F16" s="114">
        <v>2953</v>
      </c>
      <c r="G16" s="114">
        <v>2206</v>
      </c>
      <c r="H16" s="140">
        <v>2361</v>
      </c>
      <c r="I16" s="115">
        <v>-196</v>
      </c>
      <c r="J16" s="116">
        <v>-8.3015671325709448</v>
      </c>
      <c r="K16" s="110"/>
      <c r="L16" s="110"/>
      <c r="M16" s="110"/>
      <c r="N16" s="110"/>
      <c r="O16" s="110"/>
    </row>
    <row r="17" spans="1:15" s="110" customFormat="1" ht="24.95" customHeight="1" x14ac:dyDescent="0.2">
      <c r="A17" s="193" t="s">
        <v>142</v>
      </c>
      <c r="B17" s="199" t="s">
        <v>220</v>
      </c>
      <c r="C17" s="113">
        <v>1.8828326437608682</v>
      </c>
      <c r="D17" s="115">
        <v>314</v>
      </c>
      <c r="E17" s="114">
        <v>179</v>
      </c>
      <c r="F17" s="114">
        <v>536</v>
      </c>
      <c r="G17" s="114">
        <v>232</v>
      </c>
      <c r="H17" s="140">
        <v>328</v>
      </c>
      <c r="I17" s="115">
        <v>-14</v>
      </c>
      <c r="J17" s="116">
        <v>-4.2682926829268295</v>
      </c>
    </row>
    <row r="18" spans="1:15" s="287" customFormat="1" ht="24.95" customHeight="1" x14ac:dyDescent="0.2">
      <c r="A18" s="201" t="s">
        <v>144</v>
      </c>
      <c r="B18" s="202" t="s">
        <v>145</v>
      </c>
      <c r="C18" s="113">
        <v>6.6918510523475447</v>
      </c>
      <c r="D18" s="115">
        <v>1116</v>
      </c>
      <c r="E18" s="114">
        <v>720</v>
      </c>
      <c r="F18" s="114">
        <v>1387</v>
      </c>
      <c r="G18" s="114">
        <v>1053</v>
      </c>
      <c r="H18" s="140">
        <v>1162</v>
      </c>
      <c r="I18" s="115">
        <v>-46</v>
      </c>
      <c r="J18" s="116">
        <v>-3.9586919104991396</v>
      </c>
      <c r="K18" s="110"/>
      <c r="L18" s="110"/>
      <c r="M18" s="110"/>
      <c r="N18" s="110"/>
      <c r="O18" s="110"/>
    </row>
    <row r="19" spans="1:15" s="110" customFormat="1" ht="24.95" customHeight="1" x14ac:dyDescent="0.2">
      <c r="A19" s="193" t="s">
        <v>146</v>
      </c>
      <c r="B19" s="199" t="s">
        <v>147</v>
      </c>
      <c r="C19" s="113">
        <v>11.88463152845236</v>
      </c>
      <c r="D19" s="115">
        <v>1982</v>
      </c>
      <c r="E19" s="114">
        <v>1722</v>
      </c>
      <c r="F19" s="114">
        <v>2955</v>
      </c>
      <c r="G19" s="114">
        <v>1757</v>
      </c>
      <c r="H19" s="140">
        <v>2184</v>
      </c>
      <c r="I19" s="115">
        <v>-202</v>
      </c>
      <c r="J19" s="116">
        <v>-9.2490842490842482</v>
      </c>
    </row>
    <row r="20" spans="1:15" s="287" customFormat="1" ht="24.95" customHeight="1" x14ac:dyDescent="0.2">
      <c r="A20" s="193" t="s">
        <v>148</v>
      </c>
      <c r="B20" s="199" t="s">
        <v>149</v>
      </c>
      <c r="C20" s="113">
        <v>8.0470108532709723</v>
      </c>
      <c r="D20" s="115">
        <v>1342</v>
      </c>
      <c r="E20" s="114">
        <v>1295</v>
      </c>
      <c r="F20" s="114">
        <v>1670</v>
      </c>
      <c r="G20" s="114">
        <v>1545</v>
      </c>
      <c r="H20" s="140">
        <v>1481</v>
      </c>
      <c r="I20" s="115">
        <v>-139</v>
      </c>
      <c r="J20" s="116">
        <v>-9.3855503038487509</v>
      </c>
      <c r="K20" s="110"/>
      <c r="L20" s="110"/>
      <c r="M20" s="110"/>
      <c r="N20" s="110"/>
      <c r="O20" s="110"/>
    </row>
    <row r="21" spans="1:15" s="110" customFormat="1" ht="24.95" customHeight="1" x14ac:dyDescent="0.2">
      <c r="A21" s="201" t="s">
        <v>150</v>
      </c>
      <c r="B21" s="202" t="s">
        <v>151</v>
      </c>
      <c r="C21" s="113">
        <v>5.2407507345445827</v>
      </c>
      <c r="D21" s="115">
        <v>874</v>
      </c>
      <c r="E21" s="114">
        <v>878</v>
      </c>
      <c r="F21" s="114">
        <v>989</v>
      </c>
      <c r="G21" s="114">
        <v>835</v>
      </c>
      <c r="H21" s="140">
        <v>918</v>
      </c>
      <c r="I21" s="115">
        <v>-44</v>
      </c>
      <c r="J21" s="116">
        <v>-4.7930283224400876</v>
      </c>
    </row>
    <row r="22" spans="1:15" s="110" customFormat="1" ht="24.95" customHeight="1" x14ac:dyDescent="0.2">
      <c r="A22" s="201" t="s">
        <v>152</v>
      </c>
      <c r="B22" s="199" t="s">
        <v>153</v>
      </c>
      <c r="C22" s="113">
        <v>2.9321820471307789</v>
      </c>
      <c r="D22" s="115">
        <v>489</v>
      </c>
      <c r="E22" s="114">
        <v>866</v>
      </c>
      <c r="F22" s="114">
        <v>570</v>
      </c>
      <c r="G22" s="114">
        <v>637</v>
      </c>
      <c r="H22" s="140">
        <v>481</v>
      </c>
      <c r="I22" s="115">
        <v>8</v>
      </c>
      <c r="J22" s="116">
        <v>1.6632016632016633</v>
      </c>
    </row>
    <row r="23" spans="1:15" s="110" customFormat="1" ht="24.95" customHeight="1" x14ac:dyDescent="0.2">
      <c r="A23" s="193" t="s">
        <v>154</v>
      </c>
      <c r="B23" s="199" t="s">
        <v>155</v>
      </c>
      <c r="C23" s="113">
        <v>1.0853270971997362</v>
      </c>
      <c r="D23" s="115">
        <v>181</v>
      </c>
      <c r="E23" s="114">
        <v>166</v>
      </c>
      <c r="F23" s="114">
        <v>245</v>
      </c>
      <c r="G23" s="114">
        <v>93</v>
      </c>
      <c r="H23" s="140">
        <v>157</v>
      </c>
      <c r="I23" s="115">
        <v>24</v>
      </c>
      <c r="J23" s="116">
        <v>15.286624203821656</v>
      </c>
    </row>
    <row r="24" spans="1:15" s="110" customFormat="1" ht="24.95" customHeight="1" x14ac:dyDescent="0.2">
      <c r="A24" s="193" t="s">
        <v>156</v>
      </c>
      <c r="B24" s="199" t="s">
        <v>221</v>
      </c>
      <c r="C24" s="113">
        <v>8.2089104755051867</v>
      </c>
      <c r="D24" s="115">
        <v>1369</v>
      </c>
      <c r="E24" s="114">
        <v>1659</v>
      </c>
      <c r="F24" s="114">
        <v>1302</v>
      </c>
      <c r="G24" s="114">
        <v>1266</v>
      </c>
      <c r="H24" s="140">
        <v>1240</v>
      </c>
      <c r="I24" s="115">
        <v>129</v>
      </c>
      <c r="J24" s="116">
        <v>10.403225806451612</v>
      </c>
    </row>
    <row r="25" spans="1:15" s="110" customFormat="1" ht="24.95" customHeight="1" x14ac:dyDescent="0.2">
      <c r="A25" s="193" t="s">
        <v>222</v>
      </c>
      <c r="B25" s="204" t="s">
        <v>159</v>
      </c>
      <c r="C25" s="113">
        <v>10.433531210649397</v>
      </c>
      <c r="D25" s="115">
        <v>1740</v>
      </c>
      <c r="E25" s="114">
        <v>1401</v>
      </c>
      <c r="F25" s="114">
        <v>1524</v>
      </c>
      <c r="G25" s="114">
        <v>1579</v>
      </c>
      <c r="H25" s="140">
        <v>1098</v>
      </c>
      <c r="I25" s="115">
        <v>642</v>
      </c>
      <c r="J25" s="116">
        <v>58.469945355191257</v>
      </c>
    </row>
    <row r="26" spans="1:15" s="110" customFormat="1" ht="24.95" customHeight="1" x14ac:dyDescent="0.2">
      <c r="A26" s="201">
        <v>782.78300000000002</v>
      </c>
      <c r="B26" s="203" t="s">
        <v>160</v>
      </c>
      <c r="C26" s="113">
        <v>8.3648138154344309</v>
      </c>
      <c r="D26" s="115">
        <v>1395</v>
      </c>
      <c r="E26" s="114">
        <v>1168</v>
      </c>
      <c r="F26" s="114">
        <v>1370</v>
      </c>
      <c r="G26" s="114">
        <v>1312</v>
      </c>
      <c r="H26" s="140">
        <v>1374</v>
      </c>
      <c r="I26" s="115">
        <v>21</v>
      </c>
      <c r="J26" s="116">
        <v>1.5283842794759825</v>
      </c>
    </row>
    <row r="27" spans="1:15" s="110" customFormat="1" ht="24.95" customHeight="1" x14ac:dyDescent="0.2">
      <c r="A27" s="193" t="s">
        <v>161</v>
      </c>
      <c r="B27" s="199" t="s">
        <v>162</v>
      </c>
      <c r="C27" s="113">
        <v>2.6023865203573786</v>
      </c>
      <c r="D27" s="115">
        <v>434</v>
      </c>
      <c r="E27" s="114">
        <v>380</v>
      </c>
      <c r="F27" s="114">
        <v>803</v>
      </c>
      <c r="G27" s="114">
        <v>319</v>
      </c>
      <c r="H27" s="140">
        <v>387</v>
      </c>
      <c r="I27" s="115">
        <v>47</v>
      </c>
      <c r="J27" s="116">
        <v>12.144702842377262</v>
      </c>
    </row>
    <row r="28" spans="1:15" s="110" customFormat="1" ht="24.95" customHeight="1" x14ac:dyDescent="0.2">
      <c r="A28" s="193" t="s">
        <v>163</v>
      </c>
      <c r="B28" s="199" t="s">
        <v>164</v>
      </c>
      <c r="C28" s="113">
        <v>2.5724051088325237</v>
      </c>
      <c r="D28" s="115">
        <v>429</v>
      </c>
      <c r="E28" s="114">
        <v>231</v>
      </c>
      <c r="F28" s="114">
        <v>555</v>
      </c>
      <c r="G28" s="114">
        <v>198</v>
      </c>
      <c r="H28" s="140">
        <v>355</v>
      </c>
      <c r="I28" s="115">
        <v>74</v>
      </c>
      <c r="J28" s="116">
        <v>20.845070422535212</v>
      </c>
    </row>
    <row r="29" spans="1:15" s="110" customFormat="1" ht="24.95" customHeight="1" x14ac:dyDescent="0.2">
      <c r="A29" s="193">
        <v>86</v>
      </c>
      <c r="B29" s="199" t="s">
        <v>165</v>
      </c>
      <c r="C29" s="113">
        <v>4.773040714756851</v>
      </c>
      <c r="D29" s="115">
        <v>796</v>
      </c>
      <c r="E29" s="114">
        <v>782</v>
      </c>
      <c r="F29" s="114">
        <v>1000</v>
      </c>
      <c r="G29" s="114">
        <v>621</v>
      </c>
      <c r="H29" s="140">
        <v>734</v>
      </c>
      <c r="I29" s="115">
        <v>62</v>
      </c>
      <c r="J29" s="116">
        <v>8.4468664850136239</v>
      </c>
    </row>
    <row r="30" spans="1:15" s="110" customFormat="1" ht="24.95" customHeight="1" x14ac:dyDescent="0.2">
      <c r="A30" s="193">
        <v>87.88</v>
      </c>
      <c r="B30" s="204" t="s">
        <v>166</v>
      </c>
      <c r="C30" s="113">
        <v>3.7536727229117948</v>
      </c>
      <c r="D30" s="115">
        <v>626</v>
      </c>
      <c r="E30" s="114">
        <v>803</v>
      </c>
      <c r="F30" s="114">
        <v>1240</v>
      </c>
      <c r="G30" s="114">
        <v>622</v>
      </c>
      <c r="H30" s="140">
        <v>736</v>
      </c>
      <c r="I30" s="115">
        <v>-110</v>
      </c>
      <c r="J30" s="116">
        <v>-14.945652173913043</v>
      </c>
    </row>
    <row r="31" spans="1:15" s="110" customFormat="1" ht="24.95" customHeight="1" x14ac:dyDescent="0.2">
      <c r="A31" s="193" t="s">
        <v>167</v>
      </c>
      <c r="B31" s="199" t="s">
        <v>168</v>
      </c>
      <c r="C31" s="113">
        <v>3.1240630808898482</v>
      </c>
      <c r="D31" s="115">
        <v>521</v>
      </c>
      <c r="E31" s="114">
        <v>401</v>
      </c>
      <c r="F31" s="114">
        <v>587</v>
      </c>
      <c r="G31" s="114">
        <v>377</v>
      </c>
      <c r="H31" s="140">
        <v>560</v>
      </c>
      <c r="I31" s="115">
        <v>-39</v>
      </c>
      <c r="J31" s="116">
        <v>-6.9642857142857144</v>
      </c>
    </row>
    <row r="32" spans="1:15" s="110" customFormat="1" ht="24.95" customHeight="1" x14ac:dyDescent="0.2">
      <c r="A32" s="193"/>
      <c r="B32" s="204" t="s">
        <v>169</v>
      </c>
      <c r="C32" s="113" t="s">
        <v>513</v>
      </c>
      <c r="D32" s="115" t="s">
        <v>513</v>
      </c>
      <c r="E32" s="114">
        <v>0</v>
      </c>
      <c r="F32" s="114">
        <v>0</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1.0553456856748815</v>
      </c>
      <c r="D34" s="115">
        <v>176</v>
      </c>
      <c r="E34" s="114">
        <v>111</v>
      </c>
      <c r="F34" s="114">
        <v>311</v>
      </c>
      <c r="G34" s="114">
        <v>298</v>
      </c>
      <c r="H34" s="140">
        <v>192</v>
      </c>
      <c r="I34" s="115">
        <v>-16</v>
      </c>
      <c r="J34" s="116">
        <v>-8.3333333333333339</v>
      </c>
    </row>
    <row r="35" spans="1:10" s="110" customFormat="1" ht="24.95" customHeight="1" x14ac:dyDescent="0.2">
      <c r="A35" s="292" t="s">
        <v>171</v>
      </c>
      <c r="B35" s="293" t="s">
        <v>172</v>
      </c>
      <c r="C35" s="113">
        <v>25.921928404389277</v>
      </c>
      <c r="D35" s="115">
        <v>4323</v>
      </c>
      <c r="E35" s="114">
        <v>12923</v>
      </c>
      <c r="F35" s="114">
        <v>5837</v>
      </c>
      <c r="G35" s="114">
        <v>4003</v>
      </c>
      <c r="H35" s="140">
        <v>4404</v>
      </c>
      <c r="I35" s="115">
        <v>-81</v>
      </c>
      <c r="J35" s="116">
        <v>-1.8392370572207084</v>
      </c>
    </row>
    <row r="36" spans="1:10" s="110" customFormat="1" ht="24.95" customHeight="1" x14ac:dyDescent="0.2">
      <c r="A36" s="294" t="s">
        <v>173</v>
      </c>
      <c r="B36" s="295" t="s">
        <v>174</v>
      </c>
      <c r="C36" s="125">
        <v>73.022725909935843</v>
      </c>
      <c r="D36" s="143">
        <v>12178</v>
      </c>
      <c r="E36" s="144">
        <v>11752</v>
      </c>
      <c r="F36" s="144">
        <v>14810</v>
      </c>
      <c r="G36" s="144">
        <v>11161</v>
      </c>
      <c r="H36" s="145">
        <v>11705</v>
      </c>
      <c r="I36" s="143">
        <v>473</v>
      </c>
      <c r="J36" s="146">
        <v>4.0410081161896629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55" t="s">
        <v>360</v>
      </c>
      <c r="B39" s="656"/>
      <c r="C39" s="656"/>
      <c r="D39" s="656"/>
      <c r="E39" s="656"/>
      <c r="F39" s="656"/>
      <c r="G39" s="656"/>
      <c r="H39" s="656"/>
      <c r="I39" s="656"/>
      <c r="J39" s="656"/>
    </row>
    <row r="40" spans="1:10" ht="31.5" customHeight="1" x14ac:dyDescent="0.2">
      <c r="A40" s="657" t="s">
        <v>361</v>
      </c>
      <c r="B40" s="657"/>
      <c r="C40" s="657"/>
      <c r="D40" s="657"/>
      <c r="E40" s="657"/>
      <c r="F40" s="657"/>
      <c r="G40" s="657"/>
      <c r="H40" s="657"/>
      <c r="I40" s="657"/>
      <c r="J40" s="657"/>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35.1" customHeight="1" x14ac:dyDescent="0.2">
      <c r="A6" s="634" t="s">
        <v>521</v>
      </c>
      <c r="B6" s="634"/>
      <c r="C6" s="634"/>
      <c r="D6" s="634"/>
      <c r="E6" s="634"/>
      <c r="F6" s="634"/>
      <c r="G6" s="634"/>
      <c r="H6" s="634"/>
      <c r="I6" s="634"/>
      <c r="J6" s="634"/>
      <c r="K6" s="634"/>
    </row>
    <row r="7" spans="1:15" s="91" customFormat="1" ht="24.95" customHeight="1" x14ac:dyDescent="0.2">
      <c r="A7" s="588" t="s">
        <v>332</v>
      </c>
      <c r="B7" s="577"/>
      <c r="C7" s="577"/>
      <c r="D7" s="582" t="s">
        <v>94</v>
      </c>
      <c r="E7" s="658" t="s">
        <v>363</v>
      </c>
      <c r="F7" s="586"/>
      <c r="G7" s="586"/>
      <c r="H7" s="586"/>
      <c r="I7" s="587"/>
      <c r="J7" s="651" t="s">
        <v>359</v>
      </c>
      <c r="K7" s="652"/>
      <c r="L7" s="96"/>
      <c r="M7" s="96"/>
      <c r="N7" s="96"/>
      <c r="O7" s="96"/>
    </row>
    <row r="8" spans="1:15" ht="21.75" customHeight="1" x14ac:dyDescent="0.2">
      <c r="A8" s="578"/>
      <c r="B8" s="579"/>
      <c r="C8" s="579"/>
      <c r="D8" s="583"/>
      <c r="E8" s="592" t="s">
        <v>335</v>
      </c>
      <c r="F8" s="592" t="s">
        <v>337</v>
      </c>
      <c r="G8" s="592" t="s">
        <v>338</v>
      </c>
      <c r="H8" s="592" t="s">
        <v>339</v>
      </c>
      <c r="I8" s="592" t="s">
        <v>340</v>
      </c>
      <c r="J8" s="653"/>
      <c r="K8" s="654"/>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16677</v>
      </c>
      <c r="F11" s="264">
        <v>24786</v>
      </c>
      <c r="G11" s="264">
        <v>20958</v>
      </c>
      <c r="H11" s="264">
        <v>15462</v>
      </c>
      <c r="I11" s="265">
        <v>16301</v>
      </c>
      <c r="J11" s="263">
        <v>376</v>
      </c>
      <c r="K11" s="266">
        <v>2.3066069566284275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27.205132817653055</v>
      </c>
      <c r="E13" s="115">
        <v>4537</v>
      </c>
      <c r="F13" s="114">
        <v>4739</v>
      </c>
      <c r="G13" s="114">
        <v>5162</v>
      </c>
      <c r="H13" s="114">
        <v>4723</v>
      </c>
      <c r="I13" s="140">
        <v>4302</v>
      </c>
      <c r="J13" s="115">
        <v>235</v>
      </c>
      <c r="K13" s="116">
        <v>5.4625755462575549</v>
      </c>
    </row>
    <row r="14" spans="1:15" ht="15.95" customHeight="1" x14ac:dyDescent="0.2">
      <c r="A14" s="306" t="s">
        <v>230</v>
      </c>
      <c r="B14" s="307"/>
      <c r="C14" s="308"/>
      <c r="D14" s="113">
        <v>50.644600347784376</v>
      </c>
      <c r="E14" s="115">
        <v>8446</v>
      </c>
      <c r="F14" s="114">
        <v>13971</v>
      </c>
      <c r="G14" s="114">
        <v>12236</v>
      </c>
      <c r="H14" s="114">
        <v>7727</v>
      </c>
      <c r="I14" s="140">
        <v>8542</v>
      </c>
      <c r="J14" s="115">
        <v>-96</v>
      </c>
      <c r="K14" s="116">
        <v>-1.1238585811285413</v>
      </c>
    </row>
    <row r="15" spans="1:15" ht="15.95" customHeight="1" x14ac:dyDescent="0.2">
      <c r="A15" s="306" t="s">
        <v>231</v>
      </c>
      <c r="B15" s="307"/>
      <c r="C15" s="308"/>
      <c r="D15" s="113">
        <v>11.063140852671344</v>
      </c>
      <c r="E15" s="115">
        <v>1845</v>
      </c>
      <c r="F15" s="114">
        <v>3465</v>
      </c>
      <c r="G15" s="114">
        <v>1863</v>
      </c>
      <c r="H15" s="114">
        <v>1533</v>
      </c>
      <c r="I15" s="140">
        <v>1797</v>
      </c>
      <c r="J15" s="115">
        <v>48</v>
      </c>
      <c r="K15" s="116">
        <v>2.671118530884808</v>
      </c>
    </row>
    <row r="16" spans="1:15" ht="15.95" customHeight="1" x14ac:dyDescent="0.2">
      <c r="A16" s="306" t="s">
        <v>232</v>
      </c>
      <c r="B16" s="307"/>
      <c r="C16" s="308"/>
      <c r="D16" s="113">
        <v>10.991185465011693</v>
      </c>
      <c r="E16" s="115">
        <v>1833</v>
      </c>
      <c r="F16" s="114">
        <v>2584</v>
      </c>
      <c r="G16" s="114">
        <v>1660</v>
      </c>
      <c r="H16" s="114">
        <v>1470</v>
      </c>
      <c r="I16" s="140">
        <v>1644</v>
      </c>
      <c r="J16" s="115">
        <v>189</v>
      </c>
      <c r="K16" s="116">
        <v>11.496350364963504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1.091323379504707</v>
      </c>
      <c r="E18" s="115">
        <v>182</v>
      </c>
      <c r="F18" s="114">
        <v>150</v>
      </c>
      <c r="G18" s="114">
        <v>353</v>
      </c>
      <c r="H18" s="114">
        <v>338</v>
      </c>
      <c r="I18" s="140">
        <v>174</v>
      </c>
      <c r="J18" s="115">
        <v>8</v>
      </c>
      <c r="K18" s="116">
        <v>4.5977011494252871</v>
      </c>
    </row>
    <row r="19" spans="1:11" ht="14.1" customHeight="1" x14ac:dyDescent="0.2">
      <c r="A19" s="306" t="s">
        <v>235</v>
      </c>
      <c r="B19" s="307" t="s">
        <v>236</v>
      </c>
      <c r="C19" s="308"/>
      <c r="D19" s="113">
        <v>0.95340888649037592</v>
      </c>
      <c r="E19" s="115">
        <v>159</v>
      </c>
      <c r="F19" s="114">
        <v>125</v>
      </c>
      <c r="G19" s="114">
        <v>305</v>
      </c>
      <c r="H19" s="114">
        <v>310</v>
      </c>
      <c r="I19" s="140">
        <v>149</v>
      </c>
      <c r="J19" s="115">
        <v>10</v>
      </c>
      <c r="K19" s="116">
        <v>6.7114093959731544</v>
      </c>
    </row>
    <row r="20" spans="1:11" ht="14.1" customHeight="1" x14ac:dyDescent="0.2">
      <c r="A20" s="306">
        <v>12</v>
      </c>
      <c r="B20" s="307" t="s">
        <v>237</v>
      </c>
      <c r="C20" s="308"/>
      <c r="D20" s="113">
        <v>1.2652155663488638</v>
      </c>
      <c r="E20" s="115">
        <v>211</v>
      </c>
      <c r="F20" s="114">
        <v>101</v>
      </c>
      <c r="G20" s="114">
        <v>251</v>
      </c>
      <c r="H20" s="114">
        <v>178</v>
      </c>
      <c r="I20" s="140">
        <v>218</v>
      </c>
      <c r="J20" s="115">
        <v>-7</v>
      </c>
      <c r="K20" s="116">
        <v>-3.2110091743119265</v>
      </c>
    </row>
    <row r="21" spans="1:11" ht="14.1" customHeight="1" x14ac:dyDescent="0.2">
      <c r="A21" s="306">
        <v>21</v>
      </c>
      <c r="B21" s="307" t="s">
        <v>238</v>
      </c>
      <c r="C21" s="308"/>
      <c r="D21" s="113">
        <v>0.15590333992924388</v>
      </c>
      <c r="E21" s="115">
        <v>26</v>
      </c>
      <c r="F21" s="114">
        <v>9</v>
      </c>
      <c r="G21" s="114">
        <v>93</v>
      </c>
      <c r="H21" s="114">
        <v>18</v>
      </c>
      <c r="I21" s="140">
        <v>20</v>
      </c>
      <c r="J21" s="115">
        <v>6</v>
      </c>
      <c r="K21" s="116">
        <v>30</v>
      </c>
    </row>
    <row r="22" spans="1:11" ht="14.1" customHeight="1" x14ac:dyDescent="0.2">
      <c r="A22" s="306">
        <v>22</v>
      </c>
      <c r="B22" s="307" t="s">
        <v>239</v>
      </c>
      <c r="C22" s="308"/>
      <c r="D22" s="113">
        <v>1.1452899202494453</v>
      </c>
      <c r="E22" s="115">
        <v>191</v>
      </c>
      <c r="F22" s="114">
        <v>155</v>
      </c>
      <c r="G22" s="114">
        <v>277</v>
      </c>
      <c r="H22" s="114">
        <v>149</v>
      </c>
      <c r="I22" s="140">
        <v>241</v>
      </c>
      <c r="J22" s="115">
        <v>-50</v>
      </c>
      <c r="K22" s="116">
        <v>-20.74688796680498</v>
      </c>
    </row>
    <row r="23" spans="1:11" ht="14.1" customHeight="1" x14ac:dyDescent="0.2">
      <c r="A23" s="306">
        <v>23</v>
      </c>
      <c r="B23" s="307" t="s">
        <v>240</v>
      </c>
      <c r="C23" s="308"/>
      <c r="D23" s="113">
        <v>0.64160220663188827</v>
      </c>
      <c r="E23" s="115">
        <v>107</v>
      </c>
      <c r="F23" s="114">
        <v>94</v>
      </c>
      <c r="G23" s="114">
        <v>176</v>
      </c>
      <c r="H23" s="114">
        <v>120</v>
      </c>
      <c r="I23" s="140">
        <v>114</v>
      </c>
      <c r="J23" s="115">
        <v>-7</v>
      </c>
      <c r="K23" s="116">
        <v>-6.1403508771929829</v>
      </c>
    </row>
    <row r="24" spans="1:11" ht="14.1" customHeight="1" x14ac:dyDescent="0.2">
      <c r="A24" s="306">
        <v>24</v>
      </c>
      <c r="B24" s="307" t="s">
        <v>241</v>
      </c>
      <c r="C24" s="308"/>
      <c r="D24" s="113">
        <v>3.7896504167416203</v>
      </c>
      <c r="E24" s="115">
        <v>632</v>
      </c>
      <c r="F24" s="114">
        <v>1816</v>
      </c>
      <c r="G24" s="114">
        <v>761</v>
      </c>
      <c r="H24" s="114">
        <v>860</v>
      </c>
      <c r="I24" s="140">
        <v>693</v>
      </c>
      <c r="J24" s="115">
        <v>-61</v>
      </c>
      <c r="K24" s="116">
        <v>-8.8023088023088025</v>
      </c>
    </row>
    <row r="25" spans="1:11" ht="14.1" customHeight="1" x14ac:dyDescent="0.2">
      <c r="A25" s="306">
        <v>25</v>
      </c>
      <c r="B25" s="307" t="s">
        <v>242</v>
      </c>
      <c r="C25" s="308"/>
      <c r="D25" s="113">
        <v>7.4653714696887929</v>
      </c>
      <c r="E25" s="115">
        <v>1245</v>
      </c>
      <c r="F25" s="114">
        <v>5080</v>
      </c>
      <c r="G25" s="114">
        <v>1323</v>
      </c>
      <c r="H25" s="114">
        <v>843</v>
      </c>
      <c r="I25" s="140">
        <v>1226</v>
      </c>
      <c r="J25" s="115">
        <v>19</v>
      </c>
      <c r="K25" s="116">
        <v>1.5497553017944534</v>
      </c>
    </row>
    <row r="26" spans="1:11" ht="14.1" customHeight="1" x14ac:dyDescent="0.2">
      <c r="A26" s="306">
        <v>26</v>
      </c>
      <c r="B26" s="307" t="s">
        <v>243</v>
      </c>
      <c r="C26" s="308"/>
      <c r="D26" s="113">
        <v>3.0281225640103138</v>
      </c>
      <c r="E26" s="115">
        <v>505</v>
      </c>
      <c r="F26" s="114">
        <v>933</v>
      </c>
      <c r="G26" s="114">
        <v>846</v>
      </c>
      <c r="H26" s="114">
        <v>464</v>
      </c>
      <c r="I26" s="140">
        <v>505</v>
      </c>
      <c r="J26" s="115">
        <v>0</v>
      </c>
      <c r="K26" s="116">
        <v>0</v>
      </c>
    </row>
    <row r="27" spans="1:11" ht="14.1" customHeight="1" x14ac:dyDescent="0.2">
      <c r="A27" s="306">
        <v>27</v>
      </c>
      <c r="B27" s="307" t="s">
        <v>244</v>
      </c>
      <c r="C27" s="308"/>
      <c r="D27" s="113">
        <v>4.4972117287281881</v>
      </c>
      <c r="E27" s="115">
        <v>750</v>
      </c>
      <c r="F27" s="114">
        <v>2667</v>
      </c>
      <c r="G27" s="114">
        <v>516</v>
      </c>
      <c r="H27" s="114">
        <v>508</v>
      </c>
      <c r="I27" s="140">
        <v>515</v>
      </c>
      <c r="J27" s="115">
        <v>235</v>
      </c>
      <c r="K27" s="116">
        <v>45.631067961165051</v>
      </c>
    </row>
    <row r="28" spans="1:11" ht="14.1" customHeight="1" x14ac:dyDescent="0.2">
      <c r="A28" s="306">
        <v>28</v>
      </c>
      <c r="B28" s="307" t="s">
        <v>245</v>
      </c>
      <c r="C28" s="308"/>
      <c r="D28" s="113">
        <v>0.14391077531930202</v>
      </c>
      <c r="E28" s="115">
        <v>24</v>
      </c>
      <c r="F28" s="114">
        <v>28</v>
      </c>
      <c r="G28" s="114">
        <v>34</v>
      </c>
      <c r="H28" s="114">
        <v>34</v>
      </c>
      <c r="I28" s="140">
        <v>34</v>
      </c>
      <c r="J28" s="115">
        <v>-10</v>
      </c>
      <c r="K28" s="116">
        <v>-29.411764705882351</v>
      </c>
    </row>
    <row r="29" spans="1:11" ht="14.1" customHeight="1" x14ac:dyDescent="0.2">
      <c r="A29" s="306">
        <v>29</v>
      </c>
      <c r="B29" s="307" t="s">
        <v>246</v>
      </c>
      <c r="C29" s="308"/>
      <c r="D29" s="113">
        <v>2.3925166396833961</v>
      </c>
      <c r="E29" s="115">
        <v>399</v>
      </c>
      <c r="F29" s="114">
        <v>456</v>
      </c>
      <c r="G29" s="114">
        <v>609</v>
      </c>
      <c r="H29" s="114">
        <v>490</v>
      </c>
      <c r="I29" s="140">
        <v>467</v>
      </c>
      <c r="J29" s="115">
        <v>-68</v>
      </c>
      <c r="K29" s="116">
        <v>-14.5610278372591</v>
      </c>
    </row>
    <row r="30" spans="1:11" ht="14.1" customHeight="1" x14ac:dyDescent="0.2">
      <c r="A30" s="306" t="s">
        <v>247</v>
      </c>
      <c r="B30" s="307" t="s">
        <v>248</v>
      </c>
      <c r="C30" s="308"/>
      <c r="D30" s="113">
        <v>0.52167656053246991</v>
      </c>
      <c r="E30" s="115">
        <v>87</v>
      </c>
      <c r="F30" s="114">
        <v>112</v>
      </c>
      <c r="G30" s="114" t="s">
        <v>513</v>
      </c>
      <c r="H30" s="114" t="s">
        <v>513</v>
      </c>
      <c r="I30" s="140" t="s">
        <v>513</v>
      </c>
      <c r="J30" s="115" t="s">
        <v>513</v>
      </c>
      <c r="K30" s="116" t="s">
        <v>513</v>
      </c>
    </row>
    <row r="31" spans="1:11" ht="14.1" customHeight="1" x14ac:dyDescent="0.2">
      <c r="A31" s="306" t="s">
        <v>249</v>
      </c>
      <c r="B31" s="307" t="s">
        <v>250</v>
      </c>
      <c r="C31" s="308"/>
      <c r="D31" s="113">
        <v>1.8708400791509263</v>
      </c>
      <c r="E31" s="115">
        <v>312</v>
      </c>
      <c r="F31" s="114">
        <v>344</v>
      </c>
      <c r="G31" s="114">
        <v>377</v>
      </c>
      <c r="H31" s="114">
        <v>352</v>
      </c>
      <c r="I31" s="140">
        <v>345</v>
      </c>
      <c r="J31" s="115">
        <v>-33</v>
      </c>
      <c r="K31" s="116">
        <v>-9.5652173913043477</v>
      </c>
    </row>
    <row r="32" spans="1:11" ht="14.1" customHeight="1" x14ac:dyDescent="0.2">
      <c r="A32" s="306">
        <v>31</v>
      </c>
      <c r="B32" s="307" t="s">
        <v>251</v>
      </c>
      <c r="C32" s="308"/>
      <c r="D32" s="113">
        <v>0.61761707741200456</v>
      </c>
      <c r="E32" s="115">
        <v>103</v>
      </c>
      <c r="F32" s="114">
        <v>93</v>
      </c>
      <c r="G32" s="114">
        <v>102</v>
      </c>
      <c r="H32" s="114">
        <v>84</v>
      </c>
      <c r="I32" s="140">
        <v>114</v>
      </c>
      <c r="J32" s="115">
        <v>-11</v>
      </c>
      <c r="K32" s="116">
        <v>-9.6491228070175445</v>
      </c>
    </row>
    <row r="33" spans="1:11" ht="14.1" customHeight="1" x14ac:dyDescent="0.2">
      <c r="A33" s="306">
        <v>32</v>
      </c>
      <c r="B33" s="307" t="s">
        <v>252</v>
      </c>
      <c r="C33" s="308"/>
      <c r="D33" s="113">
        <v>2.3385500989386578</v>
      </c>
      <c r="E33" s="115">
        <v>390</v>
      </c>
      <c r="F33" s="114">
        <v>263</v>
      </c>
      <c r="G33" s="114">
        <v>445</v>
      </c>
      <c r="H33" s="114">
        <v>515</v>
      </c>
      <c r="I33" s="140">
        <v>417</v>
      </c>
      <c r="J33" s="115">
        <v>-27</v>
      </c>
      <c r="K33" s="116">
        <v>-6.4748201438848918</v>
      </c>
    </row>
    <row r="34" spans="1:11" ht="14.1" customHeight="1" x14ac:dyDescent="0.2">
      <c r="A34" s="306">
        <v>33</v>
      </c>
      <c r="B34" s="307" t="s">
        <v>253</v>
      </c>
      <c r="C34" s="308"/>
      <c r="D34" s="113">
        <v>1.2292378725190383</v>
      </c>
      <c r="E34" s="115">
        <v>205</v>
      </c>
      <c r="F34" s="114">
        <v>134</v>
      </c>
      <c r="G34" s="114">
        <v>325</v>
      </c>
      <c r="H34" s="114">
        <v>196</v>
      </c>
      <c r="I34" s="140">
        <v>230</v>
      </c>
      <c r="J34" s="115">
        <v>-25</v>
      </c>
      <c r="K34" s="116">
        <v>-10.869565217391305</v>
      </c>
    </row>
    <row r="35" spans="1:11" ht="14.1" customHeight="1" x14ac:dyDescent="0.2">
      <c r="A35" s="306">
        <v>34</v>
      </c>
      <c r="B35" s="307" t="s">
        <v>254</v>
      </c>
      <c r="C35" s="308"/>
      <c r="D35" s="113">
        <v>1.6010073754272351</v>
      </c>
      <c r="E35" s="115">
        <v>267</v>
      </c>
      <c r="F35" s="114">
        <v>227</v>
      </c>
      <c r="G35" s="114">
        <v>335</v>
      </c>
      <c r="H35" s="114">
        <v>220</v>
      </c>
      <c r="I35" s="140">
        <v>244</v>
      </c>
      <c r="J35" s="115">
        <v>23</v>
      </c>
      <c r="K35" s="116">
        <v>9.4262295081967213</v>
      </c>
    </row>
    <row r="36" spans="1:11" ht="14.1" customHeight="1" x14ac:dyDescent="0.2">
      <c r="A36" s="306">
        <v>41</v>
      </c>
      <c r="B36" s="307" t="s">
        <v>255</v>
      </c>
      <c r="C36" s="308"/>
      <c r="D36" s="113">
        <v>0.5996282304970918</v>
      </c>
      <c r="E36" s="115">
        <v>100</v>
      </c>
      <c r="F36" s="114">
        <v>39</v>
      </c>
      <c r="G36" s="114">
        <v>69</v>
      </c>
      <c r="H36" s="114">
        <v>48</v>
      </c>
      <c r="I36" s="140">
        <v>72</v>
      </c>
      <c r="J36" s="115">
        <v>28</v>
      </c>
      <c r="K36" s="116">
        <v>38.888888888888886</v>
      </c>
    </row>
    <row r="37" spans="1:11" ht="14.1" customHeight="1" x14ac:dyDescent="0.2">
      <c r="A37" s="306">
        <v>42</v>
      </c>
      <c r="B37" s="307" t="s">
        <v>256</v>
      </c>
      <c r="C37" s="308"/>
      <c r="D37" s="113">
        <v>0.10793308148947653</v>
      </c>
      <c r="E37" s="115">
        <v>18</v>
      </c>
      <c r="F37" s="114">
        <v>18</v>
      </c>
      <c r="G37" s="114">
        <v>20</v>
      </c>
      <c r="H37" s="114">
        <v>14</v>
      </c>
      <c r="I37" s="140">
        <v>14</v>
      </c>
      <c r="J37" s="115">
        <v>4</v>
      </c>
      <c r="K37" s="116">
        <v>28.571428571428573</v>
      </c>
    </row>
    <row r="38" spans="1:11" ht="14.1" customHeight="1" x14ac:dyDescent="0.2">
      <c r="A38" s="306">
        <v>43</v>
      </c>
      <c r="B38" s="307" t="s">
        <v>257</v>
      </c>
      <c r="C38" s="308"/>
      <c r="D38" s="113">
        <v>2.3145649697187745</v>
      </c>
      <c r="E38" s="115">
        <v>386</v>
      </c>
      <c r="F38" s="114">
        <v>559</v>
      </c>
      <c r="G38" s="114">
        <v>546</v>
      </c>
      <c r="H38" s="114">
        <v>396</v>
      </c>
      <c r="I38" s="140">
        <v>401</v>
      </c>
      <c r="J38" s="115">
        <v>-15</v>
      </c>
      <c r="K38" s="116">
        <v>-3.7406483790523692</v>
      </c>
    </row>
    <row r="39" spans="1:11" ht="14.1" customHeight="1" x14ac:dyDescent="0.2">
      <c r="A39" s="306">
        <v>51</v>
      </c>
      <c r="B39" s="307" t="s">
        <v>258</v>
      </c>
      <c r="C39" s="308"/>
      <c r="D39" s="113">
        <v>9.3961743718894279</v>
      </c>
      <c r="E39" s="115">
        <v>1567</v>
      </c>
      <c r="F39" s="114">
        <v>2117</v>
      </c>
      <c r="G39" s="114">
        <v>1996</v>
      </c>
      <c r="H39" s="114">
        <v>1794</v>
      </c>
      <c r="I39" s="140">
        <v>1794</v>
      </c>
      <c r="J39" s="115">
        <v>-227</v>
      </c>
      <c r="K39" s="116">
        <v>-12.653288740245262</v>
      </c>
    </row>
    <row r="40" spans="1:11" ht="14.1" customHeight="1" x14ac:dyDescent="0.2">
      <c r="A40" s="306" t="s">
        <v>259</v>
      </c>
      <c r="B40" s="307" t="s">
        <v>260</v>
      </c>
      <c r="C40" s="308"/>
      <c r="D40" s="113">
        <v>8.2448881693350131</v>
      </c>
      <c r="E40" s="115">
        <v>1375</v>
      </c>
      <c r="F40" s="114">
        <v>1886</v>
      </c>
      <c r="G40" s="114">
        <v>1626</v>
      </c>
      <c r="H40" s="114">
        <v>1444</v>
      </c>
      <c r="I40" s="140">
        <v>1462</v>
      </c>
      <c r="J40" s="115">
        <v>-87</v>
      </c>
      <c r="K40" s="116">
        <v>-5.9507523939808484</v>
      </c>
    </row>
    <row r="41" spans="1:11" ht="14.1" customHeight="1" x14ac:dyDescent="0.2">
      <c r="A41" s="306"/>
      <c r="B41" s="307" t="s">
        <v>261</v>
      </c>
      <c r="C41" s="308"/>
      <c r="D41" s="113">
        <v>7.3874197997241708</v>
      </c>
      <c r="E41" s="115">
        <v>1232</v>
      </c>
      <c r="F41" s="114">
        <v>1717</v>
      </c>
      <c r="G41" s="114">
        <v>1371</v>
      </c>
      <c r="H41" s="114">
        <v>1244</v>
      </c>
      <c r="I41" s="140">
        <v>1245</v>
      </c>
      <c r="J41" s="115">
        <v>-13</v>
      </c>
      <c r="K41" s="116">
        <v>-1.0441767068273093</v>
      </c>
    </row>
    <row r="42" spans="1:11" ht="14.1" customHeight="1" x14ac:dyDescent="0.2">
      <c r="A42" s="306">
        <v>52</v>
      </c>
      <c r="B42" s="307" t="s">
        <v>262</v>
      </c>
      <c r="C42" s="308"/>
      <c r="D42" s="113">
        <v>4.838999820111531</v>
      </c>
      <c r="E42" s="115">
        <v>807</v>
      </c>
      <c r="F42" s="114">
        <v>598</v>
      </c>
      <c r="G42" s="114">
        <v>774</v>
      </c>
      <c r="H42" s="114">
        <v>689</v>
      </c>
      <c r="I42" s="140">
        <v>786</v>
      </c>
      <c r="J42" s="115">
        <v>21</v>
      </c>
      <c r="K42" s="116">
        <v>2.6717557251908395</v>
      </c>
    </row>
    <row r="43" spans="1:11" ht="14.1" customHeight="1" x14ac:dyDescent="0.2">
      <c r="A43" s="306" t="s">
        <v>263</v>
      </c>
      <c r="B43" s="307" t="s">
        <v>264</v>
      </c>
      <c r="C43" s="308"/>
      <c r="D43" s="113">
        <v>3.5078251484079872</v>
      </c>
      <c r="E43" s="115">
        <v>585</v>
      </c>
      <c r="F43" s="114">
        <v>511</v>
      </c>
      <c r="G43" s="114">
        <v>635</v>
      </c>
      <c r="H43" s="114">
        <v>536</v>
      </c>
      <c r="I43" s="140">
        <v>638</v>
      </c>
      <c r="J43" s="115">
        <v>-53</v>
      </c>
      <c r="K43" s="116">
        <v>-8.307210031347962</v>
      </c>
    </row>
    <row r="44" spans="1:11" ht="14.1" customHeight="1" x14ac:dyDescent="0.2">
      <c r="A44" s="306">
        <v>53</v>
      </c>
      <c r="B44" s="307" t="s">
        <v>265</v>
      </c>
      <c r="C44" s="308"/>
      <c r="D44" s="113">
        <v>1.1033159441146489</v>
      </c>
      <c r="E44" s="115">
        <v>184</v>
      </c>
      <c r="F44" s="114">
        <v>253</v>
      </c>
      <c r="G44" s="114">
        <v>218</v>
      </c>
      <c r="H44" s="114">
        <v>252</v>
      </c>
      <c r="I44" s="140">
        <v>250</v>
      </c>
      <c r="J44" s="115">
        <v>-66</v>
      </c>
      <c r="K44" s="116">
        <v>-26.4</v>
      </c>
    </row>
    <row r="45" spans="1:11" ht="14.1" customHeight="1" x14ac:dyDescent="0.2">
      <c r="A45" s="306" t="s">
        <v>266</v>
      </c>
      <c r="B45" s="307" t="s">
        <v>267</v>
      </c>
      <c r="C45" s="308"/>
      <c r="D45" s="113">
        <v>1.0553456856748815</v>
      </c>
      <c r="E45" s="115">
        <v>176</v>
      </c>
      <c r="F45" s="114">
        <v>250</v>
      </c>
      <c r="G45" s="114">
        <v>216</v>
      </c>
      <c r="H45" s="114">
        <v>246</v>
      </c>
      <c r="I45" s="140">
        <v>242</v>
      </c>
      <c r="J45" s="115">
        <v>-66</v>
      </c>
      <c r="K45" s="116">
        <v>-27.272727272727273</v>
      </c>
    </row>
    <row r="46" spans="1:11" ht="14.1" customHeight="1" x14ac:dyDescent="0.2">
      <c r="A46" s="306">
        <v>54</v>
      </c>
      <c r="B46" s="307" t="s">
        <v>268</v>
      </c>
      <c r="C46" s="308"/>
      <c r="D46" s="113">
        <v>8.0170294417461179</v>
      </c>
      <c r="E46" s="115">
        <v>1337</v>
      </c>
      <c r="F46" s="114">
        <v>1087</v>
      </c>
      <c r="G46" s="114">
        <v>1095</v>
      </c>
      <c r="H46" s="114">
        <v>1137</v>
      </c>
      <c r="I46" s="140">
        <v>692</v>
      </c>
      <c r="J46" s="115">
        <v>645</v>
      </c>
      <c r="K46" s="116">
        <v>93.20809248554913</v>
      </c>
    </row>
    <row r="47" spans="1:11" ht="14.1" customHeight="1" x14ac:dyDescent="0.2">
      <c r="A47" s="306">
        <v>61</v>
      </c>
      <c r="B47" s="307" t="s">
        <v>269</v>
      </c>
      <c r="C47" s="308"/>
      <c r="D47" s="113">
        <v>2.8902080709959823</v>
      </c>
      <c r="E47" s="115">
        <v>482</v>
      </c>
      <c r="F47" s="114">
        <v>611</v>
      </c>
      <c r="G47" s="114">
        <v>603</v>
      </c>
      <c r="H47" s="114">
        <v>419</v>
      </c>
      <c r="I47" s="140">
        <v>611</v>
      </c>
      <c r="J47" s="115">
        <v>-129</v>
      </c>
      <c r="K47" s="116">
        <v>-21.112929623567922</v>
      </c>
    </row>
    <row r="48" spans="1:11" ht="14.1" customHeight="1" x14ac:dyDescent="0.2">
      <c r="A48" s="306">
        <v>62</v>
      </c>
      <c r="B48" s="307" t="s">
        <v>270</v>
      </c>
      <c r="C48" s="308"/>
      <c r="D48" s="113">
        <v>6.086226539545482</v>
      </c>
      <c r="E48" s="115">
        <v>1015</v>
      </c>
      <c r="F48" s="114">
        <v>1070</v>
      </c>
      <c r="G48" s="114">
        <v>1594</v>
      </c>
      <c r="H48" s="114">
        <v>1110</v>
      </c>
      <c r="I48" s="140">
        <v>1000</v>
      </c>
      <c r="J48" s="115">
        <v>15</v>
      </c>
      <c r="K48" s="116">
        <v>1.5</v>
      </c>
    </row>
    <row r="49" spans="1:11" ht="14.1" customHeight="1" x14ac:dyDescent="0.2">
      <c r="A49" s="306">
        <v>63</v>
      </c>
      <c r="B49" s="307" t="s">
        <v>271</v>
      </c>
      <c r="C49" s="308"/>
      <c r="D49" s="113">
        <v>3.6997061821670565</v>
      </c>
      <c r="E49" s="115">
        <v>617</v>
      </c>
      <c r="F49" s="114">
        <v>644</v>
      </c>
      <c r="G49" s="114">
        <v>989</v>
      </c>
      <c r="H49" s="114">
        <v>672</v>
      </c>
      <c r="I49" s="140">
        <v>630</v>
      </c>
      <c r="J49" s="115">
        <v>-13</v>
      </c>
      <c r="K49" s="116">
        <v>-2.0634920634920637</v>
      </c>
    </row>
    <row r="50" spans="1:11" ht="14.1" customHeight="1" x14ac:dyDescent="0.2">
      <c r="A50" s="306" t="s">
        <v>272</v>
      </c>
      <c r="B50" s="307" t="s">
        <v>273</v>
      </c>
      <c r="C50" s="308"/>
      <c r="D50" s="113">
        <v>0.79150926425616119</v>
      </c>
      <c r="E50" s="115">
        <v>132</v>
      </c>
      <c r="F50" s="114">
        <v>77</v>
      </c>
      <c r="G50" s="114">
        <v>173</v>
      </c>
      <c r="H50" s="114">
        <v>88</v>
      </c>
      <c r="I50" s="140">
        <v>112</v>
      </c>
      <c r="J50" s="115">
        <v>20</v>
      </c>
      <c r="K50" s="116">
        <v>17.857142857142858</v>
      </c>
    </row>
    <row r="51" spans="1:11" ht="14.1" customHeight="1" x14ac:dyDescent="0.2">
      <c r="A51" s="306" t="s">
        <v>274</v>
      </c>
      <c r="B51" s="307" t="s">
        <v>275</v>
      </c>
      <c r="C51" s="308"/>
      <c r="D51" s="113">
        <v>2.6683456257120586</v>
      </c>
      <c r="E51" s="115">
        <v>445</v>
      </c>
      <c r="F51" s="114">
        <v>474</v>
      </c>
      <c r="G51" s="114">
        <v>443</v>
      </c>
      <c r="H51" s="114">
        <v>434</v>
      </c>
      <c r="I51" s="140">
        <v>478</v>
      </c>
      <c r="J51" s="115">
        <v>-33</v>
      </c>
      <c r="K51" s="116">
        <v>-6.9037656903765692</v>
      </c>
    </row>
    <row r="52" spans="1:11" ht="14.1" customHeight="1" x14ac:dyDescent="0.2">
      <c r="A52" s="306">
        <v>71</v>
      </c>
      <c r="B52" s="307" t="s">
        <v>276</v>
      </c>
      <c r="C52" s="308"/>
      <c r="D52" s="113">
        <v>11.207051627990646</v>
      </c>
      <c r="E52" s="115">
        <v>1869</v>
      </c>
      <c r="F52" s="114">
        <v>2219</v>
      </c>
      <c r="G52" s="114">
        <v>2149</v>
      </c>
      <c r="H52" s="114">
        <v>1539</v>
      </c>
      <c r="I52" s="140">
        <v>1813</v>
      </c>
      <c r="J52" s="115">
        <v>56</v>
      </c>
      <c r="K52" s="116">
        <v>3.0888030888030888</v>
      </c>
    </row>
    <row r="53" spans="1:11" ht="14.1" customHeight="1" x14ac:dyDescent="0.2">
      <c r="A53" s="306" t="s">
        <v>277</v>
      </c>
      <c r="B53" s="307" t="s">
        <v>278</v>
      </c>
      <c r="C53" s="308"/>
      <c r="D53" s="113">
        <v>4.3772860826287703</v>
      </c>
      <c r="E53" s="115">
        <v>730</v>
      </c>
      <c r="F53" s="114">
        <v>990</v>
      </c>
      <c r="G53" s="114">
        <v>842</v>
      </c>
      <c r="H53" s="114">
        <v>640</v>
      </c>
      <c r="I53" s="140">
        <v>696</v>
      </c>
      <c r="J53" s="115">
        <v>34</v>
      </c>
      <c r="K53" s="116">
        <v>4.8850574712643677</v>
      </c>
    </row>
    <row r="54" spans="1:11" ht="14.1" customHeight="1" x14ac:dyDescent="0.2">
      <c r="A54" s="306" t="s">
        <v>279</v>
      </c>
      <c r="B54" s="307" t="s">
        <v>280</v>
      </c>
      <c r="C54" s="308"/>
      <c r="D54" s="113">
        <v>5.4686094621334771</v>
      </c>
      <c r="E54" s="115">
        <v>912</v>
      </c>
      <c r="F54" s="114">
        <v>1052</v>
      </c>
      <c r="G54" s="114">
        <v>1073</v>
      </c>
      <c r="H54" s="114">
        <v>731</v>
      </c>
      <c r="I54" s="140">
        <v>959</v>
      </c>
      <c r="J54" s="115">
        <v>-47</v>
      </c>
      <c r="K54" s="116">
        <v>-4.9009384775808131</v>
      </c>
    </row>
    <row r="55" spans="1:11" ht="14.1" customHeight="1" x14ac:dyDescent="0.2">
      <c r="A55" s="306">
        <v>72</v>
      </c>
      <c r="B55" s="307" t="s">
        <v>281</v>
      </c>
      <c r="C55" s="308"/>
      <c r="D55" s="113">
        <v>2.488457156562931</v>
      </c>
      <c r="E55" s="115">
        <v>415</v>
      </c>
      <c r="F55" s="114">
        <v>638</v>
      </c>
      <c r="G55" s="114">
        <v>522</v>
      </c>
      <c r="H55" s="114">
        <v>313</v>
      </c>
      <c r="I55" s="140">
        <v>417</v>
      </c>
      <c r="J55" s="115">
        <v>-2</v>
      </c>
      <c r="K55" s="116">
        <v>-0.47961630695443647</v>
      </c>
    </row>
    <row r="56" spans="1:11" ht="14.1" customHeight="1" x14ac:dyDescent="0.2">
      <c r="A56" s="306" t="s">
        <v>282</v>
      </c>
      <c r="B56" s="307" t="s">
        <v>283</v>
      </c>
      <c r="C56" s="308"/>
      <c r="D56" s="113">
        <v>0.7015650296815974</v>
      </c>
      <c r="E56" s="115">
        <v>117</v>
      </c>
      <c r="F56" s="114">
        <v>81</v>
      </c>
      <c r="G56" s="114">
        <v>201</v>
      </c>
      <c r="H56" s="114">
        <v>63</v>
      </c>
      <c r="I56" s="140">
        <v>112</v>
      </c>
      <c r="J56" s="115">
        <v>5</v>
      </c>
      <c r="K56" s="116">
        <v>4.4642857142857144</v>
      </c>
    </row>
    <row r="57" spans="1:11" ht="14.1" customHeight="1" x14ac:dyDescent="0.2">
      <c r="A57" s="306" t="s">
        <v>284</v>
      </c>
      <c r="B57" s="307" t="s">
        <v>285</v>
      </c>
      <c r="C57" s="308"/>
      <c r="D57" s="113">
        <v>1.1692750494693289</v>
      </c>
      <c r="E57" s="115">
        <v>195</v>
      </c>
      <c r="F57" s="114">
        <v>403</v>
      </c>
      <c r="G57" s="114">
        <v>176</v>
      </c>
      <c r="H57" s="114">
        <v>172</v>
      </c>
      <c r="I57" s="140">
        <v>175</v>
      </c>
      <c r="J57" s="115">
        <v>20</v>
      </c>
      <c r="K57" s="116">
        <v>11.428571428571429</v>
      </c>
    </row>
    <row r="58" spans="1:11" ht="14.1" customHeight="1" x14ac:dyDescent="0.2">
      <c r="A58" s="306">
        <v>73</v>
      </c>
      <c r="B58" s="307" t="s">
        <v>286</v>
      </c>
      <c r="C58" s="308"/>
      <c r="D58" s="113">
        <v>1.3191821070936021</v>
      </c>
      <c r="E58" s="115">
        <v>220</v>
      </c>
      <c r="F58" s="114">
        <v>209</v>
      </c>
      <c r="G58" s="114">
        <v>286</v>
      </c>
      <c r="H58" s="114">
        <v>138</v>
      </c>
      <c r="I58" s="140">
        <v>220</v>
      </c>
      <c r="J58" s="115">
        <v>0</v>
      </c>
      <c r="K58" s="116">
        <v>0</v>
      </c>
    </row>
    <row r="59" spans="1:11" ht="14.1" customHeight="1" x14ac:dyDescent="0.2">
      <c r="A59" s="306" t="s">
        <v>287</v>
      </c>
      <c r="B59" s="307" t="s">
        <v>288</v>
      </c>
      <c r="C59" s="308"/>
      <c r="D59" s="113">
        <v>1.0853270971997362</v>
      </c>
      <c r="E59" s="115">
        <v>181</v>
      </c>
      <c r="F59" s="114">
        <v>142</v>
      </c>
      <c r="G59" s="114">
        <v>200</v>
      </c>
      <c r="H59" s="114">
        <v>89</v>
      </c>
      <c r="I59" s="140">
        <v>171</v>
      </c>
      <c r="J59" s="115">
        <v>10</v>
      </c>
      <c r="K59" s="116">
        <v>5.8479532163742691</v>
      </c>
    </row>
    <row r="60" spans="1:11" ht="14.1" customHeight="1" x14ac:dyDescent="0.2">
      <c r="A60" s="306">
        <v>81</v>
      </c>
      <c r="B60" s="307" t="s">
        <v>289</v>
      </c>
      <c r="C60" s="308"/>
      <c r="D60" s="113">
        <v>5.1268213707501351</v>
      </c>
      <c r="E60" s="115">
        <v>855</v>
      </c>
      <c r="F60" s="114">
        <v>802</v>
      </c>
      <c r="G60" s="114">
        <v>1052</v>
      </c>
      <c r="H60" s="114">
        <v>699</v>
      </c>
      <c r="I60" s="140">
        <v>805</v>
      </c>
      <c r="J60" s="115">
        <v>50</v>
      </c>
      <c r="K60" s="116">
        <v>6.2111801242236027</v>
      </c>
    </row>
    <row r="61" spans="1:11" ht="14.1" customHeight="1" x14ac:dyDescent="0.2">
      <c r="A61" s="306" t="s">
        <v>290</v>
      </c>
      <c r="B61" s="307" t="s">
        <v>291</v>
      </c>
      <c r="C61" s="308"/>
      <c r="D61" s="113">
        <v>1.5650296815974096</v>
      </c>
      <c r="E61" s="115">
        <v>261</v>
      </c>
      <c r="F61" s="114">
        <v>193</v>
      </c>
      <c r="G61" s="114">
        <v>518</v>
      </c>
      <c r="H61" s="114">
        <v>186</v>
      </c>
      <c r="I61" s="140">
        <v>255</v>
      </c>
      <c r="J61" s="115">
        <v>6</v>
      </c>
      <c r="K61" s="116">
        <v>2.3529411764705883</v>
      </c>
    </row>
    <row r="62" spans="1:11" ht="14.1" customHeight="1" x14ac:dyDescent="0.2">
      <c r="A62" s="306" t="s">
        <v>292</v>
      </c>
      <c r="B62" s="307" t="s">
        <v>293</v>
      </c>
      <c r="C62" s="308"/>
      <c r="D62" s="113">
        <v>1.76290699766145</v>
      </c>
      <c r="E62" s="115">
        <v>294</v>
      </c>
      <c r="F62" s="114">
        <v>371</v>
      </c>
      <c r="G62" s="114">
        <v>330</v>
      </c>
      <c r="H62" s="114">
        <v>306</v>
      </c>
      <c r="I62" s="140">
        <v>284</v>
      </c>
      <c r="J62" s="115">
        <v>10</v>
      </c>
      <c r="K62" s="116">
        <v>3.5211267605633805</v>
      </c>
    </row>
    <row r="63" spans="1:11" ht="14.1" customHeight="1" x14ac:dyDescent="0.2">
      <c r="A63" s="306"/>
      <c r="B63" s="307" t="s">
        <v>294</v>
      </c>
      <c r="C63" s="308"/>
      <c r="D63" s="113">
        <v>1.385141212448282</v>
      </c>
      <c r="E63" s="115">
        <v>231</v>
      </c>
      <c r="F63" s="114">
        <v>268</v>
      </c>
      <c r="G63" s="114">
        <v>242</v>
      </c>
      <c r="H63" s="114">
        <v>265</v>
      </c>
      <c r="I63" s="140">
        <v>210</v>
      </c>
      <c r="J63" s="115">
        <v>21</v>
      </c>
      <c r="K63" s="116">
        <v>10</v>
      </c>
    </row>
    <row r="64" spans="1:11" ht="14.1" customHeight="1" x14ac:dyDescent="0.2">
      <c r="A64" s="306" t="s">
        <v>295</v>
      </c>
      <c r="B64" s="307" t="s">
        <v>296</v>
      </c>
      <c r="C64" s="308"/>
      <c r="D64" s="113">
        <v>0.7135575942915392</v>
      </c>
      <c r="E64" s="115">
        <v>119</v>
      </c>
      <c r="F64" s="114">
        <v>100</v>
      </c>
      <c r="G64" s="114">
        <v>79</v>
      </c>
      <c r="H64" s="114">
        <v>86</v>
      </c>
      <c r="I64" s="140">
        <v>106</v>
      </c>
      <c r="J64" s="115">
        <v>13</v>
      </c>
      <c r="K64" s="116">
        <v>12.264150943396226</v>
      </c>
    </row>
    <row r="65" spans="1:11" ht="14.1" customHeight="1" x14ac:dyDescent="0.2">
      <c r="A65" s="306" t="s">
        <v>297</v>
      </c>
      <c r="B65" s="307" t="s">
        <v>298</v>
      </c>
      <c r="C65" s="308"/>
      <c r="D65" s="113">
        <v>0.47970258439767344</v>
      </c>
      <c r="E65" s="115">
        <v>80</v>
      </c>
      <c r="F65" s="114">
        <v>61</v>
      </c>
      <c r="G65" s="114">
        <v>46</v>
      </c>
      <c r="H65" s="114">
        <v>56</v>
      </c>
      <c r="I65" s="140">
        <v>83</v>
      </c>
      <c r="J65" s="115">
        <v>-3</v>
      </c>
      <c r="K65" s="116">
        <v>-3.6144578313253013</v>
      </c>
    </row>
    <row r="66" spans="1:11" ht="14.1" customHeight="1" x14ac:dyDescent="0.2">
      <c r="A66" s="306">
        <v>82</v>
      </c>
      <c r="B66" s="307" t="s">
        <v>299</v>
      </c>
      <c r="C66" s="308"/>
      <c r="D66" s="113">
        <v>2.4404868981231638</v>
      </c>
      <c r="E66" s="115">
        <v>407</v>
      </c>
      <c r="F66" s="114">
        <v>528</v>
      </c>
      <c r="G66" s="114">
        <v>587</v>
      </c>
      <c r="H66" s="114">
        <v>408</v>
      </c>
      <c r="I66" s="140">
        <v>448</v>
      </c>
      <c r="J66" s="115">
        <v>-41</v>
      </c>
      <c r="K66" s="116">
        <v>-9.1517857142857135</v>
      </c>
    </row>
    <row r="67" spans="1:11" ht="14.1" customHeight="1" x14ac:dyDescent="0.2">
      <c r="A67" s="306" t="s">
        <v>300</v>
      </c>
      <c r="B67" s="307" t="s">
        <v>301</v>
      </c>
      <c r="C67" s="308"/>
      <c r="D67" s="113">
        <v>1.4630928824129039</v>
      </c>
      <c r="E67" s="115">
        <v>244</v>
      </c>
      <c r="F67" s="114">
        <v>381</v>
      </c>
      <c r="G67" s="114">
        <v>311</v>
      </c>
      <c r="H67" s="114">
        <v>275</v>
      </c>
      <c r="I67" s="140">
        <v>299</v>
      </c>
      <c r="J67" s="115">
        <v>-55</v>
      </c>
      <c r="K67" s="116">
        <v>-18.394648829431439</v>
      </c>
    </row>
    <row r="68" spans="1:11" ht="14.1" customHeight="1" x14ac:dyDescent="0.2">
      <c r="A68" s="306" t="s">
        <v>302</v>
      </c>
      <c r="B68" s="307" t="s">
        <v>303</v>
      </c>
      <c r="C68" s="308"/>
      <c r="D68" s="113">
        <v>0.67757990046171379</v>
      </c>
      <c r="E68" s="115">
        <v>113</v>
      </c>
      <c r="F68" s="114">
        <v>97</v>
      </c>
      <c r="G68" s="114">
        <v>162</v>
      </c>
      <c r="H68" s="114">
        <v>90</v>
      </c>
      <c r="I68" s="140">
        <v>100</v>
      </c>
      <c r="J68" s="115">
        <v>13</v>
      </c>
      <c r="K68" s="116">
        <v>13</v>
      </c>
    </row>
    <row r="69" spans="1:11" ht="14.1" customHeight="1" x14ac:dyDescent="0.2">
      <c r="A69" s="306">
        <v>83</v>
      </c>
      <c r="B69" s="307" t="s">
        <v>304</v>
      </c>
      <c r="C69" s="308"/>
      <c r="D69" s="113">
        <v>3.7176950290819692</v>
      </c>
      <c r="E69" s="115">
        <v>620</v>
      </c>
      <c r="F69" s="114">
        <v>592</v>
      </c>
      <c r="G69" s="114">
        <v>1354</v>
      </c>
      <c r="H69" s="114">
        <v>427</v>
      </c>
      <c r="I69" s="140">
        <v>612</v>
      </c>
      <c r="J69" s="115">
        <v>8</v>
      </c>
      <c r="K69" s="116">
        <v>1.3071895424836601</v>
      </c>
    </row>
    <row r="70" spans="1:11" ht="14.1" customHeight="1" x14ac:dyDescent="0.2">
      <c r="A70" s="306" t="s">
        <v>305</v>
      </c>
      <c r="B70" s="307" t="s">
        <v>306</v>
      </c>
      <c r="C70" s="308"/>
      <c r="D70" s="113">
        <v>3.0341188463152844</v>
      </c>
      <c r="E70" s="115">
        <v>506</v>
      </c>
      <c r="F70" s="114">
        <v>492</v>
      </c>
      <c r="G70" s="114">
        <v>1214</v>
      </c>
      <c r="H70" s="114">
        <v>326</v>
      </c>
      <c r="I70" s="140">
        <v>472</v>
      </c>
      <c r="J70" s="115">
        <v>34</v>
      </c>
      <c r="K70" s="116">
        <v>7.2033898305084749</v>
      </c>
    </row>
    <row r="71" spans="1:11" ht="14.1" customHeight="1" x14ac:dyDescent="0.2">
      <c r="A71" s="306"/>
      <c r="B71" s="307" t="s">
        <v>307</v>
      </c>
      <c r="C71" s="308"/>
      <c r="D71" s="113">
        <v>1.9308029022006357</v>
      </c>
      <c r="E71" s="115">
        <v>322</v>
      </c>
      <c r="F71" s="114">
        <v>312</v>
      </c>
      <c r="G71" s="114">
        <v>864</v>
      </c>
      <c r="H71" s="114">
        <v>225</v>
      </c>
      <c r="I71" s="140">
        <v>316</v>
      </c>
      <c r="J71" s="115">
        <v>6</v>
      </c>
      <c r="K71" s="116">
        <v>1.8987341772151898</v>
      </c>
    </row>
    <row r="72" spans="1:11" ht="14.1" customHeight="1" x14ac:dyDescent="0.2">
      <c r="A72" s="306">
        <v>84</v>
      </c>
      <c r="B72" s="307" t="s">
        <v>308</v>
      </c>
      <c r="C72" s="308"/>
      <c r="D72" s="113">
        <v>1.2352341548240091</v>
      </c>
      <c r="E72" s="115">
        <v>206</v>
      </c>
      <c r="F72" s="114">
        <v>171</v>
      </c>
      <c r="G72" s="114">
        <v>288</v>
      </c>
      <c r="H72" s="114">
        <v>95</v>
      </c>
      <c r="I72" s="140">
        <v>140</v>
      </c>
      <c r="J72" s="115">
        <v>66</v>
      </c>
      <c r="K72" s="116">
        <v>47.142857142857146</v>
      </c>
    </row>
    <row r="73" spans="1:11" ht="14.1" customHeight="1" x14ac:dyDescent="0.2">
      <c r="A73" s="306" t="s">
        <v>309</v>
      </c>
      <c r="B73" s="307" t="s">
        <v>310</v>
      </c>
      <c r="C73" s="308"/>
      <c r="D73" s="113">
        <v>0.25784013911374948</v>
      </c>
      <c r="E73" s="115">
        <v>43</v>
      </c>
      <c r="F73" s="114">
        <v>24</v>
      </c>
      <c r="G73" s="114">
        <v>115</v>
      </c>
      <c r="H73" s="114">
        <v>8</v>
      </c>
      <c r="I73" s="140">
        <v>41</v>
      </c>
      <c r="J73" s="115">
        <v>2</v>
      </c>
      <c r="K73" s="116">
        <v>4.8780487804878048</v>
      </c>
    </row>
    <row r="74" spans="1:11" ht="14.1" customHeight="1" x14ac:dyDescent="0.2">
      <c r="A74" s="306" t="s">
        <v>311</v>
      </c>
      <c r="B74" s="307" t="s">
        <v>312</v>
      </c>
      <c r="C74" s="308"/>
      <c r="D74" s="113">
        <v>0.19188103375906937</v>
      </c>
      <c r="E74" s="115">
        <v>32</v>
      </c>
      <c r="F74" s="114">
        <v>67</v>
      </c>
      <c r="G74" s="114">
        <v>62</v>
      </c>
      <c r="H74" s="114">
        <v>13</v>
      </c>
      <c r="I74" s="140">
        <v>25</v>
      </c>
      <c r="J74" s="115">
        <v>7</v>
      </c>
      <c r="K74" s="116">
        <v>28</v>
      </c>
    </row>
    <row r="75" spans="1:11" ht="14.1" customHeight="1" x14ac:dyDescent="0.2">
      <c r="A75" s="306" t="s">
        <v>313</v>
      </c>
      <c r="B75" s="307" t="s">
        <v>314</v>
      </c>
      <c r="C75" s="308"/>
      <c r="D75" s="113">
        <v>0.22186244528392396</v>
      </c>
      <c r="E75" s="115">
        <v>37</v>
      </c>
      <c r="F75" s="114">
        <v>32</v>
      </c>
      <c r="G75" s="114">
        <v>17</v>
      </c>
      <c r="H75" s="114">
        <v>26</v>
      </c>
      <c r="I75" s="140">
        <v>18</v>
      </c>
      <c r="J75" s="115">
        <v>19</v>
      </c>
      <c r="K75" s="116">
        <v>105.55555555555556</v>
      </c>
    </row>
    <row r="76" spans="1:11" ht="14.1" customHeight="1" x14ac:dyDescent="0.2">
      <c r="A76" s="306">
        <v>91</v>
      </c>
      <c r="B76" s="307" t="s">
        <v>315</v>
      </c>
      <c r="C76" s="308"/>
      <c r="D76" s="113">
        <v>0.13791449301433112</v>
      </c>
      <c r="E76" s="115">
        <v>23</v>
      </c>
      <c r="F76" s="114">
        <v>72</v>
      </c>
      <c r="G76" s="114">
        <v>22</v>
      </c>
      <c r="H76" s="114">
        <v>15</v>
      </c>
      <c r="I76" s="140">
        <v>28</v>
      </c>
      <c r="J76" s="115">
        <v>-5</v>
      </c>
      <c r="K76" s="116">
        <v>-17.857142857142858</v>
      </c>
    </row>
    <row r="77" spans="1:11" ht="14.1" customHeight="1" x14ac:dyDescent="0.2">
      <c r="A77" s="306">
        <v>92</v>
      </c>
      <c r="B77" s="307" t="s">
        <v>316</v>
      </c>
      <c r="C77" s="308"/>
      <c r="D77" s="113">
        <v>1.2592192840438927</v>
      </c>
      <c r="E77" s="115">
        <v>210</v>
      </c>
      <c r="F77" s="114">
        <v>259</v>
      </c>
      <c r="G77" s="114">
        <v>195</v>
      </c>
      <c r="H77" s="114">
        <v>204</v>
      </c>
      <c r="I77" s="140">
        <v>253</v>
      </c>
      <c r="J77" s="115">
        <v>-43</v>
      </c>
      <c r="K77" s="116">
        <v>-16.996047430830039</v>
      </c>
    </row>
    <row r="78" spans="1:11" ht="14.1" customHeight="1" x14ac:dyDescent="0.2">
      <c r="A78" s="306">
        <v>93</v>
      </c>
      <c r="B78" s="307" t="s">
        <v>317</v>
      </c>
      <c r="C78" s="308"/>
      <c r="D78" s="113">
        <v>0.16789590453918571</v>
      </c>
      <c r="E78" s="115">
        <v>28</v>
      </c>
      <c r="F78" s="114">
        <v>9</v>
      </c>
      <c r="G78" s="114">
        <v>29</v>
      </c>
      <c r="H78" s="114">
        <v>28</v>
      </c>
      <c r="I78" s="140">
        <v>18</v>
      </c>
      <c r="J78" s="115">
        <v>10</v>
      </c>
      <c r="K78" s="116">
        <v>55.555555555555557</v>
      </c>
    </row>
    <row r="79" spans="1:11" ht="14.1" customHeight="1" x14ac:dyDescent="0.2">
      <c r="A79" s="306">
        <v>94</v>
      </c>
      <c r="B79" s="307" t="s">
        <v>318</v>
      </c>
      <c r="C79" s="308"/>
      <c r="D79" s="113">
        <v>0.32379924446842956</v>
      </c>
      <c r="E79" s="115">
        <v>54</v>
      </c>
      <c r="F79" s="114">
        <v>53</v>
      </c>
      <c r="G79" s="114">
        <v>82</v>
      </c>
      <c r="H79" s="114">
        <v>39</v>
      </c>
      <c r="I79" s="140">
        <v>64</v>
      </c>
      <c r="J79" s="115">
        <v>-10</v>
      </c>
      <c r="K79" s="116">
        <v>-15.625</v>
      </c>
    </row>
    <row r="80" spans="1:11" ht="14.1" customHeight="1" x14ac:dyDescent="0.2">
      <c r="A80" s="306" t="s">
        <v>319</v>
      </c>
      <c r="B80" s="307" t="s">
        <v>320</v>
      </c>
      <c r="C80" s="308"/>
      <c r="D80" s="113">
        <v>2.3985129219883671E-2</v>
      </c>
      <c r="E80" s="115">
        <v>4</v>
      </c>
      <c r="F80" s="114">
        <v>5</v>
      </c>
      <c r="G80" s="114">
        <v>5</v>
      </c>
      <c r="H80" s="114">
        <v>0</v>
      </c>
      <c r="I80" s="140">
        <v>5</v>
      </c>
      <c r="J80" s="115">
        <v>-1</v>
      </c>
      <c r="K80" s="116">
        <v>-20</v>
      </c>
    </row>
    <row r="81" spans="1:11" ht="14.1" customHeight="1" x14ac:dyDescent="0.2">
      <c r="A81" s="310" t="s">
        <v>321</v>
      </c>
      <c r="B81" s="311" t="s">
        <v>333</v>
      </c>
      <c r="C81" s="312"/>
      <c r="D81" s="125">
        <v>9.5940516879534685E-2</v>
      </c>
      <c r="E81" s="143">
        <v>16</v>
      </c>
      <c r="F81" s="144">
        <v>27</v>
      </c>
      <c r="G81" s="144">
        <v>37</v>
      </c>
      <c r="H81" s="144">
        <v>9</v>
      </c>
      <c r="I81" s="145">
        <v>16</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9" t="s">
        <v>364</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151" t="s">
        <v>365</v>
      </c>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6">
    <mergeCell ref="A84:K84"/>
    <mergeCell ref="A85:K85"/>
    <mergeCell ref="A87:K87"/>
    <mergeCell ref="A3:K3"/>
    <mergeCell ref="A4:K4"/>
    <mergeCell ref="A5:E5"/>
    <mergeCell ref="A7:C10"/>
    <mergeCell ref="D7:D10"/>
    <mergeCell ref="E7:I7"/>
    <mergeCell ref="J7:K8"/>
    <mergeCell ref="E8:E9"/>
    <mergeCell ref="F8:F9"/>
    <mergeCell ref="G8:G9"/>
    <mergeCell ref="A6:K6"/>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35.1" customHeight="1" x14ac:dyDescent="0.2">
      <c r="A6" s="634" t="s">
        <v>521</v>
      </c>
      <c r="B6" s="634"/>
      <c r="C6" s="634"/>
      <c r="D6" s="634"/>
      <c r="E6" s="634"/>
      <c r="F6" s="634"/>
      <c r="G6" s="634"/>
      <c r="H6" s="634"/>
      <c r="I6" s="634"/>
      <c r="J6" s="634"/>
    </row>
    <row r="7" spans="1:15" s="91" customFormat="1" ht="24.95" customHeight="1" x14ac:dyDescent="0.2">
      <c r="A7" s="588" t="s">
        <v>213</v>
      </c>
      <c r="B7" s="589"/>
      <c r="C7" s="582" t="s">
        <v>94</v>
      </c>
      <c r="D7" s="658" t="s">
        <v>367</v>
      </c>
      <c r="E7" s="661"/>
      <c r="F7" s="661"/>
      <c r="G7" s="661"/>
      <c r="H7" s="662"/>
      <c r="I7" s="588" t="s">
        <v>359</v>
      </c>
      <c r="J7" s="589"/>
      <c r="K7" s="96"/>
      <c r="L7" s="96"/>
      <c r="M7" s="96"/>
      <c r="N7" s="96"/>
      <c r="O7" s="96"/>
    </row>
    <row r="8" spans="1:15" ht="21.75" customHeight="1" x14ac:dyDescent="0.2">
      <c r="A8" s="616"/>
      <c r="B8" s="617"/>
      <c r="C8" s="583"/>
      <c r="D8" s="592" t="s">
        <v>335</v>
      </c>
      <c r="E8" s="592" t="s">
        <v>337</v>
      </c>
      <c r="F8" s="592" t="s">
        <v>338</v>
      </c>
      <c r="G8" s="592" t="s">
        <v>339</v>
      </c>
      <c r="H8" s="592" t="s">
        <v>340</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18461</v>
      </c>
      <c r="E11" s="114">
        <v>23586</v>
      </c>
      <c r="F11" s="114">
        <v>19181</v>
      </c>
      <c r="G11" s="114">
        <v>14872</v>
      </c>
      <c r="H11" s="140">
        <v>16920</v>
      </c>
      <c r="I11" s="115">
        <v>1541</v>
      </c>
      <c r="J11" s="116">
        <v>9.1075650118203306</v>
      </c>
    </row>
    <row r="12" spans="1:15" s="110" customFormat="1" ht="24.95" customHeight="1" x14ac:dyDescent="0.2">
      <c r="A12" s="193" t="s">
        <v>132</v>
      </c>
      <c r="B12" s="194" t="s">
        <v>133</v>
      </c>
      <c r="C12" s="113">
        <v>0.66626943285845841</v>
      </c>
      <c r="D12" s="115">
        <v>123</v>
      </c>
      <c r="E12" s="114">
        <v>361</v>
      </c>
      <c r="F12" s="114">
        <v>279</v>
      </c>
      <c r="G12" s="114">
        <v>109</v>
      </c>
      <c r="H12" s="140">
        <v>110</v>
      </c>
      <c r="I12" s="115">
        <v>13</v>
      </c>
      <c r="J12" s="116">
        <v>11.818181818181818</v>
      </c>
    </row>
    <row r="13" spans="1:15" s="110" customFormat="1" ht="24.95" customHeight="1" x14ac:dyDescent="0.2">
      <c r="A13" s="193" t="s">
        <v>134</v>
      </c>
      <c r="B13" s="199" t="s">
        <v>214</v>
      </c>
      <c r="C13" s="113">
        <v>0.54709929039596983</v>
      </c>
      <c r="D13" s="115">
        <v>101</v>
      </c>
      <c r="E13" s="114">
        <v>59</v>
      </c>
      <c r="F13" s="114">
        <v>83</v>
      </c>
      <c r="G13" s="114">
        <v>52</v>
      </c>
      <c r="H13" s="140">
        <v>62</v>
      </c>
      <c r="I13" s="115">
        <v>39</v>
      </c>
      <c r="J13" s="116">
        <v>62.903225806451616</v>
      </c>
    </row>
    <row r="14" spans="1:15" s="287" customFormat="1" ht="24.95" customHeight="1" x14ac:dyDescent="0.2">
      <c r="A14" s="193" t="s">
        <v>215</v>
      </c>
      <c r="B14" s="199" t="s">
        <v>137</v>
      </c>
      <c r="C14" s="113">
        <v>22.181896971995016</v>
      </c>
      <c r="D14" s="115">
        <v>4095</v>
      </c>
      <c r="E14" s="114">
        <v>11308</v>
      </c>
      <c r="F14" s="114">
        <v>4248</v>
      </c>
      <c r="G14" s="114">
        <v>3203</v>
      </c>
      <c r="H14" s="140">
        <v>3654</v>
      </c>
      <c r="I14" s="115">
        <v>441</v>
      </c>
      <c r="J14" s="116">
        <v>12.068965517241379</v>
      </c>
      <c r="K14" s="110"/>
      <c r="L14" s="110"/>
      <c r="M14" s="110"/>
      <c r="N14" s="110"/>
      <c r="O14" s="110"/>
    </row>
    <row r="15" spans="1:15" s="110" customFormat="1" ht="24.95" customHeight="1" x14ac:dyDescent="0.2">
      <c r="A15" s="193" t="s">
        <v>216</v>
      </c>
      <c r="B15" s="199" t="s">
        <v>217</v>
      </c>
      <c r="C15" s="113">
        <v>2.6596609067764478</v>
      </c>
      <c r="D15" s="115">
        <v>491</v>
      </c>
      <c r="E15" s="114">
        <v>562</v>
      </c>
      <c r="F15" s="114">
        <v>714</v>
      </c>
      <c r="G15" s="114">
        <v>470</v>
      </c>
      <c r="H15" s="140">
        <v>609</v>
      </c>
      <c r="I15" s="115">
        <v>-118</v>
      </c>
      <c r="J15" s="116">
        <v>-19.376026272577995</v>
      </c>
    </row>
    <row r="16" spans="1:15" s="287" customFormat="1" ht="24.95" customHeight="1" x14ac:dyDescent="0.2">
      <c r="A16" s="193" t="s">
        <v>218</v>
      </c>
      <c r="B16" s="199" t="s">
        <v>141</v>
      </c>
      <c r="C16" s="113">
        <v>17.767184876225556</v>
      </c>
      <c r="D16" s="115">
        <v>3280</v>
      </c>
      <c r="E16" s="114">
        <v>10514</v>
      </c>
      <c r="F16" s="114">
        <v>3015</v>
      </c>
      <c r="G16" s="114">
        <v>2458</v>
      </c>
      <c r="H16" s="140">
        <v>2757</v>
      </c>
      <c r="I16" s="115">
        <v>523</v>
      </c>
      <c r="J16" s="116">
        <v>18.969894813202757</v>
      </c>
      <c r="K16" s="110"/>
      <c r="L16" s="110"/>
      <c r="M16" s="110"/>
      <c r="N16" s="110"/>
      <c r="O16" s="110"/>
    </row>
    <row r="17" spans="1:15" s="110" customFormat="1" ht="24.95" customHeight="1" x14ac:dyDescent="0.2">
      <c r="A17" s="193" t="s">
        <v>142</v>
      </c>
      <c r="B17" s="199" t="s">
        <v>220</v>
      </c>
      <c r="C17" s="113">
        <v>1.7550511889930123</v>
      </c>
      <c r="D17" s="115">
        <v>324</v>
      </c>
      <c r="E17" s="114">
        <v>232</v>
      </c>
      <c r="F17" s="114">
        <v>519</v>
      </c>
      <c r="G17" s="114">
        <v>275</v>
      </c>
      <c r="H17" s="140">
        <v>288</v>
      </c>
      <c r="I17" s="115">
        <v>36</v>
      </c>
      <c r="J17" s="116">
        <v>12.5</v>
      </c>
    </row>
    <row r="18" spans="1:15" s="287" customFormat="1" ht="24.95" customHeight="1" x14ac:dyDescent="0.2">
      <c r="A18" s="201" t="s">
        <v>144</v>
      </c>
      <c r="B18" s="202" t="s">
        <v>145</v>
      </c>
      <c r="C18" s="113">
        <v>6.3160175505118898</v>
      </c>
      <c r="D18" s="115">
        <v>1166</v>
      </c>
      <c r="E18" s="114">
        <v>919</v>
      </c>
      <c r="F18" s="114">
        <v>1029</v>
      </c>
      <c r="G18" s="114">
        <v>897</v>
      </c>
      <c r="H18" s="140">
        <v>1294</v>
      </c>
      <c r="I18" s="115">
        <v>-128</v>
      </c>
      <c r="J18" s="116">
        <v>-9.891808346213292</v>
      </c>
      <c r="K18" s="110"/>
      <c r="L18" s="110"/>
      <c r="M18" s="110"/>
      <c r="N18" s="110"/>
      <c r="O18" s="110"/>
    </row>
    <row r="19" spans="1:15" s="110" customFormat="1" ht="24.95" customHeight="1" x14ac:dyDescent="0.2">
      <c r="A19" s="193" t="s">
        <v>146</v>
      </c>
      <c r="B19" s="199" t="s">
        <v>147</v>
      </c>
      <c r="C19" s="113">
        <v>12.458696711987432</v>
      </c>
      <c r="D19" s="115">
        <v>2300</v>
      </c>
      <c r="E19" s="114">
        <v>1750</v>
      </c>
      <c r="F19" s="114">
        <v>2557</v>
      </c>
      <c r="G19" s="114">
        <v>2109</v>
      </c>
      <c r="H19" s="140">
        <v>2268</v>
      </c>
      <c r="I19" s="115">
        <v>32</v>
      </c>
      <c r="J19" s="116">
        <v>1.4109347442680775</v>
      </c>
    </row>
    <row r="20" spans="1:15" s="287" customFormat="1" ht="24.95" customHeight="1" x14ac:dyDescent="0.2">
      <c r="A20" s="193" t="s">
        <v>148</v>
      </c>
      <c r="B20" s="199" t="s">
        <v>149</v>
      </c>
      <c r="C20" s="113">
        <v>7.9843995449867284</v>
      </c>
      <c r="D20" s="115">
        <v>1474</v>
      </c>
      <c r="E20" s="114">
        <v>1251</v>
      </c>
      <c r="F20" s="114">
        <v>1556</v>
      </c>
      <c r="G20" s="114">
        <v>1231</v>
      </c>
      <c r="H20" s="140">
        <v>1481</v>
      </c>
      <c r="I20" s="115">
        <v>-7</v>
      </c>
      <c r="J20" s="116">
        <v>-0.47265361242403781</v>
      </c>
      <c r="K20" s="110"/>
      <c r="L20" s="110"/>
      <c r="M20" s="110"/>
      <c r="N20" s="110"/>
      <c r="O20" s="110"/>
    </row>
    <row r="21" spans="1:15" s="110" customFormat="1" ht="24.95" customHeight="1" x14ac:dyDescent="0.2">
      <c r="A21" s="201" t="s">
        <v>150</v>
      </c>
      <c r="B21" s="202" t="s">
        <v>151</v>
      </c>
      <c r="C21" s="113">
        <v>5.0918151779426903</v>
      </c>
      <c r="D21" s="115">
        <v>940</v>
      </c>
      <c r="E21" s="114">
        <v>896</v>
      </c>
      <c r="F21" s="114">
        <v>1018</v>
      </c>
      <c r="G21" s="114">
        <v>791</v>
      </c>
      <c r="H21" s="140">
        <v>910</v>
      </c>
      <c r="I21" s="115">
        <v>30</v>
      </c>
      <c r="J21" s="116">
        <v>3.2967032967032965</v>
      </c>
    </row>
    <row r="22" spans="1:15" s="110" customFormat="1" ht="24.95" customHeight="1" x14ac:dyDescent="0.2">
      <c r="A22" s="201" t="s">
        <v>152</v>
      </c>
      <c r="B22" s="199" t="s">
        <v>153</v>
      </c>
      <c r="C22" s="113">
        <v>3.0930068793673149</v>
      </c>
      <c r="D22" s="115">
        <v>571</v>
      </c>
      <c r="E22" s="114">
        <v>374</v>
      </c>
      <c r="F22" s="114">
        <v>530</v>
      </c>
      <c r="G22" s="114">
        <v>509</v>
      </c>
      <c r="H22" s="140">
        <v>457</v>
      </c>
      <c r="I22" s="115">
        <v>114</v>
      </c>
      <c r="J22" s="116">
        <v>24.945295404814004</v>
      </c>
    </row>
    <row r="23" spans="1:15" s="110" customFormat="1" ht="24.95" customHeight="1" x14ac:dyDescent="0.2">
      <c r="A23" s="193" t="s">
        <v>154</v>
      </c>
      <c r="B23" s="199" t="s">
        <v>155</v>
      </c>
      <c r="C23" s="113">
        <v>1.4787931314663345</v>
      </c>
      <c r="D23" s="115">
        <v>273</v>
      </c>
      <c r="E23" s="114">
        <v>537</v>
      </c>
      <c r="F23" s="114">
        <v>190</v>
      </c>
      <c r="G23" s="114">
        <v>127</v>
      </c>
      <c r="H23" s="140">
        <v>211</v>
      </c>
      <c r="I23" s="115">
        <v>62</v>
      </c>
      <c r="J23" s="116">
        <v>29.383886255924171</v>
      </c>
    </row>
    <row r="24" spans="1:15" s="110" customFormat="1" ht="24.95" customHeight="1" x14ac:dyDescent="0.2">
      <c r="A24" s="193" t="s">
        <v>156</v>
      </c>
      <c r="B24" s="199" t="s">
        <v>221</v>
      </c>
      <c r="C24" s="113">
        <v>7.8706462271816262</v>
      </c>
      <c r="D24" s="115">
        <v>1453</v>
      </c>
      <c r="E24" s="114">
        <v>1017</v>
      </c>
      <c r="F24" s="114">
        <v>1139</v>
      </c>
      <c r="G24" s="114">
        <v>972</v>
      </c>
      <c r="H24" s="140">
        <v>1155</v>
      </c>
      <c r="I24" s="115">
        <v>298</v>
      </c>
      <c r="J24" s="116">
        <v>25.8008658008658</v>
      </c>
    </row>
    <row r="25" spans="1:15" s="110" customFormat="1" ht="24.95" customHeight="1" x14ac:dyDescent="0.2">
      <c r="A25" s="193" t="s">
        <v>222</v>
      </c>
      <c r="B25" s="204" t="s">
        <v>159</v>
      </c>
      <c r="C25" s="113">
        <v>8.991928931260496</v>
      </c>
      <c r="D25" s="115">
        <v>1660</v>
      </c>
      <c r="E25" s="114">
        <v>1292</v>
      </c>
      <c r="F25" s="114">
        <v>1284</v>
      </c>
      <c r="G25" s="114">
        <v>1191</v>
      </c>
      <c r="H25" s="140">
        <v>1030</v>
      </c>
      <c r="I25" s="115">
        <v>630</v>
      </c>
      <c r="J25" s="116">
        <v>61.165048543689323</v>
      </c>
    </row>
    <row r="26" spans="1:15" s="110" customFormat="1" ht="24.95" customHeight="1" x14ac:dyDescent="0.2">
      <c r="A26" s="201">
        <v>782.78300000000002</v>
      </c>
      <c r="B26" s="203" t="s">
        <v>160</v>
      </c>
      <c r="C26" s="113">
        <v>7.4210497806186018</v>
      </c>
      <c r="D26" s="115">
        <v>1370</v>
      </c>
      <c r="E26" s="114">
        <v>1579</v>
      </c>
      <c r="F26" s="114">
        <v>1536</v>
      </c>
      <c r="G26" s="114">
        <v>1437</v>
      </c>
      <c r="H26" s="140">
        <v>1584</v>
      </c>
      <c r="I26" s="115">
        <v>-214</v>
      </c>
      <c r="J26" s="116">
        <v>-13.51010101010101</v>
      </c>
    </row>
    <row r="27" spans="1:15" s="110" customFormat="1" ht="24.95" customHeight="1" x14ac:dyDescent="0.2">
      <c r="A27" s="193" t="s">
        <v>161</v>
      </c>
      <c r="B27" s="199" t="s">
        <v>162</v>
      </c>
      <c r="C27" s="113">
        <v>2.3617355506202262</v>
      </c>
      <c r="D27" s="115">
        <v>436</v>
      </c>
      <c r="E27" s="114">
        <v>273</v>
      </c>
      <c r="F27" s="114">
        <v>604</v>
      </c>
      <c r="G27" s="114">
        <v>305</v>
      </c>
      <c r="H27" s="140">
        <v>393</v>
      </c>
      <c r="I27" s="115">
        <v>43</v>
      </c>
      <c r="J27" s="116">
        <v>10.94147582697201</v>
      </c>
    </row>
    <row r="28" spans="1:15" s="110" customFormat="1" ht="24.95" customHeight="1" x14ac:dyDescent="0.2">
      <c r="A28" s="193" t="s">
        <v>163</v>
      </c>
      <c r="B28" s="199" t="s">
        <v>164</v>
      </c>
      <c r="C28" s="113">
        <v>2.302150479388982</v>
      </c>
      <c r="D28" s="115">
        <v>425</v>
      </c>
      <c r="E28" s="114">
        <v>159</v>
      </c>
      <c r="F28" s="114">
        <v>558</v>
      </c>
      <c r="G28" s="114">
        <v>194</v>
      </c>
      <c r="H28" s="140">
        <v>284</v>
      </c>
      <c r="I28" s="115">
        <v>141</v>
      </c>
      <c r="J28" s="116">
        <v>49.647887323943664</v>
      </c>
    </row>
    <row r="29" spans="1:15" s="110" customFormat="1" ht="24.95" customHeight="1" x14ac:dyDescent="0.2">
      <c r="A29" s="193">
        <v>86</v>
      </c>
      <c r="B29" s="199" t="s">
        <v>165</v>
      </c>
      <c r="C29" s="113">
        <v>3.93261470126212</v>
      </c>
      <c r="D29" s="115">
        <v>726</v>
      </c>
      <c r="E29" s="114">
        <v>664</v>
      </c>
      <c r="F29" s="114">
        <v>843</v>
      </c>
      <c r="G29" s="114">
        <v>695</v>
      </c>
      <c r="H29" s="140">
        <v>741</v>
      </c>
      <c r="I29" s="115">
        <v>-15</v>
      </c>
      <c r="J29" s="116">
        <v>-2.0242914979757085</v>
      </c>
    </row>
    <row r="30" spans="1:15" s="110" customFormat="1" ht="24.95" customHeight="1" x14ac:dyDescent="0.2">
      <c r="A30" s="193">
        <v>87.88</v>
      </c>
      <c r="B30" s="204" t="s">
        <v>166</v>
      </c>
      <c r="C30" s="113">
        <v>4.4363793943990029</v>
      </c>
      <c r="D30" s="115">
        <v>819</v>
      </c>
      <c r="E30" s="114">
        <v>726</v>
      </c>
      <c r="F30" s="114">
        <v>1182</v>
      </c>
      <c r="G30" s="114">
        <v>657</v>
      </c>
      <c r="H30" s="140">
        <v>783</v>
      </c>
      <c r="I30" s="115">
        <v>36</v>
      </c>
      <c r="J30" s="116">
        <v>4.5977011494252871</v>
      </c>
    </row>
    <row r="31" spans="1:15" s="110" customFormat="1" ht="24.95" customHeight="1" x14ac:dyDescent="0.2">
      <c r="A31" s="193" t="s">
        <v>167</v>
      </c>
      <c r="B31" s="199" t="s">
        <v>168</v>
      </c>
      <c r="C31" s="113">
        <v>2.8600834190997237</v>
      </c>
      <c r="D31" s="115">
        <v>528</v>
      </c>
      <c r="E31" s="114">
        <v>421</v>
      </c>
      <c r="F31" s="114">
        <v>545</v>
      </c>
      <c r="G31" s="114">
        <v>393</v>
      </c>
      <c r="H31" s="140">
        <v>503</v>
      </c>
      <c r="I31" s="115">
        <v>25</v>
      </c>
      <c r="J31" s="116">
        <v>4.9701789264413518</v>
      </c>
    </row>
    <row r="32" spans="1:15" s="110" customFormat="1" ht="24.95" customHeight="1" x14ac:dyDescent="0.2">
      <c r="A32" s="193"/>
      <c r="B32" s="204" t="s">
        <v>169</v>
      </c>
      <c r="C32" s="113" t="s">
        <v>513</v>
      </c>
      <c r="D32" s="115" t="s">
        <v>513</v>
      </c>
      <c r="E32" s="114">
        <v>0</v>
      </c>
      <c r="F32" s="114">
        <v>0</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0.66626943285845841</v>
      </c>
      <c r="D34" s="115">
        <v>123</v>
      </c>
      <c r="E34" s="114">
        <v>361</v>
      </c>
      <c r="F34" s="114">
        <v>279</v>
      </c>
      <c r="G34" s="114">
        <v>109</v>
      </c>
      <c r="H34" s="140">
        <v>110</v>
      </c>
      <c r="I34" s="115">
        <v>13</v>
      </c>
      <c r="J34" s="116">
        <v>11.818181818181818</v>
      </c>
    </row>
    <row r="35" spans="1:10" s="110" customFormat="1" ht="24.95" customHeight="1" x14ac:dyDescent="0.2">
      <c r="A35" s="292" t="s">
        <v>171</v>
      </c>
      <c r="B35" s="293" t="s">
        <v>172</v>
      </c>
      <c r="C35" s="113">
        <v>29.045013812902877</v>
      </c>
      <c r="D35" s="115">
        <v>5362</v>
      </c>
      <c r="E35" s="114">
        <v>12286</v>
      </c>
      <c r="F35" s="114">
        <v>5360</v>
      </c>
      <c r="G35" s="114">
        <v>4152</v>
      </c>
      <c r="H35" s="140">
        <v>5010</v>
      </c>
      <c r="I35" s="115">
        <v>352</v>
      </c>
      <c r="J35" s="116">
        <v>7.0259481037924152</v>
      </c>
    </row>
    <row r="36" spans="1:10" s="110" customFormat="1" ht="24.95" customHeight="1" x14ac:dyDescent="0.2">
      <c r="A36" s="294" t="s">
        <v>173</v>
      </c>
      <c r="B36" s="295" t="s">
        <v>174</v>
      </c>
      <c r="C36" s="125">
        <v>70.283299929581275</v>
      </c>
      <c r="D36" s="143">
        <v>12975</v>
      </c>
      <c r="E36" s="144">
        <v>10939</v>
      </c>
      <c r="F36" s="144">
        <v>13542</v>
      </c>
      <c r="G36" s="144">
        <v>10611</v>
      </c>
      <c r="H36" s="145">
        <v>11800</v>
      </c>
      <c r="I36" s="143">
        <v>1175</v>
      </c>
      <c r="J36" s="146">
        <v>9.9576271186440675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55" t="s">
        <v>368</v>
      </c>
      <c r="B39" s="656"/>
      <c r="C39" s="656"/>
      <c r="D39" s="656"/>
      <c r="E39" s="656"/>
      <c r="F39" s="656"/>
      <c r="G39" s="656"/>
      <c r="H39" s="656"/>
      <c r="I39" s="656"/>
      <c r="J39" s="656"/>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6"/>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35.1" customHeight="1" x14ac:dyDescent="0.2">
      <c r="A6" s="634" t="s">
        <v>521</v>
      </c>
      <c r="B6" s="634"/>
      <c r="C6" s="634"/>
      <c r="D6" s="634"/>
      <c r="E6" s="634"/>
      <c r="F6" s="634"/>
      <c r="G6" s="634"/>
      <c r="H6" s="634"/>
      <c r="I6" s="634"/>
      <c r="J6" s="634"/>
      <c r="K6" s="634"/>
    </row>
    <row r="7" spans="1:17" s="91" customFormat="1" ht="24.95" customHeight="1" x14ac:dyDescent="0.2">
      <c r="A7" s="588" t="s">
        <v>332</v>
      </c>
      <c r="B7" s="577"/>
      <c r="C7" s="577"/>
      <c r="D7" s="582" t="s">
        <v>94</v>
      </c>
      <c r="E7" s="648" t="s">
        <v>370</v>
      </c>
      <c r="F7" s="649"/>
      <c r="G7" s="649"/>
      <c r="H7" s="649"/>
      <c r="I7" s="650"/>
      <c r="J7" s="588" t="s">
        <v>359</v>
      </c>
      <c r="K7" s="589"/>
      <c r="L7" s="96"/>
      <c r="M7" s="96"/>
      <c r="N7" s="96"/>
      <c r="O7" s="96"/>
      <c r="Q7" s="407"/>
    </row>
    <row r="8" spans="1:17" ht="21.75" customHeight="1" x14ac:dyDescent="0.2">
      <c r="A8" s="578"/>
      <c r="B8" s="579"/>
      <c r="C8" s="579"/>
      <c r="D8" s="583"/>
      <c r="E8" s="592" t="s">
        <v>335</v>
      </c>
      <c r="F8" s="592" t="s">
        <v>337</v>
      </c>
      <c r="G8" s="592" t="s">
        <v>338</v>
      </c>
      <c r="H8" s="592" t="s">
        <v>339</v>
      </c>
      <c r="I8" s="592" t="s">
        <v>340</v>
      </c>
      <c r="J8" s="590"/>
      <c r="K8" s="591"/>
    </row>
    <row r="9" spans="1:17" ht="12" customHeight="1" x14ac:dyDescent="0.2">
      <c r="A9" s="578"/>
      <c r="B9" s="579"/>
      <c r="C9" s="579"/>
      <c r="D9" s="583"/>
      <c r="E9" s="593"/>
      <c r="F9" s="593"/>
      <c r="G9" s="593"/>
      <c r="H9" s="593"/>
      <c r="I9" s="593"/>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18461</v>
      </c>
      <c r="F11" s="264">
        <v>23586</v>
      </c>
      <c r="G11" s="264">
        <v>19181</v>
      </c>
      <c r="H11" s="264">
        <v>14872</v>
      </c>
      <c r="I11" s="265">
        <v>16920</v>
      </c>
      <c r="J11" s="263">
        <v>1541</v>
      </c>
      <c r="K11" s="266">
        <v>9.1075650118203306</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25.388657169167434</v>
      </c>
      <c r="E13" s="115">
        <v>4687</v>
      </c>
      <c r="F13" s="114">
        <v>5113</v>
      </c>
      <c r="G13" s="114">
        <v>5488</v>
      </c>
      <c r="H13" s="114">
        <v>4334</v>
      </c>
      <c r="I13" s="140">
        <v>4483</v>
      </c>
      <c r="J13" s="115">
        <v>204</v>
      </c>
      <c r="K13" s="116">
        <v>4.55052420254294</v>
      </c>
    </row>
    <row r="14" spans="1:17" ht="15.95" customHeight="1" x14ac:dyDescent="0.2">
      <c r="A14" s="306" t="s">
        <v>230</v>
      </c>
      <c r="B14" s="307"/>
      <c r="C14" s="308"/>
      <c r="D14" s="113">
        <v>53.214885434158496</v>
      </c>
      <c r="E14" s="115">
        <v>9824</v>
      </c>
      <c r="F14" s="114">
        <v>14042</v>
      </c>
      <c r="G14" s="114">
        <v>10318</v>
      </c>
      <c r="H14" s="114">
        <v>7473</v>
      </c>
      <c r="I14" s="140">
        <v>8970</v>
      </c>
      <c r="J14" s="115">
        <v>854</v>
      </c>
      <c r="K14" s="116">
        <v>9.5206243032329994</v>
      </c>
    </row>
    <row r="15" spans="1:17" ht="15.95" customHeight="1" x14ac:dyDescent="0.2">
      <c r="A15" s="306" t="s">
        <v>231</v>
      </c>
      <c r="B15" s="307"/>
      <c r="C15" s="308"/>
      <c r="D15" s="113">
        <v>10.979903580521098</v>
      </c>
      <c r="E15" s="115">
        <v>2027</v>
      </c>
      <c r="F15" s="114">
        <v>2774</v>
      </c>
      <c r="G15" s="114">
        <v>1775</v>
      </c>
      <c r="H15" s="114">
        <v>1635</v>
      </c>
      <c r="I15" s="140">
        <v>1890</v>
      </c>
      <c r="J15" s="115">
        <v>137</v>
      </c>
      <c r="K15" s="116">
        <v>7.2486772486772484</v>
      </c>
    </row>
    <row r="16" spans="1:17" ht="15.95" customHeight="1" x14ac:dyDescent="0.2">
      <c r="A16" s="306" t="s">
        <v>232</v>
      </c>
      <c r="B16" s="307"/>
      <c r="C16" s="308"/>
      <c r="D16" s="113">
        <v>10.308217323005254</v>
      </c>
      <c r="E16" s="115">
        <v>1903</v>
      </c>
      <c r="F16" s="114">
        <v>1627</v>
      </c>
      <c r="G16" s="114">
        <v>1582</v>
      </c>
      <c r="H16" s="114">
        <v>1408</v>
      </c>
      <c r="I16" s="140">
        <v>1566</v>
      </c>
      <c r="J16" s="115">
        <v>337</v>
      </c>
      <c r="K16" s="116">
        <v>21.519795657726693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0.92627701641297866</v>
      </c>
      <c r="E18" s="115">
        <v>171</v>
      </c>
      <c r="F18" s="114">
        <v>404</v>
      </c>
      <c r="G18" s="114">
        <v>312</v>
      </c>
      <c r="H18" s="114">
        <v>125</v>
      </c>
      <c r="I18" s="140">
        <v>124</v>
      </c>
      <c r="J18" s="115">
        <v>47</v>
      </c>
      <c r="K18" s="116">
        <v>37.903225806451616</v>
      </c>
    </row>
    <row r="19" spans="1:11" ht="14.1" customHeight="1" x14ac:dyDescent="0.2">
      <c r="A19" s="306" t="s">
        <v>235</v>
      </c>
      <c r="B19" s="307" t="s">
        <v>236</v>
      </c>
      <c r="C19" s="308"/>
      <c r="D19" s="113">
        <v>0.69335355614538763</v>
      </c>
      <c r="E19" s="115">
        <v>128</v>
      </c>
      <c r="F19" s="114">
        <v>381</v>
      </c>
      <c r="G19" s="114">
        <v>265</v>
      </c>
      <c r="H19" s="114">
        <v>98</v>
      </c>
      <c r="I19" s="140">
        <v>105</v>
      </c>
      <c r="J19" s="115">
        <v>23</v>
      </c>
      <c r="K19" s="116">
        <v>21.904761904761905</v>
      </c>
    </row>
    <row r="20" spans="1:11" ht="14.1" customHeight="1" x14ac:dyDescent="0.2">
      <c r="A20" s="306">
        <v>12</v>
      </c>
      <c r="B20" s="307" t="s">
        <v>237</v>
      </c>
      <c r="C20" s="308"/>
      <c r="D20" s="113">
        <v>1.0671144575050107</v>
      </c>
      <c r="E20" s="115">
        <v>197</v>
      </c>
      <c r="F20" s="114">
        <v>178</v>
      </c>
      <c r="G20" s="114">
        <v>208</v>
      </c>
      <c r="H20" s="114">
        <v>166</v>
      </c>
      <c r="I20" s="140">
        <v>146</v>
      </c>
      <c r="J20" s="115">
        <v>51</v>
      </c>
      <c r="K20" s="116">
        <v>34.93150684931507</v>
      </c>
    </row>
    <row r="21" spans="1:11" ht="14.1" customHeight="1" x14ac:dyDescent="0.2">
      <c r="A21" s="306">
        <v>21</v>
      </c>
      <c r="B21" s="307" t="s">
        <v>238</v>
      </c>
      <c r="C21" s="308"/>
      <c r="D21" s="113">
        <v>0.12458696711987433</v>
      </c>
      <c r="E21" s="115">
        <v>23</v>
      </c>
      <c r="F21" s="114">
        <v>13</v>
      </c>
      <c r="G21" s="114">
        <v>92</v>
      </c>
      <c r="H21" s="114">
        <v>23</v>
      </c>
      <c r="I21" s="140">
        <v>12</v>
      </c>
      <c r="J21" s="115">
        <v>11</v>
      </c>
      <c r="K21" s="116">
        <v>91.666666666666671</v>
      </c>
    </row>
    <row r="22" spans="1:11" ht="14.1" customHeight="1" x14ac:dyDescent="0.2">
      <c r="A22" s="306">
        <v>22</v>
      </c>
      <c r="B22" s="307" t="s">
        <v>239</v>
      </c>
      <c r="C22" s="308"/>
      <c r="D22" s="113">
        <v>1.2783706191430584</v>
      </c>
      <c r="E22" s="115">
        <v>236</v>
      </c>
      <c r="F22" s="114">
        <v>199</v>
      </c>
      <c r="G22" s="114">
        <v>305</v>
      </c>
      <c r="H22" s="114">
        <v>192</v>
      </c>
      <c r="I22" s="140">
        <v>187</v>
      </c>
      <c r="J22" s="115">
        <v>49</v>
      </c>
      <c r="K22" s="116">
        <v>26.203208556149733</v>
      </c>
    </row>
    <row r="23" spans="1:11" ht="14.1" customHeight="1" x14ac:dyDescent="0.2">
      <c r="A23" s="306">
        <v>23</v>
      </c>
      <c r="B23" s="307" t="s">
        <v>240</v>
      </c>
      <c r="C23" s="308"/>
      <c r="D23" s="113">
        <v>0.80710687395049019</v>
      </c>
      <c r="E23" s="115">
        <v>149</v>
      </c>
      <c r="F23" s="114">
        <v>131</v>
      </c>
      <c r="G23" s="114">
        <v>179</v>
      </c>
      <c r="H23" s="114">
        <v>186</v>
      </c>
      <c r="I23" s="140">
        <v>208</v>
      </c>
      <c r="J23" s="115">
        <v>-59</v>
      </c>
      <c r="K23" s="116">
        <v>-28.365384615384617</v>
      </c>
    </row>
    <row r="24" spans="1:11" ht="14.1" customHeight="1" x14ac:dyDescent="0.2">
      <c r="A24" s="306">
        <v>24</v>
      </c>
      <c r="B24" s="307" t="s">
        <v>241</v>
      </c>
      <c r="C24" s="308"/>
      <c r="D24" s="113">
        <v>4.4905476409728617</v>
      </c>
      <c r="E24" s="115">
        <v>829</v>
      </c>
      <c r="F24" s="114">
        <v>2081</v>
      </c>
      <c r="G24" s="114">
        <v>905</v>
      </c>
      <c r="H24" s="114">
        <v>926</v>
      </c>
      <c r="I24" s="140">
        <v>985</v>
      </c>
      <c r="J24" s="115">
        <v>-156</v>
      </c>
      <c r="K24" s="116">
        <v>-15.837563451776649</v>
      </c>
    </row>
    <row r="25" spans="1:11" ht="14.1" customHeight="1" x14ac:dyDescent="0.2">
      <c r="A25" s="306">
        <v>25</v>
      </c>
      <c r="B25" s="307" t="s">
        <v>242</v>
      </c>
      <c r="C25" s="308"/>
      <c r="D25" s="113">
        <v>8.2931585504577221</v>
      </c>
      <c r="E25" s="115">
        <v>1531</v>
      </c>
      <c r="F25" s="114">
        <v>5163</v>
      </c>
      <c r="G25" s="114">
        <v>1212</v>
      </c>
      <c r="H25" s="114">
        <v>1007</v>
      </c>
      <c r="I25" s="140">
        <v>1333</v>
      </c>
      <c r="J25" s="115">
        <v>198</v>
      </c>
      <c r="K25" s="116">
        <v>14.853713428357089</v>
      </c>
    </row>
    <row r="26" spans="1:11" ht="14.1" customHeight="1" x14ac:dyDescent="0.2">
      <c r="A26" s="306">
        <v>26</v>
      </c>
      <c r="B26" s="307" t="s">
        <v>243</v>
      </c>
      <c r="C26" s="308"/>
      <c r="D26" s="113">
        <v>4.2305400574183416</v>
      </c>
      <c r="E26" s="115">
        <v>781</v>
      </c>
      <c r="F26" s="114">
        <v>803</v>
      </c>
      <c r="G26" s="114">
        <v>591</v>
      </c>
      <c r="H26" s="114">
        <v>476</v>
      </c>
      <c r="I26" s="140">
        <v>560</v>
      </c>
      <c r="J26" s="115">
        <v>221</v>
      </c>
      <c r="K26" s="116">
        <v>39.464285714285715</v>
      </c>
    </row>
    <row r="27" spans="1:11" ht="14.1" customHeight="1" x14ac:dyDescent="0.2">
      <c r="A27" s="306">
        <v>27</v>
      </c>
      <c r="B27" s="307" t="s">
        <v>244</v>
      </c>
      <c r="C27" s="308"/>
      <c r="D27" s="113">
        <v>3.99761659715075</v>
      </c>
      <c r="E27" s="115">
        <v>738</v>
      </c>
      <c r="F27" s="114">
        <v>1854</v>
      </c>
      <c r="G27" s="114">
        <v>456</v>
      </c>
      <c r="H27" s="114">
        <v>531</v>
      </c>
      <c r="I27" s="140">
        <v>569</v>
      </c>
      <c r="J27" s="115">
        <v>169</v>
      </c>
      <c r="K27" s="116">
        <v>29.701230228471001</v>
      </c>
    </row>
    <row r="28" spans="1:11" ht="14.1" customHeight="1" x14ac:dyDescent="0.2">
      <c r="A28" s="306">
        <v>28</v>
      </c>
      <c r="B28" s="307" t="s">
        <v>245</v>
      </c>
      <c r="C28" s="308"/>
      <c r="D28" s="113">
        <v>0.18958886300850442</v>
      </c>
      <c r="E28" s="115">
        <v>35</v>
      </c>
      <c r="F28" s="114">
        <v>39</v>
      </c>
      <c r="G28" s="114">
        <v>37</v>
      </c>
      <c r="H28" s="114">
        <v>43</v>
      </c>
      <c r="I28" s="140">
        <v>46</v>
      </c>
      <c r="J28" s="115">
        <v>-11</v>
      </c>
      <c r="K28" s="116">
        <v>-23.913043478260871</v>
      </c>
    </row>
    <row r="29" spans="1:11" ht="14.1" customHeight="1" x14ac:dyDescent="0.2">
      <c r="A29" s="306">
        <v>29</v>
      </c>
      <c r="B29" s="307" t="s">
        <v>246</v>
      </c>
      <c r="C29" s="308"/>
      <c r="D29" s="113">
        <v>2.4429879204810141</v>
      </c>
      <c r="E29" s="115">
        <v>451</v>
      </c>
      <c r="F29" s="114">
        <v>479</v>
      </c>
      <c r="G29" s="114">
        <v>618</v>
      </c>
      <c r="H29" s="114">
        <v>418</v>
      </c>
      <c r="I29" s="140">
        <v>478</v>
      </c>
      <c r="J29" s="115">
        <v>-27</v>
      </c>
      <c r="K29" s="116">
        <v>-5.6485355648535567</v>
      </c>
    </row>
    <row r="30" spans="1:11" ht="14.1" customHeight="1" x14ac:dyDescent="0.2">
      <c r="A30" s="306" t="s">
        <v>247</v>
      </c>
      <c r="B30" s="307" t="s">
        <v>248</v>
      </c>
      <c r="C30" s="308"/>
      <c r="D30" s="113" t="s">
        <v>513</v>
      </c>
      <c r="E30" s="115" t="s">
        <v>513</v>
      </c>
      <c r="F30" s="114">
        <v>115</v>
      </c>
      <c r="G30" s="114">
        <v>227</v>
      </c>
      <c r="H30" s="114">
        <v>112</v>
      </c>
      <c r="I30" s="140" t="s">
        <v>513</v>
      </c>
      <c r="J30" s="115" t="s">
        <v>513</v>
      </c>
      <c r="K30" s="116" t="s">
        <v>513</v>
      </c>
    </row>
    <row r="31" spans="1:11" ht="14.1" customHeight="1" x14ac:dyDescent="0.2">
      <c r="A31" s="306" t="s">
        <v>249</v>
      </c>
      <c r="B31" s="307" t="s">
        <v>250</v>
      </c>
      <c r="C31" s="308"/>
      <c r="D31" s="113">
        <v>1.8579708574833433</v>
      </c>
      <c r="E31" s="115">
        <v>343</v>
      </c>
      <c r="F31" s="114">
        <v>364</v>
      </c>
      <c r="G31" s="114">
        <v>391</v>
      </c>
      <c r="H31" s="114">
        <v>303</v>
      </c>
      <c r="I31" s="140">
        <v>357</v>
      </c>
      <c r="J31" s="115">
        <v>-14</v>
      </c>
      <c r="K31" s="116">
        <v>-3.9215686274509802</v>
      </c>
    </row>
    <row r="32" spans="1:11" ht="14.1" customHeight="1" x14ac:dyDescent="0.2">
      <c r="A32" s="306">
        <v>31</v>
      </c>
      <c r="B32" s="307" t="s">
        <v>251</v>
      </c>
      <c r="C32" s="308"/>
      <c r="D32" s="113">
        <v>0.57418341368289905</v>
      </c>
      <c r="E32" s="115">
        <v>106</v>
      </c>
      <c r="F32" s="114">
        <v>75</v>
      </c>
      <c r="G32" s="114">
        <v>88</v>
      </c>
      <c r="H32" s="114">
        <v>100</v>
      </c>
      <c r="I32" s="140">
        <v>176</v>
      </c>
      <c r="J32" s="115">
        <v>-70</v>
      </c>
      <c r="K32" s="116">
        <v>-39.772727272727273</v>
      </c>
    </row>
    <row r="33" spans="1:11" ht="14.1" customHeight="1" x14ac:dyDescent="0.2">
      <c r="A33" s="306">
        <v>32</v>
      </c>
      <c r="B33" s="307" t="s">
        <v>252</v>
      </c>
      <c r="C33" s="308"/>
      <c r="D33" s="113">
        <v>1.8200530848816423</v>
      </c>
      <c r="E33" s="115">
        <v>336</v>
      </c>
      <c r="F33" s="114">
        <v>380</v>
      </c>
      <c r="G33" s="114">
        <v>331</v>
      </c>
      <c r="H33" s="114">
        <v>359</v>
      </c>
      <c r="I33" s="140">
        <v>392</v>
      </c>
      <c r="J33" s="115">
        <v>-56</v>
      </c>
      <c r="K33" s="116">
        <v>-14.285714285714286</v>
      </c>
    </row>
    <row r="34" spans="1:11" ht="14.1" customHeight="1" x14ac:dyDescent="0.2">
      <c r="A34" s="306">
        <v>33</v>
      </c>
      <c r="B34" s="307" t="s">
        <v>253</v>
      </c>
      <c r="C34" s="308"/>
      <c r="D34" s="113">
        <v>1.2242023725691999</v>
      </c>
      <c r="E34" s="115">
        <v>226</v>
      </c>
      <c r="F34" s="114">
        <v>194</v>
      </c>
      <c r="G34" s="114">
        <v>276</v>
      </c>
      <c r="H34" s="114">
        <v>174</v>
      </c>
      <c r="I34" s="140">
        <v>230</v>
      </c>
      <c r="J34" s="115">
        <v>-4</v>
      </c>
      <c r="K34" s="116">
        <v>-1.7391304347826086</v>
      </c>
    </row>
    <row r="35" spans="1:11" ht="14.1" customHeight="1" x14ac:dyDescent="0.2">
      <c r="A35" s="306">
        <v>34</v>
      </c>
      <c r="B35" s="307" t="s">
        <v>254</v>
      </c>
      <c r="C35" s="308"/>
      <c r="D35" s="113">
        <v>1.662965169817453</v>
      </c>
      <c r="E35" s="115">
        <v>307</v>
      </c>
      <c r="F35" s="114">
        <v>214</v>
      </c>
      <c r="G35" s="114">
        <v>261</v>
      </c>
      <c r="H35" s="114">
        <v>217</v>
      </c>
      <c r="I35" s="140">
        <v>273</v>
      </c>
      <c r="J35" s="115">
        <v>34</v>
      </c>
      <c r="K35" s="116">
        <v>12.454212454212454</v>
      </c>
    </row>
    <row r="36" spans="1:11" ht="14.1" customHeight="1" x14ac:dyDescent="0.2">
      <c r="A36" s="306">
        <v>41</v>
      </c>
      <c r="B36" s="307" t="s">
        <v>255</v>
      </c>
      <c r="C36" s="308"/>
      <c r="D36" s="113">
        <v>0.54709929039596983</v>
      </c>
      <c r="E36" s="115">
        <v>101</v>
      </c>
      <c r="F36" s="114">
        <v>49</v>
      </c>
      <c r="G36" s="114">
        <v>69</v>
      </c>
      <c r="H36" s="114">
        <v>59</v>
      </c>
      <c r="I36" s="140">
        <v>52</v>
      </c>
      <c r="J36" s="115">
        <v>49</v>
      </c>
      <c r="K36" s="116">
        <v>94.230769230769226</v>
      </c>
    </row>
    <row r="37" spans="1:11" ht="14.1" customHeight="1" x14ac:dyDescent="0.2">
      <c r="A37" s="306">
        <v>42</v>
      </c>
      <c r="B37" s="307" t="s">
        <v>256</v>
      </c>
      <c r="C37" s="308"/>
      <c r="D37" s="113">
        <v>4.8751421916472561E-2</v>
      </c>
      <c r="E37" s="115">
        <v>9</v>
      </c>
      <c r="F37" s="114">
        <v>17</v>
      </c>
      <c r="G37" s="114" t="s">
        <v>513</v>
      </c>
      <c r="H37" s="114" t="s">
        <v>513</v>
      </c>
      <c r="I37" s="140">
        <v>9</v>
      </c>
      <c r="J37" s="115">
        <v>0</v>
      </c>
      <c r="K37" s="116">
        <v>0</v>
      </c>
    </row>
    <row r="38" spans="1:11" ht="14.1" customHeight="1" x14ac:dyDescent="0.2">
      <c r="A38" s="306">
        <v>43</v>
      </c>
      <c r="B38" s="307" t="s">
        <v>257</v>
      </c>
      <c r="C38" s="308"/>
      <c r="D38" s="113">
        <v>2.1396457396674071</v>
      </c>
      <c r="E38" s="115">
        <v>395</v>
      </c>
      <c r="F38" s="114">
        <v>298</v>
      </c>
      <c r="G38" s="114">
        <v>386</v>
      </c>
      <c r="H38" s="114">
        <v>246</v>
      </c>
      <c r="I38" s="140">
        <v>338</v>
      </c>
      <c r="J38" s="115">
        <v>57</v>
      </c>
      <c r="K38" s="116">
        <v>16.863905325443788</v>
      </c>
    </row>
    <row r="39" spans="1:11" ht="14.1" customHeight="1" x14ac:dyDescent="0.2">
      <c r="A39" s="306">
        <v>51</v>
      </c>
      <c r="B39" s="307" t="s">
        <v>258</v>
      </c>
      <c r="C39" s="308"/>
      <c r="D39" s="113">
        <v>10.140295758626293</v>
      </c>
      <c r="E39" s="115">
        <v>1872</v>
      </c>
      <c r="F39" s="114">
        <v>2124</v>
      </c>
      <c r="G39" s="114">
        <v>1967</v>
      </c>
      <c r="H39" s="114">
        <v>1664</v>
      </c>
      <c r="I39" s="140">
        <v>1883</v>
      </c>
      <c r="J39" s="115">
        <v>-11</v>
      </c>
      <c r="K39" s="116">
        <v>-0.58417419012214555</v>
      </c>
    </row>
    <row r="40" spans="1:11" ht="14.1" customHeight="1" x14ac:dyDescent="0.2">
      <c r="A40" s="306" t="s">
        <v>259</v>
      </c>
      <c r="B40" s="307" t="s">
        <v>260</v>
      </c>
      <c r="C40" s="308"/>
      <c r="D40" s="113">
        <v>8.7860895942798329</v>
      </c>
      <c r="E40" s="115">
        <v>1622</v>
      </c>
      <c r="F40" s="114">
        <v>1822</v>
      </c>
      <c r="G40" s="114">
        <v>1651</v>
      </c>
      <c r="H40" s="114">
        <v>1423</v>
      </c>
      <c r="I40" s="140">
        <v>1612</v>
      </c>
      <c r="J40" s="115">
        <v>10</v>
      </c>
      <c r="K40" s="116">
        <v>0.6203473945409429</v>
      </c>
    </row>
    <row r="41" spans="1:11" ht="14.1" customHeight="1" x14ac:dyDescent="0.2">
      <c r="A41" s="306"/>
      <c r="B41" s="307" t="s">
        <v>261</v>
      </c>
      <c r="C41" s="308"/>
      <c r="D41" s="113">
        <v>8.0764855641622884</v>
      </c>
      <c r="E41" s="115">
        <v>1491</v>
      </c>
      <c r="F41" s="114">
        <v>1658</v>
      </c>
      <c r="G41" s="114">
        <v>1314</v>
      </c>
      <c r="H41" s="114">
        <v>1246</v>
      </c>
      <c r="I41" s="140">
        <v>1418</v>
      </c>
      <c r="J41" s="115">
        <v>73</v>
      </c>
      <c r="K41" s="116">
        <v>5.1480959097320174</v>
      </c>
    </row>
    <row r="42" spans="1:11" ht="14.1" customHeight="1" x14ac:dyDescent="0.2">
      <c r="A42" s="306">
        <v>52</v>
      </c>
      <c r="B42" s="307" t="s">
        <v>262</v>
      </c>
      <c r="C42" s="308"/>
      <c r="D42" s="113">
        <v>4.2847083039921996</v>
      </c>
      <c r="E42" s="115">
        <v>791</v>
      </c>
      <c r="F42" s="114">
        <v>689</v>
      </c>
      <c r="G42" s="114">
        <v>727</v>
      </c>
      <c r="H42" s="114">
        <v>654</v>
      </c>
      <c r="I42" s="140">
        <v>699</v>
      </c>
      <c r="J42" s="115">
        <v>92</v>
      </c>
      <c r="K42" s="116">
        <v>13.161659513590845</v>
      </c>
    </row>
    <row r="43" spans="1:11" ht="14.1" customHeight="1" x14ac:dyDescent="0.2">
      <c r="A43" s="306" t="s">
        <v>263</v>
      </c>
      <c r="B43" s="307" t="s">
        <v>264</v>
      </c>
      <c r="C43" s="308"/>
      <c r="D43" s="113">
        <v>3.2717620930610476</v>
      </c>
      <c r="E43" s="115">
        <v>604</v>
      </c>
      <c r="F43" s="114">
        <v>547</v>
      </c>
      <c r="G43" s="114">
        <v>600</v>
      </c>
      <c r="H43" s="114">
        <v>504</v>
      </c>
      <c r="I43" s="140">
        <v>555</v>
      </c>
      <c r="J43" s="115">
        <v>49</v>
      </c>
      <c r="K43" s="116">
        <v>8.8288288288288292</v>
      </c>
    </row>
    <row r="44" spans="1:11" ht="14.1" customHeight="1" x14ac:dyDescent="0.2">
      <c r="A44" s="306">
        <v>53</v>
      </c>
      <c r="B44" s="307" t="s">
        <v>265</v>
      </c>
      <c r="C44" s="308"/>
      <c r="D44" s="113">
        <v>1.1592004766805699</v>
      </c>
      <c r="E44" s="115">
        <v>214</v>
      </c>
      <c r="F44" s="114">
        <v>275</v>
      </c>
      <c r="G44" s="114">
        <v>201</v>
      </c>
      <c r="H44" s="114">
        <v>201</v>
      </c>
      <c r="I44" s="140">
        <v>199</v>
      </c>
      <c r="J44" s="115">
        <v>15</v>
      </c>
      <c r="K44" s="116">
        <v>7.5376884422110555</v>
      </c>
    </row>
    <row r="45" spans="1:11" ht="14.1" customHeight="1" x14ac:dyDescent="0.2">
      <c r="A45" s="306" t="s">
        <v>266</v>
      </c>
      <c r="B45" s="307" t="s">
        <v>267</v>
      </c>
      <c r="C45" s="308"/>
      <c r="D45" s="113">
        <v>1.1321163533936407</v>
      </c>
      <c r="E45" s="115">
        <v>209</v>
      </c>
      <c r="F45" s="114">
        <v>271</v>
      </c>
      <c r="G45" s="114">
        <v>198</v>
      </c>
      <c r="H45" s="114">
        <v>198</v>
      </c>
      <c r="I45" s="140">
        <v>195</v>
      </c>
      <c r="J45" s="115">
        <v>14</v>
      </c>
      <c r="K45" s="116">
        <v>7.1794871794871797</v>
      </c>
    </row>
    <row r="46" spans="1:11" ht="14.1" customHeight="1" x14ac:dyDescent="0.2">
      <c r="A46" s="306">
        <v>54</v>
      </c>
      <c r="B46" s="307" t="s">
        <v>268</v>
      </c>
      <c r="C46" s="308"/>
      <c r="D46" s="113">
        <v>6.7872812957044584</v>
      </c>
      <c r="E46" s="115">
        <v>1253</v>
      </c>
      <c r="F46" s="114">
        <v>945</v>
      </c>
      <c r="G46" s="114">
        <v>876</v>
      </c>
      <c r="H46" s="114">
        <v>822</v>
      </c>
      <c r="I46" s="140">
        <v>657</v>
      </c>
      <c r="J46" s="115">
        <v>596</v>
      </c>
      <c r="K46" s="116">
        <v>90.715372907153736</v>
      </c>
    </row>
    <row r="47" spans="1:11" ht="14.1" customHeight="1" x14ac:dyDescent="0.2">
      <c r="A47" s="306">
        <v>61</v>
      </c>
      <c r="B47" s="307" t="s">
        <v>269</v>
      </c>
      <c r="C47" s="308"/>
      <c r="D47" s="113">
        <v>2.8275824711554085</v>
      </c>
      <c r="E47" s="115">
        <v>522</v>
      </c>
      <c r="F47" s="114">
        <v>527</v>
      </c>
      <c r="G47" s="114">
        <v>545</v>
      </c>
      <c r="H47" s="114">
        <v>490</v>
      </c>
      <c r="I47" s="140">
        <v>591</v>
      </c>
      <c r="J47" s="115">
        <v>-69</v>
      </c>
      <c r="K47" s="116">
        <v>-11.6751269035533</v>
      </c>
    </row>
    <row r="48" spans="1:11" ht="14.1" customHeight="1" x14ac:dyDescent="0.2">
      <c r="A48" s="306">
        <v>62</v>
      </c>
      <c r="B48" s="307" t="s">
        <v>270</v>
      </c>
      <c r="C48" s="308"/>
      <c r="D48" s="113">
        <v>6.3647689724283625</v>
      </c>
      <c r="E48" s="115">
        <v>1175</v>
      </c>
      <c r="F48" s="114">
        <v>1011</v>
      </c>
      <c r="G48" s="114">
        <v>1539</v>
      </c>
      <c r="H48" s="114">
        <v>1153</v>
      </c>
      <c r="I48" s="140">
        <v>1109</v>
      </c>
      <c r="J48" s="115">
        <v>66</v>
      </c>
      <c r="K48" s="116">
        <v>5.9513074842200178</v>
      </c>
    </row>
    <row r="49" spans="1:11" ht="14.1" customHeight="1" x14ac:dyDescent="0.2">
      <c r="A49" s="306">
        <v>63</v>
      </c>
      <c r="B49" s="307" t="s">
        <v>271</v>
      </c>
      <c r="C49" s="308"/>
      <c r="D49" s="113">
        <v>3.4613509560695519</v>
      </c>
      <c r="E49" s="115">
        <v>639</v>
      </c>
      <c r="F49" s="114">
        <v>667</v>
      </c>
      <c r="G49" s="114">
        <v>1062</v>
      </c>
      <c r="H49" s="114">
        <v>572</v>
      </c>
      <c r="I49" s="140">
        <v>586</v>
      </c>
      <c r="J49" s="115">
        <v>53</v>
      </c>
      <c r="K49" s="116">
        <v>9.0443686006825939</v>
      </c>
    </row>
    <row r="50" spans="1:11" ht="14.1" customHeight="1" x14ac:dyDescent="0.2">
      <c r="A50" s="306" t="s">
        <v>272</v>
      </c>
      <c r="B50" s="307" t="s">
        <v>273</v>
      </c>
      <c r="C50" s="308"/>
      <c r="D50" s="113">
        <v>0.6608526082010725</v>
      </c>
      <c r="E50" s="115">
        <v>122</v>
      </c>
      <c r="F50" s="114">
        <v>87</v>
      </c>
      <c r="G50" s="114">
        <v>144</v>
      </c>
      <c r="H50" s="114">
        <v>88</v>
      </c>
      <c r="I50" s="140">
        <v>85</v>
      </c>
      <c r="J50" s="115">
        <v>37</v>
      </c>
      <c r="K50" s="116">
        <v>43.529411764705884</v>
      </c>
    </row>
    <row r="51" spans="1:11" ht="14.1" customHeight="1" x14ac:dyDescent="0.2">
      <c r="A51" s="306" t="s">
        <v>274</v>
      </c>
      <c r="B51" s="307" t="s">
        <v>275</v>
      </c>
      <c r="C51" s="308"/>
      <c r="D51" s="113">
        <v>2.4809056930827147</v>
      </c>
      <c r="E51" s="115">
        <v>458</v>
      </c>
      <c r="F51" s="114">
        <v>463</v>
      </c>
      <c r="G51" s="114">
        <v>503</v>
      </c>
      <c r="H51" s="114">
        <v>413</v>
      </c>
      <c r="I51" s="140">
        <v>457</v>
      </c>
      <c r="J51" s="115">
        <v>1</v>
      </c>
      <c r="K51" s="116">
        <v>0.21881838074398249</v>
      </c>
    </row>
    <row r="52" spans="1:11" ht="14.1" customHeight="1" x14ac:dyDescent="0.2">
      <c r="A52" s="306">
        <v>71</v>
      </c>
      <c r="B52" s="307" t="s">
        <v>276</v>
      </c>
      <c r="C52" s="308"/>
      <c r="D52" s="113">
        <v>11.651589838036942</v>
      </c>
      <c r="E52" s="115">
        <v>2151</v>
      </c>
      <c r="F52" s="114">
        <v>1937</v>
      </c>
      <c r="G52" s="114">
        <v>1973</v>
      </c>
      <c r="H52" s="114">
        <v>1467</v>
      </c>
      <c r="I52" s="140">
        <v>2000</v>
      </c>
      <c r="J52" s="115">
        <v>151</v>
      </c>
      <c r="K52" s="116">
        <v>7.55</v>
      </c>
    </row>
    <row r="53" spans="1:11" ht="14.1" customHeight="1" x14ac:dyDescent="0.2">
      <c r="A53" s="306" t="s">
        <v>277</v>
      </c>
      <c r="B53" s="307" t="s">
        <v>278</v>
      </c>
      <c r="C53" s="308"/>
      <c r="D53" s="113">
        <v>4.9888955094523588</v>
      </c>
      <c r="E53" s="115">
        <v>921</v>
      </c>
      <c r="F53" s="114">
        <v>750</v>
      </c>
      <c r="G53" s="114">
        <v>697</v>
      </c>
      <c r="H53" s="114">
        <v>578</v>
      </c>
      <c r="I53" s="140">
        <v>776</v>
      </c>
      <c r="J53" s="115">
        <v>145</v>
      </c>
      <c r="K53" s="116">
        <v>18.685567010309278</v>
      </c>
    </row>
    <row r="54" spans="1:11" ht="14.1" customHeight="1" x14ac:dyDescent="0.2">
      <c r="A54" s="306" t="s">
        <v>279</v>
      </c>
      <c r="B54" s="307" t="s">
        <v>280</v>
      </c>
      <c r="C54" s="308"/>
      <c r="D54" s="113">
        <v>5.4980770272466284</v>
      </c>
      <c r="E54" s="115">
        <v>1015</v>
      </c>
      <c r="F54" s="114">
        <v>978</v>
      </c>
      <c r="G54" s="114">
        <v>1065</v>
      </c>
      <c r="H54" s="114">
        <v>728</v>
      </c>
      <c r="I54" s="140">
        <v>1056</v>
      </c>
      <c r="J54" s="115">
        <v>-41</v>
      </c>
      <c r="K54" s="116">
        <v>-3.8825757575757578</v>
      </c>
    </row>
    <row r="55" spans="1:11" ht="14.1" customHeight="1" x14ac:dyDescent="0.2">
      <c r="A55" s="306">
        <v>72</v>
      </c>
      <c r="B55" s="307" t="s">
        <v>281</v>
      </c>
      <c r="C55" s="308"/>
      <c r="D55" s="113">
        <v>2.6704945560912194</v>
      </c>
      <c r="E55" s="115">
        <v>493</v>
      </c>
      <c r="F55" s="114">
        <v>507</v>
      </c>
      <c r="G55" s="114">
        <v>418</v>
      </c>
      <c r="H55" s="114">
        <v>403</v>
      </c>
      <c r="I55" s="140">
        <v>490</v>
      </c>
      <c r="J55" s="115">
        <v>3</v>
      </c>
      <c r="K55" s="116">
        <v>0.61224489795918369</v>
      </c>
    </row>
    <row r="56" spans="1:11" ht="14.1" customHeight="1" x14ac:dyDescent="0.2">
      <c r="A56" s="306" t="s">
        <v>282</v>
      </c>
      <c r="B56" s="307" t="s">
        <v>283</v>
      </c>
      <c r="C56" s="308"/>
      <c r="D56" s="113">
        <v>0.83419099723741941</v>
      </c>
      <c r="E56" s="115">
        <v>154</v>
      </c>
      <c r="F56" s="114">
        <v>115</v>
      </c>
      <c r="G56" s="114">
        <v>146</v>
      </c>
      <c r="H56" s="114">
        <v>102</v>
      </c>
      <c r="I56" s="140">
        <v>172</v>
      </c>
      <c r="J56" s="115">
        <v>-18</v>
      </c>
      <c r="K56" s="116">
        <v>-10.465116279069768</v>
      </c>
    </row>
    <row r="57" spans="1:11" ht="14.1" customHeight="1" x14ac:dyDescent="0.2">
      <c r="A57" s="306" t="s">
        <v>284</v>
      </c>
      <c r="B57" s="307" t="s">
        <v>285</v>
      </c>
      <c r="C57" s="308"/>
      <c r="D57" s="113">
        <v>1.1212827040788689</v>
      </c>
      <c r="E57" s="115">
        <v>207</v>
      </c>
      <c r="F57" s="114">
        <v>284</v>
      </c>
      <c r="G57" s="114">
        <v>158</v>
      </c>
      <c r="H57" s="114">
        <v>218</v>
      </c>
      <c r="I57" s="140">
        <v>198</v>
      </c>
      <c r="J57" s="115">
        <v>9</v>
      </c>
      <c r="K57" s="116">
        <v>4.5454545454545459</v>
      </c>
    </row>
    <row r="58" spans="1:11" ht="14.1" customHeight="1" x14ac:dyDescent="0.2">
      <c r="A58" s="306">
        <v>73</v>
      </c>
      <c r="B58" s="307" t="s">
        <v>286</v>
      </c>
      <c r="C58" s="308"/>
      <c r="D58" s="113">
        <v>1.1754509506527273</v>
      </c>
      <c r="E58" s="115">
        <v>217</v>
      </c>
      <c r="F58" s="114">
        <v>153</v>
      </c>
      <c r="G58" s="114">
        <v>237</v>
      </c>
      <c r="H58" s="114">
        <v>157</v>
      </c>
      <c r="I58" s="140">
        <v>206</v>
      </c>
      <c r="J58" s="115">
        <v>11</v>
      </c>
      <c r="K58" s="116">
        <v>5.3398058252427187</v>
      </c>
    </row>
    <row r="59" spans="1:11" ht="14.1" customHeight="1" x14ac:dyDescent="0.2">
      <c r="A59" s="306" t="s">
        <v>287</v>
      </c>
      <c r="B59" s="307" t="s">
        <v>288</v>
      </c>
      <c r="C59" s="308"/>
      <c r="D59" s="113">
        <v>0.82877417258003361</v>
      </c>
      <c r="E59" s="115">
        <v>153</v>
      </c>
      <c r="F59" s="114">
        <v>115</v>
      </c>
      <c r="G59" s="114">
        <v>159</v>
      </c>
      <c r="H59" s="114">
        <v>113</v>
      </c>
      <c r="I59" s="140">
        <v>167</v>
      </c>
      <c r="J59" s="115">
        <v>-14</v>
      </c>
      <c r="K59" s="116">
        <v>-8.3832335329341312</v>
      </c>
    </row>
    <row r="60" spans="1:11" ht="14.1" customHeight="1" x14ac:dyDescent="0.2">
      <c r="A60" s="306">
        <v>81</v>
      </c>
      <c r="B60" s="307" t="s">
        <v>289</v>
      </c>
      <c r="C60" s="308"/>
      <c r="D60" s="113">
        <v>4.5013812902876333</v>
      </c>
      <c r="E60" s="115">
        <v>831</v>
      </c>
      <c r="F60" s="114">
        <v>768</v>
      </c>
      <c r="G60" s="114">
        <v>903</v>
      </c>
      <c r="H60" s="114">
        <v>748</v>
      </c>
      <c r="I60" s="140">
        <v>844</v>
      </c>
      <c r="J60" s="115">
        <v>-13</v>
      </c>
      <c r="K60" s="116">
        <v>-1.5402843601895735</v>
      </c>
    </row>
    <row r="61" spans="1:11" ht="14.1" customHeight="1" x14ac:dyDescent="0.2">
      <c r="A61" s="306" t="s">
        <v>290</v>
      </c>
      <c r="B61" s="307" t="s">
        <v>291</v>
      </c>
      <c r="C61" s="308"/>
      <c r="D61" s="113">
        <v>1.5058772547532637</v>
      </c>
      <c r="E61" s="115">
        <v>278</v>
      </c>
      <c r="F61" s="114">
        <v>234</v>
      </c>
      <c r="G61" s="114">
        <v>373</v>
      </c>
      <c r="H61" s="114">
        <v>237</v>
      </c>
      <c r="I61" s="140">
        <v>274</v>
      </c>
      <c r="J61" s="115">
        <v>4</v>
      </c>
      <c r="K61" s="116">
        <v>1.4598540145985401</v>
      </c>
    </row>
    <row r="62" spans="1:11" ht="14.1" customHeight="1" x14ac:dyDescent="0.2">
      <c r="A62" s="306" t="s">
        <v>292</v>
      </c>
      <c r="B62" s="307" t="s">
        <v>293</v>
      </c>
      <c r="C62" s="308"/>
      <c r="D62" s="113">
        <v>1.5221277287254211</v>
      </c>
      <c r="E62" s="115">
        <v>281</v>
      </c>
      <c r="F62" s="114">
        <v>325</v>
      </c>
      <c r="G62" s="114">
        <v>325</v>
      </c>
      <c r="H62" s="114">
        <v>297</v>
      </c>
      <c r="I62" s="140">
        <v>337</v>
      </c>
      <c r="J62" s="115">
        <v>-56</v>
      </c>
      <c r="K62" s="116">
        <v>-16.617210682492583</v>
      </c>
    </row>
    <row r="63" spans="1:11" ht="14.1" customHeight="1" x14ac:dyDescent="0.2">
      <c r="A63" s="306"/>
      <c r="B63" s="307" t="s">
        <v>294</v>
      </c>
      <c r="C63" s="308"/>
      <c r="D63" s="113">
        <v>1.2512864958561292</v>
      </c>
      <c r="E63" s="115">
        <v>231</v>
      </c>
      <c r="F63" s="114">
        <v>250</v>
      </c>
      <c r="G63" s="114">
        <v>248</v>
      </c>
      <c r="H63" s="114">
        <v>245</v>
      </c>
      <c r="I63" s="140">
        <v>274</v>
      </c>
      <c r="J63" s="115">
        <v>-43</v>
      </c>
      <c r="K63" s="116">
        <v>-15.693430656934307</v>
      </c>
    </row>
    <row r="64" spans="1:11" ht="14.1" customHeight="1" x14ac:dyDescent="0.2">
      <c r="A64" s="306" t="s">
        <v>295</v>
      </c>
      <c r="B64" s="307" t="s">
        <v>296</v>
      </c>
      <c r="C64" s="308"/>
      <c r="D64" s="113">
        <v>0.51459834245165481</v>
      </c>
      <c r="E64" s="115">
        <v>95</v>
      </c>
      <c r="F64" s="114">
        <v>88</v>
      </c>
      <c r="G64" s="114">
        <v>71</v>
      </c>
      <c r="H64" s="114">
        <v>90</v>
      </c>
      <c r="I64" s="140">
        <v>77</v>
      </c>
      <c r="J64" s="115">
        <v>18</v>
      </c>
      <c r="K64" s="116">
        <v>23.376623376623378</v>
      </c>
    </row>
    <row r="65" spans="1:11" ht="14.1" customHeight="1" x14ac:dyDescent="0.2">
      <c r="A65" s="306" t="s">
        <v>297</v>
      </c>
      <c r="B65" s="307" t="s">
        <v>298</v>
      </c>
      <c r="C65" s="308"/>
      <c r="D65" s="113">
        <v>0.40084502464655219</v>
      </c>
      <c r="E65" s="115">
        <v>74</v>
      </c>
      <c r="F65" s="114">
        <v>53</v>
      </c>
      <c r="G65" s="114">
        <v>63</v>
      </c>
      <c r="H65" s="114">
        <v>47</v>
      </c>
      <c r="I65" s="140">
        <v>78</v>
      </c>
      <c r="J65" s="115">
        <v>-4</v>
      </c>
      <c r="K65" s="116">
        <v>-5.1282051282051286</v>
      </c>
    </row>
    <row r="66" spans="1:11" ht="14.1" customHeight="1" x14ac:dyDescent="0.2">
      <c r="A66" s="306">
        <v>82</v>
      </c>
      <c r="B66" s="307" t="s">
        <v>299</v>
      </c>
      <c r="C66" s="308"/>
      <c r="D66" s="113">
        <v>2.340068251990683</v>
      </c>
      <c r="E66" s="115">
        <v>432</v>
      </c>
      <c r="F66" s="114">
        <v>481</v>
      </c>
      <c r="G66" s="114">
        <v>544</v>
      </c>
      <c r="H66" s="114">
        <v>389</v>
      </c>
      <c r="I66" s="140">
        <v>472</v>
      </c>
      <c r="J66" s="115">
        <v>-40</v>
      </c>
      <c r="K66" s="116">
        <v>-8.4745762711864412</v>
      </c>
    </row>
    <row r="67" spans="1:11" ht="14.1" customHeight="1" x14ac:dyDescent="0.2">
      <c r="A67" s="306" t="s">
        <v>300</v>
      </c>
      <c r="B67" s="307" t="s">
        <v>301</v>
      </c>
      <c r="C67" s="308"/>
      <c r="D67" s="113">
        <v>1.3000379177726018</v>
      </c>
      <c r="E67" s="115">
        <v>240</v>
      </c>
      <c r="F67" s="114">
        <v>350</v>
      </c>
      <c r="G67" s="114">
        <v>303</v>
      </c>
      <c r="H67" s="114">
        <v>261</v>
      </c>
      <c r="I67" s="140">
        <v>310</v>
      </c>
      <c r="J67" s="115">
        <v>-70</v>
      </c>
      <c r="K67" s="116">
        <v>-22.580645161290324</v>
      </c>
    </row>
    <row r="68" spans="1:11" ht="14.1" customHeight="1" x14ac:dyDescent="0.2">
      <c r="A68" s="306" t="s">
        <v>302</v>
      </c>
      <c r="B68" s="307" t="s">
        <v>303</v>
      </c>
      <c r="C68" s="308"/>
      <c r="D68" s="113">
        <v>0.74752180271924595</v>
      </c>
      <c r="E68" s="115">
        <v>138</v>
      </c>
      <c r="F68" s="114">
        <v>79</v>
      </c>
      <c r="G68" s="114">
        <v>152</v>
      </c>
      <c r="H68" s="114">
        <v>88</v>
      </c>
      <c r="I68" s="140">
        <v>105</v>
      </c>
      <c r="J68" s="115">
        <v>33</v>
      </c>
      <c r="K68" s="116">
        <v>31.428571428571427</v>
      </c>
    </row>
    <row r="69" spans="1:11" ht="14.1" customHeight="1" x14ac:dyDescent="0.2">
      <c r="A69" s="306">
        <v>83</v>
      </c>
      <c r="B69" s="307" t="s">
        <v>304</v>
      </c>
      <c r="C69" s="308"/>
      <c r="D69" s="113">
        <v>3.5859379231894262</v>
      </c>
      <c r="E69" s="115">
        <v>662</v>
      </c>
      <c r="F69" s="114">
        <v>421</v>
      </c>
      <c r="G69" s="114">
        <v>1175</v>
      </c>
      <c r="H69" s="114">
        <v>420</v>
      </c>
      <c r="I69" s="140">
        <v>574</v>
      </c>
      <c r="J69" s="115">
        <v>88</v>
      </c>
      <c r="K69" s="116">
        <v>15.331010452961673</v>
      </c>
    </row>
    <row r="70" spans="1:11" ht="14.1" customHeight="1" x14ac:dyDescent="0.2">
      <c r="A70" s="306" t="s">
        <v>305</v>
      </c>
      <c r="B70" s="307" t="s">
        <v>306</v>
      </c>
      <c r="C70" s="308"/>
      <c r="D70" s="113">
        <v>2.9250853149883538</v>
      </c>
      <c r="E70" s="115">
        <v>540</v>
      </c>
      <c r="F70" s="114">
        <v>323</v>
      </c>
      <c r="G70" s="114">
        <v>1025</v>
      </c>
      <c r="H70" s="114">
        <v>322</v>
      </c>
      <c r="I70" s="140">
        <v>439</v>
      </c>
      <c r="J70" s="115">
        <v>101</v>
      </c>
      <c r="K70" s="116">
        <v>23.006833712984054</v>
      </c>
    </row>
    <row r="71" spans="1:11" ht="14.1" customHeight="1" x14ac:dyDescent="0.2">
      <c r="A71" s="306"/>
      <c r="B71" s="307" t="s">
        <v>307</v>
      </c>
      <c r="C71" s="308"/>
      <c r="D71" s="113">
        <v>1.8579708574833433</v>
      </c>
      <c r="E71" s="115">
        <v>343</v>
      </c>
      <c r="F71" s="114">
        <v>201</v>
      </c>
      <c r="G71" s="114">
        <v>667</v>
      </c>
      <c r="H71" s="114">
        <v>217</v>
      </c>
      <c r="I71" s="140">
        <v>303</v>
      </c>
      <c r="J71" s="115">
        <v>40</v>
      </c>
      <c r="K71" s="116">
        <v>13.201320132013201</v>
      </c>
    </row>
    <row r="72" spans="1:11" ht="14.1" customHeight="1" x14ac:dyDescent="0.2">
      <c r="A72" s="306">
        <v>84</v>
      </c>
      <c r="B72" s="307" t="s">
        <v>308</v>
      </c>
      <c r="C72" s="308"/>
      <c r="D72" s="113">
        <v>1.0346135095606954</v>
      </c>
      <c r="E72" s="115">
        <v>191</v>
      </c>
      <c r="F72" s="114">
        <v>132</v>
      </c>
      <c r="G72" s="114">
        <v>303</v>
      </c>
      <c r="H72" s="114">
        <v>99</v>
      </c>
      <c r="I72" s="140">
        <v>115</v>
      </c>
      <c r="J72" s="115">
        <v>76</v>
      </c>
      <c r="K72" s="116">
        <v>66.086956521739125</v>
      </c>
    </row>
    <row r="73" spans="1:11" ht="14.1" customHeight="1" x14ac:dyDescent="0.2">
      <c r="A73" s="306" t="s">
        <v>309</v>
      </c>
      <c r="B73" s="307" t="s">
        <v>310</v>
      </c>
      <c r="C73" s="308"/>
      <c r="D73" s="113">
        <v>0.2004225123232761</v>
      </c>
      <c r="E73" s="115">
        <v>37</v>
      </c>
      <c r="F73" s="114">
        <v>12</v>
      </c>
      <c r="G73" s="114">
        <v>142</v>
      </c>
      <c r="H73" s="114">
        <v>14</v>
      </c>
      <c r="I73" s="140">
        <v>15</v>
      </c>
      <c r="J73" s="115">
        <v>22</v>
      </c>
      <c r="K73" s="116">
        <v>146.66666666666666</v>
      </c>
    </row>
    <row r="74" spans="1:11" ht="14.1" customHeight="1" x14ac:dyDescent="0.2">
      <c r="A74" s="306" t="s">
        <v>311</v>
      </c>
      <c r="B74" s="307" t="s">
        <v>312</v>
      </c>
      <c r="C74" s="308"/>
      <c r="D74" s="113">
        <v>0.15167109040680354</v>
      </c>
      <c r="E74" s="115">
        <v>28</v>
      </c>
      <c r="F74" s="114">
        <v>55</v>
      </c>
      <c r="G74" s="114">
        <v>68</v>
      </c>
      <c r="H74" s="114">
        <v>17</v>
      </c>
      <c r="I74" s="140">
        <v>13</v>
      </c>
      <c r="J74" s="115">
        <v>15</v>
      </c>
      <c r="K74" s="116">
        <v>115.38461538461539</v>
      </c>
    </row>
    <row r="75" spans="1:11" ht="14.1" customHeight="1" x14ac:dyDescent="0.2">
      <c r="A75" s="306" t="s">
        <v>313</v>
      </c>
      <c r="B75" s="307" t="s">
        <v>314</v>
      </c>
      <c r="C75" s="308"/>
      <c r="D75" s="113">
        <v>0.2004225123232761</v>
      </c>
      <c r="E75" s="115">
        <v>37</v>
      </c>
      <c r="F75" s="114">
        <v>10</v>
      </c>
      <c r="G75" s="114">
        <v>27</v>
      </c>
      <c r="H75" s="114">
        <v>10</v>
      </c>
      <c r="I75" s="140">
        <v>30</v>
      </c>
      <c r="J75" s="115">
        <v>7</v>
      </c>
      <c r="K75" s="116">
        <v>23.333333333333332</v>
      </c>
    </row>
    <row r="76" spans="1:11" ht="14.1" customHeight="1" x14ac:dyDescent="0.2">
      <c r="A76" s="306">
        <v>91</v>
      </c>
      <c r="B76" s="307" t="s">
        <v>315</v>
      </c>
      <c r="C76" s="308"/>
      <c r="D76" s="113">
        <v>0.11917014246248848</v>
      </c>
      <c r="E76" s="115">
        <v>22</v>
      </c>
      <c r="F76" s="114">
        <v>67</v>
      </c>
      <c r="G76" s="114">
        <v>21</v>
      </c>
      <c r="H76" s="114">
        <v>15</v>
      </c>
      <c r="I76" s="140">
        <v>26</v>
      </c>
      <c r="J76" s="115">
        <v>-4</v>
      </c>
      <c r="K76" s="116">
        <v>-15.384615384615385</v>
      </c>
    </row>
    <row r="77" spans="1:11" ht="14.1" customHeight="1" x14ac:dyDescent="0.2">
      <c r="A77" s="306">
        <v>92</v>
      </c>
      <c r="B77" s="307" t="s">
        <v>316</v>
      </c>
      <c r="C77" s="308"/>
      <c r="D77" s="113">
        <v>1.2837874438004442</v>
      </c>
      <c r="E77" s="115">
        <v>237</v>
      </c>
      <c r="F77" s="114">
        <v>197</v>
      </c>
      <c r="G77" s="114">
        <v>233</v>
      </c>
      <c r="H77" s="114">
        <v>212</v>
      </c>
      <c r="I77" s="140">
        <v>260</v>
      </c>
      <c r="J77" s="115">
        <v>-23</v>
      </c>
      <c r="K77" s="116">
        <v>-8.8461538461538467</v>
      </c>
    </row>
    <row r="78" spans="1:11" ht="14.1" customHeight="1" x14ac:dyDescent="0.2">
      <c r="A78" s="306">
        <v>93</v>
      </c>
      <c r="B78" s="307" t="s">
        <v>317</v>
      </c>
      <c r="C78" s="308"/>
      <c r="D78" s="113">
        <v>0.16792156437896105</v>
      </c>
      <c r="E78" s="115">
        <v>31</v>
      </c>
      <c r="F78" s="114">
        <v>22</v>
      </c>
      <c r="G78" s="114">
        <v>31</v>
      </c>
      <c r="H78" s="114">
        <v>65</v>
      </c>
      <c r="I78" s="140">
        <v>24</v>
      </c>
      <c r="J78" s="115">
        <v>7</v>
      </c>
      <c r="K78" s="116">
        <v>29.166666666666668</v>
      </c>
    </row>
    <row r="79" spans="1:11" ht="14.1" customHeight="1" x14ac:dyDescent="0.2">
      <c r="A79" s="306">
        <v>94</v>
      </c>
      <c r="B79" s="307" t="s">
        <v>318</v>
      </c>
      <c r="C79" s="308"/>
      <c r="D79" s="113">
        <v>0.45501327122041058</v>
      </c>
      <c r="E79" s="115">
        <v>84</v>
      </c>
      <c r="F79" s="114">
        <v>57</v>
      </c>
      <c r="G79" s="114">
        <v>65</v>
      </c>
      <c r="H79" s="114">
        <v>58</v>
      </c>
      <c r="I79" s="140">
        <v>56</v>
      </c>
      <c r="J79" s="115">
        <v>28</v>
      </c>
      <c r="K79" s="116">
        <v>50</v>
      </c>
    </row>
    <row r="80" spans="1:11" ht="14.1" customHeight="1" x14ac:dyDescent="0.2">
      <c r="A80" s="306" t="s">
        <v>319</v>
      </c>
      <c r="B80" s="307" t="s">
        <v>320</v>
      </c>
      <c r="C80" s="308"/>
      <c r="D80" s="113">
        <v>1.6250473972157523E-2</v>
      </c>
      <c r="E80" s="115">
        <v>3</v>
      </c>
      <c r="F80" s="114">
        <v>5</v>
      </c>
      <c r="G80" s="114" t="s">
        <v>513</v>
      </c>
      <c r="H80" s="114" t="s">
        <v>513</v>
      </c>
      <c r="I80" s="140">
        <v>0</v>
      </c>
      <c r="J80" s="115">
        <v>3</v>
      </c>
      <c r="K80" s="116" t="s">
        <v>515</v>
      </c>
    </row>
    <row r="81" spans="1:11" ht="14.1" customHeight="1" x14ac:dyDescent="0.2">
      <c r="A81" s="310" t="s">
        <v>321</v>
      </c>
      <c r="B81" s="311" t="s">
        <v>333</v>
      </c>
      <c r="C81" s="312"/>
      <c r="D81" s="125">
        <v>0.1083364931477168</v>
      </c>
      <c r="E81" s="143">
        <v>20</v>
      </c>
      <c r="F81" s="144">
        <v>30</v>
      </c>
      <c r="G81" s="144">
        <v>18</v>
      </c>
      <c r="H81" s="144">
        <v>22</v>
      </c>
      <c r="I81" s="145">
        <v>11</v>
      </c>
      <c r="J81" s="143">
        <v>9</v>
      </c>
      <c r="K81" s="146">
        <v>81.818181818181813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9" t="s">
        <v>371</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620" t="s">
        <v>365</v>
      </c>
      <c r="B86" s="620"/>
      <c r="C86" s="620"/>
      <c r="D86" s="620"/>
      <c r="E86" s="620"/>
      <c r="F86" s="620"/>
      <c r="G86" s="620"/>
      <c r="H86" s="620"/>
      <c r="I86" s="620"/>
      <c r="J86" s="620"/>
      <c r="K86" s="620"/>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7">
    <mergeCell ref="A86:K86"/>
    <mergeCell ref="A87:K87"/>
    <mergeCell ref="A3:K3"/>
    <mergeCell ref="A4:K4"/>
    <mergeCell ref="A5:E5"/>
    <mergeCell ref="A7:C10"/>
    <mergeCell ref="D7:D10"/>
    <mergeCell ref="E7:I7"/>
    <mergeCell ref="J7:K8"/>
    <mergeCell ref="E8:E9"/>
    <mergeCell ref="F8:F9"/>
    <mergeCell ref="G8:G9"/>
    <mergeCell ref="A6:K6"/>
    <mergeCell ref="H8:H9"/>
    <mergeCell ref="I8:I9"/>
    <mergeCell ref="A84:K84"/>
    <mergeCell ref="A85:K85"/>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8"/>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09" t="s">
        <v>373</v>
      </c>
      <c r="B4" s="410"/>
      <c r="C4" s="410"/>
      <c r="D4" s="410"/>
      <c r="E4" s="410"/>
      <c r="F4" s="410"/>
      <c r="G4" s="410"/>
      <c r="H4" s="410"/>
      <c r="I4" s="410"/>
      <c r="J4" s="410"/>
      <c r="K4" s="410"/>
      <c r="L4" s="410"/>
      <c r="M4" s="410"/>
    </row>
    <row r="5" spans="1:13" s="94" customFormat="1" ht="12" customHeight="1" x14ac:dyDescent="0.2">
      <c r="A5" s="666" t="s">
        <v>374</v>
      </c>
      <c r="B5" s="666"/>
      <c r="C5" s="411"/>
      <c r="D5" s="411"/>
      <c r="E5" s="411"/>
      <c r="F5" s="412"/>
      <c r="G5" s="412"/>
      <c r="H5" s="412"/>
      <c r="I5" s="412"/>
      <c r="J5" s="412"/>
      <c r="K5" s="412"/>
      <c r="L5" s="412"/>
      <c r="M5" s="412"/>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7" t="s">
        <v>376</v>
      </c>
      <c r="C7" s="667"/>
      <c r="D7" s="667"/>
      <c r="E7" s="667"/>
      <c r="F7" s="667"/>
      <c r="G7" s="667"/>
      <c r="H7" s="668"/>
      <c r="I7" s="667" t="s">
        <v>377</v>
      </c>
      <c r="J7" s="667"/>
      <c r="K7" s="668"/>
      <c r="L7" s="663" t="s">
        <v>378</v>
      </c>
      <c r="M7" s="664"/>
    </row>
    <row r="8" spans="1:13" ht="23.85" customHeight="1" x14ac:dyDescent="0.2">
      <c r="A8" s="583"/>
      <c r="B8" s="413" t="s">
        <v>104</v>
      </c>
      <c r="C8" s="414" t="s">
        <v>106</v>
      </c>
      <c r="D8" s="414" t="s">
        <v>107</v>
      </c>
      <c r="E8" s="414" t="s">
        <v>379</v>
      </c>
      <c r="F8" s="414" t="s">
        <v>380</v>
      </c>
      <c r="G8" s="414" t="s">
        <v>108</v>
      </c>
      <c r="H8" s="415" t="s">
        <v>381</v>
      </c>
      <c r="I8" s="413" t="s">
        <v>104</v>
      </c>
      <c r="J8" s="413" t="s">
        <v>382</v>
      </c>
      <c r="K8" s="416" t="s">
        <v>383</v>
      </c>
      <c r="L8" s="417" t="s">
        <v>384</v>
      </c>
      <c r="M8" s="418" t="s">
        <v>385</v>
      </c>
    </row>
    <row r="9" spans="1:13" ht="12" customHeight="1" x14ac:dyDescent="0.2">
      <c r="A9" s="584"/>
      <c r="B9" s="100">
        <v>1</v>
      </c>
      <c r="C9" s="100">
        <v>2</v>
      </c>
      <c r="D9" s="100">
        <v>3</v>
      </c>
      <c r="E9" s="100">
        <v>4</v>
      </c>
      <c r="F9" s="100">
        <v>5</v>
      </c>
      <c r="G9" s="100">
        <v>6</v>
      </c>
      <c r="H9" s="100">
        <v>7</v>
      </c>
      <c r="I9" s="100">
        <v>8</v>
      </c>
      <c r="J9" s="100">
        <v>9</v>
      </c>
      <c r="K9" s="419">
        <v>10</v>
      </c>
      <c r="L9" s="420">
        <v>11</v>
      </c>
      <c r="M9" s="420">
        <v>12</v>
      </c>
    </row>
    <row r="10" spans="1:13" ht="15" customHeight="1" x14ac:dyDescent="0.2">
      <c r="A10" s="421" t="s">
        <v>386</v>
      </c>
      <c r="B10" s="115">
        <v>178035</v>
      </c>
      <c r="C10" s="114">
        <v>104352</v>
      </c>
      <c r="D10" s="114">
        <v>73683</v>
      </c>
      <c r="E10" s="114">
        <v>145064</v>
      </c>
      <c r="F10" s="114">
        <v>31712</v>
      </c>
      <c r="G10" s="114">
        <v>20569</v>
      </c>
      <c r="H10" s="114">
        <v>45588</v>
      </c>
      <c r="I10" s="115">
        <v>46959</v>
      </c>
      <c r="J10" s="114">
        <v>29667</v>
      </c>
      <c r="K10" s="114">
        <v>17292</v>
      </c>
      <c r="L10" s="422">
        <v>11298</v>
      </c>
      <c r="M10" s="423">
        <v>13035</v>
      </c>
    </row>
    <row r="11" spans="1:13" ht="11.1" customHeight="1" x14ac:dyDescent="0.2">
      <c r="A11" s="421" t="s">
        <v>387</v>
      </c>
      <c r="B11" s="115">
        <v>178713</v>
      </c>
      <c r="C11" s="114">
        <v>104886</v>
      </c>
      <c r="D11" s="114">
        <v>73827</v>
      </c>
      <c r="E11" s="114">
        <v>145501</v>
      </c>
      <c r="F11" s="114">
        <v>31970</v>
      </c>
      <c r="G11" s="114">
        <v>20204</v>
      </c>
      <c r="H11" s="114">
        <v>46235</v>
      </c>
      <c r="I11" s="115">
        <v>47788</v>
      </c>
      <c r="J11" s="114">
        <v>30153</v>
      </c>
      <c r="K11" s="114">
        <v>17635</v>
      </c>
      <c r="L11" s="422">
        <v>10127</v>
      </c>
      <c r="M11" s="423">
        <v>9872</v>
      </c>
    </row>
    <row r="12" spans="1:13" ht="11.1" customHeight="1" x14ac:dyDescent="0.2">
      <c r="A12" s="421" t="s">
        <v>388</v>
      </c>
      <c r="B12" s="115">
        <v>180538</v>
      </c>
      <c r="C12" s="114">
        <v>105750</v>
      </c>
      <c r="D12" s="114">
        <v>74788</v>
      </c>
      <c r="E12" s="114">
        <v>147052</v>
      </c>
      <c r="F12" s="114">
        <v>32246</v>
      </c>
      <c r="G12" s="114">
        <v>21576</v>
      </c>
      <c r="H12" s="114">
        <v>46626</v>
      </c>
      <c r="I12" s="115">
        <v>48161</v>
      </c>
      <c r="J12" s="114">
        <v>29873</v>
      </c>
      <c r="K12" s="114">
        <v>18288</v>
      </c>
      <c r="L12" s="422">
        <v>16613</v>
      </c>
      <c r="M12" s="423">
        <v>15155</v>
      </c>
    </row>
    <row r="13" spans="1:13" s="110" customFormat="1" ht="11.1" customHeight="1" x14ac:dyDescent="0.2">
      <c r="A13" s="421" t="s">
        <v>389</v>
      </c>
      <c r="B13" s="115">
        <v>180239</v>
      </c>
      <c r="C13" s="114">
        <v>105304</v>
      </c>
      <c r="D13" s="114">
        <v>74935</v>
      </c>
      <c r="E13" s="114">
        <v>146133</v>
      </c>
      <c r="F13" s="114">
        <v>32818</v>
      </c>
      <c r="G13" s="114">
        <v>20767</v>
      </c>
      <c r="H13" s="114">
        <v>47309</v>
      </c>
      <c r="I13" s="115">
        <v>49192</v>
      </c>
      <c r="J13" s="114">
        <v>30582</v>
      </c>
      <c r="K13" s="114">
        <v>18610</v>
      </c>
      <c r="L13" s="422">
        <v>10599</v>
      </c>
      <c r="M13" s="423">
        <v>11488</v>
      </c>
    </row>
    <row r="14" spans="1:13" ht="15" customHeight="1" x14ac:dyDescent="0.2">
      <c r="A14" s="421" t="s">
        <v>390</v>
      </c>
      <c r="B14" s="115">
        <v>181035</v>
      </c>
      <c r="C14" s="114">
        <v>105638</v>
      </c>
      <c r="D14" s="114">
        <v>75397</v>
      </c>
      <c r="E14" s="114">
        <v>142971</v>
      </c>
      <c r="F14" s="114">
        <v>36999</v>
      </c>
      <c r="G14" s="114">
        <v>20103</v>
      </c>
      <c r="H14" s="114">
        <v>48047</v>
      </c>
      <c r="I14" s="115">
        <v>49987</v>
      </c>
      <c r="J14" s="114">
        <v>31250</v>
      </c>
      <c r="K14" s="114">
        <v>18737</v>
      </c>
      <c r="L14" s="422">
        <v>13412</v>
      </c>
      <c r="M14" s="423">
        <v>12858</v>
      </c>
    </row>
    <row r="15" spans="1:13" ht="11.1" customHeight="1" x14ac:dyDescent="0.2">
      <c r="A15" s="421" t="s">
        <v>387</v>
      </c>
      <c r="B15" s="115">
        <v>182672</v>
      </c>
      <c r="C15" s="114">
        <v>106831</v>
      </c>
      <c r="D15" s="114">
        <v>75841</v>
      </c>
      <c r="E15" s="114">
        <v>143743</v>
      </c>
      <c r="F15" s="114">
        <v>37910</v>
      </c>
      <c r="G15" s="114">
        <v>20055</v>
      </c>
      <c r="H15" s="114">
        <v>48951</v>
      </c>
      <c r="I15" s="115">
        <v>51031</v>
      </c>
      <c r="J15" s="114">
        <v>31887</v>
      </c>
      <c r="K15" s="114">
        <v>19144</v>
      </c>
      <c r="L15" s="422">
        <v>12095</v>
      </c>
      <c r="M15" s="423">
        <v>10751</v>
      </c>
    </row>
    <row r="16" spans="1:13" ht="11.1" customHeight="1" x14ac:dyDescent="0.2">
      <c r="A16" s="421" t="s">
        <v>388</v>
      </c>
      <c r="B16" s="115">
        <v>185689</v>
      </c>
      <c r="C16" s="114">
        <v>108717</v>
      </c>
      <c r="D16" s="114">
        <v>76972</v>
      </c>
      <c r="E16" s="114">
        <v>146644</v>
      </c>
      <c r="F16" s="114">
        <v>38373</v>
      </c>
      <c r="G16" s="114">
        <v>21822</v>
      </c>
      <c r="H16" s="114">
        <v>49739</v>
      </c>
      <c r="I16" s="115">
        <v>52048</v>
      </c>
      <c r="J16" s="114">
        <v>32062</v>
      </c>
      <c r="K16" s="114">
        <v>19986</v>
      </c>
      <c r="L16" s="422">
        <v>18301</v>
      </c>
      <c r="M16" s="423">
        <v>15962</v>
      </c>
    </row>
    <row r="17" spans="1:13" s="110" customFormat="1" ht="11.1" customHeight="1" x14ac:dyDescent="0.2">
      <c r="A17" s="421" t="s">
        <v>389</v>
      </c>
      <c r="B17" s="115">
        <v>185924</v>
      </c>
      <c r="C17" s="114">
        <v>108467</v>
      </c>
      <c r="D17" s="114">
        <v>77457</v>
      </c>
      <c r="E17" s="114">
        <v>146893</v>
      </c>
      <c r="F17" s="114">
        <v>38889</v>
      </c>
      <c r="G17" s="114">
        <v>21342</v>
      </c>
      <c r="H17" s="114">
        <v>50253</v>
      </c>
      <c r="I17" s="115">
        <v>52743</v>
      </c>
      <c r="J17" s="114">
        <v>32526</v>
      </c>
      <c r="K17" s="114">
        <v>20217</v>
      </c>
      <c r="L17" s="422">
        <v>10804</v>
      </c>
      <c r="M17" s="423">
        <v>11197</v>
      </c>
    </row>
    <row r="18" spans="1:13" ht="15" customHeight="1" x14ac:dyDescent="0.2">
      <c r="A18" s="421" t="s">
        <v>391</v>
      </c>
      <c r="B18" s="115">
        <v>186704</v>
      </c>
      <c r="C18" s="114">
        <v>108850</v>
      </c>
      <c r="D18" s="114">
        <v>77854</v>
      </c>
      <c r="E18" s="114">
        <v>146526</v>
      </c>
      <c r="F18" s="114">
        <v>40056</v>
      </c>
      <c r="G18" s="114">
        <v>21115</v>
      </c>
      <c r="H18" s="114">
        <v>50923</v>
      </c>
      <c r="I18" s="115">
        <v>52197</v>
      </c>
      <c r="J18" s="114">
        <v>32143</v>
      </c>
      <c r="K18" s="114">
        <v>20054</v>
      </c>
      <c r="L18" s="422">
        <v>14035</v>
      </c>
      <c r="M18" s="423">
        <v>13601</v>
      </c>
    </row>
    <row r="19" spans="1:13" ht="11.1" customHeight="1" x14ac:dyDescent="0.2">
      <c r="A19" s="421" t="s">
        <v>387</v>
      </c>
      <c r="B19" s="115">
        <v>188436</v>
      </c>
      <c r="C19" s="114">
        <v>110002</v>
      </c>
      <c r="D19" s="114">
        <v>78434</v>
      </c>
      <c r="E19" s="114">
        <v>147662</v>
      </c>
      <c r="F19" s="114">
        <v>40664</v>
      </c>
      <c r="G19" s="114">
        <v>20847</v>
      </c>
      <c r="H19" s="114">
        <v>51896</v>
      </c>
      <c r="I19" s="115">
        <v>52894</v>
      </c>
      <c r="J19" s="114">
        <v>32510</v>
      </c>
      <c r="K19" s="114">
        <v>20384</v>
      </c>
      <c r="L19" s="422">
        <v>11093</v>
      </c>
      <c r="M19" s="423">
        <v>9883</v>
      </c>
    </row>
    <row r="20" spans="1:13" ht="11.1" customHeight="1" x14ac:dyDescent="0.2">
      <c r="A20" s="421" t="s">
        <v>388</v>
      </c>
      <c r="B20" s="115">
        <v>191707</v>
      </c>
      <c r="C20" s="114">
        <v>112012</v>
      </c>
      <c r="D20" s="114">
        <v>79695</v>
      </c>
      <c r="E20" s="114">
        <v>150661</v>
      </c>
      <c r="F20" s="114">
        <v>40908</v>
      </c>
      <c r="G20" s="114">
        <v>22657</v>
      </c>
      <c r="H20" s="114">
        <v>52855</v>
      </c>
      <c r="I20" s="115">
        <v>52920</v>
      </c>
      <c r="J20" s="114">
        <v>31879</v>
      </c>
      <c r="K20" s="114">
        <v>21041</v>
      </c>
      <c r="L20" s="422">
        <v>18410</v>
      </c>
      <c r="M20" s="423">
        <v>15941</v>
      </c>
    </row>
    <row r="21" spans="1:13" s="110" customFormat="1" ht="11.1" customHeight="1" x14ac:dyDescent="0.2">
      <c r="A21" s="421" t="s">
        <v>389</v>
      </c>
      <c r="B21" s="115">
        <v>191317</v>
      </c>
      <c r="C21" s="114">
        <v>111385</v>
      </c>
      <c r="D21" s="114">
        <v>79932</v>
      </c>
      <c r="E21" s="114">
        <v>150237</v>
      </c>
      <c r="F21" s="114">
        <v>41044</v>
      </c>
      <c r="G21" s="114">
        <v>22179</v>
      </c>
      <c r="H21" s="114">
        <v>53446</v>
      </c>
      <c r="I21" s="115">
        <v>53206</v>
      </c>
      <c r="J21" s="114">
        <v>32072</v>
      </c>
      <c r="K21" s="114">
        <v>21134</v>
      </c>
      <c r="L21" s="422">
        <v>10793</v>
      </c>
      <c r="M21" s="423">
        <v>11623</v>
      </c>
    </row>
    <row r="22" spans="1:13" ht="15" customHeight="1" x14ac:dyDescent="0.2">
      <c r="A22" s="421" t="s">
        <v>392</v>
      </c>
      <c r="B22" s="115">
        <v>190441</v>
      </c>
      <c r="C22" s="114">
        <v>110670</v>
      </c>
      <c r="D22" s="114">
        <v>79771</v>
      </c>
      <c r="E22" s="114">
        <v>149035</v>
      </c>
      <c r="F22" s="114">
        <v>41192</v>
      </c>
      <c r="G22" s="114">
        <v>21208</v>
      </c>
      <c r="H22" s="114">
        <v>54115</v>
      </c>
      <c r="I22" s="115">
        <v>52555</v>
      </c>
      <c r="J22" s="114">
        <v>31791</v>
      </c>
      <c r="K22" s="114">
        <v>20764</v>
      </c>
      <c r="L22" s="422">
        <v>11922</v>
      </c>
      <c r="M22" s="423">
        <v>13052</v>
      </c>
    </row>
    <row r="23" spans="1:13" ht="11.1" customHeight="1" x14ac:dyDescent="0.2">
      <c r="A23" s="421" t="s">
        <v>387</v>
      </c>
      <c r="B23" s="115">
        <v>191060</v>
      </c>
      <c r="C23" s="114">
        <v>111232</v>
      </c>
      <c r="D23" s="114">
        <v>79828</v>
      </c>
      <c r="E23" s="114">
        <v>149092</v>
      </c>
      <c r="F23" s="114">
        <v>41724</v>
      </c>
      <c r="G23" s="114">
        <v>20764</v>
      </c>
      <c r="H23" s="114">
        <v>54988</v>
      </c>
      <c r="I23" s="115">
        <v>52793</v>
      </c>
      <c r="J23" s="114">
        <v>31749</v>
      </c>
      <c r="K23" s="114">
        <v>21044</v>
      </c>
      <c r="L23" s="422">
        <v>11406</v>
      </c>
      <c r="M23" s="423">
        <v>10468</v>
      </c>
    </row>
    <row r="24" spans="1:13" ht="11.1" customHeight="1" x14ac:dyDescent="0.2">
      <c r="A24" s="421" t="s">
        <v>388</v>
      </c>
      <c r="B24" s="115">
        <v>193194</v>
      </c>
      <c r="C24" s="114">
        <v>112504</v>
      </c>
      <c r="D24" s="114">
        <v>80690</v>
      </c>
      <c r="E24" s="114">
        <v>150104</v>
      </c>
      <c r="F24" s="114">
        <v>41877</v>
      </c>
      <c r="G24" s="114">
        <v>22355</v>
      </c>
      <c r="H24" s="114">
        <v>55618</v>
      </c>
      <c r="I24" s="115">
        <v>53051</v>
      </c>
      <c r="J24" s="114">
        <v>31423</v>
      </c>
      <c r="K24" s="114">
        <v>21628</v>
      </c>
      <c r="L24" s="422">
        <v>18064</v>
      </c>
      <c r="M24" s="423">
        <v>16387</v>
      </c>
    </row>
    <row r="25" spans="1:13" s="110" customFormat="1" ht="11.1" customHeight="1" x14ac:dyDescent="0.2">
      <c r="A25" s="421" t="s">
        <v>389</v>
      </c>
      <c r="B25" s="115">
        <v>192662</v>
      </c>
      <c r="C25" s="114">
        <v>111797</v>
      </c>
      <c r="D25" s="114">
        <v>80865</v>
      </c>
      <c r="E25" s="114">
        <v>149182</v>
      </c>
      <c r="F25" s="114">
        <v>42270</v>
      </c>
      <c r="G25" s="114">
        <v>21916</v>
      </c>
      <c r="H25" s="114">
        <v>56259</v>
      </c>
      <c r="I25" s="115">
        <v>53485</v>
      </c>
      <c r="J25" s="114">
        <v>31808</v>
      </c>
      <c r="K25" s="114">
        <v>21677</v>
      </c>
      <c r="L25" s="422">
        <v>11120</v>
      </c>
      <c r="M25" s="423">
        <v>11580</v>
      </c>
    </row>
    <row r="26" spans="1:13" ht="15" customHeight="1" x14ac:dyDescent="0.2">
      <c r="A26" s="421" t="s">
        <v>393</v>
      </c>
      <c r="B26" s="115">
        <v>193770</v>
      </c>
      <c r="C26" s="114">
        <v>112473</v>
      </c>
      <c r="D26" s="114">
        <v>81297</v>
      </c>
      <c r="E26" s="114">
        <v>149703</v>
      </c>
      <c r="F26" s="114">
        <v>42856</v>
      </c>
      <c r="G26" s="114">
        <v>21426</v>
      </c>
      <c r="H26" s="114">
        <v>57208</v>
      </c>
      <c r="I26" s="115">
        <v>53152</v>
      </c>
      <c r="J26" s="114">
        <v>31570</v>
      </c>
      <c r="K26" s="114">
        <v>21582</v>
      </c>
      <c r="L26" s="422">
        <v>14752</v>
      </c>
      <c r="M26" s="423">
        <v>13892</v>
      </c>
    </row>
    <row r="27" spans="1:13" ht="11.1" customHeight="1" x14ac:dyDescent="0.2">
      <c r="A27" s="421" t="s">
        <v>387</v>
      </c>
      <c r="B27" s="115">
        <v>195501</v>
      </c>
      <c r="C27" s="114">
        <v>113862</v>
      </c>
      <c r="D27" s="114">
        <v>81639</v>
      </c>
      <c r="E27" s="114">
        <v>150860</v>
      </c>
      <c r="F27" s="114">
        <v>43438</v>
      </c>
      <c r="G27" s="114">
        <v>21558</v>
      </c>
      <c r="H27" s="114">
        <v>58187</v>
      </c>
      <c r="I27" s="115">
        <v>54088</v>
      </c>
      <c r="J27" s="114">
        <v>32144</v>
      </c>
      <c r="K27" s="114">
        <v>21944</v>
      </c>
      <c r="L27" s="422">
        <v>13170</v>
      </c>
      <c r="M27" s="423">
        <v>11648</v>
      </c>
    </row>
    <row r="28" spans="1:13" ht="11.1" customHeight="1" x14ac:dyDescent="0.2">
      <c r="A28" s="421" t="s">
        <v>388</v>
      </c>
      <c r="B28" s="115">
        <v>198816</v>
      </c>
      <c r="C28" s="114">
        <v>115716</v>
      </c>
      <c r="D28" s="114">
        <v>83100</v>
      </c>
      <c r="E28" s="114">
        <v>154461</v>
      </c>
      <c r="F28" s="114">
        <v>43988</v>
      </c>
      <c r="G28" s="114">
        <v>22876</v>
      </c>
      <c r="H28" s="114">
        <v>59068</v>
      </c>
      <c r="I28" s="115">
        <v>53922</v>
      </c>
      <c r="J28" s="114">
        <v>31494</v>
      </c>
      <c r="K28" s="114">
        <v>22428</v>
      </c>
      <c r="L28" s="422">
        <v>18591</v>
      </c>
      <c r="M28" s="423">
        <v>16461</v>
      </c>
    </row>
    <row r="29" spans="1:13" s="110" customFormat="1" ht="11.1" customHeight="1" x14ac:dyDescent="0.2">
      <c r="A29" s="421" t="s">
        <v>389</v>
      </c>
      <c r="B29" s="115">
        <v>198067</v>
      </c>
      <c r="C29" s="114">
        <v>114920</v>
      </c>
      <c r="D29" s="114">
        <v>83147</v>
      </c>
      <c r="E29" s="114">
        <v>153503</v>
      </c>
      <c r="F29" s="114">
        <v>44515</v>
      </c>
      <c r="G29" s="114">
        <v>22193</v>
      </c>
      <c r="H29" s="114">
        <v>59578</v>
      </c>
      <c r="I29" s="115">
        <v>54341</v>
      </c>
      <c r="J29" s="114">
        <v>31975</v>
      </c>
      <c r="K29" s="114">
        <v>22366</v>
      </c>
      <c r="L29" s="422">
        <v>11503</v>
      </c>
      <c r="M29" s="423">
        <v>12368</v>
      </c>
    </row>
    <row r="30" spans="1:13" ht="15" customHeight="1" x14ac:dyDescent="0.2">
      <c r="A30" s="421" t="s">
        <v>394</v>
      </c>
      <c r="B30" s="115">
        <v>198565</v>
      </c>
      <c r="C30" s="114">
        <v>115173</v>
      </c>
      <c r="D30" s="114">
        <v>83392</v>
      </c>
      <c r="E30" s="114">
        <v>153313</v>
      </c>
      <c r="F30" s="114">
        <v>45236</v>
      </c>
      <c r="G30" s="114">
        <v>21512</v>
      </c>
      <c r="H30" s="114">
        <v>60312</v>
      </c>
      <c r="I30" s="115">
        <v>53504</v>
      </c>
      <c r="J30" s="114">
        <v>31334</v>
      </c>
      <c r="K30" s="114">
        <v>22170</v>
      </c>
      <c r="L30" s="422">
        <v>14848</v>
      </c>
      <c r="M30" s="423">
        <v>14314</v>
      </c>
    </row>
    <row r="31" spans="1:13" ht="11.1" customHeight="1" x14ac:dyDescent="0.2">
      <c r="A31" s="421" t="s">
        <v>387</v>
      </c>
      <c r="B31" s="115">
        <v>200659</v>
      </c>
      <c r="C31" s="114">
        <v>116602</v>
      </c>
      <c r="D31" s="114">
        <v>84057</v>
      </c>
      <c r="E31" s="114">
        <v>154684</v>
      </c>
      <c r="F31" s="114">
        <v>45961</v>
      </c>
      <c r="G31" s="114">
        <v>21419</v>
      </c>
      <c r="H31" s="114">
        <v>61295</v>
      </c>
      <c r="I31" s="115">
        <v>54995</v>
      </c>
      <c r="J31" s="114">
        <v>32244</v>
      </c>
      <c r="K31" s="114">
        <v>22751</v>
      </c>
      <c r="L31" s="422">
        <v>12867</v>
      </c>
      <c r="M31" s="423">
        <v>11085</v>
      </c>
    </row>
    <row r="32" spans="1:13" ht="11.1" customHeight="1" x14ac:dyDescent="0.2">
      <c r="A32" s="421" t="s">
        <v>388</v>
      </c>
      <c r="B32" s="115">
        <v>204012</v>
      </c>
      <c r="C32" s="114">
        <v>118572</v>
      </c>
      <c r="D32" s="114">
        <v>85440</v>
      </c>
      <c r="E32" s="114">
        <v>157630</v>
      </c>
      <c r="F32" s="114">
        <v>46376</v>
      </c>
      <c r="G32" s="114">
        <v>22946</v>
      </c>
      <c r="H32" s="114">
        <v>62082</v>
      </c>
      <c r="I32" s="115">
        <v>54936</v>
      </c>
      <c r="J32" s="114">
        <v>31642</v>
      </c>
      <c r="K32" s="114">
        <v>23294</v>
      </c>
      <c r="L32" s="422">
        <v>20602</v>
      </c>
      <c r="M32" s="423">
        <v>17876</v>
      </c>
    </row>
    <row r="33" spans="1:13" s="110" customFormat="1" ht="11.1" customHeight="1" x14ac:dyDescent="0.2">
      <c r="A33" s="421" t="s">
        <v>389</v>
      </c>
      <c r="B33" s="115">
        <v>203955</v>
      </c>
      <c r="C33" s="114">
        <v>118350</v>
      </c>
      <c r="D33" s="114">
        <v>85605</v>
      </c>
      <c r="E33" s="114">
        <v>156947</v>
      </c>
      <c r="F33" s="114">
        <v>47003</v>
      </c>
      <c r="G33" s="114">
        <v>22533</v>
      </c>
      <c r="H33" s="114">
        <v>62530</v>
      </c>
      <c r="I33" s="115">
        <v>55319</v>
      </c>
      <c r="J33" s="114">
        <v>32047</v>
      </c>
      <c r="K33" s="114">
        <v>23272</v>
      </c>
      <c r="L33" s="422">
        <v>12552</v>
      </c>
      <c r="M33" s="423">
        <v>12961</v>
      </c>
    </row>
    <row r="34" spans="1:13" ht="15" customHeight="1" x14ac:dyDescent="0.2">
      <c r="A34" s="421" t="s">
        <v>395</v>
      </c>
      <c r="B34" s="115">
        <v>205263</v>
      </c>
      <c r="C34" s="114">
        <v>119178</v>
      </c>
      <c r="D34" s="114">
        <v>86085</v>
      </c>
      <c r="E34" s="114">
        <v>157740</v>
      </c>
      <c r="F34" s="114">
        <v>47520</v>
      </c>
      <c r="G34" s="114">
        <v>21766</v>
      </c>
      <c r="H34" s="114">
        <v>63393</v>
      </c>
      <c r="I34" s="115">
        <v>54857</v>
      </c>
      <c r="J34" s="114">
        <v>31792</v>
      </c>
      <c r="K34" s="114">
        <v>23065</v>
      </c>
      <c r="L34" s="422">
        <v>14444</v>
      </c>
      <c r="M34" s="423">
        <v>14411</v>
      </c>
    </row>
    <row r="35" spans="1:13" ht="11.1" customHeight="1" x14ac:dyDescent="0.2">
      <c r="A35" s="421" t="s">
        <v>387</v>
      </c>
      <c r="B35" s="115">
        <v>207084</v>
      </c>
      <c r="C35" s="114">
        <v>120457</v>
      </c>
      <c r="D35" s="114">
        <v>86627</v>
      </c>
      <c r="E35" s="114">
        <v>158981</v>
      </c>
      <c r="F35" s="114">
        <v>48102</v>
      </c>
      <c r="G35" s="114">
        <v>21580</v>
      </c>
      <c r="H35" s="114">
        <v>64608</v>
      </c>
      <c r="I35" s="115">
        <v>55596</v>
      </c>
      <c r="J35" s="114">
        <v>32223</v>
      </c>
      <c r="K35" s="114">
        <v>23373</v>
      </c>
      <c r="L35" s="422">
        <v>13366</v>
      </c>
      <c r="M35" s="423">
        <v>11629</v>
      </c>
    </row>
    <row r="36" spans="1:13" ht="11.1" customHeight="1" x14ac:dyDescent="0.2">
      <c r="A36" s="421" t="s">
        <v>388</v>
      </c>
      <c r="B36" s="115">
        <v>210248</v>
      </c>
      <c r="C36" s="114">
        <v>122356</v>
      </c>
      <c r="D36" s="114">
        <v>87892</v>
      </c>
      <c r="E36" s="114">
        <v>161792</v>
      </c>
      <c r="F36" s="114">
        <v>48456</v>
      </c>
      <c r="G36" s="114">
        <v>23228</v>
      </c>
      <c r="H36" s="114">
        <v>65752</v>
      </c>
      <c r="I36" s="115">
        <v>55481</v>
      </c>
      <c r="J36" s="114">
        <v>31348</v>
      </c>
      <c r="K36" s="114">
        <v>24133</v>
      </c>
      <c r="L36" s="422">
        <v>20871</v>
      </c>
      <c r="M36" s="423">
        <v>18420</v>
      </c>
    </row>
    <row r="37" spans="1:13" s="110" customFormat="1" ht="11.1" customHeight="1" x14ac:dyDescent="0.2">
      <c r="A37" s="421" t="s">
        <v>389</v>
      </c>
      <c r="B37" s="115">
        <v>210309</v>
      </c>
      <c r="C37" s="114">
        <v>122051</v>
      </c>
      <c r="D37" s="114">
        <v>88258</v>
      </c>
      <c r="E37" s="114">
        <v>161184</v>
      </c>
      <c r="F37" s="114">
        <v>49125</v>
      </c>
      <c r="G37" s="114">
        <v>22881</v>
      </c>
      <c r="H37" s="114">
        <v>66424</v>
      </c>
      <c r="I37" s="115">
        <v>56256</v>
      </c>
      <c r="J37" s="114">
        <v>32006</v>
      </c>
      <c r="K37" s="114">
        <v>24250</v>
      </c>
      <c r="L37" s="422">
        <v>13428</v>
      </c>
      <c r="M37" s="423">
        <v>13899</v>
      </c>
    </row>
    <row r="38" spans="1:13" ht="15" customHeight="1" x14ac:dyDescent="0.2">
      <c r="A38" s="424" t="s">
        <v>396</v>
      </c>
      <c r="B38" s="115">
        <v>211568</v>
      </c>
      <c r="C38" s="114">
        <v>122935</v>
      </c>
      <c r="D38" s="114">
        <v>88633</v>
      </c>
      <c r="E38" s="114">
        <v>161706</v>
      </c>
      <c r="F38" s="114">
        <v>49862</v>
      </c>
      <c r="G38" s="114">
        <v>22172</v>
      </c>
      <c r="H38" s="114">
        <v>67202</v>
      </c>
      <c r="I38" s="115">
        <v>56113</v>
      </c>
      <c r="J38" s="114">
        <v>31866</v>
      </c>
      <c r="K38" s="114">
        <v>24247</v>
      </c>
      <c r="L38" s="422">
        <v>17821</v>
      </c>
      <c r="M38" s="423">
        <v>17186</v>
      </c>
    </row>
    <row r="39" spans="1:13" ht="11.1" customHeight="1" x14ac:dyDescent="0.2">
      <c r="A39" s="421" t="s">
        <v>387</v>
      </c>
      <c r="B39" s="115">
        <v>213649</v>
      </c>
      <c r="C39" s="114">
        <v>124181</v>
      </c>
      <c r="D39" s="114">
        <v>89468</v>
      </c>
      <c r="E39" s="114">
        <v>163186</v>
      </c>
      <c r="F39" s="114">
        <v>50463</v>
      </c>
      <c r="G39" s="114">
        <v>22013</v>
      </c>
      <c r="H39" s="114">
        <v>68541</v>
      </c>
      <c r="I39" s="115">
        <v>56116</v>
      </c>
      <c r="J39" s="114">
        <v>31400</v>
      </c>
      <c r="K39" s="114">
        <v>24716</v>
      </c>
      <c r="L39" s="422">
        <v>14015</v>
      </c>
      <c r="M39" s="423">
        <v>12411</v>
      </c>
    </row>
    <row r="40" spans="1:13" ht="11.1" customHeight="1" x14ac:dyDescent="0.2">
      <c r="A40" s="424" t="s">
        <v>388</v>
      </c>
      <c r="B40" s="115">
        <v>216030</v>
      </c>
      <c r="C40" s="114">
        <v>125485</v>
      </c>
      <c r="D40" s="114">
        <v>90545</v>
      </c>
      <c r="E40" s="114">
        <v>165366</v>
      </c>
      <c r="F40" s="114">
        <v>50664</v>
      </c>
      <c r="G40" s="114">
        <v>23487</v>
      </c>
      <c r="H40" s="114">
        <v>69382</v>
      </c>
      <c r="I40" s="115">
        <v>55086</v>
      </c>
      <c r="J40" s="114">
        <v>30027</v>
      </c>
      <c r="K40" s="114">
        <v>25059</v>
      </c>
      <c r="L40" s="422">
        <v>21164</v>
      </c>
      <c r="M40" s="423">
        <v>18690</v>
      </c>
    </row>
    <row r="41" spans="1:13" s="110" customFormat="1" ht="11.1" customHeight="1" x14ac:dyDescent="0.2">
      <c r="A41" s="421" t="s">
        <v>389</v>
      </c>
      <c r="B41" s="115">
        <v>216579</v>
      </c>
      <c r="C41" s="114">
        <v>125614</v>
      </c>
      <c r="D41" s="114">
        <v>90965</v>
      </c>
      <c r="E41" s="114">
        <v>165433</v>
      </c>
      <c r="F41" s="114">
        <v>51146</v>
      </c>
      <c r="G41" s="114">
        <v>23130</v>
      </c>
      <c r="H41" s="114">
        <v>69972</v>
      </c>
      <c r="I41" s="115">
        <v>55161</v>
      </c>
      <c r="J41" s="114">
        <v>30120</v>
      </c>
      <c r="K41" s="114">
        <v>25041</v>
      </c>
      <c r="L41" s="422">
        <v>13822</v>
      </c>
      <c r="M41" s="423">
        <v>14334</v>
      </c>
    </row>
    <row r="42" spans="1:13" ht="15" customHeight="1" x14ac:dyDescent="0.2">
      <c r="A42" s="421" t="s">
        <v>397</v>
      </c>
      <c r="B42" s="115">
        <v>216607</v>
      </c>
      <c r="C42" s="114">
        <v>125562</v>
      </c>
      <c r="D42" s="114">
        <v>91045</v>
      </c>
      <c r="E42" s="114">
        <v>165187</v>
      </c>
      <c r="F42" s="114">
        <v>51420</v>
      </c>
      <c r="G42" s="114">
        <v>22327</v>
      </c>
      <c r="H42" s="114">
        <v>70569</v>
      </c>
      <c r="I42" s="115">
        <v>55134</v>
      </c>
      <c r="J42" s="114">
        <v>30137</v>
      </c>
      <c r="K42" s="114">
        <v>24997</v>
      </c>
      <c r="L42" s="422">
        <v>16564</v>
      </c>
      <c r="M42" s="423">
        <v>16501</v>
      </c>
    </row>
    <row r="43" spans="1:13" ht="11.1" customHeight="1" x14ac:dyDescent="0.2">
      <c r="A43" s="421" t="s">
        <v>387</v>
      </c>
      <c r="B43" s="115">
        <v>218065</v>
      </c>
      <c r="C43" s="114">
        <v>126741</v>
      </c>
      <c r="D43" s="114">
        <v>91324</v>
      </c>
      <c r="E43" s="114">
        <v>166378</v>
      </c>
      <c r="F43" s="114">
        <v>51687</v>
      </c>
      <c r="G43" s="114">
        <v>22158</v>
      </c>
      <c r="H43" s="114">
        <v>71557</v>
      </c>
      <c r="I43" s="115">
        <v>57716</v>
      </c>
      <c r="J43" s="114">
        <v>31905</v>
      </c>
      <c r="K43" s="114">
        <v>25811</v>
      </c>
      <c r="L43" s="422">
        <v>15453</v>
      </c>
      <c r="M43" s="423">
        <v>14437</v>
      </c>
    </row>
    <row r="44" spans="1:13" ht="11.1" customHeight="1" x14ac:dyDescent="0.2">
      <c r="A44" s="421" t="s">
        <v>388</v>
      </c>
      <c r="B44" s="115">
        <v>220928</v>
      </c>
      <c r="C44" s="114">
        <v>128227</v>
      </c>
      <c r="D44" s="114">
        <v>92701</v>
      </c>
      <c r="E44" s="114">
        <v>169020</v>
      </c>
      <c r="F44" s="114">
        <v>51908</v>
      </c>
      <c r="G44" s="114">
        <v>23683</v>
      </c>
      <c r="H44" s="114">
        <v>72229</v>
      </c>
      <c r="I44" s="115">
        <v>56929</v>
      </c>
      <c r="J44" s="114">
        <v>30860</v>
      </c>
      <c r="K44" s="114">
        <v>26069</v>
      </c>
      <c r="L44" s="422">
        <v>21738</v>
      </c>
      <c r="M44" s="423">
        <v>19842</v>
      </c>
    </row>
    <row r="45" spans="1:13" s="110" customFormat="1" ht="11.1" customHeight="1" x14ac:dyDescent="0.2">
      <c r="A45" s="421" t="s">
        <v>389</v>
      </c>
      <c r="B45" s="115">
        <v>219724</v>
      </c>
      <c r="C45" s="114">
        <v>127032</v>
      </c>
      <c r="D45" s="114">
        <v>92692</v>
      </c>
      <c r="E45" s="114">
        <v>167345</v>
      </c>
      <c r="F45" s="114">
        <v>52379</v>
      </c>
      <c r="G45" s="114">
        <v>23354</v>
      </c>
      <c r="H45" s="114">
        <v>72581</v>
      </c>
      <c r="I45" s="115">
        <v>57242</v>
      </c>
      <c r="J45" s="114">
        <v>31218</v>
      </c>
      <c r="K45" s="114">
        <v>26024</v>
      </c>
      <c r="L45" s="422">
        <v>14360</v>
      </c>
      <c r="M45" s="423">
        <v>15117</v>
      </c>
    </row>
    <row r="46" spans="1:13" ht="15" customHeight="1" x14ac:dyDescent="0.2">
      <c r="A46" s="421" t="s">
        <v>398</v>
      </c>
      <c r="B46" s="115">
        <v>219343</v>
      </c>
      <c r="C46" s="114">
        <v>126737</v>
      </c>
      <c r="D46" s="114">
        <v>92606</v>
      </c>
      <c r="E46" s="114">
        <v>166653</v>
      </c>
      <c r="F46" s="114">
        <v>52690</v>
      </c>
      <c r="G46" s="114">
        <v>22425</v>
      </c>
      <c r="H46" s="114">
        <v>73090</v>
      </c>
      <c r="I46" s="115">
        <v>56911</v>
      </c>
      <c r="J46" s="114">
        <v>31068</v>
      </c>
      <c r="K46" s="114">
        <v>25843</v>
      </c>
      <c r="L46" s="422">
        <v>16301</v>
      </c>
      <c r="M46" s="423">
        <v>16920</v>
      </c>
    </row>
    <row r="47" spans="1:13" ht="11.1" customHeight="1" x14ac:dyDescent="0.2">
      <c r="A47" s="421" t="s">
        <v>387</v>
      </c>
      <c r="B47" s="115">
        <v>220226</v>
      </c>
      <c r="C47" s="114">
        <v>127567</v>
      </c>
      <c r="D47" s="114">
        <v>92659</v>
      </c>
      <c r="E47" s="114">
        <v>167040</v>
      </c>
      <c r="F47" s="114">
        <v>53186</v>
      </c>
      <c r="G47" s="114">
        <v>22075</v>
      </c>
      <c r="H47" s="114">
        <v>73936</v>
      </c>
      <c r="I47" s="115">
        <v>57852</v>
      </c>
      <c r="J47" s="114">
        <v>31574</v>
      </c>
      <c r="K47" s="114">
        <v>26278</v>
      </c>
      <c r="L47" s="422">
        <v>15462</v>
      </c>
      <c r="M47" s="423">
        <v>14872</v>
      </c>
    </row>
    <row r="48" spans="1:13" ht="11.1" customHeight="1" x14ac:dyDescent="0.2">
      <c r="A48" s="421" t="s">
        <v>388</v>
      </c>
      <c r="B48" s="115">
        <v>222823</v>
      </c>
      <c r="C48" s="114">
        <v>129109</v>
      </c>
      <c r="D48" s="114">
        <v>93714</v>
      </c>
      <c r="E48" s="114">
        <v>169186</v>
      </c>
      <c r="F48" s="114">
        <v>53637</v>
      </c>
      <c r="G48" s="114">
        <v>23601</v>
      </c>
      <c r="H48" s="114">
        <v>74783</v>
      </c>
      <c r="I48" s="115">
        <v>56823</v>
      </c>
      <c r="J48" s="114">
        <v>30387</v>
      </c>
      <c r="K48" s="114">
        <v>26436</v>
      </c>
      <c r="L48" s="422">
        <v>20958</v>
      </c>
      <c r="M48" s="423">
        <v>19181</v>
      </c>
    </row>
    <row r="49" spans="1:17" s="110" customFormat="1" ht="11.1" customHeight="1" x14ac:dyDescent="0.2">
      <c r="A49" s="421" t="s">
        <v>389</v>
      </c>
      <c r="B49" s="115">
        <v>224888</v>
      </c>
      <c r="C49" s="114">
        <v>130122</v>
      </c>
      <c r="D49" s="114">
        <v>94766</v>
      </c>
      <c r="E49" s="114">
        <v>170545</v>
      </c>
      <c r="F49" s="114">
        <v>54343</v>
      </c>
      <c r="G49" s="114">
        <v>23507</v>
      </c>
      <c r="H49" s="114">
        <v>75401</v>
      </c>
      <c r="I49" s="115">
        <v>56798</v>
      </c>
      <c r="J49" s="114">
        <v>30469</v>
      </c>
      <c r="K49" s="114">
        <v>26329</v>
      </c>
      <c r="L49" s="422">
        <v>24786</v>
      </c>
      <c r="M49" s="423">
        <v>23586</v>
      </c>
    </row>
    <row r="50" spans="1:17" ht="15" customHeight="1" x14ac:dyDescent="0.2">
      <c r="A50" s="421" t="s">
        <v>399</v>
      </c>
      <c r="B50" s="143">
        <v>222954</v>
      </c>
      <c r="C50" s="144">
        <v>128846</v>
      </c>
      <c r="D50" s="144">
        <v>94108</v>
      </c>
      <c r="E50" s="144">
        <v>168547</v>
      </c>
      <c r="F50" s="144">
        <v>54407</v>
      </c>
      <c r="G50" s="144">
        <v>22440</v>
      </c>
      <c r="H50" s="144">
        <v>75517</v>
      </c>
      <c r="I50" s="143">
        <v>54892</v>
      </c>
      <c r="J50" s="144">
        <v>29627</v>
      </c>
      <c r="K50" s="144">
        <v>25265</v>
      </c>
      <c r="L50" s="425">
        <v>16677</v>
      </c>
      <c r="M50" s="426">
        <v>18461</v>
      </c>
    </row>
    <row r="51" spans="1:17" ht="11.25" customHeight="1" x14ac:dyDescent="0.2">
      <c r="A51" s="427"/>
      <c r="B51" s="428"/>
      <c r="C51" s="429"/>
      <c r="D51" s="429"/>
      <c r="E51" s="429"/>
      <c r="F51" s="429"/>
      <c r="G51" s="429"/>
      <c r="H51" s="429"/>
      <c r="I51" s="429"/>
      <c r="J51" s="430"/>
      <c r="K51" s="269"/>
      <c r="L51" s="429"/>
      <c r="M51" s="431" t="s">
        <v>45</v>
      </c>
    </row>
    <row r="52" spans="1:17" ht="18" customHeight="1" x14ac:dyDescent="0.2">
      <c r="A52" s="669" t="s">
        <v>400</v>
      </c>
      <c r="B52" s="669"/>
      <c r="C52" s="669"/>
      <c r="D52" s="669"/>
      <c r="E52" s="669"/>
      <c r="F52" s="669"/>
      <c r="G52" s="669"/>
      <c r="H52" s="669"/>
      <c r="I52" s="669"/>
      <c r="J52" s="669"/>
      <c r="K52" s="669"/>
      <c r="L52" s="669"/>
      <c r="M52" s="669"/>
    </row>
    <row r="53" spans="1:17" ht="38.1" customHeight="1" x14ac:dyDescent="0.2">
      <c r="A53" s="670" t="s">
        <v>401</v>
      </c>
      <c r="B53" s="670"/>
      <c r="C53" s="670"/>
      <c r="D53" s="670"/>
      <c r="E53" s="670"/>
      <c r="F53" s="670"/>
      <c r="G53" s="670"/>
      <c r="H53" s="670"/>
      <c r="I53" s="670"/>
      <c r="J53" s="670"/>
      <c r="K53" s="670"/>
      <c r="L53" s="670"/>
      <c r="M53" s="670"/>
    </row>
    <row r="54" spans="1:17" s="151" customFormat="1" ht="9" x14ac:dyDescent="0.15">
      <c r="A54" s="671" t="s">
        <v>323</v>
      </c>
      <c r="B54" s="671"/>
      <c r="C54" s="671"/>
      <c r="D54" s="671"/>
      <c r="E54" s="671"/>
      <c r="F54" s="671"/>
      <c r="G54" s="671"/>
      <c r="H54" s="671"/>
      <c r="I54" s="671"/>
      <c r="J54" s="671"/>
      <c r="K54" s="671"/>
      <c r="L54" s="671"/>
      <c r="M54" s="671"/>
    </row>
    <row r="55" spans="1:17" s="151" customFormat="1" ht="20.25" customHeight="1" x14ac:dyDescent="0.15">
      <c r="A55" s="672"/>
      <c r="B55" s="673"/>
      <c r="C55" s="673"/>
      <c r="D55" s="673"/>
      <c r="E55" s="673"/>
      <c r="F55" s="673"/>
      <c r="G55" s="673"/>
      <c r="H55" s="673"/>
      <c r="I55" s="673"/>
      <c r="J55" s="673"/>
      <c r="K55" s="673"/>
      <c r="L55" s="221"/>
      <c r="M55" s="221"/>
    </row>
    <row r="56" spans="1:17" s="151" customFormat="1" ht="18" customHeight="1" x14ac:dyDescent="0.2">
      <c r="A56" s="674" t="s">
        <v>522</v>
      </c>
      <c r="B56" s="675"/>
      <c r="C56" s="675"/>
      <c r="D56" s="675"/>
      <c r="E56" s="675"/>
      <c r="F56" s="675"/>
      <c r="G56" s="675"/>
      <c r="H56" s="675"/>
      <c r="I56" s="675"/>
      <c r="J56" s="675"/>
      <c r="K56" s="675"/>
    </row>
    <row r="57" spans="1:17" s="151" customFormat="1" ht="11.25" customHeight="1" x14ac:dyDescent="0.2">
      <c r="A57" s="665"/>
      <c r="B57" s="665"/>
      <c r="C57" s="665"/>
      <c r="D57" s="665"/>
      <c r="E57" s="665"/>
      <c r="F57" s="665"/>
      <c r="G57" s="665"/>
      <c r="H57" s="665"/>
      <c r="I57" s="665"/>
      <c r="J57" s="665"/>
      <c r="L57" s="219"/>
      <c r="N57" s="219"/>
      <c r="O57" s="219"/>
      <c r="P57" s="219"/>
      <c r="Q57" s="219"/>
    </row>
    <row r="58" spans="1:17" ht="12.75" customHeight="1" x14ac:dyDescent="0.2">
      <c r="A58" s="432"/>
      <c r="B58" s="433"/>
      <c r="C58" s="434"/>
      <c r="D58" s="434"/>
      <c r="E58" s="434"/>
      <c r="F58" s="434"/>
      <c r="G58" s="434"/>
      <c r="H58" s="434"/>
      <c r="I58" s="434"/>
      <c r="J58" s="435"/>
      <c r="L58" s="434"/>
      <c r="N58" s="226"/>
      <c r="O58" s="226"/>
      <c r="P58" s="226"/>
      <c r="Q58" s="226"/>
    </row>
    <row r="59" spans="1:17" ht="12.75" customHeight="1" x14ac:dyDescent="0.2">
      <c r="A59" s="436"/>
      <c r="B59" s="433"/>
      <c r="C59" s="434"/>
      <c r="D59" s="434"/>
      <c r="E59" s="434"/>
      <c r="F59" s="434"/>
      <c r="G59" s="434"/>
      <c r="H59" s="434"/>
      <c r="I59" s="434"/>
      <c r="J59" s="435"/>
      <c r="L59" s="434"/>
    </row>
    <row r="60" spans="1:17" ht="12.75" customHeight="1" x14ac:dyDescent="0.2">
      <c r="A60" s="437"/>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8"/>
    </row>
    <row r="68" spans="1:13" ht="15.95" customHeight="1" x14ac:dyDescent="0.2">
      <c r="A68" s="438"/>
    </row>
    <row r="70" spans="1:13" ht="15.95" customHeight="1" x14ac:dyDescent="0.2">
      <c r="K70" s="439"/>
      <c r="M70" s="439"/>
    </row>
    <row r="71" spans="1:13" ht="15.95" customHeight="1" x14ac:dyDescent="0.2">
      <c r="K71" s="439"/>
      <c r="M71" s="439"/>
    </row>
    <row r="72" spans="1:13" ht="15.95" customHeight="1" x14ac:dyDescent="0.2">
      <c r="A72" s="438"/>
      <c r="K72" s="439"/>
      <c r="M72" s="439"/>
    </row>
    <row r="76" spans="1:13" ht="15.95" customHeight="1" x14ac:dyDescent="0.2">
      <c r="A76" s="438"/>
    </row>
    <row r="80" spans="1:13" ht="15.95" customHeight="1" x14ac:dyDescent="0.2">
      <c r="A80" s="438"/>
    </row>
    <row r="84" spans="1:1" ht="15.95" customHeight="1" x14ac:dyDescent="0.2">
      <c r="A84" s="438"/>
    </row>
    <row r="88" spans="1:1" ht="15.95" customHeight="1" x14ac:dyDescent="0.2">
      <c r="A88" s="438"/>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5" customWidth="1"/>
    <col min="2" max="2" width="78" style="445" customWidth="1"/>
    <col min="3" max="6" width="102.75" style="445" customWidth="1"/>
    <col min="7" max="256" width="11" style="445"/>
    <col min="257" max="257" width="2" style="445" customWidth="1"/>
    <col min="258" max="258" width="78" style="445" customWidth="1"/>
    <col min="259" max="262" width="102.75" style="445" customWidth="1"/>
    <col min="263" max="512" width="11" style="445"/>
    <col min="513" max="513" width="2" style="445" customWidth="1"/>
    <col min="514" max="514" width="78" style="445" customWidth="1"/>
    <col min="515" max="518" width="102.75" style="445" customWidth="1"/>
    <col min="519" max="768" width="11" style="445"/>
    <col min="769" max="769" width="2" style="445" customWidth="1"/>
    <col min="770" max="770" width="78" style="445" customWidth="1"/>
    <col min="771" max="774" width="102.75" style="445" customWidth="1"/>
    <col min="775" max="1024" width="11" style="445"/>
    <col min="1025" max="1025" width="2" style="445" customWidth="1"/>
    <col min="1026" max="1026" width="78" style="445" customWidth="1"/>
    <col min="1027" max="1030" width="102.75" style="445" customWidth="1"/>
    <col min="1031" max="1280" width="11" style="445"/>
    <col min="1281" max="1281" width="2" style="445" customWidth="1"/>
    <col min="1282" max="1282" width="78" style="445" customWidth="1"/>
    <col min="1283" max="1286" width="102.75" style="445" customWidth="1"/>
    <col min="1287" max="1536" width="11" style="445"/>
    <col min="1537" max="1537" width="2" style="445" customWidth="1"/>
    <col min="1538" max="1538" width="78" style="445" customWidth="1"/>
    <col min="1539" max="1542" width="102.75" style="445" customWidth="1"/>
    <col min="1543" max="1792" width="11" style="445"/>
    <col min="1793" max="1793" width="2" style="445" customWidth="1"/>
    <col min="1794" max="1794" width="78" style="445" customWidth="1"/>
    <col min="1795" max="1798" width="102.75" style="445" customWidth="1"/>
    <col min="1799" max="2048" width="11" style="445"/>
    <col min="2049" max="2049" width="2" style="445" customWidth="1"/>
    <col min="2050" max="2050" width="78" style="445" customWidth="1"/>
    <col min="2051" max="2054" width="102.75" style="445" customWidth="1"/>
    <col min="2055" max="2304" width="11" style="445"/>
    <col min="2305" max="2305" width="2" style="445" customWidth="1"/>
    <col min="2306" max="2306" width="78" style="445" customWidth="1"/>
    <col min="2307" max="2310" width="102.75" style="445" customWidth="1"/>
    <col min="2311" max="2560" width="11" style="445"/>
    <col min="2561" max="2561" width="2" style="445" customWidth="1"/>
    <col min="2562" max="2562" width="78" style="445" customWidth="1"/>
    <col min="2563" max="2566" width="102.75" style="445" customWidth="1"/>
    <col min="2567" max="2816" width="11" style="445"/>
    <col min="2817" max="2817" width="2" style="445" customWidth="1"/>
    <col min="2818" max="2818" width="78" style="445" customWidth="1"/>
    <col min="2819" max="2822" width="102.75" style="445" customWidth="1"/>
    <col min="2823" max="3072" width="11" style="445"/>
    <col min="3073" max="3073" width="2" style="445" customWidth="1"/>
    <col min="3074" max="3074" width="78" style="445" customWidth="1"/>
    <col min="3075" max="3078" width="102.75" style="445" customWidth="1"/>
    <col min="3079" max="3328" width="11" style="445"/>
    <col min="3329" max="3329" width="2" style="445" customWidth="1"/>
    <col min="3330" max="3330" width="78" style="445" customWidth="1"/>
    <col min="3331" max="3334" width="102.75" style="445" customWidth="1"/>
    <col min="3335" max="3584" width="11" style="445"/>
    <col min="3585" max="3585" width="2" style="445" customWidth="1"/>
    <col min="3586" max="3586" width="78" style="445" customWidth="1"/>
    <col min="3587" max="3590" width="102.75" style="445" customWidth="1"/>
    <col min="3591" max="3840" width="11" style="445"/>
    <col min="3841" max="3841" width="2" style="445" customWidth="1"/>
    <col min="3842" max="3842" width="78" style="445" customWidth="1"/>
    <col min="3843" max="3846" width="102.75" style="445" customWidth="1"/>
    <col min="3847" max="4096" width="11" style="445"/>
    <col min="4097" max="4097" width="2" style="445" customWidth="1"/>
    <col min="4098" max="4098" width="78" style="445" customWidth="1"/>
    <col min="4099" max="4102" width="102.75" style="445" customWidth="1"/>
    <col min="4103" max="4352" width="11" style="445"/>
    <col min="4353" max="4353" width="2" style="445" customWidth="1"/>
    <col min="4354" max="4354" width="78" style="445" customWidth="1"/>
    <col min="4355" max="4358" width="102.75" style="445" customWidth="1"/>
    <col min="4359" max="4608" width="11" style="445"/>
    <col min="4609" max="4609" width="2" style="445" customWidth="1"/>
    <col min="4610" max="4610" width="78" style="445" customWidth="1"/>
    <col min="4611" max="4614" width="102.75" style="445" customWidth="1"/>
    <col min="4615" max="4864" width="11" style="445"/>
    <col min="4865" max="4865" width="2" style="445" customWidth="1"/>
    <col min="4866" max="4866" width="78" style="445" customWidth="1"/>
    <col min="4867" max="4870" width="102.75" style="445" customWidth="1"/>
    <col min="4871" max="5120" width="11" style="445"/>
    <col min="5121" max="5121" width="2" style="445" customWidth="1"/>
    <col min="5122" max="5122" width="78" style="445" customWidth="1"/>
    <col min="5123" max="5126" width="102.75" style="445" customWidth="1"/>
    <col min="5127" max="5376" width="11" style="445"/>
    <col min="5377" max="5377" width="2" style="445" customWidth="1"/>
    <col min="5378" max="5378" width="78" style="445" customWidth="1"/>
    <col min="5379" max="5382" width="102.75" style="445" customWidth="1"/>
    <col min="5383" max="5632" width="11" style="445"/>
    <col min="5633" max="5633" width="2" style="445" customWidth="1"/>
    <col min="5634" max="5634" width="78" style="445" customWidth="1"/>
    <col min="5635" max="5638" width="102.75" style="445" customWidth="1"/>
    <col min="5639" max="5888" width="11" style="445"/>
    <col min="5889" max="5889" width="2" style="445" customWidth="1"/>
    <col min="5890" max="5890" width="78" style="445" customWidth="1"/>
    <col min="5891" max="5894" width="102.75" style="445" customWidth="1"/>
    <col min="5895" max="6144" width="11" style="445"/>
    <col min="6145" max="6145" width="2" style="445" customWidth="1"/>
    <col min="6146" max="6146" width="78" style="445" customWidth="1"/>
    <col min="6147" max="6150" width="102.75" style="445" customWidth="1"/>
    <col min="6151" max="6400" width="11" style="445"/>
    <col min="6401" max="6401" width="2" style="445" customWidth="1"/>
    <col min="6402" max="6402" width="78" style="445" customWidth="1"/>
    <col min="6403" max="6406" width="102.75" style="445" customWidth="1"/>
    <col min="6407" max="6656" width="11" style="445"/>
    <col min="6657" max="6657" width="2" style="445" customWidth="1"/>
    <col min="6658" max="6658" width="78" style="445" customWidth="1"/>
    <col min="6659" max="6662" width="102.75" style="445" customWidth="1"/>
    <col min="6663" max="6912" width="11" style="445"/>
    <col min="6913" max="6913" width="2" style="445" customWidth="1"/>
    <col min="6914" max="6914" width="78" style="445" customWidth="1"/>
    <col min="6915" max="6918" width="102.75" style="445" customWidth="1"/>
    <col min="6919" max="7168" width="11" style="445"/>
    <col min="7169" max="7169" width="2" style="445" customWidth="1"/>
    <col min="7170" max="7170" width="78" style="445" customWidth="1"/>
    <col min="7171" max="7174" width="102.75" style="445" customWidth="1"/>
    <col min="7175" max="7424" width="11" style="445"/>
    <col min="7425" max="7425" width="2" style="445" customWidth="1"/>
    <col min="7426" max="7426" width="78" style="445" customWidth="1"/>
    <col min="7427" max="7430" width="102.75" style="445" customWidth="1"/>
    <col min="7431" max="7680" width="11" style="445"/>
    <col min="7681" max="7681" width="2" style="445" customWidth="1"/>
    <col min="7682" max="7682" width="78" style="445" customWidth="1"/>
    <col min="7683" max="7686" width="102.75" style="445" customWidth="1"/>
    <col min="7687" max="7936" width="11" style="445"/>
    <col min="7937" max="7937" width="2" style="445" customWidth="1"/>
    <col min="7938" max="7938" width="78" style="445" customWidth="1"/>
    <col min="7939" max="7942" width="102.75" style="445" customWidth="1"/>
    <col min="7943" max="8192" width="11" style="445"/>
    <col min="8193" max="8193" width="2" style="445" customWidth="1"/>
    <col min="8194" max="8194" width="78" style="445" customWidth="1"/>
    <col min="8195" max="8198" width="102.75" style="445" customWidth="1"/>
    <col min="8199" max="8448" width="11" style="445"/>
    <col min="8449" max="8449" width="2" style="445" customWidth="1"/>
    <col min="8450" max="8450" width="78" style="445" customWidth="1"/>
    <col min="8451" max="8454" width="102.75" style="445" customWidth="1"/>
    <col min="8455" max="8704" width="11" style="445"/>
    <col min="8705" max="8705" width="2" style="445" customWidth="1"/>
    <col min="8706" max="8706" width="78" style="445" customWidth="1"/>
    <col min="8707" max="8710" width="102.75" style="445" customWidth="1"/>
    <col min="8711" max="8960" width="11" style="445"/>
    <col min="8961" max="8961" width="2" style="445" customWidth="1"/>
    <col min="8962" max="8962" width="78" style="445" customWidth="1"/>
    <col min="8963" max="8966" width="102.75" style="445" customWidth="1"/>
    <col min="8967" max="9216" width="11" style="445"/>
    <col min="9217" max="9217" width="2" style="445" customWidth="1"/>
    <col min="9218" max="9218" width="78" style="445" customWidth="1"/>
    <col min="9219" max="9222" width="102.75" style="445" customWidth="1"/>
    <col min="9223" max="9472" width="11" style="445"/>
    <col min="9473" max="9473" width="2" style="445" customWidth="1"/>
    <col min="9474" max="9474" width="78" style="445" customWidth="1"/>
    <col min="9475" max="9478" width="102.75" style="445" customWidth="1"/>
    <col min="9479" max="9728" width="11" style="445"/>
    <col min="9729" max="9729" width="2" style="445" customWidth="1"/>
    <col min="9730" max="9730" width="78" style="445" customWidth="1"/>
    <col min="9731" max="9734" width="102.75" style="445" customWidth="1"/>
    <col min="9735" max="9984" width="11" style="445"/>
    <col min="9985" max="9985" width="2" style="445" customWidth="1"/>
    <col min="9986" max="9986" width="78" style="445" customWidth="1"/>
    <col min="9987" max="9990" width="102.75" style="445" customWidth="1"/>
    <col min="9991" max="10240" width="11" style="445"/>
    <col min="10241" max="10241" width="2" style="445" customWidth="1"/>
    <col min="10242" max="10242" width="78" style="445" customWidth="1"/>
    <col min="10243" max="10246" width="102.75" style="445" customWidth="1"/>
    <col min="10247" max="10496" width="11" style="445"/>
    <col min="10497" max="10497" width="2" style="445" customWidth="1"/>
    <col min="10498" max="10498" width="78" style="445" customWidth="1"/>
    <col min="10499" max="10502" width="102.75" style="445" customWidth="1"/>
    <col min="10503" max="10752" width="11" style="445"/>
    <col min="10753" max="10753" width="2" style="445" customWidth="1"/>
    <col min="10754" max="10754" width="78" style="445" customWidth="1"/>
    <col min="10755" max="10758" width="102.75" style="445" customWidth="1"/>
    <col min="10759" max="11008" width="11" style="445"/>
    <col min="11009" max="11009" width="2" style="445" customWidth="1"/>
    <col min="11010" max="11010" width="78" style="445" customWidth="1"/>
    <col min="11011" max="11014" width="102.75" style="445" customWidth="1"/>
    <col min="11015" max="11264" width="11" style="445"/>
    <col min="11265" max="11265" width="2" style="445" customWidth="1"/>
    <col min="11266" max="11266" width="78" style="445" customWidth="1"/>
    <col min="11267" max="11270" width="102.75" style="445" customWidth="1"/>
    <col min="11271" max="11520" width="11" style="445"/>
    <col min="11521" max="11521" width="2" style="445" customWidth="1"/>
    <col min="11522" max="11522" width="78" style="445" customWidth="1"/>
    <col min="11523" max="11526" width="102.75" style="445" customWidth="1"/>
    <col min="11527" max="11776" width="11" style="445"/>
    <col min="11777" max="11777" width="2" style="445" customWidth="1"/>
    <col min="11778" max="11778" width="78" style="445" customWidth="1"/>
    <col min="11779" max="11782" width="102.75" style="445" customWidth="1"/>
    <col min="11783" max="12032" width="11" style="445"/>
    <col min="12033" max="12033" width="2" style="445" customWidth="1"/>
    <col min="12034" max="12034" width="78" style="445" customWidth="1"/>
    <col min="12035" max="12038" width="102.75" style="445" customWidth="1"/>
    <col min="12039" max="12288" width="11" style="445"/>
    <col min="12289" max="12289" width="2" style="445" customWidth="1"/>
    <col min="12290" max="12290" width="78" style="445" customWidth="1"/>
    <col min="12291" max="12294" width="102.75" style="445" customWidth="1"/>
    <col min="12295" max="12544" width="11" style="445"/>
    <col min="12545" max="12545" width="2" style="445" customWidth="1"/>
    <col min="12546" max="12546" width="78" style="445" customWidth="1"/>
    <col min="12547" max="12550" width="102.75" style="445" customWidth="1"/>
    <col min="12551" max="12800" width="11" style="445"/>
    <col min="12801" max="12801" width="2" style="445" customWidth="1"/>
    <col min="12802" max="12802" width="78" style="445" customWidth="1"/>
    <col min="12803" max="12806" width="102.75" style="445" customWidth="1"/>
    <col min="12807" max="13056" width="11" style="445"/>
    <col min="13057" max="13057" width="2" style="445" customWidth="1"/>
    <col min="13058" max="13058" width="78" style="445" customWidth="1"/>
    <col min="13059" max="13062" width="102.75" style="445" customWidth="1"/>
    <col min="13063" max="13312" width="11" style="445"/>
    <col min="13313" max="13313" width="2" style="445" customWidth="1"/>
    <col min="13314" max="13314" width="78" style="445" customWidth="1"/>
    <col min="13315" max="13318" width="102.75" style="445" customWidth="1"/>
    <col min="13319" max="13568" width="11" style="445"/>
    <col min="13569" max="13569" width="2" style="445" customWidth="1"/>
    <col min="13570" max="13570" width="78" style="445" customWidth="1"/>
    <col min="13571" max="13574" width="102.75" style="445" customWidth="1"/>
    <col min="13575" max="13824" width="11" style="445"/>
    <col min="13825" max="13825" width="2" style="445" customWidth="1"/>
    <col min="13826" max="13826" width="78" style="445" customWidth="1"/>
    <col min="13827" max="13830" width="102.75" style="445" customWidth="1"/>
    <col min="13831" max="14080" width="11" style="445"/>
    <col min="14081" max="14081" width="2" style="445" customWidth="1"/>
    <col min="14082" max="14082" width="78" style="445" customWidth="1"/>
    <col min="14083" max="14086" width="102.75" style="445" customWidth="1"/>
    <col min="14087" max="14336" width="11" style="445"/>
    <col min="14337" max="14337" width="2" style="445" customWidth="1"/>
    <col min="14338" max="14338" width="78" style="445" customWidth="1"/>
    <col min="14339" max="14342" width="102.75" style="445" customWidth="1"/>
    <col min="14343" max="14592" width="11" style="445"/>
    <col min="14593" max="14593" width="2" style="445" customWidth="1"/>
    <col min="14594" max="14594" width="78" style="445" customWidth="1"/>
    <col min="14595" max="14598" width="102.75" style="445" customWidth="1"/>
    <col min="14599" max="14848" width="11" style="445"/>
    <col min="14849" max="14849" width="2" style="445" customWidth="1"/>
    <col min="14850" max="14850" width="78" style="445" customWidth="1"/>
    <col min="14851" max="14854" width="102.75" style="445" customWidth="1"/>
    <col min="14855" max="15104" width="11" style="445"/>
    <col min="15105" max="15105" width="2" style="445" customWidth="1"/>
    <col min="15106" max="15106" width="78" style="445" customWidth="1"/>
    <col min="15107" max="15110" width="102.75" style="445" customWidth="1"/>
    <col min="15111" max="15360" width="11" style="445"/>
    <col min="15361" max="15361" width="2" style="445" customWidth="1"/>
    <col min="15362" max="15362" width="78" style="445" customWidth="1"/>
    <col min="15363" max="15366" width="102.75" style="445" customWidth="1"/>
    <col min="15367" max="15616" width="11" style="445"/>
    <col min="15617" max="15617" width="2" style="445" customWidth="1"/>
    <col min="15618" max="15618" width="78" style="445" customWidth="1"/>
    <col min="15619" max="15622" width="102.75" style="445" customWidth="1"/>
    <col min="15623" max="15872" width="11" style="445"/>
    <col min="15873" max="15873" width="2" style="445" customWidth="1"/>
    <col min="15874" max="15874" width="78" style="445" customWidth="1"/>
    <col min="15875" max="15878" width="102.75" style="445" customWidth="1"/>
    <col min="15879" max="16128" width="11" style="445"/>
    <col min="16129" max="16129" width="2" style="445" customWidth="1"/>
    <col min="16130" max="16130" width="78" style="445" customWidth="1"/>
    <col min="16131" max="16134" width="102.75" style="445" customWidth="1"/>
    <col min="16135" max="16384" width="11" style="445"/>
  </cols>
  <sheetData>
    <row r="1" spans="1:2" s="442" customFormat="1" ht="36.75" customHeight="1" x14ac:dyDescent="0.2">
      <c r="A1" s="440"/>
      <c r="B1" s="441" t="s">
        <v>6</v>
      </c>
    </row>
    <row r="2" spans="1:2" s="443" customFormat="1" ht="19.5" customHeight="1" x14ac:dyDescent="0.2">
      <c r="B2" s="444" t="s">
        <v>402</v>
      </c>
    </row>
    <row r="3" spans="1:2" ht="15" x14ac:dyDescent="0.25">
      <c r="B3" s="446" t="s">
        <v>403</v>
      </c>
    </row>
    <row r="5" spans="1:2" ht="29.25" customHeight="1" x14ac:dyDescent="0.2">
      <c r="B5" s="447" t="s">
        <v>404</v>
      </c>
    </row>
    <row r="6" spans="1:2" ht="9.9499999999999993" customHeight="1" x14ac:dyDescent="0.2">
      <c r="B6" s="447"/>
    </row>
    <row r="7" spans="1:2" ht="73.5" customHeight="1" x14ac:dyDescent="0.2">
      <c r="B7" s="447" t="s">
        <v>405</v>
      </c>
    </row>
    <row r="8" spans="1:2" ht="9.9499999999999993" customHeight="1" x14ac:dyDescent="0.2">
      <c r="B8" s="447"/>
    </row>
    <row r="9" spans="1:2" ht="50.25" customHeight="1" x14ac:dyDescent="0.2">
      <c r="B9" s="447" t="s">
        <v>406</v>
      </c>
    </row>
    <row r="10" spans="1:2" ht="9.9499999999999993" customHeight="1" x14ac:dyDescent="0.2">
      <c r="B10" s="447"/>
    </row>
    <row r="11" spans="1:2" ht="79.5" customHeight="1" x14ac:dyDescent="0.2">
      <c r="B11" s="447" t="s">
        <v>407</v>
      </c>
    </row>
    <row r="12" spans="1:2" ht="9.9499999999999993" customHeight="1" x14ac:dyDescent="0.2">
      <c r="B12" s="447"/>
    </row>
    <row r="13" spans="1:2" ht="48.75" customHeight="1" x14ac:dyDescent="0.2">
      <c r="B13" s="447" t="s">
        <v>408</v>
      </c>
    </row>
    <row r="14" spans="1:2" ht="9.9499999999999993" customHeight="1" x14ac:dyDescent="0.2">
      <c r="B14" s="447"/>
    </row>
    <row r="15" spans="1:2" ht="33" customHeight="1" x14ac:dyDescent="0.2">
      <c r="B15" s="447" t="s">
        <v>409</v>
      </c>
    </row>
    <row r="16" spans="1:2" ht="9.9499999999999993" customHeight="1" x14ac:dyDescent="0.2">
      <c r="B16" s="447"/>
    </row>
    <row r="17" spans="2:2" ht="105" customHeight="1" x14ac:dyDescent="0.2">
      <c r="B17" s="447" t="s">
        <v>410</v>
      </c>
    </row>
    <row r="18" spans="2:2" ht="9.9499999999999993" customHeight="1" x14ac:dyDescent="0.2">
      <c r="B18" s="447"/>
    </row>
    <row r="19" spans="2:2" ht="13.5" customHeight="1" x14ac:dyDescent="0.2">
      <c r="B19" s="448" t="s">
        <v>411</v>
      </c>
    </row>
    <row r="20" spans="2:2" ht="40.5" customHeight="1" x14ac:dyDescent="0.2">
      <c r="B20" s="449"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2" customWidth="1"/>
    <col min="2" max="2" width="78" style="452" customWidth="1"/>
    <col min="3" max="6" width="11" style="452"/>
    <col min="7" max="7" width="4.125" style="452" customWidth="1"/>
    <col min="8" max="256" width="11" style="452"/>
    <col min="257" max="257" width="1.875" style="452" customWidth="1"/>
    <col min="258" max="258" width="78" style="452" customWidth="1"/>
    <col min="259" max="262" width="11" style="452"/>
    <col min="263" max="263" width="4.125" style="452" customWidth="1"/>
    <col min="264" max="512" width="11" style="452"/>
    <col min="513" max="513" width="1.875" style="452" customWidth="1"/>
    <col min="514" max="514" width="78" style="452" customWidth="1"/>
    <col min="515" max="518" width="11" style="452"/>
    <col min="519" max="519" width="4.125" style="452" customWidth="1"/>
    <col min="520" max="768" width="11" style="452"/>
    <col min="769" max="769" width="1.875" style="452" customWidth="1"/>
    <col min="770" max="770" width="78" style="452" customWidth="1"/>
    <col min="771" max="774" width="11" style="452"/>
    <col min="775" max="775" width="4.125" style="452" customWidth="1"/>
    <col min="776" max="1024" width="11" style="452"/>
    <col min="1025" max="1025" width="1.875" style="452" customWidth="1"/>
    <col min="1026" max="1026" width="78" style="452" customWidth="1"/>
    <col min="1027" max="1030" width="11" style="452"/>
    <col min="1031" max="1031" width="4.125" style="452" customWidth="1"/>
    <col min="1032" max="1280" width="11" style="452"/>
    <col min="1281" max="1281" width="1.875" style="452" customWidth="1"/>
    <col min="1282" max="1282" width="78" style="452" customWidth="1"/>
    <col min="1283" max="1286" width="11" style="452"/>
    <col min="1287" max="1287" width="4.125" style="452" customWidth="1"/>
    <col min="1288" max="1536" width="11" style="452"/>
    <col min="1537" max="1537" width="1.875" style="452" customWidth="1"/>
    <col min="1538" max="1538" width="78" style="452" customWidth="1"/>
    <col min="1539" max="1542" width="11" style="452"/>
    <col min="1543" max="1543" width="4.125" style="452" customWidth="1"/>
    <col min="1544" max="1792" width="11" style="452"/>
    <col min="1793" max="1793" width="1.875" style="452" customWidth="1"/>
    <col min="1794" max="1794" width="78" style="452" customWidth="1"/>
    <col min="1795" max="1798" width="11" style="452"/>
    <col min="1799" max="1799" width="4.125" style="452" customWidth="1"/>
    <col min="1800" max="2048" width="11" style="452"/>
    <col min="2049" max="2049" width="1.875" style="452" customWidth="1"/>
    <col min="2050" max="2050" width="78" style="452" customWidth="1"/>
    <col min="2051" max="2054" width="11" style="452"/>
    <col min="2055" max="2055" width="4.125" style="452" customWidth="1"/>
    <col min="2056" max="2304" width="11" style="452"/>
    <col min="2305" max="2305" width="1.875" style="452" customWidth="1"/>
    <col min="2306" max="2306" width="78" style="452" customWidth="1"/>
    <col min="2307" max="2310" width="11" style="452"/>
    <col min="2311" max="2311" width="4.125" style="452" customWidth="1"/>
    <col min="2312" max="2560" width="11" style="452"/>
    <col min="2561" max="2561" width="1.875" style="452" customWidth="1"/>
    <col min="2562" max="2562" width="78" style="452" customWidth="1"/>
    <col min="2563" max="2566" width="11" style="452"/>
    <col min="2567" max="2567" width="4.125" style="452" customWidth="1"/>
    <col min="2568" max="2816" width="11" style="452"/>
    <col min="2817" max="2817" width="1.875" style="452" customWidth="1"/>
    <col min="2818" max="2818" width="78" style="452" customWidth="1"/>
    <col min="2819" max="2822" width="11" style="452"/>
    <col min="2823" max="2823" width="4.125" style="452" customWidth="1"/>
    <col min="2824" max="3072" width="11" style="452"/>
    <col min="3073" max="3073" width="1.875" style="452" customWidth="1"/>
    <col min="3074" max="3074" width="78" style="452" customWidth="1"/>
    <col min="3075" max="3078" width="11" style="452"/>
    <col min="3079" max="3079" width="4.125" style="452" customWidth="1"/>
    <col min="3080" max="3328" width="11" style="452"/>
    <col min="3329" max="3329" width="1.875" style="452" customWidth="1"/>
    <col min="3330" max="3330" width="78" style="452" customWidth="1"/>
    <col min="3331" max="3334" width="11" style="452"/>
    <col min="3335" max="3335" width="4.125" style="452" customWidth="1"/>
    <col min="3336" max="3584" width="11" style="452"/>
    <col min="3585" max="3585" width="1.875" style="452" customWidth="1"/>
    <col min="3586" max="3586" width="78" style="452" customWidth="1"/>
    <col min="3587" max="3590" width="11" style="452"/>
    <col min="3591" max="3591" width="4.125" style="452" customWidth="1"/>
    <col min="3592" max="3840" width="11" style="452"/>
    <col min="3841" max="3841" width="1.875" style="452" customWidth="1"/>
    <col min="3842" max="3842" width="78" style="452" customWidth="1"/>
    <col min="3843" max="3846" width="11" style="452"/>
    <col min="3847" max="3847" width="4.125" style="452" customWidth="1"/>
    <col min="3848" max="4096" width="11" style="452"/>
    <col min="4097" max="4097" width="1.875" style="452" customWidth="1"/>
    <col min="4098" max="4098" width="78" style="452" customWidth="1"/>
    <col min="4099" max="4102" width="11" style="452"/>
    <col min="4103" max="4103" width="4.125" style="452" customWidth="1"/>
    <col min="4104" max="4352" width="11" style="452"/>
    <col min="4353" max="4353" width="1.875" style="452" customWidth="1"/>
    <col min="4354" max="4354" width="78" style="452" customWidth="1"/>
    <col min="4355" max="4358" width="11" style="452"/>
    <col min="4359" max="4359" width="4.125" style="452" customWidth="1"/>
    <col min="4360" max="4608" width="11" style="452"/>
    <col min="4609" max="4609" width="1.875" style="452" customWidth="1"/>
    <col min="4610" max="4610" width="78" style="452" customWidth="1"/>
    <col min="4611" max="4614" width="11" style="452"/>
    <col min="4615" max="4615" width="4.125" style="452" customWidth="1"/>
    <col min="4616" max="4864" width="11" style="452"/>
    <col min="4865" max="4865" width="1.875" style="452" customWidth="1"/>
    <col min="4866" max="4866" width="78" style="452" customWidth="1"/>
    <col min="4867" max="4870" width="11" style="452"/>
    <col min="4871" max="4871" width="4.125" style="452" customWidth="1"/>
    <col min="4872" max="5120" width="11" style="452"/>
    <col min="5121" max="5121" width="1.875" style="452" customWidth="1"/>
    <col min="5122" max="5122" width="78" style="452" customWidth="1"/>
    <col min="5123" max="5126" width="11" style="452"/>
    <col min="5127" max="5127" width="4.125" style="452" customWidth="1"/>
    <col min="5128" max="5376" width="11" style="452"/>
    <col min="5377" max="5377" width="1.875" style="452" customWidth="1"/>
    <col min="5378" max="5378" width="78" style="452" customWidth="1"/>
    <col min="5379" max="5382" width="11" style="452"/>
    <col min="5383" max="5383" width="4.125" style="452" customWidth="1"/>
    <col min="5384" max="5632" width="11" style="452"/>
    <col min="5633" max="5633" width="1.875" style="452" customWidth="1"/>
    <col min="5634" max="5634" width="78" style="452" customWidth="1"/>
    <col min="5635" max="5638" width="11" style="452"/>
    <col min="5639" max="5639" width="4.125" style="452" customWidth="1"/>
    <col min="5640" max="5888" width="11" style="452"/>
    <col min="5889" max="5889" width="1.875" style="452" customWidth="1"/>
    <col min="5890" max="5890" width="78" style="452" customWidth="1"/>
    <col min="5891" max="5894" width="11" style="452"/>
    <col min="5895" max="5895" width="4.125" style="452" customWidth="1"/>
    <col min="5896" max="6144" width="11" style="452"/>
    <col min="6145" max="6145" width="1.875" style="452" customWidth="1"/>
    <col min="6146" max="6146" width="78" style="452" customWidth="1"/>
    <col min="6147" max="6150" width="11" style="452"/>
    <col min="6151" max="6151" width="4.125" style="452" customWidth="1"/>
    <col min="6152" max="6400" width="11" style="452"/>
    <col min="6401" max="6401" width="1.875" style="452" customWidth="1"/>
    <col min="6402" max="6402" width="78" style="452" customWidth="1"/>
    <col min="6403" max="6406" width="11" style="452"/>
    <col min="6407" max="6407" width="4.125" style="452" customWidth="1"/>
    <col min="6408" max="6656" width="11" style="452"/>
    <col min="6657" max="6657" width="1.875" style="452" customWidth="1"/>
    <col min="6658" max="6658" width="78" style="452" customWidth="1"/>
    <col min="6659" max="6662" width="11" style="452"/>
    <col min="6663" max="6663" width="4.125" style="452" customWidth="1"/>
    <col min="6664" max="6912" width="11" style="452"/>
    <col min="6913" max="6913" width="1.875" style="452" customWidth="1"/>
    <col min="6914" max="6914" width="78" style="452" customWidth="1"/>
    <col min="6915" max="6918" width="11" style="452"/>
    <col min="6919" max="6919" width="4.125" style="452" customWidth="1"/>
    <col min="6920" max="7168" width="11" style="452"/>
    <col min="7169" max="7169" width="1.875" style="452" customWidth="1"/>
    <col min="7170" max="7170" width="78" style="452" customWidth="1"/>
    <col min="7171" max="7174" width="11" style="452"/>
    <col min="7175" max="7175" width="4.125" style="452" customWidth="1"/>
    <col min="7176" max="7424" width="11" style="452"/>
    <col min="7425" max="7425" width="1.875" style="452" customWidth="1"/>
    <col min="7426" max="7426" width="78" style="452" customWidth="1"/>
    <col min="7427" max="7430" width="11" style="452"/>
    <col min="7431" max="7431" width="4.125" style="452" customWidth="1"/>
    <col min="7432" max="7680" width="11" style="452"/>
    <col min="7681" max="7681" width="1.875" style="452" customWidth="1"/>
    <col min="7682" max="7682" width="78" style="452" customWidth="1"/>
    <col min="7683" max="7686" width="11" style="452"/>
    <col min="7687" max="7687" width="4.125" style="452" customWidth="1"/>
    <col min="7688" max="7936" width="11" style="452"/>
    <col min="7937" max="7937" width="1.875" style="452" customWidth="1"/>
    <col min="7938" max="7938" width="78" style="452" customWidth="1"/>
    <col min="7939" max="7942" width="11" style="452"/>
    <col min="7943" max="7943" width="4.125" style="452" customWidth="1"/>
    <col min="7944" max="8192" width="11" style="452"/>
    <col min="8193" max="8193" width="1.875" style="452" customWidth="1"/>
    <col min="8194" max="8194" width="78" style="452" customWidth="1"/>
    <col min="8195" max="8198" width="11" style="452"/>
    <col min="8199" max="8199" width="4.125" style="452" customWidth="1"/>
    <col min="8200" max="8448" width="11" style="452"/>
    <col min="8449" max="8449" width="1.875" style="452" customWidth="1"/>
    <col min="8450" max="8450" width="78" style="452" customWidth="1"/>
    <col min="8451" max="8454" width="11" style="452"/>
    <col min="8455" max="8455" width="4.125" style="452" customWidth="1"/>
    <col min="8456" max="8704" width="11" style="452"/>
    <col min="8705" max="8705" width="1.875" style="452" customWidth="1"/>
    <col min="8706" max="8706" width="78" style="452" customWidth="1"/>
    <col min="8707" max="8710" width="11" style="452"/>
    <col min="8711" max="8711" width="4.125" style="452" customWidth="1"/>
    <col min="8712" max="8960" width="11" style="452"/>
    <col min="8961" max="8961" width="1.875" style="452" customWidth="1"/>
    <col min="8962" max="8962" width="78" style="452" customWidth="1"/>
    <col min="8963" max="8966" width="11" style="452"/>
    <col min="8967" max="8967" width="4.125" style="452" customWidth="1"/>
    <col min="8968" max="9216" width="11" style="452"/>
    <col min="9217" max="9217" width="1.875" style="452" customWidth="1"/>
    <col min="9218" max="9218" width="78" style="452" customWidth="1"/>
    <col min="9219" max="9222" width="11" style="452"/>
    <col min="9223" max="9223" width="4.125" style="452" customWidth="1"/>
    <col min="9224" max="9472" width="11" style="452"/>
    <col min="9473" max="9473" width="1.875" style="452" customWidth="1"/>
    <col min="9474" max="9474" width="78" style="452" customWidth="1"/>
    <col min="9475" max="9478" width="11" style="452"/>
    <col min="9479" max="9479" width="4.125" style="452" customWidth="1"/>
    <col min="9480" max="9728" width="11" style="452"/>
    <col min="9729" max="9729" width="1.875" style="452" customWidth="1"/>
    <col min="9730" max="9730" width="78" style="452" customWidth="1"/>
    <col min="9731" max="9734" width="11" style="452"/>
    <col min="9735" max="9735" width="4.125" style="452" customWidth="1"/>
    <col min="9736" max="9984" width="11" style="452"/>
    <col min="9985" max="9985" width="1.875" style="452" customWidth="1"/>
    <col min="9986" max="9986" width="78" style="452" customWidth="1"/>
    <col min="9987" max="9990" width="11" style="452"/>
    <col min="9991" max="9991" width="4.125" style="452" customWidth="1"/>
    <col min="9992" max="10240" width="11" style="452"/>
    <col min="10241" max="10241" width="1.875" style="452" customWidth="1"/>
    <col min="10242" max="10242" width="78" style="452" customWidth="1"/>
    <col min="10243" max="10246" width="11" style="452"/>
    <col min="10247" max="10247" width="4.125" style="452" customWidth="1"/>
    <col min="10248" max="10496" width="11" style="452"/>
    <col min="10497" max="10497" width="1.875" style="452" customWidth="1"/>
    <col min="10498" max="10498" width="78" style="452" customWidth="1"/>
    <col min="10499" max="10502" width="11" style="452"/>
    <col min="10503" max="10503" width="4.125" style="452" customWidth="1"/>
    <col min="10504" max="10752" width="11" style="452"/>
    <col min="10753" max="10753" width="1.875" style="452" customWidth="1"/>
    <col min="10754" max="10754" width="78" style="452" customWidth="1"/>
    <col min="10755" max="10758" width="11" style="452"/>
    <col min="10759" max="10759" width="4.125" style="452" customWidth="1"/>
    <col min="10760" max="11008" width="11" style="452"/>
    <col min="11009" max="11009" width="1.875" style="452" customWidth="1"/>
    <col min="11010" max="11010" width="78" style="452" customWidth="1"/>
    <col min="11011" max="11014" width="11" style="452"/>
    <col min="11015" max="11015" width="4.125" style="452" customWidth="1"/>
    <col min="11016" max="11264" width="11" style="452"/>
    <col min="11265" max="11265" width="1.875" style="452" customWidth="1"/>
    <col min="11266" max="11266" width="78" style="452" customWidth="1"/>
    <col min="11267" max="11270" width="11" style="452"/>
    <col min="11271" max="11271" width="4.125" style="452" customWidth="1"/>
    <col min="11272" max="11520" width="11" style="452"/>
    <col min="11521" max="11521" width="1.875" style="452" customWidth="1"/>
    <col min="11522" max="11522" width="78" style="452" customWidth="1"/>
    <col min="11523" max="11526" width="11" style="452"/>
    <col min="11527" max="11527" width="4.125" style="452" customWidth="1"/>
    <col min="11528" max="11776" width="11" style="452"/>
    <col min="11777" max="11777" width="1.875" style="452" customWidth="1"/>
    <col min="11778" max="11778" width="78" style="452" customWidth="1"/>
    <col min="11779" max="11782" width="11" style="452"/>
    <col min="11783" max="11783" width="4.125" style="452" customWidth="1"/>
    <col min="11784" max="12032" width="11" style="452"/>
    <col min="12033" max="12033" width="1.875" style="452" customWidth="1"/>
    <col min="12034" max="12034" width="78" style="452" customWidth="1"/>
    <col min="12035" max="12038" width="11" style="452"/>
    <col min="12039" max="12039" width="4.125" style="452" customWidth="1"/>
    <col min="12040" max="12288" width="11" style="452"/>
    <col min="12289" max="12289" width="1.875" style="452" customWidth="1"/>
    <col min="12290" max="12290" width="78" style="452" customWidth="1"/>
    <col min="12291" max="12294" width="11" style="452"/>
    <col min="12295" max="12295" width="4.125" style="452" customWidth="1"/>
    <col min="12296" max="12544" width="11" style="452"/>
    <col min="12545" max="12545" width="1.875" style="452" customWidth="1"/>
    <col min="12546" max="12546" width="78" style="452" customWidth="1"/>
    <col min="12547" max="12550" width="11" style="452"/>
    <col min="12551" max="12551" width="4.125" style="452" customWidth="1"/>
    <col min="12552" max="12800" width="11" style="452"/>
    <col min="12801" max="12801" width="1.875" style="452" customWidth="1"/>
    <col min="12802" max="12802" width="78" style="452" customWidth="1"/>
    <col min="12803" max="12806" width="11" style="452"/>
    <col min="12807" max="12807" width="4.125" style="452" customWidth="1"/>
    <col min="12808" max="13056" width="11" style="452"/>
    <col min="13057" max="13057" width="1.875" style="452" customWidth="1"/>
    <col min="13058" max="13058" width="78" style="452" customWidth="1"/>
    <col min="13059" max="13062" width="11" style="452"/>
    <col min="13063" max="13063" width="4.125" style="452" customWidth="1"/>
    <col min="13064" max="13312" width="11" style="452"/>
    <col min="13313" max="13313" width="1.875" style="452" customWidth="1"/>
    <col min="13314" max="13314" width="78" style="452" customWidth="1"/>
    <col min="13315" max="13318" width="11" style="452"/>
    <col min="13319" max="13319" width="4.125" style="452" customWidth="1"/>
    <col min="13320" max="13568" width="11" style="452"/>
    <col min="13569" max="13569" width="1.875" style="452" customWidth="1"/>
    <col min="13570" max="13570" width="78" style="452" customWidth="1"/>
    <col min="13571" max="13574" width="11" style="452"/>
    <col min="13575" max="13575" width="4.125" style="452" customWidth="1"/>
    <col min="13576" max="13824" width="11" style="452"/>
    <col min="13825" max="13825" width="1.875" style="452" customWidth="1"/>
    <col min="13826" max="13826" width="78" style="452" customWidth="1"/>
    <col min="13827" max="13830" width="11" style="452"/>
    <col min="13831" max="13831" width="4.125" style="452" customWidth="1"/>
    <col min="13832" max="14080" width="11" style="452"/>
    <col min="14081" max="14081" width="1.875" style="452" customWidth="1"/>
    <col min="14082" max="14082" width="78" style="452" customWidth="1"/>
    <col min="14083" max="14086" width="11" style="452"/>
    <col min="14087" max="14087" width="4.125" style="452" customWidth="1"/>
    <col min="14088" max="14336" width="11" style="452"/>
    <col min="14337" max="14337" width="1.875" style="452" customWidth="1"/>
    <col min="14338" max="14338" width="78" style="452" customWidth="1"/>
    <col min="14339" max="14342" width="11" style="452"/>
    <col min="14343" max="14343" width="4.125" style="452" customWidth="1"/>
    <col min="14344" max="14592" width="11" style="452"/>
    <col min="14593" max="14593" width="1.875" style="452" customWidth="1"/>
    <col min="14594" max="14594" width="78" style="452" customWidth="1"/>
    <col min="14595" max="14598" width="11" style="452"/>
    <col min="14599" max="14599" width="4.125" style="452" customWidth="1"/>
    <col min="14600" max="14848" width="11" style="452"/>
    <col min="14849" max="14849" width="1.875" style="452" customWidth="1"/>
    <col min="14850" max="14850" width="78" style="452" customWidth="1"/>
    <col min="14851" max="14854" width="11" style="452"/>
    <col min="14855" max="14855" width="4.125" style="452" customWidth="1"/>
    <col min="14856" max="15104" width="11" style="452"/>
    <col min="15105" max="15105" width="1.875" style="452" customWidth="1"/>
    <col min="15106" max="15106" width="78" style="452" customWidth="1"/>
    <col min="15107" max="15110" width="11" style="452"/>
    <col min="15111" max="15111" width="4.125" style="452" customWidth="1"/>
    <col min="15112" max="15360" width="11" style="452"/>
    <col min="15361" max="15361" width="1.875" style="452" customWidth="1"/>
    <col min="15362" max="15362" width="78" style="452" customWidth="1"/>
    <col min="15363" max="15366" width="11" style="452"/>
    <col min="15367" max="15367" width="4.125" style="452" customWidth="1"/>
    <col min="15368" max="15616" width="11" style="452"/>
    <col min="15617" max="15617" width="1.875" style="452" customWidth="1"/>
    <col min="15618" max="15618" width="78" style="452" customWidth="1"/>
    <col min="15619" max="15622" width="11" style="452"/>
    <col min="15623" max="15623" width="4.125" style="452" customWidth="1"/>
    <col min="15624" max="15872" width="11" style="452"/>
    <col min="15873" max="15873" width="1.875" style="452" customWidth="1"/>
    <col min="15874" max="15874" width="78" style="452" customWidth="1"/>
    <col min="15875" max="15878" width="11" style="452"/>
    <col min="15879" max="15879" width="4.125" style="452" customWidth="1"/>
    <col min="15880" max="16128" width="11" style="452"/>
    <col min="16129" max="16129" width="1.875" style="452" customWidth="1"/>
    <col min="16130" max="16130" width="78" style="452" customWidth="1"/>
    <col min="16131" max="16134" width="11" style="452"/>
    <col min="16135" max="16135" width="4.125" style="452" customWidth="1"/>
    <col min="16136" max="16384" width="11" style="452"/>
  </cols>
  <sheetData>
    <row r="1" spans="1:2" ht="39.75" customHeight="1" x14ac:dyDescent="0.2">
      <c r="A1" s="450"/>
      <c r="B1" s="451" t="s">
        <v>6</v>
      </c>
    </row>
    <row r="2" spans="1:2" ht="25.5" customHeight="1" x14ac:dyDescent="0.2">
      <c r="B2" s="453" t="s">
        <v>402</v>
      </c>
    </row>
    <row r="3" spans="1:2" ht="24.95" customHeight="1" x14ac:dyDescent="0.2">
      <c r="A3" s="454"/>
      <c r="B3" s="455" t="s">
        <v>413</v>
      </c>
    </row>
    <row r="4" spans="1:2" s="445" customFormat="1" ht="12" x14ac:dyDescent="0.2"/>
    <row r="5" spans="1:2" s="445" customFormat="1" ht="139.5" customHeight="1" x14ac:dyDescent="0.2">
      <c r="B5" s="447" t="s">
        <v>414</v>
      </c>
    </row>
    <row r="6" spans="1:2" s="445" customFormat="1" ht="9.9499999999999993" customHeight="1" x14ac:dyDescent="0.2">
      <c r="B6" s="447"/>
    </row>
    <row r="7" spans="1:2" s="445" customFormat="1" ht="222.75" customHeight="1" x14ac:dyDescent="0.2">
      <c r="B7" s="447" t="s">
        <v>415</v>
      </c>
    </row>
    <row r="8" spans="1:2" s="445" customFormat="1" ht="9.9499999999999993" customHeight="1" x14ac:dyDescent="0.2">
      <c r="B8" s="447"/>
    </row>
    <row r="9" spans="1:2" s="445" customFormat="1" ht="61.5" customHeight="1" x14ac:dyDescent="0.2">
      <c r="B9" s="456" t="s">
        <v>416</v>
      </c>
    </row>
    <row r="10" spans="1:2" s="445" customFormat="1" ht="9.9499999999999993" customHeight="1" x14ac:dyDescent="0.2">
      <c r="B10" s="447"/>
    </row>
    <row r="11" spans="1:2" s="445" customFormat="1" ht="152.25" customHeight="1" x14ac:dyDescent="0.2">
      <c r="B11" s="447" t="s">
        <v>417</v>
      </c>
    </row>
    <row r="12" spans="1:2" s="445" customFormat="1" ht="9.9499999999999993" customHeight="1" x14ac:dyDescent="0.2">
      <c r="B12" s="447"/>
    </row>
    <row r="13" spans="1:2" s="445" customFormat="1" ht="96" customHeight="1" x14ac:dyDescent="0.2">
      <c r="B13" s="447" t="s">
        <v>418</v>
      </c>
    </row>
    <row r="14" spans="1:2" s="445" customFormat="1" ht="9.9499999999999993" customHeight="1" x14ac:dyDescent="0.2">
      <c r="B14" s="447"/>
    </row>
    <row r="15" spans="1:2" s="445" customFormat="1" ht="176.25" customHeight="1" x14ac:dyDescent="0.2">
      <c r="B15" s="456" t="s">
        <v>419</v>
      </c>
    </row>
    <row r="16" spans="1:2" s="445" customFormat="1" ht="9.9499999999999993" customHeight="1" x14ac:dyDescent="0.2">
      <c r="B16" s="447"/>
    </row>
    <row r="17" spans="1:6" s="445" customFormat="1" ht="26.25" customHeight="1" x14ac:dyDescent="0.2">
      <c r="B17" s="448" t="s">
        <v>420</v>
      </c>
    </row>
    <row r="18" spans="1:6" s="445" customFormat="1" ht="37.5" customHeight="1" x14ac:dyDescent="0.2">
      <c r="B18" s="449" t="s">
        <v>421</v>
      </c>
    </row>
    <row r="19" spans="1:6" s="445" customFormat="1" ht="12" x14ac:dyDescent="0.2"/>
    <row r="20" spans="1:6" s="445" customFormat="1" ht="12" x14ac:dyDescent="0.2"/>
    <row r="21" spans="1:6" s="445" customFormat="1" ht="12" x14ac:dyDescent="0.2"/>
    <row r="22" spans="1:6" x14ac:dyDescent="0.2">
      <c r="A22" s="454"/>
      <c r="B22" s="454"/>
      <c r="C22" s="454"/>
      <c r="D22" s="454"/>
      <c r="E22" s="454"/>
      <c r="F22" s="454"/>
    </row>
    <row r="23" spans="1:6" x14ac:dyDescent="0.2">
      <c r="A23" s="454"/>
      <c r="B23" s="454"/>
      <c r="C23" s="454"/>
      <c r="D23" s="454"/>
      <c r="E23" s="454"/>
      <c r="F23" s="454"/>
    </row>
    <row r="24" spans="1:6" x14ac:dyDescent="0.2">
      <c r="A24" s="457"/>
      <c r="B24" s="454"/>
      <c r="C24" s="454"/>
      <c r="D24" s="454"/>
      <c r="E24" s="454"/>
      <c r="F24" s="454"/>
    </row>
    <row r="25" spans="1:6" x14ac:dyDescent="0.2">
      <c r="A25" s="458"/>
      <c r="B25" s="454"/>
      <c r="C25" s="454"/>
      <c r="D25" s="454"/>
      <c r="E25" s="454"/>
      <c r="F25" s="454"/>
    </row>
    <row r="26" spans="1:6" x14ac:dyDescent="0.2">
      <c r="A26" s="454"/>
      <c r="B26" s="454"/>
      <c r="C26" s="454"/>
      <c r="D26" s="454"/>
      <c r="E26" s="454"/>
      <c r="F26" s="454"/>
    </row>
    <row r="27" spans="1:6" x14ac:dyDescent="0.2">
      <c r="A27" s="454"/>
      <c r="B27" s="454"/>
      <c r="C27" s="454"/>
      <c r="D27" s="454"/>
      <c r="E27" s="454"/>
      <c r="F27" s="454"/>
    </row>
    <row r="28" spans="1:6" x14ac:dyDescent="0.2">
      <c r="A28" s="454"/>
      <c r="B28" s="454"/>
      <c r="C28" s="454"/>
      <c r="D28" s="454"/>
      <c r="E28" s="454"/>
      <c r="F28" s="454"/>
    </row>
    <row r="29" spans="1:6" x14ac:dyDescent="0.2">
      <c r="A29" s="454"/>
      <c r="B29" s="454"/>
      <c r="C29" s="454"/>
      <c r="D29" s="454"/>
      <c r="E29" s="454"/>
      <c r="F29" s="454"/>
    </row>
    <row r="30" spans="1:6" x14ac:dyDescent="0.2">
      <c r="A30" s="454"/>
      <c r="B30" s="454"/>
      <c r="C30" s="454"/>
      <c r="D30" s="454"/>
      <c r="E30" s="454"/>
      <c r="F30" s="454"/>
    </row>
    <row r="31" spans="1:6" x14ac:dyDescent="0.2">
      <c r="A31" s="454"/>
      <c r="B31" s="454"/>
      <c r="C31" s="454"/>
      <c r="D31" s="454"/>
      <c r="E31" s="454"/>
      <c r="F31" s="454"/>
    </row>
    <row r="32" spans="1:6" x14ac:dyDescent="0.2">
      <c r="A32" s="454"/>
      <c r="B32" s="454"/>
      <c r="C32" s="454"/>
      <c r="D32" s="454"/>
      <c r="E32" s="454"/>
      <c r="F32" s="454"/>
    </row>
    <row r="33" spans="1:10" x14ac:dyDescent="0.2">
      <c r="A33" s="459"/>
      <c r="B33" s="459"/>
      <c r="C33" s="459"/>
      <c r="D33" s="459"/>
      <c r="E33" s="459"/>
      <c r="F33" s="459"/>
    </row>
    <row r="34" spans="1:10" x14ac:dyDescent="0.2">
      <c r="A34" s="454"/>
      <c r="B34" s="454"/>
      <c r="C34" s="454"/>
      <c r="D34" s="454"/>
      <c r="E34" s="454"/>
      <c r="F34" s="454"/>
    </row>
    <row r="35" spans="1:10" x14ac:dyDescent="0.2">
      <c r="A35" s="454"/>
      <c r="B35" s="454"/>
      <c r="C35" s="454"/>
      <c r="D35" s="454"/>
      <c r="E35" s="454"/>
      <c r="F35" s="454"/>
    </row>
    <row r="36" spans="1:10" ht="8.1" customHeight="1" x14ac:dyDescent="0.2">
      <c r="A36" s="454"/>
      <c r="B36" s="454"/>
      <c r="C36" s="454"/>
      <c r="D36" s="454"/>
      <c r="E36" s="454"/>
      <c r="F36" s="454"/>
    </row>
    <row r="37" spans="1:10" ht="13.5" customHeight="1" x14ac:dyDescent="0.2">
      <c r="A37" s="454"/>
      <c r="B37" s="454"/>
      <c r="C37" s="454"/>
      <c r="D37" s="454"/>
      <c r="E37" s="454"/>
      <c r="F37" s="454"/>
    </row>
    <row r="38" spans="1:10" x14ac:dyDescent="0.2">
      <c r="A38" s="454"/>
      <c r="B38" s="454"/>
      <c r="C38" s="454"/>
      <c r="D38" s="454"/>
      <c r="E38" s="454"/>
      <c r="F38" s="454"/>
    </row>
    <row r="39" spans="1:10" x14ac:dyDescent="0.2">
      <c r="A39" s="454"/>
      <c r="B39" s="454"/>
      <c r="C39" s="454"/>
      <c r="D39" s="454"/>
      <c r="E39" s="454"/>
      <c r="F39" s="454"/>
      <c r="J39" s="460"/>
    </row>
    <row r="40" spans="1:10" x14ac:dyDescent="0.2">
      <c r="A40" s="454"/>
      <c r="B40" s="454"/>
      <c r="C40" s="454"/>
      <c r="D40" s="454"/>
      <c r="E40" s="454"/>
      <c r="F40" s="454"/>
    </row>
    <row r="41" spans="1:10" x14ac:dyDescent="0.2">
      <c r="A41" s="454"/>
      <c r="B41" s="454"/>
      <c r="C41" s="454"/>
      <c r="D41" s="454"/>
      <c r="E41" s="454"/>
      <c r="F41" s="454"/>
    </row>
    <row r="42" spans="1:10" x14ac:dyDescent="0.2">
      <c r="A42" s="454"/>
      <c r="B42" s="454"/>
      <c r="C42" s="454"/>
      <c r="D42" s="454"/>
      <c r="E42" s="454"/>
      <c r="F42" s="454"/>
    </row>
    <row r="43" spans="1:10" ht="33" customHeight="1" x14ac:dyDescent="0.2">
      <c r="A43" s="454"/>
      <c r="B43" s="454"/>
      <c r="C43" s="454"/>
      <c r="D43" s="454"/>
      <c r="E43" s="454"/>
      <c r="F43" s="454"/>
    </row>
    <row r="44" spans="1:10" ht="16.5" customHeight="1" x14ac:dyDescent="0.2">
      <c r="A44" s="454"/>
      <c r="B44" s="454"/>
      <c r="C44" s="454"/>
      <c r="D44" s="454"/>
      <c r="E44" s="454"/>
      <c r="F44" s="454"/>
    </row>
    <row r="45" spans="1:10" x14ac:dyDescent="0.2">
      <c r="A45" s="454"/>
      <c r="B45" s="454"/>
      <c r="C45" s="454"/>
      <c r="D45" s="454"/>
      <c r="E45" s="454"/>
      <c r="F45" s="454"/>
    </row>
    <row r="46" spans="1:10" x14ac:dyDescent="0.2">
      <c r="A46" s="454"/>
      <c r="B46" s="454"/>
      <c r="C46" s="454"/>
      <c r="D46" s="454"/>
      <c r="E46" s="454"/>
      <c r="F46" s="454"/>
    </row>
    <row r="47" spans="1:10" x14ac:dyDescent="0.2">
      <c r="A47" s="454"/>
      <c r="B47" s="454"/>
      <c r="C47" s="454"/>
      <c r="D47" s="454"/>
      <c r="E47" s="454"/>
      <c r="F47" s="454"/>
    </row>
    <row r="48" spans="1:10" x14ac:dyDescent="0.2">
      <c r="A48" s="454"/>
      <c r="B48" s="454"/>
      <c r="C48" s="454"/>
      <c r="D48" s="454"/>
      <c r="E48" s="454"/>
      <c r="F48" s="454"/>
    </row>
    <row r="49" spans="1:6" x14ac:dyDescent="0.2">
      <c r="A49" s="454"/>
      <c r="B49" s="454"/>
      <c r="C49" s="454"/>
      <c r="D49" s="454"/>
      <c r="E49" s="454"/>
      <c r="F49" s="454"/>
    </row>
    <row r="50" spans="1:6" x14ac:dyDescent="0.2">
      <c r="A50" s="454"/>
      <c r="B50" s="454"/>
      <c r="C50" s="454"/>
      <c r="D50" s="454"/>
      <c r="E50" s="454"/>
      <c r="F50" s="454"/>
    </row>
    <row r="51" spans="1:6" x14ac:dyDescent="0.2">
      <c r="A51" s="454"/>
      <c r="B51" s="454"/>
      <c r="C51" s="454"/>
      <c r="D51" s="454"/>
      <c r="E51" s="454"/>
      <c r="F51" s="454"/>
    </row>
    <row r="52" spans="1:6" x14ac:dyDescent="0.2">
      <c r="A52" s="454"/>
      <c r="B52" s="454"/>
      <c r="C52" s="454"/>
      <c r="D52" s="454"/>
      <c r="E52" s="454"/>
      <c r="F52" s="454"/>
    </row>
    <row r="53" spans="1:6" x14ac:dyDescent="0.2">
      <c r="A53" s="454"/>
      <c r="B53" s="454"/>
      <c r="C53" s="454"/>
      <c r="D53" s="454"/>
      <c r="E53" s="454"/>
      <c r="F53" s="454"/>
    </row>
    <row r="54" spans="1:6" x14ac:dyDescent="0.2">
      <c r="A54" s="454"/>
      <c r="B54" s="454"/>
      <c r="C54" s="454"/>
      <c r="D54" s="454"/>
      <c r="E54" s="454"/>
      <c r="F54" s="454"/>
    </row>
    <row r="55" spans="1:6" x14ac:dyDescent="0.2">
      <c r="A55" s="454"/>
      <c r="B55" s="454"/>
      <c r="C55" s="454"/>
      <c r="D55" s="454"/>
      <c r="E55" s="454"/>
      <c r="F55" s="454"/>
    </row>
    <row r="56" spans="1:6" x14ac:dyDescent="0.2">
      <c r="A56" s="454"/>
      <c r="B56" s="454"/>
      <c r="C56" s="454"/>
      <c r="D56" s="454"/>
      <c r="E56" s="454"/>
      <c r="F56" s="454"/>
    </row>
    <row r="57" spans="1:6" x14ac:dyDescent="0.2">
      <c r="A57" s="454"/>
      <c r="B57" s="454"/>
      <c r="C57" s="454"/>
      <c r="D57" s="454"/>
      <c r="E57" s="454"/>
      <c r="F57" s="454"/>
    </row>
    <row r="58" spans="1:6" x14ac:dyDescent="0.2">
      <c r="A58" s="454"/>
      <c r="B58" s="454"/>
      <c r="C58" s="454"/>
      <c r="D58" s="454"/>
      <c r="E58" s="454"/>
      <c r="F58" s="454"/>
    </row>
    <row r="59" spans="1:6" x14ac:dyDescent="0.2">
      <c r="A59" s="454"/>
      <c r="B59" s="454"/>
      <c r="C59" s="454"/>
      <c r="D59" s="454"/>
      <c r="E59" s="454"/>
      <c r="F59" s="454"/>
    </row>
    <row r="60" spans="1:6" x14ac:dyDescent="0.2">
      <c r="A60" s="454"/>
      <c r="B60" s="454"/>
      <c r="C60" s="454"/>
      <c r="D60" s="454"/>
      <c r="E60" s="454"/>
      <c r="F60" s="454"/>
    </row>
    <row r="61" spans="1:6" x14ac:dyDescent="0.2">
      <c r="A61" s="454"/>
      <c r="B61" s="454"/>
      <c r="C61" s="454"/>
      <c r="D61" s="454"/>
      <c r="E61" s="454"/>
      <c r="F61" s="454"/>
    </row>
    <row r="62" spans="1:6" x14ac:dyDescent="0.2">
      <c r="A62" s="454"/>
      <c r="B62" s="454"/>
      <c r="C62" s="454"/>
      <c r="D62" s="454"/>
      <c r="E62" s="454"/>
      <c r="F62" s="454"/>
    </row>
    <row r="63" spans="1:6" x14ac:dyDescent="0.2">
      <c r="A63" s="454"/>
      <c r="B63" s="454"/>
      <c r="C63" s="454"/>
      <c r="D63" s="454"/>
      <c r="E63" s="454"/>
      <c r="F63" s="454"/>
    </row>
    <row r="64" spans="1:6" x14ac:dyDescent="0.2">
      <c r="A64" s="454"/>
      <c r="B64" s="454"/>
      <c r="C64" s="454"/>
      <c r="D64" s="454"/>
      <c r="E64" s="454"/>
      <c r="F64" s="454"/>
    </row>
    <row r="65" spans="1:6" x14ac:dyDescent="0.2">
      <c r="A65" s="454"/>
      <c r="B65" s="454"/>
      <c r="C65" s="454"/>
      <c r="D65" s="454"/>
      <c r="E65" s="454"/>
      <c r="F65" s="454"/>
    </row>
    <row r="66" spans="1:6" x14ac:dyDescent="0.2">
      <c r="A66" s="454"/>
      <c r="B66" s="454"/>
      <c r="C66" s="454"/>
      <c r="D66" s="454"/>
      <c r="E66" s="454"/>
      <c r="F66" s="454"/>
    </row>
    <row r="67" spans="1:6" x14ac:dyDescent="0.2">
      <c r="A67" s="454"/>
      <c r="B67" s="454"/>
      <c r="C67" s="454"/>
      <c r="D67" s="454"/>
      <c r="E67" s="454"/>
      <c r="F67" s="454"/>
    </row>
    <row r="68" spans="1:6" x14ac:dyDescent="0.2">
      <c r="A68" s="454"/>
      <c r="B68" s="454"/>
      <c r="C68" s="454"/>
      <c r="D68" s="454"/>
      <c r="E68" s="454"/>
      <c r="F68" s="454"/>
    </row>
    <row r="69" spans="1:6" x14ac:dyDescent="0.2">
      <c r="A69" s="454"/>
      <c r="B69" s="454"/>
      <c r="C69" s="454"/>
      <c r="D69" s="454"/>
      <c r="E69" s="454"/>
      <c r="F69" s="454"/>
    </row>
    <row r="70" spans="1:6" x14ac:dyDescent="0.2">
      <c r="A70" s="454"/>
      <c r="B70" s="454"/>
      <c r="C70" s="454"/>
      <c r="D70" s="454"/>
      <c r="E70" s="454"/>
      <c r="F70" s="454"/>
    </row>
    <row r="71" spans="1:6" x14ac:dyDescent="0.2">
      <c r="A71" s="454"/>
      <c r="B71" s="454"/>
      <c r="C71" s="454"/>
      <c r="D71" s="454"/>
      <c r="E71" s="454"/>
      <c r="F71" s="454"/>
    </row>
    <row r="72" spans="1:6" x14ac:dyDescent="0.2">
      <c r="A72" s="454"/>
      <c r="B72" s="454"/>
      <c r="C72" s="454"/>
      <c r="D72" s="454"/>
      <c r="E72" s="454"/>
      <c r="F72" s="454"/>
    </row>
    <row r="73" spans="1:6" x14ac:dyDescent="0.2">
      <c r="A73" s="454"/>
      <c r="B73" s="454"/>
      <c r="C73" s="454"/>
      <c r="D73" s="454"/>
      <c r="E73" s="454"/>
      <c r="F73" s="454"/>
    </row>
    <row r="74" spans="1:6" x14ac:dyDescent="0.2">
      <c r="A74" s="454"/>
      <c r="B74" s="454"/>
      <c r="C74" s="454"/>
      <c r="D74" s="454"/>
      <c r="E74" s="454"/>
      <c r="F74" s="454"/>
    </row>
    <row r="75" spans="1:6" x14ac:dyDescent="0.2">
      <c r="A75" s="454"/>
      <c r="B75" s="454"/>
      <c r="C75" s="454"/>
      <c r="D75" s="454"/>
      <c r="E75" s="454"/>
      <c r="F75" s="454"/>
    </row>
    <row r="76" spans="1:6" x14ac:dyDescent="0.2">
      <c r="A76" s="454"/>
      <c r="B76" s="454"/>
      <c r="C76" s="454"/>
      <c r="D76" s="454"/>
      <c r="E76" s="454"/>
      <c r="F76" s="454"/>
    </row>
    <row r="77" spans="1:6" x14ac:dyDescent="0.2">
      <c r="A77" s="454"/>
      <c r="B77" s="454"/>
      <c r="C77" s="454"/>
      <c r="D77" s="454"/>
      <c r="E77" s="454"/>
      <c r="F77" s="454"/>
    </row>
    <row r="78" spans="1:6" x14ac:dyDescent="0.2">
      <c r="A78" s="454"/>
      <c r="B78" s="454"/>
      <c r="C78" s="454"/>
      <c r="D78" s="454"/>
      <c r="E78" s="454"/>
      <c r="F78" s="454"/>
    </row>
    <row r="79" spans="1:6" x14ac:dyDescent="0.2">
      <c r="A79" s="454"/>
      <c r="B79" s="454"/>
      <c r="C79" s="454"/>
      <c r="D79" s="454"/>
      <c r="E79" s="454"/>
      <c r="F79" s="454"/>
    </row>
    <row r="80" spans="1:6" x14ac:dyDescent="0.2">
      <c r="A80" s="454"/>
      <c r="B80" s="454"/>
      <c r="C80" s="454"/>
      <c r="D80" s="454"/>
      <c r="E80" s="454"/>
      <c r="F80" s="454"/>
    </row>
    <row r="81" spans="1:6" x14ac:dyDescent="0.2">
      <c r="A81" s="454"/>
      <c r="B81" s="454"/>
      <c r="C81" s="454"/>
      <c r="D81" s="454"/>
      <c r="E81" s="454"/>
      <c r="F81" s="454"/>
    </row>
    <row r="82" spans="1:6" x14ac:dyDescent="0.2">
      <c r="A82" s="454"/>
      <c r="B82" s="454"/>
      <c r="C82" s="454"/>
      <c r="D82" s="454"/>
      <c r="E82" s="454"/>
      <c r="F82" s="454"/>
    </row>
    <row r="83" spans="1:6" x14ac:dyDescent="0.2">
      <c r="A83" s="454"/>
      <c r="B83" s="454"/>
      <c r="C83" s="454"/>
      <c r="D83" s="454"/>
      <c r="E83" s="454"/>
      <c r="F83" s="454"/>
    </row>
    <row r="84" spans="1:6" x14ac:dyDescent="0.2">
      <c r="A84" s="454"/>
      <c r="B84" s="454"/>
      <c r="C84" s="454"/>
      <c r="D84" s="454"/>
      <c r="E84" s="454"/>
      <c r="F84" s="454"/>
    </row>
    <row r="85" spans="1:6" x14ac:dyDescent="0.2">
      <c r="A85" s="454"/>
      <c r="B85" s="454"/>
      <c r="C85" s="454"/>
      <c r="D85" s="454"/>
      <c r="E85" s="454"/>
      <c r="F85" s="454"/>
    </row>
    <row r="86" spans="1:6" x14ac:dyDescent="0.2">
      <c r="A86" s="454"/>
      <c r="B86" s="454"/>
      <c r="C86" s="454"/>
      <c r="D86" s="454"/>
      <c r="E86" s="454"/>
      <c r="F86" s="454"/>
    </row>
    <row r="87" spans="1:6" x14ac:dyDescent="0.2">
      <c r="A87" s="454"/>
      <c r="B87" s="454"/>
      <c r="C87" s="454"/>
      <c r="D87" s="454"/>
      <c r="E87" s="454"/>
      <c r="F87" s="454"/>
    </row>
    <row r="88" spans="1:6" x14ac:dyDescent="0.2">
      <c r="A88" s="454"/>
      <c r="B88" s="454"/>
      <c r="C88" s="454"/>
      <c r="D88" s="454"/>
      <c r="E88" s="454"/>
      <c r="F88" s="454"/>
    </row>
    <row r="89" spans="1:6" x14ac:dyDescent="0.2">
      <c r="A89" s="454"/>
      <c r="B89" s="454"/>
      <c r="C89" s="454"/>
      <c r="D89" s="454"/>
      <c r="E89" s="454"/>
      <c r="F89" s="454"/>
    </row>
    <row r="90" spans="1:6" x14ac:dyDescent="0.2">
      <c r="A90" s="454"/>
      <c r="B90" s="454"/>
      <c r="C90" s="454"/>
      <c r="D90" s="454"/>
      <c r="E90" s="454"/>
      <c r="F90" s="454"/>
    </row>
    <row r="91" spans="1:6" x14ac:dyDescent="0.2">
      <c r="A91" s="454"/>
      <c r="B91" s="454"/>
      <c r="C91" s="454"/>
      <c r="D91" s="454"/>
      <c r="E91" s="454"/>
      <c r="F91" s="454"/>
    </row>
    <row r="92" spans="1:6" x14ac:dyDescent="0.2">
      <c r="A92" s="454"/>
      <c r="B92" s="454"/>
      <c r="C92" s="454"/>
      <c r="D92" s="454"/>
      <c r="E92" s="454"/>
      <c r="F92" s="454"/>
    </row>
    <row r="93" spans="1:6" x14ac:dyDescent="0.2">
      <c r="A93" s="454"/>
      <c r="B93" s="454"/>
      <c r="C93" s="454"/>
      <c r="D93" s="454"/>
      <c r="E93" s="454"/>
      <c r="F93" s="454"/>
    </row>
    <row r="94" spans="1:6" x14ac:dyDescent="0.2">
      <c r="A94" s="454"/>
      <c r="B94" s="454"/>
      <c r="C94" s="454"/>
      <c r="D94" s="454"/>
      <c r="E94" s="454"/>
      <c r="F94" s="454"/>
    </row>
    <row r="95" spans="1:6" x14ac:dyDescent="0.2">
      <c r="A95" s="454"/>
      <c r="B95" s="454"/>
      <c r="C95" s="454"/>
      <c r="D95" s="454"/>
      <c r="E95" s="454"/>
      <c r="F95" s="454"/>
    </row>
    <row r="96" spans="1:6" x14ac:dyDescent="0.2">
      <c r="A96" s="454"/>
      <c r="B96" s="454"/>
      <c r="C96" s="454"/>
      <c r="D96" s="454"/>
      <c r="E96" s="454"/>
      <c r="F96" s="454"/>
    </row>
    <row r="97" spans="1:6" x14ac:dyDescent="0.2">
      <c r="A97" s="454"/>
      <c r="B97" s="454"/>
      <c r="C97" s="454"/>
      <c r="D97" s="454"/>
      <c r="E97" s="454"/>
      <c r="F97" s="454"/>
    </row>
    <row r="98" spans="1:6" x14ac:dyDescent="0.2">
      <c r="A98" s="454"/>
      <c r="B98" s="454"/>
      <c r="C98" s="454"/>
      <c r="D98" s="454"/>
      <c r="E98" s="454"/>
      <c r="F98" s="454"/>
    </row>
    <row r="99" spans="1:6" x14ac:dyDescent="0.2">
      <c r="A99" s="454"/>
      <c r="B99" s="454"/>
      <c r="C99" s="454"/>
      <c r="D99" s="454"/>
      <c r="E99" s="454"/>
      <c r="F99" s="454"/>
    </row>
    <row r="100" spans="1:6" x14ac:dyDescent="0.2">
      <c r="A100" s="454"/>
      <c r="B100" s="454"/>
      <c r="C100" s="454"/>
      <c r="D100" s="454"/>
      <c r="E100" s="454"/>
      <c r="F100" s="454"/>
    </row>
    <row r="101" spans="1:6" x14ac:dyDescent="0.2">
      <c r="A101" s="454"/>
      <c r="B101" s="454"/>
      <c r="C101" s="454"/>
      <c r="D101" s="454"/>
      <c r="E101" s="454"/>
      <c r="F101" s="454"/>
    </row>
    <row r="102" spans="1:6" x14ac:dyDescent="0.2">
      <c r="A102" s="454"/>
      <c r="B102" s="454"/>
      <c r="C102" s="454"/>
      <c r="D102" s="454"/>
      <c r="E102" s="454"/>
      <c r="F102" s="454"/>
    </row>
    <row r="103" spans="1:6" x14ac:dyDescent="0.2">
      <c r="A103" s="454"/>
      <c r="B103" s="454"/>
      <c r="C103" s="454"/>
      <c r="D103" s="454"/>
      <c r="E103" s="454"/>
      <c r="F103" s="454"/>
    </row>
    <row r="104" spans="1:6" x14ac:dyDescent="0.2">
      <c r="A104" s="454"/>
      <c r="B104" s="454"/>
      <c r="C104" s="454"/>
      <c r="D104" s="454"/>
      <c r="E104" s="454"/>
      <c r="F104" s="454"/>
    </row>
    <row r="105" spans="1:6" x14ac:dyDescent="0.2">
      <c r="A105" s="454"/>
      <c r="B105" s="454"/>
      <c r="C105" s="454"/>
      <c r="D105" s="454"/>
      <c r="E105" s="454"/>
      <c r="F105" s="454"/>
    </row>
    <row r="106" spans="1:6" x14ac:dyDescent="0.2">
      <c r="A106" s="454"/>
      <c r="B106" s="454"/>
      <c r="C106" s="454"/>
      <c r="D106" s="454"/>
      <c r="E106" s="454"/>
      <c r="F106" s="454"/>
    </row>
    <row r="107" spans="1:6" x14ac:dyDescent="0.2">
      <c r="A107" s="454"/>
      <c r="B107" s="454"/>
      <c r="C107" s="454"/>
      <c r="D107" s="454"/>
      <c r="E107" s="454"/>
      <c r="F107" s="454"/>
    </row>
    <row r="108" spans="1:6" x14ac:dyDescent="0.2">
      <c r="A108" s="454"/>
      <c r="B108" s="454"/>
      <c r="C108" s="454"/>
      <c r="D108" s="454"/>
      <c r="E108" s="454"/>
      <c r="F108" s="454"/>
    </row>
    <row r="109" spans="1:6" x14ac:dyDescent="0.2">
      <c r="A109" s="454"/>
      <c r="B109" s="454"/>
      <c r="C109" s="454"/>
      <c r="D109" s="454"/>
      <c r="E109" s="454"/>
      <c r="F109" s="454"/>
    </row>
    <row r="110" spans="1:6" x14ac:dyDescent="0.2">
      <c r="A110" s="454"/>
      <c r="B110" s="454"/>
      <c r="C110" s="454"/>
      <c r="D110" s="454"/>
      <c r="E110" s="454"/>
      <c r="F110" s="454"/>
    </row>
    <row r="111" spans="1:6" x14ac:dyDescent="0.2">
      <c r="A111" s="454"/>
      <c r="B111" s="454"/>
      <c r="C111" s="454"/>
      <c r="D111" s="454"/>
      <c r="E111" s="454"/>
      <c r="F111" s="454"/>
    </row>
    <row r="112" spans="1:6" x14ac:dyDescent="0.2">
      <c r="A112" s="454"/>
      <c r="B112" s="454"/>
      <c r="C112" s="454"/>
      <c r="D112" s="454"/>
      <c r="E112" s="454"/>
      <c r="F112" s="454"/>
    </row>
    <row r="113" spans="1:6" x14ac:dyDescent="0.2">
      <c r="A113" s="454"/>
      <c r="B113" s="454"/>
      <c r="C113" s="454"/>
      <c r="D113" s="454"/>
      <c r="E113" s="454"/>
      <c r="F113" s="454"/>
    </row>
    <row r="114" spans="1:6" x14ac:dyDescent="0.2">
      <c r="A114" s="454"/>
      <c r="B114" s="454"/>
      <c r="C114" s="454"/>
      <c r="D114" s="454"/>
      <c r="E114" s="454"/>
      <c r="F114" s="454"/>
    </row>
    <row r="115" spans="1:6" x14ac:dyDescent="0.2">
      <c r="A115" s="454"/>
      <c r="B115" s="454"/>
      <c r="C115" s="454"/>
      <c r="D115" s="454"/>
      <c r="E115" s="454"/>
      <c r="F115" s="454"/>
    </row>
    <row r="116" spans="1:6" x14ac:dyDescent="0.2">
      <c r="A116" s="454"/>
      <c r="B116" s="454"/>
      <c r="C116" s="454"/>
      <c r="D116" s="454"/>
      <c r="E116" s="454"/>
      <c r="F116" s="454"/>
    </row>
    <row r="117" spans="1:6" x14ac:dyDescent="0.2">
      <c r="A117" s="454"/>
      <c r="B117" s="454"/>
      <c r="C117" s="454"/>
      <c r="D117" s="454"/>
      <c r="E117" s="454"/>
      <c r="F117" s="454"/>
    </row>
    <row r="118" spans="1:6" x14ac:dyDescent="0.2">
      <c r="A118" s="454"/>
      <c r="B118" s="454"/>
      <c r="C118" s="454"/>
      <c r="D118" s="454"/>
      <c r="E118" s="454"/>
      <c r="F118" s="454"/>
    </row>
    <row r="119" spans="1:6" x14ac:dyDescent="0.2">
      <c r="A119" s="454"/>
      <c r="B119" s="454"/>
      <c r="C119" s="454"/>
      <c r="D119" s="454"/>
      <c r="E119" s="454"/>
      <c r="F119" s="454"/>
    </row>
    <row r="120" spans="1:6" x14ac:dyDescent="0.2">
      <c r="A120" s="454"/>
      <c r="B120" s="454"/>
      <c r="C120" s="454"/>
      <c r="D120" s="454"/>
      <c r="E120" s="454"/>
      <c r="F120" s="454"/>
    </row>
    <row r="121" spans="1:6" x14ac:dyDescent="0.2">
      <c r="A121" s="454"/>
      <c r="B121" s="454"/>
      <c r="C121" s="454"/>
      <c r="D121" s="454"/>
      <c r="E121" s="454"/>
      <c r="F121" s="454"/>
    </row>
    <row r="122" spans="1:6" x14ac:dyDescent="0.2">
      <c r="A122" s="454"/>
      <c r="B122" s="454"/>
      <c r="C122" s="454"/>
      <c r="D122" s="454"/>
      <c r="E122" s="454"/>
      <c r="F122" s="454"/>
    </row>
    <row r="123" spans="1:6" x14ac:dyDescent="0.2">
      <c r="A123" s="454"/>
      <c r="B123" s="454"/>
      <c r="C123" s="454"/>
      <c r="D123" s="454"/>
      <c r="E123" s="454"/>
      <c r="F123" s="454"/>
    </row>
    <row r="124" spans="1:6" x14ac:dyDescent="0.2">
      <c r="A124" s="454"/>
      <c r="B124" s="454"/>
      <c r="C124" s="454"/>
      <c r="D124" s="454"/>
      <c r="E124" s="454"/>
      <c r="F124" s="454"/>
    </row>
    <row r="125" spans="1:6" x14ac:dyDescent="0.2">
      <c r="A125" s="454"/>
      <c r="B125" s="454"/>
      <c r="C125" s="454"/>
      <c r="D125" s="454"/>
      <c r="E125" s="454"/>
      <c r="F125" s="454"/>
    </row>
    <row r="126" spans="1:6" x14ac:dyDescent="0.2">
      <c r="A126" s="454"/>
      <c r="B126" s="454"/>
      <c r="C126" s="454"/>
      <c r="D126" s="454"/>
      <c r="E126" s="454"/>
      <c r="F126" s="454"/>
    </row>
    <row r="127" spans="1:6" x14ac:dyDescent="0.2">
      <c r="A127" s="454"/>
      <c r="B127" s="454"/>
      <c r="C127" s="454"/>
      <c r="D127" s="454"/>
      <c r="E127" s="454"/>
      <c r="F127" s="454"/>
    </row>
    <row r="128" spans="1:6" x14ac:dyDescent="0.2">
      <c r="A128" s="454"/>
      <c r="B128" s="454"/>
      <c r="C128" s="454"/>
      <c r="D128" s="454"/>
      <c r="E128" s="454"/>
      <c r="F128" s="454"/>
    </row>
    <row r="129" spans="1:6" x14ac:dyDescent="0.2">
      <c r="A129" s="454"/>
      <c r="B129" s="454"/>
      <c r="C129" s="454"/>
      <c r="D129" s="454"/>
      <c r="E129" s="454"/>
      <c r="F129" s="454"/>
    </row>
    <row r="130" spans="1:6" x14ac:dyDescent="0.2">
      <c r="A130" s="454"/>
      <c r="B130" s="454"/>
      <c r="C130" s="454"/>
      <c r="D130" s="454"/>
      <c r="E130" s="454"/>
      <c r="F130" s="454"/>
    </row>
    <row r="131" spans="1:6" x14ac:dyDescent="0.2">
      <c r="A131" s="454"/>
      <c r="B131" s="454"/>
      <c r="C131" s="454"/>
      <c r="D131" s="454"/>
      <c r="E131" s="454"/>
      <c r="F131" s="454"/>
    </row>
    <row r="132" spans="1:6" x14ac:dyDescent="0.2">
      <c r="A132" s="454"/>
      <c r="B132" s="454"/>
      <c r="C132" s="454"/>
      <c r="D132" s="454"/>
      <c r="E132" s="454"/>
      <c r="F132" s="454"/>
    </row>
    <row r="133" spans="1:6" x14ac:dyDescent="0.2">
      <c r="A133" s="454"/>
      <c r="B133" s="454"/>
      <c r="C133" s="454"/>
      <c r="D133" s="454"/>
      <c r="E133" s="454"/>
      <c r="F133" s="454"/>
    </row>
    <row r="134" spans="1:6" x14ac:dyDescent="0.2">
      <c r="A134" s="454"/>
      <c r="B134" s="454"/>
      <c r="C134" s="454"/>
      <c r="D134" s="454"/>
      <c r="E134" s="454"/>
      <c r="F134" s="454"/>
    </row>
    <row r="135" spans="1:6" x14ac:dyDescent="0.2">
      <c r="A135" s="454"/>
      <c r="B135" s="454"/>
      <c r="C135" s="454"/>
      <c r="D135" s="454"/>
      <c r="E135" s="454"/>
      <c r="F135" s="454"/>
    </row>
    <row r="136" spans="1:6" x14ac:dyDescent="0.2">
      <c r="A136" s="454"/>
      <c r="B136" s="454"/>
      <c r="C136" s="454"/>
      <c r="D136" s="454"/>
      <c r="E136" s="454"/>
      <c r="F136" s="454"/>
    </row>
    <row r="137" spans="1:6" x14ac:dyDescent="0.2">
      <c r="A137" s="454"/>
      <c r="B137" s="454"/>
      <c r="C137" s="454"/>
      <c r="D137" s="454"/>
      <c r="E137" s="454"/>
      <c r="F137" s="454"/>
    </row>
    <row r="138" spans="1:6" x14ac:dyDescent="0.2">
      <c r="A138" s="454"/>
      <c r="B138" s="454"/>
      <c r="C138" s="454"/>
      <c r="D138" s="454"/>
      <c r="E138" s="454"/>
      <c r="F138" s="454"/>
    </row>
    <row r="139" spans="1:6" x14ac:dyDescent="0.2">
      <c r="A139" s="454"/>
      <c r="B139" s="454"/>
      <c r="C139" s="454"/>
      <c r="D139" s="454"/>
      <c r="E139" s="454"/>
      <c r="F139" s="454"/>
    </row>
    <row r="140" spans="1:6" x14ac:dyDescent="0.2">
      <c r="A140" s="454"/>
      <c r="B140" s="454"/>
      <c r="C140" s="454"/>
      <c r="D140" s="454"/>
      <c r="E140" s="454"/>
      <c r="F140" s="454"/>
    </row>
    <row r="141" spans="1:6" x14ac:dyDescent="0.2">
      <c r="A141" s="454"/>
      <c r="B141" s="454"/>
      <c r="C141" s="454"/>
      <c r="D141" s="454"/>
      <c r="E141" s="454"/>
      <c r="F141" s="454"/>
    </row>
    <row r="142" spans="1:6" x14ac:dyDescent="0.2">
      <c r="A142" s="454"/>
      <c r="B142" s="454"/>
      <c r="C142" s="454"/>
      <c r="D142" s="454"/>
      <c r="E142" s="454"/>
      <c r="F142" s="454"/>
    </row>
    <row r="143" spans="1:6" x14ac:dyDescent="0.2">
      <c r="A143" s="454"/>
      <c r="B143" s="454"/>
      <c r="C143" s="454"/>
      <c r="D143" s="454"/>
      <c r="E143" s="454"/>
      <c r="F143" s="454"/>
    </row>
    <row r="144" spans="1:6" x14ac:dyDescent="0.2">
      <c r="A144" s="454"/>
      <c r="B144" s="454"/>
      <c r="C144" s="454"/>
      <c r="D144" s="454"/>
      <c r="E144" s="454"/>
      <c r="F144" s="454"/>
    </row>
    <row r="145" spans="1:6" x14ac:dyDescent="0.2">
      <c r="A145" s="454"/>
      <c r="B145" s="454"/>
      <c r="C145" s="454"/>
      <c r="D145" s="454"/>
      <c r="E145" s="454"/>
      <c r="F145" s="454"/>
    </row>
    <row r="146" spans="1:6" x14ac:dyDescent="0.2">
      <c r="A146" s="454"/>
      <c r="B146" s="454"/>
      <c r="C146" s="454"/>
      <c r="D146" s="454"/>
      <c r="E146" s="454"/>
      <c r="F146" s="454"/>
    </row>
    <row r="147" spans="1:6" x14ac:dyDescent="0.2">
      <c r="A147" s="454"/>
      <c r="B147" s="454"/>
      <c r="C147" s="454"/>
      <c r="D147" s="454"/>
      <c r="E147" s="454"/>
      <c r="F147" s="454"/>
    </row>
    <row r="148" spans="1:6" x14ac:dyDescent="0.2">
      <c r="A148" s="454"/>
      <c r="B148" s="454"/>
      <c r="C148" s="454"/>
      <c r="D148" s="454"/>
      <c r="E148" s="454"/>
      <c r="F148" s="454"/>
    </row>
    <row r="149" spans="1:6" x14ac:dyDescent="0.2">
      <c r="A149" s="454"/>
      <c r="B149" s="454"/>
      <c r="C149" s="454"/>
      <c r="D149" s="454"/>
      <c r="E149" s="454"/>
      <c r="F149" s="454"/>
    </row>
    <row r="150" spans="1:6" x14ac:dyDescent="0.2">
      <c r="A150" s="454"/>
      <c r="B150" s="454"/>
      <c r="C150" s="454"/>
      <c r="D150" s="454"/>
      <c r="E150" s="454"/>
      <c r="F150" s="454"/>
    </row>
    <row r="151" spans="1:6" x14ac:dyDescent="0.2">
      <c r="A151" s="454"/>
      <c r="B151" s="454"/>
      <c r="C151" s="454"/>
      <c r="D151" s="454"/>
      <c r="E151" s="454"/>
      <c r="F151" s="454"/>
    </row>
    <row r="152" spans="1:6" x14ac:dyDescent="0.2">
      <c r="A152" s="454"/>
      <c r="B152" s="454"/>
      <c r="C152" s="454"/>
      <c r="D152" s="454"/>
      <c r="E152" s="454"/>
      <c r="F152" s="454"/>
    </row>
    <row r="153" spans="1:6" x14ac:dyDescent="0.2">
      <c r="A153" s="454"/>
      <c r="B153" s="454"/>
      <c r="C153" s="454"/>
      <c r="D153" s="454"/>
      <c r="E153" s="454"/>
      <c r="F153" s="454"/>
    </row>
    <row r="154" spans="1:6" x14ac:dyDescent="0.2">
      <c r="A154" s="454"/>
      <c r="B154" s="454"/>
      <c r="C154" s="454"/>
      <c r="D154" s="454"/>
      <c r="E154" s="454"/>
      <c r="F154" s="454"/>
    </row>
    <row r="155" spans="1:6" x14ac:dyDescent="0.2">
      <c r="A155" s="454"/>
      <c r="B155" s="454"/>
      <c r="C155" s="454"/>
      <c r="D155" s="454"/>
      <c r="E155" s="454"/>
      <c r="F155" s="454"/>
    </row>
    <row r="156" spans="1:6" x14ac:dyDescent="0.2">
      <c r="A156" s="454"/>
      <c r="B156" s="454"/>
      <c r="C156" s="454"/>
      <c r="D156" s="454"/>
      <c r="E156" s="454"/>
      <c r="F156" s="454"/>
    </row>
    <row r="157" spans="1:6" x14ac:dyDescent="0.2">
      <c r="A157" s="454"/>
      <c r="B157" s="454"/>
      <c r="C157" s="454"/>
      <c r="D157" s="454"/>
      <c r="E157" s="454"/>
      <c r="F157" s="454"/>
    </row>
    <row r="158" spans="1:6" x14ac:dyDescent="0.2">
      <c r="A158" s="454"/>
      <c r="B158" s="454"/>
      <c r="C158" s="454"/>
      <c r="D158" s="454"/>
      <c r="E158" s="454"/>
      <c r="F158" s="454"/>
    </row>
    <row r="159" spans="1:6" x14ac:dyDescent="0.2">
      <c r="A159" s="454"/>
      <c r="B159" s="454"/>
      <c r="C159" s="454"/>
      <c r="D159" s="454"/>
      <c r="E159" s="454"/>
      <c r="F159" s="454"/>
    </row>
    <row r="160" spans="1:6" x14ac:dyDescent="0.2">
      <c r="A160" s="454"/>
      <c r="B160" s="454"/>
      <c r="C160" s="454"/>
      <c r="D160" s="454"/>
      <c r="E160" s="454"/>
      <c r="F160" s="454"/>
    </row>
    <row r="161" spans="1:6" x14ac:dyDescent="0.2">
      <c r="A161" s="454"/>
      <c r="B161" s="454"/>
      <c r="C161" s="454"/>
      <c r="D161" s="454"/>
      <c r="E161" s="454"/>
      <c r="F161" s="454"/>
    </row>
    <row r="162" spans="1:6" x14ac:dyDescent="0.2">
      <c r="A162" s="454"/>
      <c r="B162" s="454"/>
      <c r="C162" s="454"/>
      <c r="D162" s="454"/>
      <c r="E162" s="454"/>
      <c r="F162" s="454"/>
    </row>
    <row r="163" spans="1:6" x14ac:dyDescent="0.2">
      <c r="A163" s="454"/>
      <c r="B163" s="454"/>
      <c r="C163" s="454"/>
      <c r="D163" s="454"/>
      <c r="E163" s="454"/>
      <c r="F163" s="454"/>
    </row>
    <row r="164" spans="1:6" x14ac:dyDescent="0.2">
      <c r="A164" s="454"/>
      <c r="B164" s="454"/>
      <c r="C164" s="454"/>
      <c r="D164" s="454"/>
      <c r="E164" s="454"/>
      <c r="F164" s="454"/>
    </row>
    <row r="165" spans="1:6" x14ac:dyDescent="0.2">
      <c r="A165" s="454"/>
      <c r="B165" s="454"/>
      <c r="C165" s="454"/>
      <c r="D165" s="454"/>
      <c r="E165" s="454"/>
      <c r="F165" s="454"/>
    </row>
    <row r="166" spans="1:6" x14ac:dyDescent="0.2">
      <c r="A166" s="454"/>
      <c r="B166" s="454"/>
      <c r="C166" s="454"/>
      <c r="D166" s="454"/>
      <c r="E166" s="454"/>
      <c r="F166" s="454"/>
    </row>
    <row r="167" spans="1:6" x14ac:dyDescent="0.2">
      <c r="A167" s="454"/>
      <c r="B167" s="454"/>
      <c r="C167" s="454"/>
      <c r="D167" s="454"/>
      <c r="E167" s="454"/>
      <c r="F167" s="454"/>
    </row>
    <row r="168" spans="1:6" x14ac:dyDescent="0.2">
      <c r="A168" s="454"/>
      <c r="B168" s="454"/>
      <c r="C168" s="454"/>
      <c r="D168" s="454"/>
      <c r="E168" s="454"/>
      <c r="F168" s="454"/>
    </row>
    <row r="169" spans="1:6" x14ac:dyDescent="0.2">
      <c r="A169" s="454"/>
      <c r="B169" s="454"/>
      <c r="C169" s="454"/>
      <c r="D169" s="454"/>
      <c r="E169" s="454"/>
      <c r="F169" s="454"/>
    </row>
    <row r="170" spans="1:6" x14ac:dyDescent="0.2">
      <c r="A170" s="454"/>
      <c r="B170" s="454"/>
      <c r="C170" s="454"/>
      <c r="D170" s="454"/>
      <c r="E170" s="454"/>
      <c r="F170" s="454"/>
    </row>
    <row r="171" spans="1:6" x14ac:dyDescent="0.2">
      <c r="A171" s="454"/>
      <c r="B171" s="454"/>
      <c r="C171" s="454"/>
      <c r="D171" s="454"/>
      <c r="E171" s="454"/>
      <c r="F171" s="454"/>
    </row>
    <row r="172" spans="1:6" x14ac:dyDescent="0.2">
      <c r="A172" s="454"/>
      <c r="B172" s="454"/>
      <c r="C172" s="454"/>
      <c r="D172" s="454"/>
      <c r="E172" s="454"/>
      <c r="F172" s="454"/>
    </row>
    <row r="173" spans="1:6" x14ac:dyDescent="0.2">
      <c r="A173" s="454"/>
      <c r="B173" s="454"/>
      <c r="C173" s="454"/>
      <c r="D173" s="454"/>
      <c r="E173" s="454"/>
      <c r="F173" s="454"/>
    </row>
    <row r="174" spans="1:6" x14ac:dyDescent="0.2">
      <c r="A174" s="454"/>
      <c r="B174" s="454"/>
      <c r="C174" s="454"/>
      <c r="D174" s="454"/>
      <c r="E174" s="454"/>
      <c r="F174" s="454"/>
    </row>
    <row r="175" spans="1:6" x14ac:dyDescent="0.2">
      <c r="A175" s="454"/>
      <c r="B175" s="454"/>
      <c r="C175" s="454"/>
      <c r="D175" s="454"/>
      <c r="E175" s="454"/>
      <c r="F175" s="454"/>
    </row>
    <row r="176" spans="1:6" x14ac:dyDescent="0.2">
      <c r="A176" s="454"/>
      <c r="B176" s="454"/>
      <c r="C176" s="454"/>
      <c r="D176" s="454"/>
      <c r="E176" s="454"/>
      <c r="F176" s="454"/>
    </row>
    <row r="177" spans="1:6" x14ac:dyDescent="0.2">
      <c r="A177" s="454"/>
      <c r="B177" s="454"/>
      <c r="C177" s="454"/>
      <c r="D177" s="454"/>
      <c r="E177" s="454"/>
      <c r="F177" s="454"/>
    </row>
    <row r="178" spans="1:6" x14ac:dyDescent="0.2">
      <c r="A178" s="454"/>
      <c r="B178" s="454"/>
      <c r="C178" s="454"/>
      <c r="D178" s="454"/>
      <c r="E178" s="454"/>
      <c r="F178" s="454"/>
    </row>
    <row r="179" spans="1:6" x14ac:dyDescent="0.2">
      <c r="A179" s="454"/>
      <c r="B179" s="454"/>
      <c r="C179" s="454"/>
      <c r="D179" s="454"/>
      <c r="E179" s="454"/>
      <c r="F179" s="454"/>
    </row>
    <row r="180" spans="1:6" x14ac:dyDescent="0.2">
      <c r="A180" s="454"/>
      <c r="B180" s="454"/>
      <c r="C180" s="454"/>
      <c r="D180" s="454"/>
      <c r="E180" s="454"/>
      <c r="F180" s="454"/>
    </row>
    <row r="181" spans="1:6" x14ac:dyDescent="0.2">
      <c r="A181" s="454"/>
      <c r="B181" s="454"/>
      <c r="C181" s="454"/>
      <c r="D181" s="454"/>
      <c r="E181" s="454"/>
      <c r="F181" s="454"/>
    </row>
    <row r="182" spans="1:6" x14ac:dyDescent="0.2">
      <c r="A182" s="454"/>
      <c r="B182" s="454"/>
      <c r="C182" s="454"/>
      <c r="D182" s="454"/>
      <c r="E182" s="454"/>
      <c r="F182" s="454"/>
    </row>
    <row r="183" spans="1:6" x14ac:dyDescent="0.2">
      <c r="A183" s="454"/>
      <c r="B183" s="454"/>
      <c r="C183" s="454"/>
      <c r="D183" s="454"/>
      <c r="E183" s="454"/>
      <c r="F183" s="454"/>
    </row>
    <row r="184" spans="1:6" x14ac:dyDescent="0.2">
      <c r="A184" s="454"/>
      <c r="B184" s="454"/>
      <c r="C184" s="454"/>
      <c r="D184" s="454"/>
      <c r="E184" s="454"/>
      <c r="F184" s="454"/>
    </row>
    <row r="185" spans="1:6" x14ac:dyDescent="0.2">
      <c r="A185" s="454"/>
      <c r="B185" s="454"/>
      <c r="C185" s="454"/>
      <c r="D185" s="454"/>
      <c r="E185" s="454"/>
      <c r="F185" s="454"/>
    </row>
    <row r="186" spans="1:6" x14ac:dyDescent="0.2">
      <c r="A186" s="454"/>
      <c r="B186" s="454"/>
      <c r="C186" s="454"/>
      <c r="D186" s="454"/>
      <c r="E186" s="454"/>
      <c r="F186" s="454"/>
    </row>
    <row r="187" spans="1:6" x14ac:dyDescent="0.2">
      <c r="A187" s="454"/>
      <c r="B187" s="454"/>
      <c r="C187" s="454"/>
      <c r="D187" s="454"/>
      <c r="E187" s="454"/>
      <c r="F187" s="454"/>
    </row>
    <row r="188" spans="1:6" x14ac:dyDescent="0.2">
      <c r="A188" s="454"/>
      <c r="B188" s="454"/>
      <c r="C188" s="454"/>
      <c r="D188" s="454"/>
      <c r="E188" s="454"/>
      <c r="F188" s="454"/>
    </row>
    <row r="189" spans="1:6" x14ac:dyDescent="0.2">
      <c r="A189" s="454"/>
      <c r="B189" s="454"/>
      <c r="C189" s="454"/>
      <c r="D189" s="454"/>
      <c r="E189" s="454"/>
      <c r="F189" s="454"/>
    </row>
    <row r="190" spans="1:6" x14ac:dyDescent="0.2">
      <c r="A190" s="454"/>
      <c r="B190" s="454"/>
      <c r="C190" s="454"/>
      <c r="D190" s="454"/>
      <c r="E190" s="454"/>
      <c r="F190" s="454"/>
    </row>
    <row r="191" spans="1:6" x14ac:dyDescent="0.2">
      <c r="A191" s="454"/>
      <c r="B191" s="454"/>
      <c r="C191" s="454"/>
      <c r="D191" s="454"/>
      <c r="E191" s="454"/>
      <c r="F191" s="454"/>
    </row>
    <row r="192" spans="1:6" x14ac:dyDescent="0.2">
      <c r="A192" s="454"/>
      <c r="B192" s="454"/>
      <c r="C192" s="454"/>
      <c r="D192" s="454"/>
      <c r="E192" s="454"/>
      <c r="F192" s="454"/>
    </row>
    <row r="193" spans="1:6" x14ac:dyDescent="0.2">
      <c r="A193" s="454"/>
      <c r="B193" s="454"/>
      <c r="C193" s="454"/>
      <c r="D193" s="454"/>
      <c r="E193" s="454"/>
      <c r="F193" s="454"/>
    </row>
    <row r="194" spans="1:6" x14ac:dyDescent="0.2">
      <c r="A194" s="454"/>
      <c r="B194" s="454"/>
      <c r="C194" s="454"/>
      <c r="D194" s="454"/>
      <c r="E194" s="454"/>
      <c r="F194" s="454"/>
    </row>
    <row r="195" spans="1:6" x14ac:dyDescent="0.2">
      <c r="A195" s="454"/>
      <c r="B195" s="454"/>
      <c r="C195" s="454"/>
      <c r="D195" s="454"/>
      <c r="E195" s="454"/>
      <c r="F195" s="454"/>
    </row>
    <row r="196" spans="1:6" x14ac:dyDescent="0.2">
      <c r="A196" s="454"/>
      <c r="B196" s="454"/>
      <c r="C196" s="454"/>
      <c r="D196" s="454"/>
      <c r="E196" s="454"/>
      <c r="F196" s="454"/>
    </row>
    <row r="197" spans="1:6" x14ac:dyDescent="0.2">
      <c r="A197" s="454"/>
      <c r="B197" s="454"/>
      <c r="C197" s="454"/>
      <c r="D197" s="454"/>
      <c r="E197" s="454"/>
      <c r="F197" s="454"/>
    </row>
    <row r="198" spans="1:6" x14ac:dyDescent="0.2">
      <c r="A198" s="454"/>
      <c r="B198" s="454"/>
      <c r="C198" s="454"/>
      <c r="D198" s="454"/>
      <c r="E198" s="454"/>
      <c r="F198" s="454"/>
    </row>
    <row r="199" spans="1:6" x14ac:dyDescent="0.2">
      <c r="A199" s="454"/>
      <c r="B199" s="454"/>
      <c r="C199" s="454"/>
      <c r="D199" s="454"/>
      <c r="E199" s="454"/>
      <c r="F199" s="454"/>
    </row>
    <row r="200" spans="1:6" x14ac:dyDescent="0.2">
      <c r="A200" s="454"/>
      <c r="B200" s="454"/>
      <c r="C200" s="454"/>
      <c r="D200" s="454"/>
      <c r="E200" s="454"/>
      <c r="F200" s="454"/>
    </row>
    <row r="201" spans="1:6" x14ac:dyDescent="0.2">
      <c r="A201" s="454"/>
      <c r="B201" s="454"/>
      <c r="C201" s="454"/>
      <c r="D201" s="454"/>
      <c r="E201" s="454"/>
      <c r="F201" s="454"/>
    </row>
    <row r="202" spans="1:6" x14ac:dyDescent="0.2">
      <c r="A202" s="454"/>
      <c r="B202" s="454"/>
      <c r="C202" s="454"/>
      <c r="D202" s="454"/>
      <c r="E202" s="454"/>
      <c r="F202" s="454"/>
    </row>
    <row r="203" spans="1:6" x14ac:dyDescent="0.2">
      <c r="A203" s="454"/>
      <c r="B203" s="454"/>
      <c r="C203" s="454"/>
      <c r="D203" s="454"/>
      <c r="E203" s="454"/>
      <c r="F203" s="454"/>
    </row>
    <row r="204" spans="1:6" x14ac:dyDescent="0.2">
      <c r="A204" s="454"/>
      <c r="B204" s="454"/>
      <c r="C204" s="454"/>
      <c r="D204" s="454"/>
      <c r="E204" s="454"/>
      <c r="F204" s="454"/>
    </row>
    <row r="205" spans="1:6" x14ac:dyDescent="0.2">
      <c r="A205" s="454"/>
      <c r="B205" s="454"/>
      <c r="C205" s="454"/>
      <c r="D205" s="454"/>
      <c r="E205" s="454"/>
      <c r="F205" s="454"/>
    </row>
    <row r="206" spans="1:6" x14ac:dyDescent="0.2">
      <c r="A206" s="454"/>
      <c r="B206" s="454"/>
      <c r="C206" s="454"/>
      <c r="D206" s="454"/>
      <c r="E206" s="454"/>
      <c r="F206" s="454"/>
    </row>
    <row r="207" spans="1:6" x14ac:dyDescent="0.2">
      <c r="A207" s="454"/>
      <c r="B207" s="454"/>
      <c r="C207" s="454"/>
      <c r="D207" s="454"/>
      <c r="E207" s="454"/>
      <c r="F207" s="454"/>
    </row>
    <row r="208" spans="1:6" x14ac:dyDescent="0.2">
      <c r="A208" s="454"/>
      <c r="B208" s="454"/>
      <c r="C208" s="454"/>
      <c r="D208" s="454"/>
      <c r="E208" s="454"/>
      <c r="F208" s="454"/>
    </row>
    <row r="209" spans="1:6" x14ac:dyDescent="0.2">
      <c r="A209" s="454"/>
      <c r="B209" s="454"/>
      <c r="C209" s="454"/>
      <c r="D209" s="454"/>
      <c r="E209" s="454"/>
      <c r="F209" s="454"/>
    </row>
    <row r="210" spans="1:6" x14ac:dyDescent="0.2">
      <c r="A210" s="454"/>
      <c r="B210" s="454"/>
      <c r="C210" s="454"/>
      <c r="D210" s="454"/>
      <c r="E210" s="454"/>
      <c r="F210" s="454"/>
    </row>
    <row r="211" spans="1:6" x14ac:dyDescent="0.2">
      <c r="A211" s="454"/>
      <c r="B211" s="454"/>
      <c r="C211" s="454"/>
      <c r="D211" s="454"/>
      <c r="E211" s="454"/>
      <c r="F211" s="454"/>
    </row>
    <row r="212" spans="1:6" x14ac:dyDescent="0.2">
      <c r="A212" s="454"/>
      <c r="B212" s="454"/>
      <c r="C212" s="454"/>
      <c r="D212" s="454"/>
      <c r="E212" s="454"/>
      <c r="F212" s="454"/>
    </row>
    <row r="213" spans="1:6" x14ac:dyDescent="0.2">
      <c r="A213" s="454"/>
      <c r="B213" s="454"/>
      <c r="C213" s="454"/>
      <c r="D213" s="454"/>
      <c r="E213" s="454"/>
      <c r="F213" s="454"/>
    </row>
    <row r="214" spans="1:6" x14ac:dyDescent="0.2">
      <c r="A214" s="454"/>
      <c r="B214" s="454"/>
      <c r="C214" s="454"/>
      <c r="D214" s="454"/>
      <c r="E214" s="454"/>
      <c r="F214" s="454"/>
    </row>
    <row r="215" spans="1:6" x14ac:dyDescent="0.2">
      <c r="A215" s="454"/>
      <c r="B215" s="454"/>
      <c r="C215" s="454"/>
      <c r="D215" s="454"/>
      <c r="E215" s="454"/>
      <c r="F215" s="454"/>
    </row>
    <row r="216" spans="1:6" x14ac:dyDescent="0.2">
      <c r="A216" s="454"/>
      <c r="B216" s="454"/>
      <c r="C216" s="454"/>
      <c r="D216" s="454"/>
      <c r="E216" s="454"/>
      <c r="F216" s="454"/>
    </row>
    <row r="217" spans="1:6" x14ac:dyDescent="0.2">
      <c r="A217" s="454"/>
      <c r="B217" s="454"/>
      <c r="C217" s="454"/>
      <c r="D217" s="454"/>
      <c r="E217" s="454"/>
      <c r="F217" s="454"/>
    </row>
    <row r="218" spans="1:6" x14ac:dyDescent="0.2">
      <c r="A218" s="454"/>
      <c r="B218" s="454"/>
      <c r="C218" s="454"/>
      <c r="D218" s="454"/>
      <c r="E218" s="454"/>
      <c r="F218" s="454"/>
    </row>
    <row r="219" spans="1:6" x14ac:dyDescent="0.2">
      <c r="A219" s="454"/>
      <c r="B219" s="454"/>
      <c r="C219" s="454"/>
      <c r="D219" s="454"/>
      <c r="E219" s="454"/>
      <c r="F219" s="454"/>
    </row>
    <row r="220" spans="1:6" x14ac:dyDescent="0.2">
      <c r="A220" s="454"/>
      <c r="B220" s="454"/>
      <c r="C220" s="454"/>
      <c r="D220" s="454"/>
      <c r="E220" s="454"/>
      <c r="F220" s="454"/>
    </row>
    <row r="221" spans="1:6" x14ac:dyDescent="0.2">
      <c r="A221" s="454"/>
      <c r="B221" s="454"/>
      <c r="C221" s="454"/>
      <c r="D221" s="454"/>
      <c r="E221" s="454"/>
      <c r="F221" s="454"/>
    </row>
    <row r="222" spans="1:6" x14ac:dyDescent="0.2">
      <c r="A222" s="454"/>
      <c r="B222" s="454"/>
      <c r="C222" s="454"/>
      <c r="D222" s="454"/>
      <c r="E222" s="454"/>
      <c r="F222" s="454"/>
    </row>
    <row r="223" spans="1:6" x14ac:dyDescent="0.2">
      <c r="A223" s="454"/>
      <c r="B223" s="454"/>
      <c r="C223" s="454"/>
      <c r="D223" s="454"/>
      <c r="E223" s="454"/>
      <c r="F223" s="454"/>
    </row>
    <row r="224" spans="1:6" x14ac:dyDescent="0.2">
      <c r="A224" s="454"/>
      <c r="B224" s="454"/>
      <c r="C224" s="454"/>
      <c r="D224" s="454"/>
      <c r="E224" s="454"/>
      <c r="F224" s="454"/>
    </row>
    <row r="225" spans="1:6" x14ac:dyDescent="0.2">
      <c r="A225" s="454"/>
      <c r="B225" s="454"/>
      <c r="C225" s="454"/>
      <c r="D225" s="454"/>
      <c r="E225" s="454"/>
      <c r="F225" s="454"/>
    </row>
    <row r="226" spans="1:6" x14ac:dyDescent="0.2">
      <c r="A226" s="454"/>
      <c r="B226" s="454"/>
      <c r="C226" s="454"/>
      <c r="D226" s="454"/>
      <c r="E226" s="454"/>
      <c r="F226" s="454"/>
    </row>
    <row r="227" spans="1:6" x14ac:dyDescent="0.2">
      <c r="A227" s="454"/>
      <c r="B227" s="454"/>
      <c r="C227" s="454"/>
      <c r="D227" s="454"/>
      <c r="E227" s="454"/>
      <c r="F227" s="454"/>
    </row>
    <row r="228" spans="1:6" x14ac:dyDescent="0.2">
      <c r="A228" s="454"/>
      <c r="B228" s="454"/>
      <c r="C228" s="454"/>
      <c r="D228" s="454"/>
      <c r="E228" s="454"/>
      <c r="F228" s="454"/>
    </row>
    <row r="229" spans="1:6" x14ac:dyDescent="0.2">
      <c r="A229" s="454"/>
      <c r="B229" s="454"/>
      <c r="C229" s="454"/>
      <c r="D229" s="454"/>
      <c r="E229" s="454"/>
      <c r="F229" s="454"/>
    </row>
    <row r="230" spans="1:6" x14ac:dyDescent="0.2">
      <c r="A230" s="454"/>
      <c r="B230" s="454"/>
      <c r="C230" s="454"/>
      <c r="D230" s="454"/>
      <c r="E230" s="454"/>
      <c r="F230" s="454"/>
    </row>
    <row r="231" spans="1:6" x14ac:dyDescent="0.2">
      <c r="A231" s="454"/>
      <c r="B231" s="454"/>
      <c r="C231" s="454"/>
      <c r="D231" s="454"/>
      <c r="E231" s="454"/>
      <c r="F231" s="454"/>
    </row>
    <row r="232" spans="1:6" x14ac:dyDescent="0.2">
      <c r="A232" s="454"/>
      <c r="B232" s="454"/>
      <c r="C232" s="454"/>
      <c r="D232" s="454"/>
      <c r="E232" s="454"/>
      <c r="F232" s="454"/>
    </row>
    <row r="233" spans="1:6" x14ac:dyDescent="0.2">
      <c r="A233" s="454"/>
      <c r="B233" s="454"/>
      <c r="C233" s="454"/>
      <c r="D233" s="454"/>
      <c r="E233" s="454"/>
      <c r="F233" s="454"/>
    </row>
    <row r="234" spans="1:6" x14ac:dyDescent="0.2">
      <c r="A234" s="454"/>
      <c r="B234" s="454"/>
      <c r="C234" s="454"/>
      <c r="D234" s="454"/>
      <c r="E234" s="454"/>
      <c r="F234" s="454"/>
    </row>
    <row r="235" spans="1:6" x14ac:dyDescent="0.2">
      <c r="A235" s="454"/>
      <c r="B235" s="454"/>
      <c r="C235" s="454"/>
      <c r="D235" s="454"/>
      <c r="E235" s="454"/>
      <c r="F235" s="454"/>
    </row>
    <row r="236" spans="1:6" x14ac:dyDescent="0.2">
      <c r="A236" s="454"/>
      <c r="B236" s="454"/>
      <c r="C236" s="454"/>
      <c r="D236" s="454"/>
      <c r="E236" s="454"/>
      <c r="F236" s="454"/>
    </row>
    <row r="237" spans="1:6" x14ac:dyDescent="0.2">
      <c r="A237" s="454"/>
      <c r="B237" s="454"/>
      <c r="C237" s="454"/>
      <c r="D237" s="454"/>
      <c r="E237" s="454"/>
      <c r="F237" s="454"/>
    </row>
    <row r="238" spans="1:6" x14ac:dyDescent="0.2">
      <c r="A238" s="454"/>
      <c r="B238" s="454"/>
      <c r="C238" s="454"/>
      <c r="D238" s="454"/>
      <c r="E238" s="454"/>
      <c r="F238" s="454"/>
    </row>
    <row r="239" spans="1:6" x14ac:dyDescent="0.2">
      <c r="A239" s="454"/>
      <c r="B239" s="454"/>
      <c r="C239" s="454"/>
      <c r="D239" s="454"/>
      <c r="E239" s="454"/>
      <c r="F239" s="454"/>
    </row>
    <row r="240" spans="1:6" x14ac:dyDescent="0.2">
      <c r="A240" s="454"/>
      <c r="B240" s="454"/>
      <c r="C240" s="454"/>
      <c r="D240" s="454"/>
      <c r="E240" s="454"/>
      <c r="F240" s="454"/>
    </row>
    <row r="241" spans="1:6" x14ac:dyDescent="0.2">
      <c r="A241" s="454"/>
      <c r="B241" s="454"/>
      <c r="C241" s="454"/>
      <c r="D241" s="454"/>
      <c r="E241" s="454"/>
      <c r="F241" s="454"/>
    </row>
    <row r="242" spans="1:6" x14ac:dyDescent="0.2">
      <c r="A242" s="454"/>
      <c r="B242" s="454"/>
      <c r="C242" s="454"/>
      <c r="D242" s="454"/>
      <c r="E242" s="454"/>
      <c r="F242" s="454"/>
    </row>
    <row r="243" spans="1:6" x14ac:dyDescent="0.2">
      <c r="A243" s="454"/>
      <c r="B243" s="454"/>
      <c r="C243" s="454"/>
      <c r="D243" s="454"/>
      <c r="E243" s="454"/>
      <c r="F243" s="454"/>
    </row>
    <row r="244" spans="1:6" x14ac:dyDescent="0.2">
      <c r="A244" s="454"/>
      <c r="B244" s="454"/>
      <c r="C244" s="454"/>
      <c r="D244" s="454"/>
      <c r="E244" s="454"/>
      <c r="F244" s="454"/>
    </row>
    <row r="245" spans="1:6" x14ac:dyDescent="0.2">
      <c r="A245" s="454"/>
      <c r="B245" s="454"/>
      <c r="C245" s="454"/>
      <c r="D245" s="454"/>
      <c r="E245" s="454"/>
      <c r="F245" s="454"/>
    </row>
    <row r="246" spans="1:6" x14ac:dyDescent="0.2">
      <c r="A246" s="454"/>
      <c r="B246" s="454"/>
      <c r="C246" s="454"/>
      <c r="D246" s="454"/>
      <c r="E246" s="454"/>
      <c r="F246" s="454"/>
    </row>
    <row r="247" spans="1:6" x14ac:dyDescent="0.2">
      <c r="A247" s="454"/>
      <c r="B247" s="454"/>
      <c r="C247" s="454"/>
      <c r="D247" s="454"/>
      <c r="E247" s="454"/>
      <c r="F247" s="454"/>
    </row>
    <row r="248" spans="1:6" x14ac:dyDescent="0.2">
      <c r="A248" s="454"/>
      <c r="B248" s="454"/>
      <c r="C248" s="454"/>
      <c r="D248" s="454"/>
      <c r="E248" s="454"/>
      <c r="F248" s="454"/>
    </row>
    <row r="249" spans="1:6" x14ac:dyDescent="0.2">
      <c r="A249" s="454"/>
      <c r="B249" s="454"/>
      <c r="C249" s="454"/>
      <c r="D249" s="454"/>
      <c r="E249" s="454"/>
      <c r="F249" s="454"/>
    </row>
    <row r="250" spans="1:6" x14ac:dyDescent="0.2">
      <c r="A250" s="454"/>
      <c r="B250" s="454"/>
      <c r="C250" s="454"/>
      <c r="D250" s="454"/>
      <c r="E250" s="454"/>
      <c r="F250" s="454"/>
    </row>
    <row r="251" spans="1:6" x14ac:dyDescent="0.2">
      <c r="A251" s="454"/>
      <c r="B251" s="454"/>
      <c r="C251" s="454"/>
      <c r="D251" s="454"/>
      <c r="E251" s="454"/>
      <c r="F251" s="454"/>
    </row>
    <row r="252" spans="1:6" x14ac:dyDescent="0.2">
      <c r="A252" s="454"/>
      <c r="B252" s="454"/>
      <c r="C252" s="454"/>
      <c r="D252" s="454"/>
      <c r="E252" s="454"/>
      <c r="F252" s="454"/>
    </row>
    <row r="253" spans="1:6" x14ac:dyDescent="0.2">
      <c r="A253" s="454"/>
      <c r="B253" s="454"/>
      <c r="C253" s="454"/>
      <c r="D253" s="454"/>
      <c r="E253" s="454"/>
      <c r="F253" s="454"/>
    </row>
    <row r="254" spans="1:6" x14ac:dyDescent="0.2">
      <c r="A254" s="454"/>
      <c r="B254" s="454"/>
      <c r="C254" s="454"/>
      <c r="D254" s="454"/>
      <c r="E254" s="454"/>
      <c r="F254" s="454"/>
    </row>
    <row r="255" spans="1:6" x14ac:dyDescent="0.2">
      <c r="A255" s="454"/>
      <c r="B255" s="454"/>
      <c r="C255" s="454"/>
      <c r="D255" s="454"/>
      <c r="E255" s="454"/>
      <c r="F255" s="454"/>
    </row>
    <row r="256" spans="1:6" x14ac:dyDescent="0.2">
      <c r="A256" s="454"/>
      <c r="B256" s="454"/>
      <c r="C256" s="454"/>
      <c r="D256" s="454"/>
      <c r="E256" s="454"/>
      <c r="F256" s="454"/>
    </row>
    <row r="257" spans="1:6" x14ac:dyDescent="0.2">
      <c r="A257" s="454"/>
      <c r="B257" s="454"/>
      <c r="C257" s="454"/>
      <c r="D257" s="454"/>
      <c r="E257" s="454"/>
      <c r="F257" s="454"/>
    </row>
    <row r="258" spans="1:6" x14ac:dyDescent="0.2">
      <c r="A258" s="454"/>
      <c r="B258" s="454"/>
      <c r="C258" s="454"/>
      <c r="D258" s="454"/>
      <c r="E258" s="454"/>
      <c r="F258" s="454"/>
    </row>
    <row r="259" spans="1:6" x14ac:dyDescent="0.2">
      <c r="A259" s="454"/>
      <c r="B259" s="454"/>
      <c r="C259" s="454"/>
      <c r="D259" s="454"/>
      <c r="E259" s="454"/>
      <c r="F259" s="454"/>
    </row>
    <row r="260" spans="1:6" x14ac:dyDescent="0.2">
      <c r="A260" s="454"/>
      <c r="B260" s="454"/>
      <c r="C260" s="454"/>
      <c r="D260" s="454"/>
      <c r="E260" s="454"/>
      <c r="F260" s="454"/>
    </row>
    <row r="261" spans="1:6" x14ac:dyDescent="0.2">
      <c r="A261" s="454"/>
      <c r="B261" s="454"/>
      <c r="C261" s="454"/>
      <c r="D261" s="454"/>
      <c r="E261" s="454"/>
      <c r="F261" s="454"/>
    </row>
    <row r="262" spans="1:6" x14ac:dyDescent="0.2">
      <c r="A262" s="454"/>
      <c r="B262" s="454"/>
      <c r="C262" s="454"/>
      <c r="D262" s="454"/>
      <c r="E262" s="454"/>
      <c r="F262" s="454"/>
    </row>
    <row r="263" spans="1:6" x14ac:dyDescent="0.2">
      <c r="A263" s="454"/>
      <c r="B263" s="454"/>
      <c r="C263" s="454"/>
      <c r="D263" s="454"/>
      <c r="E263" s="454"/>
      <c r="F263" s="454"/>
    </row>
    <row r="264" spans="1:6" x14ac:dyDescent="0.2">
      <c r="A264" s="454"/>
      <c r="B264" s="454"/>
      <c r="C264" s="454"/>
      <c r="D264" s="454"/>
      <c r="E264" s="454"/>
      <c r="F264" s="454"/>
    </row>
    <row r="265" spans="1:6" x14ac:dyDescent="0.2">
      <c r="A265" s="454"/>
      <c r="B265" s="454"/>
      <c r="C265" s="454"/>
      <c r="D265" s="454"/>
      <c r="E265" s="454"/>
      <c r="F265" s="454"/>
    </row>
    <row r="266" spans="1:6" x14ac:dyDescent="0.2">
      <c r="A266" s="454"/>
      <c r="B266" s="454"/>
      <c r="C266" s="454"/>
      <c r="D266" s="454"/>
      <c r="E266" s="454"/>
      <c r="F266" s="454"/>
    </row>
    <row r="267" spans="1:6" x14ac:dyDescent="0.2">
      <c r="A267" s="454"/>
      <c r="B267" s="454"/>
      <c r="C267" s="454"/>
      <c r="D267" s="454"/>
      <c r="E267" s="454"/>
      <c r="F267" s="454"/>
    </row>
    <row r="268" spans="1:6" x14ac:dyDescent="0.2">
      <c r="A268" s="454"/>
      <c r="B268" s="454"/>
      <c r="C268" s="454"/>
      <c r="D268" s="454"/>
      <c r="E268" s="454"/>
      <c r="F268" s="454"/>
    </row>
    <row r="269" spans="1:6" x14ac:dyDescent="0.2">
      <c r="A269" s="454"/>
      <c r="B269" s="454"/>
      <c r="C269" s="454"/>
      <c r="D269" s="454"/>
      <c r="E269" s="454"/>
      <c r="F269" s="454"/>
    </row>
    <row r="270" spans="1:6" x14ac:dyDescent="0.2">
      <c r="A270" s="454"/>
      <c r="B270" s="454"/>
      <c r="C270" s="454"/>
      <c r="D270" s="454"/>
      <c r="E270" s="454"/>
      <c r="F270" s="454"/>
    </row>
    <row r="271" spans="1:6" x14ac:dyDescent="0.2">
      <c r="A271" s="454"/>
      <c r="B271" s="454"/>
      <c r="C271" s="454"/>
      <c r="D271" s="454"/>
      <c r="E271" s="454"/>
      <c r="F271" s="454"/>
    </row>
    <row r="272" spans="1:6" x14ac:dyDescent="0.2">
      <c r="A272" s="454"/>
      <c r="B272" s="454"/>
      <c r="C272" s="454"/>
      <c r="D272" s="454"/>
      <c r="E272" s="454"/>
      <c r="F272" s="454"/>
    </row>
    <row r="273" spans="1:6" x14ac:dyDescent="0.2">
      <c r="A273" s="454"/>
      <c r="B273" s="454"/>
      <c r="C273" s="454"/>
      <c r="D273" s="454"/>
      <c r="E273" s="454"/>
      <c r="F273" s="454"/>
    </row>
    <row r="274" spans="1:6" x14ac:dyDescent="0.2">
      <c r="A274" s="454"/>
      <c r="B274" s="454"/>
      <c r="C274" s="454"/>
      <c r="D274" s="454"/>
      <c r="E274" s="454"/>
      <c r="F274" s="454"/>
    </row>
    <row r="275" spans="1:6" x14ac:dyDescent="0.2">
      <c r="A275" s="454"/>
      <c r="B275" s="454"/>
      <c r="C275" s="454"/>
      <c r="D275" s="454"/>
      <c r="E275" s="454"/>
      <c r="F275" s="454"/>
    </row>
    <row r="276" spans="1:6" x14ac:dyDescent="0.2">
      <c r="A276" s="454"/>
      <c r="B276" s="454"/>
      <c r="C276" s="454"/>
      <c r="D276" s="454"/>
      <c r="E276" s="454"/>
      <c r="F276" s="454"/>
    </row>
    <row r="277" spans="1:6" x14ac:dyDescent="0.2">
      <c r="A277" s="454"/>
      <c r="B277" s="454"/>
      <c r="C277" s="454"/>
      <c r="D277" s="454"/>
      <c r="E277" s="454"/>
      <c r="F277" s="454"/>
    </row>
    <row r="278" spans="1:6" x14ac:dyDescent="0.2">
      <c r="A278" s="454"/>
      <c r="B278" s="454"/>
      <c r="C278" s="454"/>
      <c r="D278" s="454"/>
      <c r="E278" s="454"/>
      <c r="F278" s="454"/>
    </row>
    <row r="279" spans="1:6" x14ac:dyDescent="0.2">
      <c r="A279" s="454"/>
      <c r="B279" s="454"/>
      <c r="C279" s="454"/>
      <c r="D279" s="454"/>
      <c r="E279" s="454"/>
      <c r="F279" s="454"/>
    </row>
    <row r="280" spans="1:6" x14ac:dyDescent="0.2">
      <c r="A280" s="454"/>
      <c r="B280" s="454"/>
      <c r="C280" s="454"/>
      <c r="D280" s="454"/>
      <c r="E280" s="454"/>
      <c r="F280" s="454"/>
    </row>
    <row r="281" spans="1:6" x14ac:dyDescent="0.2">
      <c r="A281" s="454"/>
      <c r="B281" s="454"/>
      <c r="C281" s="454"/>
      <c r="D281" s="454"/>
      <c r="E281" s="454"/>
      <c r="F281" s="454"/>
    </row>
    <row r="282" spans="1:6" x14ac:dyDescent="0.2">
      <c r="A282" s="454"/>
      <c r="B282" s="454"/>
      <c r="C282" s="454"/>
      <c r="D282" s="454"/>
      <c r="E282" s="454"/>
      <c r="F282" s="454"/>
    </row>
    <row r="283" spans="1:6" x14ac:dyDescent="0.2">
      <c r="A283" s="454"/>
      <c r="B283" s="454"/>
      <c r="C283" s="454"/>
      <c r="D283" s="454"/>
      <c r="E283" s="454"/>
      <c r="F283" s="454"/>
    </row>
    <row r="284" spans="1:6" x14ac:dyDescent="0.2">
      <c r="A284" s="454"/>
      <c r="B284" s="454"/>
      <c r="C284" s="454"/>
      <c r="D284" s="454"/>
      <c r="E284" s="454"/>
      <c r="F284" s="454"/>
    </row>
    <row r="285" spans="1:6" x14ac:dyDescent="0.2">
      <c r="A285" s="454"/>
      <c r="B285" s="454"/>
      <c r="C285" s="454"/>
      <c r="D285" s="454"/>
      <c r="E285" s="454"/>
      <c r="F285" s="454"/>
    </row>
    <row r="286" spans="1:6" x14ac:dyDescent="0.2">
      <c r="A286" s="454"/>
      <c r="B286" s="454"/>
      <c r="C286" s="454"/>
      <c r="D286" s="454"/>
      <c r="E286" s="454"/>
      <c r="F286" s="454"/>
    </row>
    <row r="287" spans="1:6" x14ac:dyDescent="0.2">
      <c r="A287" s="454"/>
      <c r="B287" s="454"/>
      <c r="C287" s="454"/>
      <c r="D287" s="454"/>
      <c r="E287" s="454"/>
      <c r="F287" s="454"/>
    </row>
    <row r="288" spans="1:6" x14ac:dyDescent="0.2">
      <c r="A288" s="454"/>
      <c r="B288" s="454"/>
      <c r="C288" s="454"/>
      <c r="D288" s="454"/>
      <c r="E288" s="454"/>
      <c r="F288" s="454"/>
    </row>
    <row r="289" spans="1:6" x14ac:dyDescent="0.2">
      <c r="A289" s="454"/>
      <c r="B289" s="454"/>
      <c r="C289" s="454"/>
      <c r="D289" s="454"/>
      <c r="E289" s="454"/>
      <c r="F289" s="454"/>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3" customWidth="1"/>
    <col min="2" max="2" width="78.75" style="463" customWidth="1"/>
    <col min="3" max="5" width="10.25" style="463"/>
    <col min="6" max="6" width="4.25" style="463" customWidth="1"/>
    <col min="7" max="256" width="10.25" style="463"/>
    <col min="257" max="257" width="1.25" style="463" customWidth="1"/>
    <col min="258" max="258" width="78.75" style="463" customWidth="1"/>
    <col min="259" max="261" width="10.25" style="463"/>
    <col min="262" max="262" width="4.25" style="463" customWidth="1"/>
    <col min="263" max="512" width="10.25" style="463"/>
    <col min="513" max="513" width="1.25" style="463" customWidth="1"/>
    <col min="514" max="514" width="78.75" style="463" customWidth="1"/>
    <col min="515" max="517" width="10.25" style="463"/>
    <col min="518" max="518" width="4.25" style="463" customWidth="1"/>
    <col min="519" max="768" width="10.25" style="463"/>
    <col min="769" max="769" width="1.25" style="463" customWidth="1"/>
    <col min="770" max="770" width="78.75" style="463" customWidth="1"/>
    <col min="771" max="773" width="10.25" style="463"/>
    <col min="774" max="774" width="4.25" style="463" customWidth="1"/>
    <col min="775" max="1024" width="10.25" style="463"/>
    <col min="1025" max="1025" width="1.25" style="463" customWidth="1"/>
    <col min="1026" max="1026" width="78.75" style="463" customWidth="1"/>
    <col min="1027" max="1029" width="10.25" style="463"/>
    <col min="1030" max="1030" width="4.25" style="463" customWidth="1"/>
    <col min="1031" max="1280" width="10.25" style="463"/>
    <col min="1281" max="1281" width="1.25" style="463" customWidth="1"/>
    <col min="1282" max="1282" width="78.75" style="463" customWidth="1"/>
    <col min="1283" max="1285" width="10.25" style="463"/>
    <col min="1286" max="1286" width="4.25" style="463" customWidth="1"/>
    <col min="1287" max="1536" width="10.25" style="463"/>
    <col min="1537" max="1537" width="1.25" style="463" customWidth="1"/>
    <col min="1538" max="1538" width="78.75" style="463" customWidth="1"/>
    <col min="1539" max="1541" width="10.25" style="463"/>
    <col min="1542" max="1542" width="4.25" style="463" customWidth="1"/>
    <col min="1543" max="1792" width="10.25" style="463"/>
    <col min="1793" max="1793" width="1.25" style="463" customWidth="1"/>
    <col min="1794" max="1794" width="78.75" style="463" customWidth="1"/>
    <col min="1795" max="1797" width="10.25" style="463"/>
    <col min="1798" max="1798" width="4.25" style="463" customWidth="1"/>
    <col min="1799" max="2048" width="10.25" style="463"/>
    <col min="2049" max="2049" width="1.25" style="463" customWidth="1"/>
    <col min="2050" max="2050" width="78.75" style="463" customWidth="1"/>
    <col min="2051" max="2053" width="10.25" style="463"/>
    <col min="2054" max="2054" width="4.25" style="463" customWidth="1"/>
    <col min="2055" max="2304" width="10.25" style="463"/>
    <col min="2305" max="2305" width="1.25" style="463" customWidth="1"/>
    <col min="2306" max="2306" width="78.75" style="463" customWidth="1"/>
    <col min="2307" max="2309" width="10.25" style="463"/>
    <col min="2310" max="2310" width="4.25" style="463" customWidth="1"/>
    <col min="2311" max="2560" width="10.25" style="463"/>
    <col min="2561" max="2561" width="1.25" style="463" customWidth="1"/>
    <col min="2562" max="2562" width="78.75" style="463" customWidth="1"/>
    <col min="2563" max="2565" width="10.25" style="463"/>
    <col min="2566" max="2566" width="4.25" style="463" customWidth="1"/>
    <col min="2567" max="2816" width="10.25" style="463"/>
    <col min="2817" max="2817" width="1.25" style="463" customWidth="1"/>
    <col min="2818" max="2818" width="78.75" style="463" customWidth="1"/>
    <col min="2819" max="2821" width="10.25" style="463"/>
    <col min="2822" max="2822" width="4.25" style="463" customWidth="1"/>
    <col min="2823" max="3072" width="10.25" style="463"/>
    <col min="3073" max="3073" width="1.25" style="463" customWidth="1"/>
    <col min="3074" max="3074" width="78.75" style="463" customWidth="1"/>
    <col min="3075" max="3077" width="10.25" style="463"/>
    <col min="3078" max="3078" width="4.25" style="463" customWidth="1"/>
    <col min="3079" max="3328" width="10.25" style="463"/>
    <col min="3329" max="3329" width="1.25" style="463" customWidth="1"/>
    <col min="3330" max="3330" width="78.75" style="463" customWidth="1"/>
    <col min="3331" max="3333" width="10.25" style="463"/>
    <col min="3334" max="3334" width="4.25" style="463" customWidth="1"/>
    <col min="3335" max="3584" width="10.25" style="463"/>
    <col min="3585" max="3585" width="1.25" style="463" customWidth="1"/>
    <col min="3586" max="3586" width="78.75" style="463" customWidth="1"/>
    <col min="3587" max="3589" width="10.25" style="463"/>
    <col min="3590" max="3590" width="4.25" style="463" customWidth="1"/>
    <col min="3591" max="3840" width="10.25" style="463"/>
    <col min="3841" max="3841" width="1.25" style="463" customWidth="1"/>
    <col min="3842" max="3842" width="78.75" style="463" customWidth="1"/>
    <col min="3843" max="3845" width="10.25" style="463"/>
    <col min="3846" max="3846" width="4.25" style="463" customWidth="1"/>
    <col min="3847" max="4096" width="10.25" style="463"/>
    <col min="4097" max="4097" width="1.25" style="463" customWidth="1"/>
    <col min="4098" max="4098" width="78.75" style="463" customWidth="1"/>
    <col min="4099" max="4101" width="10.25" style="463"/>
    <col min="4102" max="4102" width="4.25" style="463" customWidth="1"/>
    <col min="4103" max="4352" width="10.25" style="463"/>
    <col min="4353" max="4353" width="1.25" style="463" customWidth="1"/>
    <col min="4354" max="4354" width="78.75" style="463" customWidth="1"/>
    <col min="4355" max="4357" width="10.25" style="463"/>
    <col min="4358" max="4358" width="4.25" style="463" customWidth="1"/>
    <col min="4359" max="4608" width="10.25" style="463"/>
    <col min="4609" max="4609" width="1.25" style="463" customWidth="1"/>
    <col min="4610" max="4610" width="78.75" style="463" customWidth="1"/>
    <col min="4611" max="4613" width="10.25" style="463"/>
    <col min="4614" max="4614" width="4.25" style="463" customWidth="1"/>
    <col min="4615" max="4864" width="10.25" style="463"/>
    <col min="4865" max="4865" width="1.25" style="463" customWidth="1"/>
    <col min="4866" max="4866" width="78.75" style="463" customWidth="1"/>
    <col min="4867" max="4869" width="10.25" style="463"/>
    <col min="4870" max="4870" width="4.25" style="463" customWidth="1"/>
    <col min="4871" max="5120" width="10.25" style="463"/>
    <col min="5121" max="5121" width="1.25" style="463" customWidth="1"/>
    <col min="5122" max="5122" width="78.75" style="463" customWidth="1"/>
    <col min="5123" max="5125" width="10.25" style="463"/>
    <col min="5126" max="5126" width="4.25" style="463" customWidth="1"/>
    <col min="5127" max="5376" width="10.25" style="463"/>
    <col min="5377" max="5377" width="1.25" style="463" customWidth="1"/>
    <col min="5378" max="5378" width="78.75" style="463" customWidth="1"/>
    <col min="5379" max="5381" width="10.25" style="463"/>
    <col min="5382" max="5382" width="4.25" style="463" customWidth="1"/>
    <col min="5383" max="5632" width="10.25" style="463"/>
    <col min="5633" max="5633" width="1.25" style="463" customWidth="1"/>
    <col min="5634" max="5634" width="78.75" style="463" customWidth="1"/>
    <col min="5635" max="5637" width="10.25" style="463"/>
    <col min="5638" max="5638" width="4.25" style="463" customWidth="1"/>
    <col min="5639" max="5888" width="10.25" style="463"/>
    <col min="5889" max="5889" width="1.25" style="463" customWidth="1"/>
    <col min="5890" max="5890" width="78.75" style="463" customWidth="1"/>
    <col min="5891" max="5893" width="10.25" style="463"/>
    <col min="5894" max="5894" width="4.25" style="463" customWidth="1"/>
    <col min="5895" max="6144" width="10.25" style="463"/>
    <col min="6145" max="6145" width="1.25" style="463" customWidth="1"/>
    <col min="6146" max="6146" width="78.75" style="463" customWidth="1"/>
    <col min="6147" max="6149" width="10.25" style="463"/>
    <col min="6150" max="6150" width="4.25" style="463" customWidth="1"/>
    <col min="6151" max="6400" width="10.25" style="463"/>
    <col min="6401" max="6401" width="1.25" style="463" customWidth="1"/>
    <col min="6402" max="6402" width="78.75" style="463" customWidth="1"/>
    <col min="6403" max="6405" width="10.25" style="463"/>
    <col min="6406" max="6406" width="4.25" style="463" customWidth="1"/>
    <col min="6407" max="6656" width="10.25" style="463"/>
    <col min="6657" max="6657" width="1.25" style="463" customWidth="1"/>
    <col min="6658" max="6658" width="78.75" style="463" customWidth="1"/>
    <col min="6659" max="6661" width="10.25" style="463"/>
    <col min="6662" max="6662" width="4.25" style="463" customWidth="1"/>
    <col min="6663" max="6912" width="10.25" style="463"/>
    <col min="6913" max="6913" width="1.25" style="463" customWidth="1"/>
    <col min="6914" max="6914" width="78.75" style="463" customWidth="1"/>
    <col min="6915" max="6917" width="10.25" style="463"/>
    <col min="6918" max="6918" width="4.25" style="463" customWidth="1"/>
    <col min="6919" max="7168" width="10.25" style="463"/>
    <col min="7169" max="7169" width="1.25" style="463" customWidth="1"/>
    <col min="7170" max="7170" width="78.75" style="463" customWidth="1"/>
    <col min="7171" max="7173" width="10.25" style="463"/>
    <col min="7174" max="7174" width="4.25" style="463" customWidth="1"/>
    <col min="7175" max="7424" width="10.25" style="463"/>
    <col min="7425" max="7425" width="1.25" style="463" customWidth="1"/>
    <col min="7426" max="7426" width="78.75" style="463" customWidth="1"/>
    <col min="7427" max="7429" width="10.25" style="463"/>
    <col min="7430" max="7430" width="4.25" style="463" customWidth="1"/>
    <col min="7431" max="7680" width="10.25" style="463"/>
    <col min="7681" max="7681" width="1.25" style="463" customWidth="1"/>
    <col min="7682" max="7682" width="78.75" style="463" customWidth="1"/>
    <col min="7683" max="7685" width="10.25" style="463"/>
    <col min="7686" max="7686" width="4.25" style="463" customWidth="1"/>
    <col min="7687" max="7936" width="10.25" style="463"/>
    <col min="7937" max="7937" width="1.25" style="463" customWidth="1"/>
    <col min="7938" max="7938" width="78.75" style="463" customWidth="1"/>
    <col min="7939" max="7941" width="10.25" style="463"/>
    <col min="7942" max="7942" width="4.25" style="463" customWidth="1"/>
    <col min="7943" max="8192" width="10.25" style="463"/>
    <col min="8193" max="8193" width="1.25" style="463" customWidth="1"/>
    <col min="8194" max="8194" width="78.75" style="463" customWidth="1"/>
    <col min="8195" max="8197" width="10.25" style="463"/>
    <col min="8198" max="8198" width="4.25" style="463" customWidth="1"/>
    <col min="8199" max="8448" width="10.25" style="463"/>
    <col min="8449" max="8449" width="1.25" style="463" customWidth="1"/>
    <col min="8450" max="8450" width="78.75" style="463" customWidth="1"/>
    <col min="8451" max="8453" width="10.25" style="463"/>
    <col min="8454" max="8454" width="4.25" style="463" customWidth="1"/>
    <col min="8455" max="8704" width="10.25" style="463"/>
    <col min="8705" max="8705" width="1.25" style="463" customWidth="1"/>
    <col min="8706" max="8706" width="78.75" style="463" customWidth="1"/>
    <col min="8707" max="8709" width="10.25" style="463"/>
    <col min="8710" max="8710" width="4.25" style="463" customWidth="1"/>
    <col min="8711" max="8960" width="10.25" style="463"/>
    <col min="8961" max="8961" width="1.25" style="463" customWidth="1"/>
    <col min="8962" max="8962" width="78.75" style="463" customWidth="1"/>
    <col min="8963" max="8965" width="10.25" style="463"/>
    <col min="8966" max="8966" width="4.25" style="463" customWidth="1"/>
    <col min="8967" max="9216" width="10.25" style="463"/>
    <col min="9217" max="9217" width="1.25" style="463" customWidth="1"/>
    <col min="9218" max="9218" width="78.75" style="463" customWidth="1"/>
    <col min="9219" max="9221" width="10.25" style="463"/>
    <col min="9222" max="9222" width="4.25" style="463" customWidth="1"/>
    <col min="9223" max="9472" width="10.25" style="463"/>
    <col min="9473" max="9473" width="1.25" style="463" customWidth="1"/>
    <col min="9474" max="9474" width="78.75" style="463" customWidth="1"/>
    <col min="9475" max="9477" width="10.25" style="463"/>
    <col min="9478" max="9478" width="4.25" style="463" customWidth="1"/>
    <col min="9479" max="9728" width="10.25" style="463"/>
    <col min="9729" max="9729" width="1.25" style="463" customWidth="1"/>
    <col min="9730" max="9730" width="78.75" style="463" customWidth="1"/>
    <col min="9731" max="9733" width="10.25" style="463"/>
    <col min="9734" max="9734" width="4.25" style="463" customWidth="1"/>
    <col min="9735" max="9984" width="10.25" style="463"/>
    <col min="9985" max="9985" width="1.25" style="463" customWidth="1"/>
    <col min="9986" max="9986" width="78.75" style="463" customWidth="1"/>
    <col min="9987" max="9989" width="10.25" style="463"/>
    <col min="9990" max="9990" width="4.25" style="463" customWidth="1"/>
    <col min="9991" max="10240" width="10.25" style="463"/>
    <col min="10241" max="10241" width="1.25" style="463" customWidth="1"/>
    <col min="10242" max="10242" width="78.75" style="463" customWidth="1"/>
    <col min="10243" max="10245" width="10.25" style="463"/>
    <col min="10246" max="10246" width="4.25" style="463" customWidth="1"/>
    <col min="10247" max="10496" width="10.25" style="463"/>
    <col min="10497" max="10497" width="1.25" style="463" customWidth="1"/>
    <col min="10498" max="10498" width="78.75" style="463" customWidth="1"/>
    <col min="10499" max="10501" width="10.25" style="463"/>
    <col min="10502" max="10502" width="4.25" style="463" customWidth="1"/>
    <col min="10503" max="10752" width="10.25" style="463"/>
    <col min="10753" max="10753" width="1.25" style="463" customWidth="1"/>
    <col min="10754" max="10754" width="78.75" style="463" customWidth="1"/>
    <col min="10755" max="10757" width="10.25" style="463"/>
    <col min="10758" max="10758" width="4.25" style="463" customWidth="1"/>
    <col min="10759" max="11008" width="10.25" style="463"/>
    <col min="11009" max="11009" width="1.25" style="463" customWidth="1"/>
    <col min="11010" max="11010" width="78.75" style="463" customWidth="1"/>
    <col min="11011" max="11013" width="10.25" style="463"/>
    <col min="11014" max="11014" width="4.25" style="463" customWidth="1"/>
    <col min="11015" max="11264" width="10.25" style="463"/>
    <col min="11265" max="11265" width="1.25" style="463" customWidth="1"/>
    <col min="11266" max="11266" width="78.75" style="463" customWidth="1"/>
    <col min="11267" max="11269" width="10.25" style="463"/>
    <col min="11270" max="11270" width="4.25" style="463" customWidth="1"/>
    <col min="11271" max="11520" width="10.25" style="463"/>
    <col min="11521" max="11521" width="1.25" style="463" customWidth="1"/>
    <col min="11522" max="11522" width="78.75" style="463" customWidth="1"/>
    <col min="11523" max="11525" width="10.25" style="463"/>
    <col min="11526" max="11526" width="4.25" style="463" customWidth="1"/>
    <col min="11527" max="11776" width="10.25" style="463"/>
    <col min="11777" max="11777" width="1.25" style="463" customWidth="1"/>
    <col min="11778" max="11778" width="78.75" style="463" customWidth="1"/>
    <col min="11779" max="11781" width="10.25" style="463"/>
    <col min="11782" max="11782" width="4.25" style="463" customWidth="1"/>
    <col min="11783" max="12032" width="10.25" style="463"/>
    <col min="12033" max="12033" width="1.25" style="463" customWidth="1"/>
    <col min="12034" max="12034" width="78.75" style="463" customWidth="1"/>
    <col min="12035" max="12037" width="10.25" style="463"/>
    <col min="12038" max="12038" width="4.25" style="463" customWidth="1"/>
    <col min="12039" max="12288" width="10.25" style="463"/>
    <col min="12289" max="12289" width="1.25" style="463" customWidth="1"/>
    <col min="12290" max="12290" width="78.75" style="463" customWidth="1"/>
    <col min="12291" max="12293" width="10.25" style="463"/>
    <col min="12294" max="12294" width="4.25" style="463" customWidth="1"/>
    <col min="12295" max="12544" width="10.25" style="463"/>
    <col min="12545" max="12545" width="1.25" style="463" customWidth="1"/>
    <col min="12546" max="12546" width="78.75" style="463" customWidth="1"/>
    <col min="12547" max="12549" width="10.25" style="463"/>
    <col min="12550" max="12550" width="4.25" style="463" customWidth="1"/>
    <col min="12551" max="12800" width="10.25" style="463"/>
    <col min="12801" max="12801" width="1.25" style="463" customWidth="1"/>
    <col min="12802" max="12802" width="78.75" style="463" customWidth="1"/>
    <col min="12803" max="12805" width="10.25" style="463"/>
    <col min="12806" max="12806" width="4.25" style="463" customWidth="1"/>
    <col min="12807" max="13056" width="10.25" style="463"/>
    <col min="13057" max="13057" width="1.25" style="463" customWidth="1"/>
    <col min="13058" max="13058" width="78.75" style="463" customWidth="1"/>
    <col min="13059" max="13061" width="10.25" style="463"/>
    <col min="13062" max="13062" width="4.25" style="463" customWidth="1"/>
    <col min="13063" max="13312" width="10.25" style="463"/>
    <col min="13313" max="13313" width="1.25" style="463" customWidth="1"/>
    <col min="13314" max="13314" width="78.75" style="463" customWidth="1"/>
    <col min="13315" max="13317" width="10.25" style="463"/>
    <col min="13318" max="13318" width="4.25" style="463" customWidth="1"/>
    <col min="13319" max="13568" width="10.25" style="463"/>
    <col min="13569" max="13569" width="1.25" style="463" customWidth="1"/>
    <col min="13570" max="13570" width="78.75" style="463" customWidth="1"/>
    <col min="13571" max="13573" width="10.25" style="463"/>
    <col min="13574" max="13574" width="4.25" style="463" customWidth="1"/>
    <col min="13575" max="13824" width="10.25" style="463"/>
    <col min="13825" max="13825" width="1.25" style="463" customWidth="1"/>
    <col min="13826" max="13826" width="78.75" style="463" customWidth="1"/>
    <col min="13827" max="13829" width="10.25" style="463"/>
    <col min="13830" max="13830" width="4.25" style="463" customWidth="1"/>
    <col min="13831" max="14080" width="10.25" style="463"/>
    <col min="14081" max="14081" width="1.25" style="463" customWidth="1"/>
    <col min="14082" max="14082" width="78.75" style="463" customWidth="1"/>
    <col min="14083" max="14085" width="10.25" style="463"/>
    <col min="14086" max="14086" width="4.25" style="463" customWidth="1"/>
    <col min="14087" max="14336" width="10.25" style="463"/>
    <col min="14337" max="14337" width="1.25" style="463" customWidth="1"/>
    <col min="14338" max="14338" width="78.75" style="463" customWidth="1"/>
    <col min="14339" max="14341" width="10.25" style="463"/>
    <col min="14342" max="14342" width="4.25" style="463" customWidth="1"/>
    <col min="14343" max="14592" width="10.25" style="463"/>
    <col min="14593" max="14593" width="1.25" style="463" customWidth="1"/>
    <col min="14594" max="14594" width="78.75" style="463" customWidth="1"/>
    <col min="14595" max="14597" width="10.25" style="463"/>
    <col min="14598" max="14598" width="4.25" style="463" customWidth="1"/>
    <col min="14599" max="14848" width="10.25" style="463"/>
    <col min="14849" max="14849" width="1.25" style="463" customWidth="1"/>
    <col min="14850" max="14850" width="78.75" style="463" customWidth="1"/>
    <col min="14851" max="14853" width="10.25" style="463"/>
    <col min="14854" max="14854" width="4.25" style="463" customWidth="1"/>
    <col min="14855" max="15104" width="10.25" style="463"/>
    <col min="15105" max="15105" width="1.25" style="463" customWidth="1"/>
    <col min="15106" max="15106" width="78.75" style="463" customWidth="1"/>
    <col min="15107" max="15109" width="10.25" style="463"/>
    <col min="15110" max="15110" width="4.25" style="463" customWidth="1"/>
    <col min="15111" max="15360" width="10.25" style="463"/>
    <col min="15361" max="15361" width="1.25" style="463" customWidth="1"/>
    <col min="15362" max="15362" width="78.75" style="463" customWidth="1"/>
    <col min="15363" max="15365" width="10.25" style="463"/>
    <col min="15366" max="15366" width="4.25" style="463" customWidth="1"/>
    <col min="15367" max="15616" width="10.25" style="463"/>
    <col min="15617" max="15617" width="1.25" style="463" customWidth="1"/>
    <col min="15618" max="15618" width="78.75" style="463" customWidth="1"/>
    <col min="15619" max="15621" width="10.25" style="463"/>
    <col min="15622" max="15622" width="4.25" style="463" customWidth="1"/>
    <col min="15623" max="15872" width="10.25" style="463"/>
    <col min="15873" max="15873" width="1.25" style="463" customWidth="1"/>
    <col min="15874" max="15874" width="78.75" style="463" customWidth="1"/>
    <col min="15875" max="15877" width="10.25" style="463"/>
    <col min="15878" max="15878" width="4.25" style="463" customWidth="1"/>
    <col min="15879" max="16128" width="10.25" style="463"/>
    <col min="16129" max="16129" width="1.25" style="463" customWidth="1"/>
    <col min="16130" max="16130" width="78.75" style="463" customWidth="1"/>
    <col min="16131" max="16133" width="10.25" style="463"/>
    <col min="16134" max="16134" width="4.25" style="463" customWidth="1"/>
    <col min="16135" max="16384" width="10.25" style="463"/>
  </cols>
  <sheetData>
    <row r="1" spans="1:5" ht="39.75" customHeight="1" x14ac:dyDescent="0.2">
      <c r="A1" s="461"/>
      <c r="B1" s="462" t="s">
        <v>6</v>
      </c>
    </row>
    <row r="2" spans="1:5" ht="25.5" customHeight="1" x14ac:dyDescent="0.2">
      <c r="B2" s="464" t="s">
        <v>422</v>
      </c>
    </row>
    <row r="3" spans="1:5" ht="24.95" customHeight="1" x14ac:dyDescent="0.2">
      <c r="A3" s="465"/>
      <c r="B3" s="466" t="s">
        <v>423</v>
      </c>
    </row>
    <row r="4" spans="1:5" ht="24.75" customHeight="1" x14ac:dyDescent="0.2">
      <c r="A4" s="465"/>
      <c r="B4" s="467"/>
    </row>
    <row r="5" spans="1:5" s="470" customFormat="1" ht="60" x14ac:dyDescent="0.2">
      <c r="A5" s="468"/>
      <c r="B5" s="469" t="s">
        <v>424</v>
      </c>
      <c r="C5" s="468"/>
      <c r="D5" s="468"/>
      <c r="E5" s="468"/>
    </row>
    <row r="6" spans="1:5" s="470" customFormat="1" ht="10.15" customHeight="1" x14ac:dyDescent="0.2">
      <c r="A6" s="468"/>
      <c r="B6" s="469"/>
      <c r="C6" s="468"/>
      <c r="D6" s="468"/>
      <c r="E6" s="468"/>
    </row>
    <row r="7" spans="1:5" ht="96" x14ac:dyDescent="0.2">
      <c r="A7" s="465"/>
      <c r="B7" s="469" t="s">
        <v>425</v>
      </c>
      <c r="C7" s="465"/>
      <c r="D7" s="465"/>
      <c r="E7" s="465"/>
    </row>
    <row r="8" spans="1:5" ht="10.15" customHeight="1" x14ac:dyDescent="0.2">
      <c r="A8" s="465"/>
      <c r="B8" s="465"/>
      <c r="C8" s="465"/>
      <c r="D8" s="465"/>
      <c r="E8" s="465"/>
    </row>
    <row r="9" spans="1:5" ht="204" x14ac:dyDescent="0.2">
      <c r="A9" s="465"/>
      <c r="B9" s="469" t="s">
        <v>426</v>
      </c>
      <c r="C9" s="465"/>
      <c r="D9" s="465"/>
      <c r="E9" s="465"/>
    </row>
    <row r="10" spans="1:5" ht="10.15" customHeight="1" x14ac:dyDescent="0.2">
      <c r="A10" s="465"/>
      <c r="B10" s="471"/>
      <c r="C10" s="465"/>
      <c r="D10" s="465"/>
      <c r="E10" s="465"/>
    </row>
    <row r="11" spans="1:5" ht="36" x14ac:dyDescent="0.2">
      <c r="A11" s="465"/>
      <c r="B11" s="469" t="s">
        <v>427</v>
      </c>
      <c r="C11" s="465"/>
      <c r="D11" s="465"/>
      <c r="E11" s="465"/>
    </row>
    <row r="12" spans="1:5" ht="9" customHeight="1" x14ac:dyDescent="0.2">
      <c r="A12" s="465"/>
      <c r="B12" s="471"/>
      <c r="C12" s="465"/>
      <c r="D12" s="465"/>
      <c r="E12" s="465"/>
    </row>
    <row r="13" spans="1:5" ht="96" x14ac:dyDescent="0.2">
      <c r="A13" s="465"/>
      <c r="B13" s="469" t="s">
        <v>428</v>
      </c>
      <c r="C13" s="465"/>
      <c r="D13" s="465"/>
      <c r="E13" s="465"/>
    </row>
    <row r="14" spans="1:5" ht="9" customHeight="1" x14ac:dyDescent="0.2">
      <c r="A14" s="465"/>
      <c r="B14" s="471"/>
      <c r="C14" s="465"/>
      <c r="D14" s="465"/>
      <c r="E14" s="465"/>
    </row>
    <row r="15" spans="1:5" ht="96" x14ac:dyDescent="0.2">
      <c r="A15" s="465"/>
      <c r="B15" s="469" t="s">
        <v>429</v>
      </c>
      <c r="C15" s="465"/>
      <c r="D15" s="465"/>
      <c r="E15" s="465"/>
    </row>
    <row r="16" spans="1:5" ht="9" customHeight="1" x14ac:dyDescent="0.2">
      <c r="A16" s="465"/>
      <c r="B16" s="471"/>
      <c r="C16" s="465"/>
      <c r="D16" s="465"/>
      <c r="E16" s="465"/>
    </row>
    <row r="17" spans="1:8" ht="120" x14ac:dyDescent="0.2">
      <c r="A17" s="465"/>
      <c r="B17" s="469" t="s">
        <v>430</v>
      </c>
      <c r="C17" s="465"/>
      <c r="D17" s="465"/>
      <c r="E17" s="465"/>
    </row>
    <row r="18" spans="1:8" ht="9" customHeight="1" x14ac:dyDescent="0.2">
      <c r="A18" s="465"/>
      <c r="B18" s="471"/>
      <c r="C18" s="465"/>
      <c r="D18" s="465"/>
      <c r="E18" s="465"/>
    </row>
    <row r="19" spans="1:8" ht="168" x14ac:dyDescent="0.2">
      <c r="A19" s="465"/>
      <c r="B19" s="469" t="s">
        <v>431</v>
      </c>
      <c r="C19" s="465"/>
      <c r="D19" s="465"/>
      <c r="E19" s="465"/>
    </row>
    <row r="20" spans="1:8" ht="9" customHeight="1" x14ac:dyDescent="0.2">
      <c r="A20" s="465"/>
      <c r="B20" s="471"/>
      <c r="C20" s="465"/>
      <c r="D20" s="465"/>
      <c r="E20" s="465"/>
    </row>
    <row r="21" spans="1:8" ht="24" x14ac:dyDescent="0.2">
      <c r="A21" s="465"/>
      <c r="B21" s="469" t="s">
        <v>432</v>
      </c>
      <c r="C21" s="465"/>
      <c r="D21" s="465"/>
      <c r="E21" s="465"/>
    </row>
    <row r="22" spans="1:8" ht="9" customHeight="1" x14ac:dyDescent="0.2">
      <c r="A22" s="465"/>
      <c r="B22" s="471"/>
      <c r="C22" s="465"/>
      <c r="D22" s="465"/>
      <c r="E22" s="465"/>
    </row>
    <row r="23" spans="1:8" ht="96" x14ac:dyDescent="0.2">
      <c r="A23" s="465"/>
      <c r="B23" s="469" t="s">
        <v>433</v>
      </c>
      <c r="C23" s="465"/>
      <c r="D23" s="465"/>
      <c r="E23" s="465"/>
    </row>
    <row r="24" spans="1:8" ht="9" customHeight="1" x14ac:dyDescent="0.2">
      <c r="A24" s="465"/>
      <c r="B24" s="471"/>
      <c r="C24" s="465"/>
      <c r="D24" s="465"/>
      <c r="E24" s="465"/>
    </row>
    <row r="25" spans="1:8" ht="24" x14ac:dyDescent="0.2">
      <c r="A25" s="465"/>
      <c r="B25" s="469" t="s">
        <v>434</v>
      </c>
      <c r="C25" s="465"/>
      <c r="D25" s="465"/>
      <c r="E25" s="465"/>
    </row>
    <row r="26" spans="1:8" ht="24" x14ac:dyDescent="0.2">
      <c r="A26" s="465"/>
      <c r="B26" s="472" t="s">
        <v>435</v>
      </c>
      <c r="C26" s="472"/>
      <c r="D26" s="472"/>
      <c r="E26" s="472"/>
      <c r="F26" s="472"/>
      <c r="G26" s="472"/>
      <c r="H26" s="472"/>
    </row>
    <row r="27" spans="1:8" x14ac:dyDescent="0.2">
      <c r="A27" s="465"/>
      <c r="B27" s="472"/>
      <c r="C27" s="472"/>
      <c r="D27" s="472"/>
      <c r="E27" s="472"/>
      <c r="F27" s="472"/>
      <c r="G27" s="472"/>
      <c r="H27" s="472"/>
    </row>
    <row r="28" spans="1:8" x14ac:dyDescent="0.2">
      <c r="A28" s="465"/>
      <c r="B28" s="465"/>
      <c r="C28" s="465"/>
      <c r="D28" s="465"/>
      <c r="E28" s="465"/>
    </row>
    <row r="29" spans="1:8" x14ac:dyDescent="0.2">
      <c r="A29" s="465"/>
      <c r="B29" s="465"/>
      <c r="C29" s="465"/>
      <c r="D29" s="465"/>
      <c r="E29" s="465"/>
    </row>
    <row r="30" spans="1:8" x14ac:dyDescent="0.2">
      <c r="A30" s="459"/>
      <c r="B30" s="459"/>
      <c r="C30" s="459"/>
      <c r="D30" s="459"/>
      <c r="E30" s="459"/>
    </row>
    <row r="31" spans="1:8" x14ac:dyDescent="0.2">
      <c r="A31" s="465"/>
      <c r="B31" s="465"/>
      <c r="C31" s="465"/>
      <c r="D31" s="465"/>
      <c r="E31" s="465"/>
    </row>
    <row r="32" spans="1:8" x14ac:dyDescent="0.2">
      <c r="A32" s="465"/>
      <c r="B32" s="465"/>
      <c r="C32" s="465"/>
      <c r="D32" s="465"/>
      <c r="E32" s="465"/>
    </row>
    <row r="33" spans="1:9" ht="8.1" customHeight="1" x14ac:dyDescent="0.2">
      <c r="A33" s="465"/>
      <c r="B33" s="465"/>
      <c r="C33" s="465"/>
      <c r="D33" s="465"/>
      <c r="E33" s="465"/>
    </row>
    <row r="34" spans="1:9" ht="13.5" customHeight="1" x14ac:dyDescent="0.2">
      <c r="A34" s="465"/>
      <c r="B34" s="465"/>
      <c r="C34" s="465"/>
      <c r="D34" s="465"/>
      <c r="E34" s="465"/>
    </row>
    <row r="35" spans="1:9" x14ac:dyDescent="0.2">
      <c r="A35" s="465"/>
      <c r="B35" s="465"/>
      <c r="C35" s="465"/>
      <c r="D35" s="465"/>
      <c r="E35" s="465"/>
    </row>
    <row r="36" spans="1:9" x14ac:dyDescent="0.2">
      <c r="A36" s="465"/>
      <c r="B36" s="465"/>
      <c r="C36" s="465"/>
      <c r="D36" s="465"/>
      <c r="E36" s="465"/>
      <c r="I36" s="473"/>
    </row>
    <row r="37" spans="1:9" x14ac:dyDescent="0.2">
      <c r="A37" s="465"/>
      <c r="B37" s="465"/>
      <c r="C37" s="465"/>
      <c r="D37" s="465"/>
      <c r="E37" s="465"/>
    </row>
    <row r="38" spans="1:9" x14ac:dyDescent="0.2">
      <c r="A38" s="465"/>
      <c r="B38" s="465"/>
      <c r="C38" s="465"/>
      <c r="D38" s="465"/>
      <c r="E38" s="465"/>
    </row>
    <row r="39" spans="1:9" x14ac:dyDescent="0.2">
      <c r="A39" s="465"/>
      <c r="B39" s="465"/>
      <c r="C39" s="465"/>
      <c r="D39" s="465"/>
      <c r="E39" s="465"/>
    </row>
    <row r="40" spans="1:9" ht="33" customHeight="1" x14ac:dyDescent="0.2">
      <c r="A40" s="465"/>
      <c r="B40" s="465"/>
      <c r="C40" s="465"/>
      <c r="D40" s="465"/>
      <c r="E40" s="465"/>
    </row>
    <row r="41" spans="1:9" ht="16.5" customHeight="1" x14ac:dyDescent="0.2">
      <c r="A41" s="465"/>
      <c r="B41" s="465"/>
      <c r="C41" s="465"/>
      <c r="D41" s="465"/>
      <c r="E41" s="465"/>
    </row>
    <row r="42" spans="1:9" x14ac:dyDescent="0.2">
      <c r="A42" s="465"/>
      <c r="B42" s="465"/>
      <c r="C42" s="465"/>
      <c r="D42" s="465"/>
      <c r="E42" s="465"/>
    </row>
    <row r="43" spans="1:9" x14ac:dyDescent="0.2">
      <c r="A43" s="465"/>
      <c r="B43" s="465"/>
      <c r="C43" s="465"/>
      <c r="D43" s="465"/>
      <c r="E43" s="465"/>
    </row>
    <row r="44" spans="1:9" x14ac:dyDescent="0.2">
      <c r="A44" s="465"/>
      <c r="B44" s="465"/>
      <c r="C44" s="465"/>
      <c r="D44" s="465"/>
      <c r="E44" s="465"/>
    </row>
    <row r="45" spans="1:9" x14ac:dyDescent="0.2">
      <c r="A45" s="465"/>
      <c r="B45" s="465"/>
      <c r="C45" s="465"/>
      <c r="D45" s="465"/>
      <c r="E45" s="465"/>
    </row>
    <row r="46" spans="1:9" x14ac:dyDescent="0.2">
      <c r="A46" s="465"/>
      <c r="B46" s="465"/>
      <c r="C46" s="465"/>
      <c r="D46" s="465"/>
      <c r="E46" s="465"/>
    </row>
    <row r="47" spans="1:9" x14ac:dyDescent="0.2">
      <c r="A47" s="465"/>
      <c r="B47" s="465"/>
      <c r="C47" s="465"/>
      <c r="D47" s="465"/>
      <c r="E47" s="465"/>
    </row>
    <row r="48" spans="1:9" x14ac:dyDescent="0.2">
      <c r="A48" s="465"/>
      <c r="B48" s="465"/>
      <c r="C48" s="465"/>
      <c r="D48" s="465"/>
      <c r="E48" s="465"/>
    </row>
    <row r="49" spans="1:5" x14ac:dyDescent="0.2">
      <c r="A49" s="465"/>
      <c r="B49" s="465"/>
      <c r="C49" s="465"/>
      <c r="D49" s="465"/>
      <c r="E49" s="465"/>
    </row>
    <row r="50" spans="1:5" x14ac:dyDescent="0.2">
      <c r="A50" s="465"/>
      <c r="B50" s="465"/>
      <c r="C50" s="465"/>
      <c r="D50" s="465"/>
      <c r="E50" s="465"/>
    </row>
    <row r="51" spans="1:5" x14ac:dyDescent="0.2">
      <c r="A51" s="465"/>
      <c r="B51" s="465"/>
      <c r="C51" s="465"/>
      <c r="D51" s="465"/>
      <c r="E51" s="465"/>
    </row>
    <row r="52" spans="1:5" x14ac:dyDescent="0.2">
      <c r="A52" s="465"/>
      <c r="B52" s="465"/>
      <c r="C52" s="465"/>
      <c r="D52" s="465"/>
      <c r="E52" s="465"/>
    </row>
    <row r="53" spans="1:5" x14ac:dyDescent="0.2">
      <c r="A53" s="465"/>
      <c r="B53" s="465"/>
      <c r="C53" s="465"/>
      <c r="D53" s="465"/>
      <c r="E53" s="465"/>
    </row>
    <row r="54" spans="1:5" x14ac:dyDescent="0.2">
      <c r="A54" s="465"/>
      <c r="B54" s="465"/>
      <c r="C54" s="465"/>
      <c r="D54" s="465"/>
      <c r="E54" s="465"/>
    </row>
    <row r="55" spans="1:5" x14ac:dyDescent="0.2">
      <c r="A55" s="465"/>
      <c r="B55" s="465"/>
      <c r="C55" s="465"/>
      <c r="D55" s="465"/>
      <c r="E55" s="465"/>
    </row>
    <row r="56" spans="1:5" x14ac:dyDescent="0.2">
      <c r="A56" s="465"/>
      <c r="B56" s="465"/>
      <c r="C56" s="465"/>
      <c r="D56" s="465"/>
      <c r="E56" s="465"/>
    </row>
    <row r="57" spans="1:5" x14ac:dyDescent="0.2">
      <c r="A57" s="465"/>
      <c r="B57" s="465"/>
      <c r="C57" s="465"/>
      <c r="D57" s="465"/>
      <c r="E57" s="465"/>
    </row>
    <row r="58" spans="1:5" x14ac:dyDescent="0.2">
      <c r="A58" s="465"/>
      <c r="B58" s="465"/>
      <c r="C58" s="465"/>
      <c r="D58" s="465"/>
      <c r="E58" s="465"/>
    </row>
    <row r="59" spans="1:5" x14ac:dyDescent="0.2">
      <c r="A59" s="465"/>
      <c r="B59" s="465"/>
      <c r="C59" s="465"/>
      <c r="D59" s="465"/>
      <c r="E59" s="465"/>
    </row>
    <row r="60" spans="1:5" x14ac:dyDescent="0.2">
      <c r="A60" s="465"/>
      <c r="B60" s="465"/>
      <c r="C60" s="465"/>
      <c r="D60" s="465"/>
      <c r="E60" s="465"/>
    </row>
    <row r="61" spans="1:5" x14ac:dyDescent="0.2">
      <c r="A61" s="465"/>
      <c r="B61" s="465"/>
      <c r="C61" s="465"/>
      <c r="D61" s="465"/>
      <c r="E61" s="465"/>
    </row>
    <row r="62" spans="1:5" x14ac:dyDescent="0.2">
      <c r="A62" s="465"/>
      <c r="B62" s="465"/>
      <c r="C62" s="465"/>
      <c r="D62" s="465"/>
      <c r="E62" s="465"/>
    </row>
    <row r="63" spans="1:5" x14ac:dyDescent="0.2">
      <c r="A63" s="465"/>
      <c r="B63" s="465"/>
      <c r="C63" s="465"/>
      <c r="D63" s="465"/>
      <c r="E63" s="465"/>
    </row>
    <row r="64" spans="1:5" x14ac:dyDescent="0.2">
      <c r="A64" s="465"/>
      <c r="B64" s="465"/>
      <c r="C64" s="465"/>
      <c r="D64" s="465"/>
      <c r="E64" s="465"/>
    </row>
    <row r="65" spans="1:5" x14ac:dyDescent="0.2">
      <c r="A65" s="465"/>
      <c r="B65" s="465"/>
      <c r="C65" s="465"/>
      <c r="D65" s="465"/>
      <c r="E65" s="465"/>
    </row>
    <row r="66" spans="1:5" x14ac:dyDescent="0.2">
      <c r="A66" s="465"/>
      <c r="B66" s="465"/>
      <c r="C66" s="465"/>
      <c r="D66" s="465"/>
      <c r="E66" s="465"/>
    </row>
    <row r="67" spans="1:5" x14ac:dyDescent="0.2">
      <c r="A67" s="465"/>
      <c r="B67" s="465"/>
      <c r="C67" s="465"/>
      <c r="D67" s="465"/>
      <c r="E67" s="465"/>
    </row>
    <row r="68" spans="1:5" x14ac:dyDescent="0.2">
      <c r="A68" s="465"/>
      <c r="B68" s="465"/>
      <c r="C68" s="465"/>
      <c r="D68" s="465"/>
      <c r="E68" s="465"/>
    </row>
    <row r="69" spans="1:5" x14ac:dyDescent="0.2">
      <c r="A69" s="465"/>
      <c r="B69" s="465"/>
      <c r="C69" s="465"/>
      <c r="D69" s="465"/>
      <c r="E69" s="465"/>
    </row>
    <row r="70" spans="1:5" x14ac:dyDescent="0.2">
      <c r="A70" s="465"/>
      <c r="B70" s="465"/>
      <c r="C70" s="465"/>
      <c r="D70" s="465"/>
      <c r="E70" s="465"/>
    </row>
    <row r="71" spans="1:5" x14ac:dyDescent="0.2">
      <c r="A71" s="465"/>
      <c r="B71" s="465"/>
      <c r="C71" s="465"/>
      <c r="D71" s="465"/>
      <c r="E71" s="465"/>
    </row>
    <row r="72" spans="1:5" x14ac:dyDescent="0.2">
      <c r="A72" s="465"/>
      <c r="B72" s="465"/>
      <c r="C72" s="465"/>
      <c r="D72" s="465"/>
      <c r="E72" s="465"/>
    </row>
    <row r="73" spans="1:5" x14ac:dyDescent="0.2">
      <c r="A73" s="465"/>
      <c r="B73" s="465"/>
      <c r="C73" s="465"/>
      <c r="D73" s="465"/>
      <c r="E73" s="465"/>
    </row>
    <row r="74" spans="1:5" x14ac:dyDescent="0.2">
      <c r="A74" s="465"/>
      <c r="B74" s="465"/>
      <c r="C74" s="465"/>
      <c r="D74" s="465"/>
      <c r="E74" s="465"/>
    </row>
    <row r="75" spans="1:5" x14ac:dyDescent="0.2">
      <c r="A75" s="465"/>
      <c r="B75" s="465"/>
      <c r="C75" s="465"/>
      <c r="D75" s="465"/>
      <c r="E75" s="465"/>
    </row>
    <row r="76" spans="1:5" x14ac:dyDescent="0.2">
      <c r="A76" s="465"/>
      <c r="B76" s="465"/>
      <c r="C76" s="465"/>
      <c r="D76" s="465"/>
      <c r="E76" s="465"/>
    </row>
    <row r="77" spans="1:5" x14ac:dyDescent="0.2">
      <c r="A77" s="465"/>
      <c r="B77" s="465"/>
      <c r="C77" s="465"/>
      <c r="D77" s="465"/>
      <c r="E77" s="465"/>
    </row>
    <row r="78" spans="1:5" x14ac:dyDescent="0.2">
      <c r="A78" s="465"/>
      <c r="B78" s="465"/>
      <c r="C78" s="465"/>
      <c r="D78" s="465"/>
      <c r="E78" s="465"/>
    </row>
    <row r="79" spans="1:5" x14ac:dyDescent="0.2">
      <c r="A79" s="465"/>
      <c r="B79" s="465"/>
      <c r="C79" s="465"/>
      <c r="D79" s="465"/>
      <c r="E79" s="465"/>
    </row>
    <row r="80" spans="1:5" x14ac:dyDescent="0.2">
      <c r="A80" s="465"/>
      <c r="B80" s="465"/>
      <c r="C80" s="465"/>
      <c r="D80" s="465"/>
      <c r="E80" s="465"/>
    </row>
    <row r="81" spans="1:5" x14ac:dyDescent="0.2">
      <c r="A81" s="465"/>
      <c r="B81" s="465"/>
      <c r="C81" s="465"/>
      <c r="D81" s="465"/>
      <c r="E81" s="465"/>
    </row>
    <row r="82" spans="1:5" x14ac:dyDescent="0.2">
      <c r="A82" s="465"/>
      <c r="B82" s="465"/>
      <c r="C82" s="465"/>
      <c r="D82" s="465"/>
      <c r="E82" s="465"/>
    </row>
    <row r="83" spans="1:5" x14ac:dyDescent="0.2">
      <c r="A83" s="465"/>
      <c r="B83" s="465"/>
      <c r="C83" s="465"/>
      <c r="D83" s="465"/>
      <c r="E83" s="465"/>
    </row>
    <row r="84" spans="1:5" x14ac:dyDescent="0.2">
      <c r="A84" s="465"/>
      <c r="B84" s="465"/>
      <c r="C84" s="465"/>
      <c r="D84" s="465"/>
      <c r="E84" s="465"/>
    </row>
    <row r="85" spans="1:5" x14ac:dyDescent="0.2">
      <c r="A85" s="465"/>
      <c r="B85" s="465"/>
      <c r="C85" s="465"/>
      <c r="D85" s="465"/>
      <c r="E85" s="465"/>
    </row>
    <row r="86" spans="1:5" x14ac:dyDescent="0.2">
      <c r="A86" s="465"/>
      <c r="B86" s="465"/>
      <c r="C86" s="465"/>
      <c r="D86" s="465"/>
      <c r="E86" s="465"/>
    </row>
    <row r="87" spans="1:5" x14ac:dyDescent="0.2">
      <c r="A87" s="465"/>
      <c r="B87" s="465"/>
      <c r="C87" s="465"/>
      <c r="D87" s="465"/>
      <c r="E87" s="465"/>
    </row>
    <row r="88" spans="1:5" x14ac:dyDescent="0.2">
      <c r="A88" s="465"/>
      <c r="B88" s="465"/>
      <c r="C88" s="465"/>
      <c r="D88" s="465"/>
      <c r="E88" s="465"/>
    </row>
    <row r="89" spans="1:5" x14ac:dyDescent="0.2">
      <c r="A89" s="465"/>
      <c r="B89" s="465"/>
      <c r="C89" s="465"/>
      <c r="D89" s="465"/>
      <c r="E89" s="465"/>
    </row>
    <row r="90" spans="1:5" x14ac:dyDescent="0.2">
      <c r="A90" s="465"/>
      <c r="B90" s="465"/>
      <c r="C90" s="465"/>
      <c r="D90" s="465"/>
      <c r="E90" s="465"/>
    </row>
    <row r="91" spans="1:5" x14ac:dyDescent="0.2">
      <c r="A91" s="465"/>
      <c r="B91" s="465"/>
      <c r="C91" s="465"/>
      <c r="D91" s="465"/>
      <c r="E91" s="465"/>
    </row>
    <row r="92" spans="1:5" x14ac:dyDescent="0.2">
      <c r="A92" s="465"/>
      <c r="B92" s="465"/>
      <c r="C92" s="465"/>
      <c r="D92" s="465"/>
      <c r="E92" s="465"/>
    </row>
    <row r="93" spans="1:5" x14ac:dyDescent="0.2">
      <c r="A93" s="465"/>
      <c r="B93" s="465"/>
      <c r="C93" s="465"/>
      <c r="D93" s="465"/>
      <c r="E93" s="465"/>
    </row>
    <row r="94" spans="1:5" x14ac:dyDescent="0.2">
      <c r="A94" s="465"/>
      <c r="B94" s="465"/>
      <c r="C94" s="465"/>
      <c r="D94" s="465"/>
      <c r="E94" s="465"/>
    </row>
    <row r="95" spans="1:5" x14ac:dyDescent="0.2">
      <c r="A95" s="465"/>
      <c r="B95" s="465"/>
      <c r="C95" s="465"/>
      <c r="D95" s="465"/>
      <c r="E95" s="465"/>
    </row>
    <row r="96" spans="1:5" x14ac:dyDescent="0.2">
      <c r="A96" s="465"/>
      <c r="B96" s="465"/>
      <c r="C96" s="465"/>
      <c r="D96" s="465"/>
      <c r="E96" s="465"/>
    </row>
    <row r="97" spans="1:5" x14ac:dyDescent="0.2">
      <c r="A97" s="465"/>
      <c r="B97" s="465"/>
      <c r="C97" s="465"/>
      <c r="D97" s="465"/>
      <c r="E97" s="465"/>
    </row>
    <row r="98" spans="1:5" x14ac:dyDescent="0.2">
      <c r="A98" s="465"/>
      <c r="B98" s="465"/>
      <c r="C98" s="465"/>
      <c r="D98" s="465"/>
      <c r="E98" s="465"/>
    </row>
    <row r="99" spans="1:5" x14ac:dyDescent="0.2">
      <c r="A99" s="465"/>
      <c r="B99" s="465"/>
      <c r="C99" s="465"/>
      <c r="D99" s="465"/>
      <c r="E99" s="465"/>
    </row>
    <row r="100" spans="1:5" x14ac:dyDescent="0.2">
      <c r="A100" s="465"/>
      <c r="B100" s="465"/>
      <c r="C100" s="465"/>
      <c r="D100" s="465"/>
      <c r="E100" s="465"/>
    </row>
    <row r="101" spans="1:5" x14ac:dyDescent="0.2">
      <c r="A101" s="465"/>
      <c r="B101" s="465"/>
      <c r="C101" s="465"/>
      <c r="D101" s="465"/>
      <c r="E101" s="465"/>
    </row>
    <row r="102" spans="1:5" x14ac:dyDescent="0.2">
      <c r="A102" s="465"/>
      <c r="B102" s="465"/>
      <c r="C102" s="465"/>
      <c r="D102" s="465"/>
      <c r="E102" s="465"/>
    </row>
    <row r="103" spans="1:5" x14ac:dyDescent="0.2">
      <c r="A103" s="465"/>
      <c r="B103" s="465"/>
      <c r="C103" s="465"/>
      <c r="D103" s="465"/>
      <c r="E103" s="465"/>
    </row>
    <row r="104" spans="1:5" x14ac:dyDescent="0.2">
      <c r="A104" s="465"/>
      <c r="B104" s="465"/>
      <c r="C104" s="465"/>
      <c r="D104" s="465"/>
      <c r="E104" s="465"/>
    </row>
    <row r="105" spans="1:5" x14ac:dyDescent="0.2">
      <c r="A105" s="465"/>
      <c r="B105" s="465"/>
      <c r="C105" s="465"/>
      <c r="D105" s="465"/>
      <c r="E105" s="465"/>
    </row>
    <row r="106" spans="1:5" x14ac:dyDescent="0.2">
      <c r="A106" s="465"/>
      <c r="B106" s="465"/>
      <c r="C106" s="465"/>
      <c r="D106" s="465"/>
      <c r="E106" s="465"/>
    </row>
    <row r="107" spans="1:5" x14ac:dyDescent="0.2">
      <c r="A107" s="465"/>
      <c r="B107" s="465"/>
      <c r="C107" s="465"/>
      <c r="D107" s="465"/>
      <c r="E107" s="465"/>
    </row>
    <row r="108" spans="1:5" x14ac:dyDescent="0.2">
      <c r="A108" s="465"/>
      <c r="B108" s="465"/>
      <c r="C108" s="465"/>
      <c r="D108" s="465"/>
      <c r="E108" s="465"/>
    </row>
    <row r="109" spans="1:5" x14ac:dyDescent="0.2">
      <c r="A109" s="465"/>
      <c r="B109" s="465"/>
      <c r="C109" s="465"/>
      <c r="D109" s="465"/>
      <c r="E109" s="465"/>
    </row>
    <row r="110" spans="1:5" x14ac:dyDescent="0.2">
      <c r="A110" s="465"/>
      <c r="B110" s="465"/>
      <c r="C110" s="465"/>
      <c r="D110" s="465"/>
      <c r="E110" s="465"/>
    </row>
    <row r="111" spans="1:5" x14ac:dyDescent="0.2">
      <c r="A111" s="465"/>
      <c r="B111" s="465"/>
      <c r="C111" s="465"/>
      <c r="D111" s="465"/>
      <c r="E111" s="465"/>
    </row>
    <row r="112" spans="1:5" x14ac:dyDescent="0.2">
      <c r="A112" s="465"/>
      <c r="B112" s="465"/>
      <c r="C112" s="465"/>
      <c r="D112" s="465"/>
      <c r="E112" s="465"/>
    </row>
    <row r="113" spans="1:5" x14ac:dyDescent="0.2">
      <c r="A113" s="465"/>
      <c r="B113" s="465"/>
      <c r="C113" s="465"/>
      <c r="D113" s="465"/>
      <c r="E113" s="465"/>
    </row>
    <row r="114" spans="1:5" x14ac:dyDescent="0.2">
      <c r="A114" s="465"/>
      <c r="B114" s="465"/>
      <c r="C114" s="465"/>
      <c r="D114" s="465"/>
      <c r="E114" s="465"/>
    </row>
    <row r="115" spans="1:5" x14ac:dyDescent="0.2">
      <c r="A115" s="465"/>
      <c r="B115" s="465"/>
      <c r="C115" s="465"/>
      <c r="D115" s="465"/>
      <c r="E115" s="465"/>
    </row>
    <row r="116" spans="1:5" x14ac:dyDescent="0.2">
      <c r="A116" s="465"/>
      <c r="B116" s="465"/>
      <c r="C116" s="465"/>
      <c r="D116" s="465"/>
      <c r="E116" s="465"/>
    </row>
    <row r="117" spans="1:5" x14ac:dyDescent="0.2">
      <c r="A117" s="465"/>
      <c r="B117" s="465"/>
      <c r="C117" s="465"/>
      <c r="D117" s="465"/>
      <c r="E117" s="465"/>
    </row>
    <row r="118" spans="1:5" x14ac:dyDescent="0.2">
      <c r="A118" s="465"/>
      <c r="B118" s="465"/>
      <c r="C118" s="465"/>
      <c r="D118" s="465"/>
      <c r="E118" s="465"/>
    </row>
    <row r="119" spans="1:5" x14ac:dyDescent="0.2">
      <c r="A119" s="465"/>
      <c r="B119" s="465"/>
      <c r="C119" s="465"/>
      <c r="D119" s="465"/>
      <c r="E119" s="465"/>
    </row>
    <row r="120" spans="1:5" x14ac:dyDescent="0.2">
      <c r="A120" s="465"/>
      <c r="B120" s="465"/>
      <c r="C120" s="465"/>
      <c r="D120" s="465"/>
      <c r="E120" s="465"/>
    </row>
    <row r="121" spans="1:5" x14ac:dyDescent="0.2">
      <c r="A121" s="465"/>
      <c r="B121" s="465"/>
      <c r="C121" s="465"/>
      <c r="D121" s="465"/>
      <c r="E121" s="465"/>
    </row>
    <row r="122" spans="1:5" x14ac:dyDescent="0.2">
      <c r="A122" s="465"/>
      <c r="B122" s="465"/>
      <c r="C122" s="465"/>
      <c r="D122" s="465"/>
      <c r="E122" s="465"/>
    </row>
    <row r="123" spans="1:5" x14ac:dyDescent="0.2">
      <c r="A123" s="465"/>
      <c r="B123" s="465"/>
      <c r="C123" s="465"/>
      <c r="D123" s="465"/>
      <c r="E123" s="465"/>
    </row>
    <row r="124" spans="1:5" x14ac:dyDescent="0.2">
      <c r="A124" s="465"/>
      <c r="B124" s="465"/>
      <c r="C124" s="465"/>
      <c r="D124" s="465"/>
      <c r="E124" s="465"/>
    </row>
    <row r="125" spans="1:5" x14ac:dyDescent="0.2">
      <c r="A125" s="465"/>
      <c r="B125" s="465"/>
      <c r="C125" s="465"/>
      <c r="D125" s="465"/>
      <c r="E125" s="465"/>
    </row>
    <row r="126" spans="1:5" x14ac:dyDescent="0.2">
      <c r="A126" s="465"/>
      <c r="B126" s="465"/>
      <c r="C126" s="465"/>
      <c r="D126" s="465"/>
      <c r="E126" s="465"/>
    </row>
    <row r="127" spans="1:5" x14ac:dyDescent="0.2">
      <c r="A127" s="465"/>
      <c r="B127" s="465"/>
      <c r="C127" s="465"/>
      <c r="D127" s="465"/>
      <c r="E127" s="465"/>
    </row>
    <row r="128" spans="1:5" x14ac:dyDescent="0.2">
      <c r="A128" s="465"/>
      <c r="B128" s="465"/>
      <c r="C128" s="465"/>
      <c r="D128" s="465"/>
      <c r="E128" s="465"/>
    </row>
    <row r="129" spans="1:5" x14ac:dyDescent="0.2">
      <c r="A129" s="465"/>
      <c r="B129" s="465"/>
      <c r="C129" s="465"/>
      <c r="D129" s="465"/>
      <c r="E129" s="465"/>
    </row>
    <row r="130" spans="1:5" x14ac:dyDescent="0.2">
      <c r="A130" s="465"/>
      <c r="B130" s="465"/>
      <c r="C130" s="465"/>
      <c r="D130" s="465"/>
      <c r="E130" s="465"/>
    </row>
    <row r="131" spans="1:5" x14ac:dyDescent="0.2">
      <c r="A131" s="465"/>
      <c r="B131" s="465"/>
      <c r="C131" s="465"/>
      <c r="D131" s="465"/>
      <c r="E131" s="465"/>
    </row>
    <row r="132" spans="1:5" x14ac:dyDescent="0.2">
      <c r="A132" s="465"/>
      <c r="B132" s="465"/>
      <c r="C132" s="465"/>
      <c r="D132" s="465"/>
      <c r="E132" s="465"/>
    </row>
    <row r="133" spans="1:5" x14ac:dyDescent="0.2">
      <c r="A133" s="465"/>
      <c r="B133" s="465"/>
      <c r="C133" s="465"/>
      <c r="D133" s="465"/>
      <c r="E133" s="465"/>
    </row>
    <row r="134" spans="1:5" x14ac:dyDescent="0.2">
      <c r="A134" s="465"/>
      <c r="B134" s="465"/>
      <c r="C134" s="465"/>
      <c r="D134" s="465"/>
      <c r="E134" s="465"/>
    </row>
    <row r="135" spans="1:5" x14ac:dyDescent="0.2">
      <c r="A135" s="465"/>
      <c r="B135" s="465"/>
      <c r="C135" s="465"/>
      <c r="D135" s="465"/>
      <c r="E135" s="465"/>
    </row>
    <row r="136" spans="1:5" x14ac:dyDescent="0.2">
      <c r="A136" s="465"/>
      <c r="B136" s="465"/>
      <c r="C136" s="465"/>
      <c r="D136" s="465"/>
      <c r="E136" s="465"/>
    </row>
    <row r="137" spans="1:5" x14ac:dyDescent="0.2">
      <c r="A137" s="465"/>
      <c r="B137" s="465"/>
      <c r="C137" s="465"/>
      <c r="D137" s="465"/>
      <c r="E137" s="465"/>
    </row>
    <row r="138" spans="1:5" x14ac:dyDescent="0.2">
      <c r="A138" s="465"/>
      <c r="B138" s="465"/>
      <c r="C138" s="465"/>
      <c r="D138" s="465"/>
      <c r="E138" s="465"/>
    </row>
    <row r="139" spans="1:5" x14ac:dyDescent="0.2">
      <c r="A139" s="465"/>
      <c r="B139" s="465"/>
      <c r="C139" s="465"/>
      <c r="D139" s="465"/>
      <c r="E139" s="465"/>
    </row>
    <row r="140" spans="1:5" x14ac:dyDescent="0.2">
      <c r="A140" s="465"/>
      <c r="B140" s="465"/>
      <c r="C140" s="465"/>
      <c r="D140" s="465"/>
      <c r="E140" s="465"/>
    </row>
    <row r="141" spans="1:5" x14ac:dyDescent="0.2">
      <c r="A141" s="465"/>
      <c r="B141" s="465"/>
      <c r="C141" s="465"/>
      <c r="D141" s="465"/>
      <c r="E141" s="465"/>
    </row>
    <row r="142" spans="1:5" x14ac:dyDescent="0.2">
      <c r="A142" s="465"/>
      <c r="B142" s="465"/>
      <c r="C142" s="465"/>
      <c r="D142" s="465"/>
      <c r="E142" s="465"/>
    </row>
    <row r="143" spans="1:5" x14ac:dyDescent="0.2">
      <c r="A143" s="465"/>
      <c r="B143" s="465"/>
      <c r="C143" s="465"/>
      <c r="D143" s="465"/>
      <c r="E143" s="465"/>
    </row>
    <row r="144" spans="1:5" x14ac:dyDescent="0.2">
      <c r="A144" s="465"/>
      <c r="B144" s="465"/>
      <c r="C144" s="465"/>
      <c r="D144" s="465"/>
      <c r="E144" s="465"/>
    </row>
    <row r="145" spans="1:5" x14ac:dyDescent="0.2">
      <c r="A145" s="465"/>
      <c r="B145" s="465"/>
      <c r="C145" s="465"/>
      <c r="D145" s="465"/>
      <c r="E145" s="465"/>
    </row>
    <row r="146" spans="1:5" x14ac:dyDescent="0.2">
      <c r="A146" s="465"/>
      <c r="B146" s="465"/>
      <c r="C146" s="465"/>
      <c r="D146" s="465"/>
      <c r="E146" s="465"/>
    </row>
    <row r="147" spans="1:5" x14ac:dyDescent="0.2">
      <c r="A147" s="465"/>
      <c r="B147" s="465"/>
      <c r="C147" s="465"/>
      <c r="D147" s="465"/>
      <c r="E147" s="465"/>
    </row>
    <row r="148" spans="1:5" x14ac:dyDescent="0.2">
      <c r="A148" s="465"/>
      <c r="B148" s="465"/>
      <c r="C148" s="465"/>
      <c r="D148" s="465"/>
      <c r="E148" s="465"/>
    </row>
    <row r="149" spans="1:5" x14ac:dyDescent="0.2">
      <c r="A149" s="465"/>
      <c r="B149" s="465"/>
      <c r="C149" s="465"/>
      <c r="D149" s="465"/>
      <c r="E149" s="465"/>
    </row>
    <row r="150" spans="1:5" x14ac:dyDescent="0.2">
      <c r="A150" s="465"/>
      <c r="B150" s="465"/>
      <c r="C150" s="465"/>
      <c r="D150" s="465"/>
      <c r="E150" s="465"/>
    </row>
    <row r="151" spans="1:5" x14ac:dyDescent="0.2">
      <c r="A151" s="465"/>
      <c r="B151" s="465"/>
      <c r="C151" s="465"/>
      <c r="D151" s="465"/>
      <c r="E151" s="465"/>
    </row>
    <row r="152" spans="1:5" x14ac:dyDescent="0.2">
      <c r="A152" s="465"/>
      <c r="B152" s="465"/>
      <c r="C152" s="465"/>
      <c r="D152" s="465"/>
      <c r="E152" s="465"/>
    </row>
    <row r="153" spans="1:5" x14ac:dyDescent="0.2">
      <c r="A153" s="465"/>
      <c r="B153" s="465"/>
      <c r="C153" s="465"/>
      <c r="D153" s="465"/>
      <c r="E153" s="465"/>
    </row>
    <row r="154" spans="1:5" x14ac:dyDescent="0.2">
      <c r="A154" s="465"/>
      <c r="B154" s="465"/>
      <c r="C154" s="465"/>
      <c r="D154" s="465"/>
      <c r="E154" s="465"/>
    </row>
    <row r="155" spans="1:5" x14ac:dyDescent="0.2">
      <c r="A155" s="465"/>
      <c r="B155" s="465"/>
      <c r="C155" s="465"/>
      <c r="D155" s="465"/>
      <c r="E155" s="465"/>
    </row>
    <row r="156" spans="1:5" x14ac:dyDescent="0.2">
      <c r="A156" s="465"/>
      <c r="B156" s="465"/>
      <c r="C156" s="465"/>
      <c r="D156" s="465"/>
      <c r="E156" s="465"/>
    </row>
    <row r="157" spans="1:5" x14ac:dyDescent="0.2">
      <c r="A157" s="465"/>
      <c r="B157" s="465"/>
      <c r="C157" s="465"/>
      <c r="D157" s="465"/>
      <c r="E157" s="465"/>
    </row>
    <row r="158" spans="1:5" x14ac:dyDescent="0.2">
      <c r="A158" s="465"/>
      <c r="B158" s="465"/>
      <c r="C158" s="465"/>
      <c r="D158" s="465"/>
      <c r="E158" s="465"/>
    </row>
    <row r="159" spans="1:5" x14ac:dyDescent="0.2">
      <c r="A159" s="465"/>
      <c r="B159" s="465"/>
      <c r="C159" s="465"/>
      <c r="D159" s="465"/>
      <c r="E159" s="465"/>
    </row>
    <row r="160" spans="1:5" x14ac:dyDescent="0.2">
      <c r="A160" s="465"/>
      <c r="B160" s="465"/>
      <c r="C160" s="465"/>
      <c r="D160" s="465"/>
      <c r="E160" s="465"/>
    </row>
    <row r="161" spans="1:5" x14ac:dyDescent="0.2">
      <c r="A161" s="465"/>
      <c r="B161" s="465"/>
      <c r="C161" s="465"/>
      <c r="D161" s="465"/>
      <c r="E161" s="465"/>
    </row>
    <row r="162" spans="1:5" x14ac:dyDescent="0.2">
      <c r="A162" s="465"/>
      <c r="B162" s="465"/>
      <c r="C162" s="465"/>
      <c r="D162" s="465"/>
      <c r="E162" s="465"/>
    </row>
    <row r="163" spans="1:5" x14ac:dyDescent="0.2">
      <c r="A163" s="465"/>
      <c r="B163" s="465"/>
      <c r="C163" s="465"/>
      <c r="D163" s="465"/>
      <c r="E163" s="465"/>
    </row>
    <row r="164" spans="1:5" x14ac:dyDescent="0.2">
      <c r="A164" s="465"/>
      <c r="B164" s="465"/>
      <c r="C164" s="465"/>
      <c r="D164" s="465"/>
      <c r="E164" s="465"/>
    </row>
    <row r="165" spans="1:5" x14ac:dyDescent="0.2">
      <c r="A165" s="465"/>
      <c r="B165" s="465"/>
      <c r="C165" s="465"/>
      <c r="D165" s="465"/>
      <c r="E165" s="465"/>
    </row>
    <row r="166" spans="1:5" x14ac:dyDescent="0.2">
      <c r="A166" s="465"/>
      <c r="B166" s="465"/>
      <c r="C166" s="465"/>
      <c r="D166" s="465"/>
      <c r="E166" s="465"/>
    </row>
    <row r="167" spans="1:5" x14ac:dyDescent="0.2">
      <c r="A167" s="465"/>
      <c r="B167" s="465"/>
      <c r="C167" s="465"/>
      <c r="D167" s="465"/>
      <c r="E167" s="465"/>
    </row>
    <row r="168" spans="1:5" x14ac:dyDescent="0.2">
      <c r="A168" s="465"/>
      <c r="B168" s="465"/>
      <c r="C168" s="465"/>
      <c r="D168" s="465"/>
      <c r="E168" s="465"/>
    </row>
    <row r="169" spans="1:5" x14ac:dyDescent="0.2">
      <c r="A169" s="465"/>
      <c r="B169" s="465"/>
      <c r="C169" s="465"/>
      <c r="D169" s="465"/>
      <c r="E169" s="465"/>
    </row>
    <row r="170" spans="1:5" x14ac:dyDescent="0.2">
      <c r="A170" s="465"/>
      <c r="B170" s="465"/>
      <c r="C170" s="465"/>
      <c r="D170" s="465"/>
      <c r="E170" s="465"/>
    </row>
    <row r="171" spans="1:5" x14ac:dyDescent="0.2">
      <c r="A171" s="465"/>
      <c r="B171" s="465"/>
      <c r="C171" s="465"/>
      <c r="D171" s="465"/>
      <c r="E171" s="465"/>
    </row>
    <row r="172" spans="1:5" x14ac:dyDescent="0.2">
      <c r="A172" s="465"/>
      <c r="B172" s="465"/>
      <c r="C172" s="465"/>
      <c r="D172" s="465"/>
      <c r="E172" s="465"/>
    </row>
    <row r="173" spans="1:5" x14ac:dyDescent="0.2">
      <c r="A173" s="465"/>
      <c r="B173" s="465"/>
      <c r="C173" s="465"/>
      <c r="D173" s="465"/>
      <c r="E173" s="465"/>
    </row>
    <row r="174" spans="1:5" x14ac:dyDescent="0.2">
      <c r="A174" s="465"/>
      <c r="B174" s="465"/>
      <c r="C174" s="465"/>
      <c r="D174" s="465"/>
      <c r="E174" s="465"/>
    </row>
    <row r="175" spans="1:5" x14ac:dyDescent="0.2">
      <c r="A175" s="465"/>
      <c r="B175" s="465"/>
      <c r="C175" s="465"/>
      <c r="D175" s="465"/>
      <c r="E175" s="465"/>
    </row>
    <row r="176" spans="1:5" x14ac:dyDescent="0.2">
      <c r="A176" s="465"/>
      <c r="B176" s="465"/>
      <c r="C176" s="465"/>
      <c r="D176" s="465"/>
      <c r="E176" s="465"/>
    </row>
    <row r="177" spans="1:5" x14ac:dyDescent="0.2">
      <c r="A177" s="465"/>
      <c r="B177" s="465"/>
      <c r="C177" s="465"/>
      <c r="D177" s="465"/>
      <c r="E177" s="465"/>
    </row>
    <row r="178" spans="1:5" x14ac:dyDescent="0.2">
      <c r="A178" s="465"/>
      <c r="B178" s="465"/>
      <c r="C178" s="465"/>
      <c r="D178" s="465"/>
      <c r="E178" s="465"/>
    </row>
    <row r="179" spans="1:5" x14ac:dyDescent="0.2">
      <c r="A179" s="465"/>
      <c r="B179" s="465"/>
      <c r="C179" s="465"/>
      <c r="D179" s="465"/>
      <c r="E179" s="465"/>
    </row>
    <row r="180" spans="1:5" x14ac:dyDescent="0.2">
      <c r="A180" s="465"/>
      <c r="B180" s="465"/>
      <c r="C180" s="465"/>
      <c r="D180" s="465"/>
      <c r="E180" s="465"/>
    </row>
    <row r="181" spans="1:5" x14ac:dyDescent="0.2">
      <c r="A181" s="465"/>
      <c r="B181" s="465"/>
      <c r="C181" s="465"/>
      <c r="D181" s="465"/>
      <c r="E181" s="465"/>
    </row>
    <row r="182" spans="1:5" x14ac:dyDescent="0.2">
      <c r="A182" s="465"/>
      <c r="B182" s="465"/>
      <c r="C182" s="465"/>
      <c r="D182" s="465"/>
      <c r="E182" s="465"/>
    </row>
    <row r="183" spans="1:5" x14ac:dyDescent="0.2">
      <c r="A183" s="465"/>
      <c r="B183" s="465"/>
      <c r="C183" s="465"/>
      <c r="D183" s="465"/>
      <c r="E183" s="465"/>
    </row>
    <row r="184" spans="1:5" x14ac:dyDescent="0.2">
      <c r="A184" s="465"/>
      <c r="B184" s="465"/>
      <c r="C184" s="465"/>
      <c r="D184" s="465"/>
      <c r="E184" s="465"/>
    </row>
    <row r="185" spans="1:5" x14ac:dyDescent="0.2">
      <c r="A185" s="465"/>
      <c r="B185" s="465"/>
      <c r="C185" s="465"/>
      <c r="D185" s="465"/>
      <c r="E185" s="465"/>
    </row>
    <row r="186" spans="1:5" x14ac:dyDescent="0.2">
      <c r="A186" s="465"/>
      <c r="B186" s="465"/>
      <c r="C186" s="465"/>
      <c r="D186" s="465"/>
      <c r="E186" s="465"/>
    </row>
    <row r="187" spans="1:5" x14ac:dyDescent="0.2">
      <c r="A187" s="465"/>
      <c r="B187" s="465"/>
      <c r="C187" s="465"/>
      <c r="D187" s="465"/>
      <c r="E187" s="465"/>
    </row>
    <row r="188" spans="1:5" x14ac:dyDescent="0.2">
      <c r="A188" s="465"/>
      <c r="B188" s="465"/>
      <c r="C188" s="465"/>
      <c r="D188" s="465"/>
      <c r="E188" s="465"/>
    </row>
    <row r="189" spans="1:5" x14ac:dyDescent="0.2">
      <c r="A189" s="465"/>
      <c r="B189" s="465"/>
      <c r="C189" s="465"/>
      <c r="D189" s="465"/>
      <c r="E189" s="465"/>
    </row>
    <row r="190" spans="1:5" x14ac:dyDescent="0.2">
      <c r="A190" s="465"/>
      <c r="B190" s="465"/>
      <c r="C190" s="465"/>
      <c r="D190" s="465"/>
      <c r="E190" s="465"/>
    </row>
    <row r="191" spans="1:5" x14ac:dyDescent="0.2">
      <c r="A191" s="465"/>
      <c r="B191" s="465"/>
      <c r="C191" s="465"/>
      <c r="D191" s="465"/>
      <c r="E191" s="465"/>
    </row>
    <row r="192" spans="1:5" x14ac:dyDescent="0.2">
      <c r="A192" s="465"/>
      <c r="B192" s="465"/>
      <c r="C192" s="465"/>
      <c r="D192" s="465"/>
      <c r="E192" s="465"/>
    </row>
    <row r="193" spans="1:5" x14ac:dyDescent="0.2">
      <c r="A193" s="465"/>
      <c r="B193" s="465"/>
      <c r="C193" s="465"/>
      <c r="D193" s="465"/>
      <c r="E193" s="465"/>
    </row>
    <row r="194" spans="1:5" x14ac:dyDescent="0.2">
      <c r="A194" s="465"/>
      <c r="B194" s="465"/>
      <c r="C194" s="465"/>
      <c r="D194" s="465"/>
      <c r="E194" s="465"/>
    </row>
    <row r="195" spans="1:5" x14ac:dyDescent="0.2">
      <c r="A195" s="465"/>
      <c r="B195" s="465"/>
      <c r="C195" s="465"/>
      <c r="D195" s="465"/>
      <c r="E195" s="465"/>
    </row>
    <row r="196" spans="1:5" x14ac:dyDescent="0.2">
      <c r="A196" s="465"/>
      <c r="B196" s="465"/>
      <c r="C196" s="465"/>
      <c r="D196" s="465"/>
      <c r="E196" s="465"/>
    </row>
    <row r="197" spans="1:5" x14ac:dyDescent="0.2">
      <c r="A197" s="465"/>
      <c r="B197" s="465"/>
      <c r="C197" s="465"/>
      <c r="D197" s="465"/>
      <c r="E197" s="465"/>
    </row>
    <row r="198" spans="1:5" x14ac:dyDescent="0.2">
      <c r="A198" s="465"/>
      <c r="B198" s="465"/>
      <c r="C198" s="465"/>
      <c r="D198" s="465"/>
      <c r="E198" s="465"/>
    </row>
    <row r="199" spans="1:5" x14ac:dyDescent="0.2">
      <c r="A199" s="465"/>
      <c r="B199" s="465"/>
      <c r="C199" s="465"/>
      <c r="D199" s="465"/>
      <c r="E199" s="465"/>
    </row>
    <row r="200" spans="1:5" x14ac:dyDescent="0.2">
      <c r="A200" s="465"/>
      <c r="B200" s="465"/>
      <c r="C200" s="465"/>
      <c r="D200" s="465"/>
      <c r="E200" s="465"/>
    </row>
    <row r="201" spans="1:5" x14ac:dyDescent="0.2">
      <c r="A201" s="465"/>
      <c r="B201" s="465"/>
      <c r="C201" s="465"/>
      <c r="D201" s="465"/>
      <c r="E201" s="465"/>
    </row>
    <row r="202" spans="1:5" x14ac:dyDescent="0.2">
      <c r="A202" s="465"/>
      <c r="B202" s="465"/>
      <c r="C202" s="465"/>
      <c r="D202" s="465"/>
      <c r="E202" s="465"/>
    </row>
    <row r="203" spans="1:5" x14ac:dyDescent="0.2">
      <c r="A203" s="465"/>
      <c r="B203" s="465"/>
      <c r="C203" s="465"/>
      <c r="D203" s="465"/>
      <c r="E203" s="465"/>
    </row>
    <row r="204" spans="1:5" x14ac:dyDescent="0.2">
      <c r="A204" s="465"/>
      <c r="B204" s="465"/>
      <c r="C204" s="465"/>
      <c r="D204" s="465"/>
      <c r="E204" s="465"/>
    </row>
    <row r="205" spans="1:5" x14ac:dyDescent="0.2">
      <c r="A205" s="465"/>
      <c r="B205" s="465"/>
      <c r="C205" s="465"/>
      <c r="D205" s="465"/>
      <c r="E205" s="465"/>
    </row>
    <row r="206" spans="1:5" x14ac:dyDescent="0.2">
      <c r="A206" s="465"/>
      <c r="B206" s="465"/>
      <c r="C206" s="465"/>
      <c r="D206" s="465"/>
      <c r="E206" s="465"/>
    </row>
    <row r="207" spans="1:5" x14ac:dyDescent="0.2">
      <c r="A207" s="465"/>
      <c r="B207" s="465"/>
      <c r="C207" s="465"/>
      <c r="D207" s="465"/>
      <c r="E207" s="465"/>
    </row>
    <row r="208" spans="1:5" x14ac:dyDescent="0.2">
      <c r="A208" s="465"/>
      <c r="B208" s="465"/>
      <c r="C208" s="465"/>
      <c r="D208" s="465"/>
      <c r="E208" s="465"/>
    </row>
    <row r="209" spans="1:5" x14ac:dyDescent="0.2">
      <c r="A209" s="465"/>
      <c r="B209" s="465"/>
      <c r="C209" s="465"/>
      <c r="D209" s="465"/>
      <c r="E209" s="465"/>
    </row>
    <row r="210" spans="1:5" x14ac:dyDescent="0.2">
      <c r="A210" s="465"/>
      <c r="B210" s="465"/>
      <c r="C210" s="465"/>
      <c r="D210" s="465"/>
      <c r="E210" s="465"/>
    </row>
    <row r="211" spans="1:5" x14ac:dyDescent="0.2">
      <c r="A211" s="465"/>
      <c r="B211" s="465"/>
      <c r="C211" s="465"/>
      <c r="D211" s="465"/>
      <c r="E211" s="465"/>
    </row>
    <row r="212" spans="1:5" x14ac:dyDescent="0.2">
      <c r="A212" s="465"/>
      <c r="B212" s="465"/>
      <c r="C212" s="465"/>
      <c r="D212" s="465"/>
      <c r="E212" s="465"/>
    </row>
    <row r="213" spans="1:5" x14ac:dyDescent="0.2">
      <c r="A213" s="465"/>
      <c r="B213" s="465"/>
      <c r="C213" s="465"/>
      <c r="D213" s="465"/>
      <c r="E213" s="465"/>
    </row>
    <row r="214" spans="1:5" x14ac:dyDescent="0.2">
      <c r="A214" s="465"/>
      <c r="B214" s="465"/>
      <c r="C214" s="465"/>
      <c r="D214" s="465"/>
      <c r="E214" s="465"/>
    </row>
    <row r="215" spans="1:5" x14ac:dyDescent="0.2">
      <c r="A215" s="465"/>
      <c r="B215" s="465"/>
      <c r="C215" s="465"/>
      <c r="D215" s="465"/>
      <c r="E215" s="465"/>
    </row>
    <row r="216" spans="1:5" x14ac:dyDescent="0.2">
      <c r="A216" s="465"/>
      <c r="B216" s="465"/>
      <c r="C216" s="465"/>
      <c r="D216" s="465"/>
      <c r="E216" s="465"/>
    </row>
    <row r="217" spans="1:5" x14ac:dyDescent="0.2">
      <c r="A217" s="465"/>
      <c r="B217" s="465"/>
      <c r="C217" s="465"/>
      <c r="D217" s="465"/>
      <c r="E217" s="465"/>
    </row>
    <row r="218" spans="1:5" x14ac:dyDescent="0.2">
      <c r="A218" s="465"/>
      <c r="B218" s="465"/>
      <c r="C218" s="465"/>
      <c r="D218" s="465"/>
      <c r="E218" s="465"/>
    </row>
    <row r="219" spans="1:5" x14ac:dyDescent="0.2">
      <c r="A219" s="465"/>
      <c r="B219" s="465"/>
      <c r="C219" s="465"/>
      <c r="D219" s="465"/>
      <c r="E219" s="465"/>
    </row>
    <row r="220" spans="1:5" x14ac:dyDescent="0.2">
      <c r="A220" s="465"/>
      <c r="B220" s="465"/>
      <c r="C220" s="465"/>
      <c r="D220" s="465"/>
      <c r="E220" s="465"/>
    </row>
    <row r="221" spans="1:5" x14ac:dyDescent="0.2">
      <c r="A221" s="465"/>
      <c r="B221" s="465"/>
      <c r="C221" s="465"/>
      <c r="D221" s="465"/>
      <c r="E221" s="465"/>
    </row>
    <row r="222" spans="1:5" x14ac:dyDescent="0.2">
      <c r="A222" s="465"/>
      <c r="B222" s="465"/>
      <c r="C222" s="465"/>
      <c r="D222" s="465"/>
      <c r="E222" s="465"/>
    </row>
    <row r="223" spans="1:5" x14ac:dyDescent="0.2">
      <c r="A223" s="465"/>
      <c r="B223" s="465"/>
      <c r="C223" s="465"/>
      <c r="D223" s="465"/>
      <c r="E223" s="465"/>
    </row>
    <row r="224" spans="1:5" x14ac:dyDescent="0.2">
      <c r="A224" s="465"/>
      <c r="B224" s="465"/>
      <c r="C224" s="465"/>
      <c r="D224" s="465"/>
      <c r="E224" s="465"/>
    </row>
    <row r="225" spans="1:5" x14ac:dyDescent="0.2">
      <c r="A225" s="465"/>
      <c r="B225" s="465"/>
      <c r="C225" s="465"/>
      <c r="D225" s="465"/>
      <c r="E225" s="465"/>
    </row>
    <row r="226" spans="1:5" x14ac:dyDescent="0.2">
      <c r="A226" s="465"/>
      <c r="B226" s="465"/>
      <c r="C226" s="465"/>
      <c r="D226" s="465"/>
      <c r="E226" s="465"/>
    </row>
    <row r="227" spans="1:5" x14ac:dyDescent="0.2">
      <c r="A227" s="465"/>
      <c r="B227" s="465"/>
      <c r="C227" s="465"/>
      <c r="D227" s="465"/>
      <c r="E227" s="465"/>
    </row>
    <row r="228" spans="1:5" x14ac:dyDescent="0.2">
      <c r="A228" s="465"/>
      <c r="B228" s="465"/>
      <c r="C228" s="465"/>
      <c r="D228" s="465"/>
      <c r="E228" s="465"/>
    </row>
    <row r="229" spans="1:5" x14ac:dyDescent="0.2">
      <c r="A229" s="465"/>
      <c r="B229" s="465"/>
      <c r="C229" s="465"/>
      <c r="D229" s="465"/>
      <c r="E229" s="465"/>
    </row>
    <row r="230" spans="1:5" x14ac:dyDescent="0.2">
      <c r="A230" s="465"/>
      <c r="B230" s="465"/>
      <c r="C230" s="465"/>
      <c r="D230" s="465"/>
      <c r="E230" s="465"/>
    </row>
    <row r="231" spans="1:5" x14ac:dyDescent="0.2">
      <c r="A231" s="465"/>
      <c r="B231" s="465"/>
      <c r="C231" s="465"/>
      <c r="D231" s="465"/>
      <c r="E231" s="465"/>
    </row>
    <row r="232" spans="1:5" x14ac:dyDescent="0.2">
      <c r="A232" s="465"/>
      <c r="B232" s="465"/>
      <c r="C232" s="465"/>
      <c r="D232" s="465"/>
      <c r="E232" s="465"/>
    </row>
    <row r="233" spans="1:5" x14ac:dyDescent="0.2">
      <c r="A233" s="465"/>
      <c r="B233" s="465"/>
      <c r="C233" s="465"/>
      <c r="D233" s="465"/>
      <c r="E233" s="465"/>
    </row>
    <row r="234" spans="1:5" x14ac:dyDescent="0.2">
      <c r="A234" s="465"/>
      <c r="B234" s="465"/>
      <c r="C234" s="465"/>
      <c r="D234" s="465"/>
      <c r="E234" s="465"/>
    </row>
    <row r="235" spans="1:5" x14ac:dyDescent="0.2">
      <c r="A235" s="465"/>
      <c r="B235" s="465"/>
      <c r="C235" s="465"/>
      <c r="D235" s="465"/>
      <c r="E235" s="465"/>
    </row>
    <row r="236" spans="1:5" x14ac:dyDescent="0.2">
      <c r="A236" s="465"/>
      <c r="B236" s="465"/>
      <c r="C236" s="465"/>
      <c r="D236" s="465"/>
      <c r="E236" s="465"/>
    </row>
    <row r="237" spans="1:5" x14ac:dyDescent="0.2">
      <c r="A237" s="465"/>
      <c r="B237" s="465"/>
      <c r="C237" s="465"/>
      <c r="D237" s="465"/>
      <c r="E237" s="465"/>
    </row>
    <row r="238" spans="1:5" x14ac:dyDescent="0.2">
      <c r="A238" s="465"/>
      <c r="B238" s="465"/>
      <c r="C238" s="465"/>
      <c r="D238" s="465"/>
      <c r="E238" s="465"/>
    </row>
    <row r="239" spans="1:5" x14ac:dyDescent="0.2">
      <c r="A239" s="465"/>
      <c r="B239" s="465"/>
      <c r="C239" s="465"/>
      <c r="D239" s="465"/>
      <c r="E239" s="465"/>
    </row>
    <row r="240" spans="1:5" x14ac:dyDescent="0.2">
      <c r="A240" s="465"/>
      <c r="B240" s="465"/>
      <c r="C240" s="465"/>
      <c r="D240" s="465"/>
      <c r="E240" s="465"/>
    </row>
    <row r="241" spans="1:5" x14ac:dyDescent="0.2">
      <c r="A241" s="465"/>
      <c r="B241" s="465"/>
      <c r="C241" s="465"/>
      <c r="D241" s="465"/>
      <c r="E241" s="465"/>
    </row>
    <row r="242" spans="1:5" x14ac:dyDescent="0.2">
      <c r="A242" s="465"/>
      <c r="B242" s="465"/>
      <c r="C242" s="465"/>
      <c r="D242" s="465"/>
      <c r="E242" s="465"/>
    </row>
    <row r="243" spans="1:5" x14ac:dyDescent="0.2">
      <c r="A243" s="465"/>
      <c r="B243" s="465"/>
      <c r="C243" s="465"/>
      <c r="D243" s="465"/>
      <c r="E243" s="465"/>
    </row>
    <row r="244" spans="1:5" x14ac:dyDescent="0.2">
      <c r="A244" s="465"/>
      <c r="B244" s="465"/>
      <c r="C244" s="465"/>
      <c r="D244" s="465"/>
      <c r="E244" s="465"/>
    </row>
    <row r="245" spans="1:5" x14ac:dyDescent="0.2">
      <c r="A245" s="465"/>
      <c r="B245" s="465"/>
      <c r="C245" s="465"/>
      <c r="D245" s="465"/>
      <c r="E245" s="465"/>
    </row>
    <row r="246" spans="1:5" x14ac:dyDescent="0.2">
      <c r="A246" s="465"/>
      <c r="B246" s="465"/>
      <c r="C246" s="465"/>
      <c r="D246" s="465"/>
      <c r="E246" s="465"/>
    </row>
    <row r="247" spans="1:5" x14ac:dyDescent="0.2">
      <c r="A247" s="465"/>
      <c r="B247" s="465"/>
      <c r="C247" s="465"/>
      <c r="D247" s="465"/>
      <c r="E247" s="465"/>
    </row>
    <row r="248" spans="1:5" x14ac:dyDescent="0.2">
      <c r="A248" s="465"/>
      <c r="B248" s="465"/>
      <c r="C248" s="465"/>
      <c r="D248" s="465"/>
      <c r="E248" s="465"/>
    </row>
    <row r="249" spans="1:5" x14ac:dyDescent="0.2">
      <c r="A249" s="465"/>
      <c r="B249" s="465"/>
      <c r="C249" s="465"/>
      <c r="D249" s="465"/>
      <c r="E249" s="465"/>
    </row>
    <row r="250" spans="1:5" x14ac:dyDescent="0.2">
      <c r="A250" s="465"/>
      <c r="B250" s="465"/>
      <c r="C250" s="465"/>
      <c r="D250" s="465"/>
      <c r="E250" s="465"/>
    </row>
    <row r="251" spans="1:5" x14ac:dyDescent="0.2">
      <c r="A251" s="465"/>
      <c r="B251" s="465"/>
      <c r="C251" s="465"/>
      <c r="D251" s="465"/>
      <c r="E251" s="465"/>
    </row>
    <row r="252" spans="1:5" x14ac:dyDescent="0.2">
      <c r="A252" s="465"/>
      <c r="B252" s="465"/>
      <c r="C252" s="465"/>
      <c r="D252" s="465"/>
      <c r="E252" s="465"/>
    </row>
    <row r="253" spans="1:5" x14ac:dyDescent="0.2">
      <c r="A253" s="465"/>
      <c r="B253" s="465"/>
      <c r="C253" s="465"/>
      <c r="D253" s="465"/>
      <c r="E253" s="465"/>
    </row>
    <row r="254" spans="1:5" x14ac:dyDescent="0.2">
      <c r="A254" s="465"/>
      <c r="B254" s="465"/>
      <c r="C254" s="465"/>
      <c r="D254" s="465"/>
      <c r="E254" s="465"/>
    </row>
    <row r="255" spans="1:5" x14ac:dyDescent="0.2">
      <c r="A255" s="465"/>
      <c r="B255" s="465"/>
      <c r="C255" s="465"/>
      <c r="D255" s="465"/>
      <c r="E255" s="465"/>
    </row>
    <row r="256" spans="1:5" x14ac:dyDescent="0.2">
      <c r="A256" s="465"/>
      <c r="B256" s="465"/>
      <c r="C256" s="465"/>
      <c r="D256" s="465"/>
      <c r="E256" s="465"/>
    </row>
    <row r="257" spans="1:5" x14ac:dyDescent="0.2">
      <c r="A257" s="465"/>
      <c r="B257" s="465"/>
      <c r="C257" s="465"/>
      <c r="D257" s="465"/>
      <c r="E257" s="465"/>
    </row>
    <row r="258" spans="1:5" x14ac:dyDescent="0.2">
      <c r="A258" s="465"/>
      <c r="B258" s="465"/>
      <c r="C258" s="465"/>
      <c r="D258" s="465"/>
      <c r="E258" s="465"/>
    </row>
    <row r="259" spans="1:5" x14ac:dyDescent="0.2">
      <c r="A259" s="465"/>
      <c r="B259" s="465"/>
      <c r="C259" s="465"/>
      <c r="D259" s="465"/>
      <c r="E259" s="465"/>
    </row>
    <row r="260" spans="1:5" x14ac:dyDescent="0.2">
      <c r="A260" s="465"/>
      <c r="B260" s="465"/>
      <c r="C260" s="465"/>
      <c r="D260" s="465"/>
      <c r="E260" s="465"/>
    </row>
    <row r="261" spans="1:5" x14ac:dyDescent="0.2">
      <c r="A261" s="465"/>
      <c r="B261" s="465"/>
      <c r="C261" s="465"/>
      <c r="D261" s="465"/>
      <c r="E261" s="465"/>
    </row>
    <row r="262" spans="1:5" x14ac:dyDescent="0.2">
      <c r="A262" s="465"/>
      <c r="B262" s="465"/>
      <c r="C262" s="465"/>
      <c r="D262" s="465"/>
      <c r="E262" s="465"/>
    </row>
    <row r="263" spans="1:5" x14ac:dyDescent="0.2">
      <c r="A263" s="465"/>
      <c r="B263" s="465"/>
      <c r="C263" s="465"/>
      <c r="D263" s="465"/>
      <c r="E263" s="465"/>
    </row>
    <row r="264" spans="1:5" x14ac:dyDescent="0.2">
      <c r="A264" s="465"/>
      <c r="B264" s="465"/>
      <c r="C264" s="465"/>
      <c r="D264" s="465"/>
      <c r="E264" s="465"/>
    </row>
    <row r="265" spans="1:5" x14ac:dyDescent="0.2">
      <c r="A265" s="465"/>
      <c r="B265" s="465"/>
      <c r="C265" s="465"/>
      <c r="D265" s="465"/>
      <c r="E265" s="465"/>
    </row>
    <row r="266" spans="1:5" x14ac:dyDescent="0.2">
      <c r="A266" s="465"/>
      <c r="B266" s="465"/>
      <c r="C266" s="465"/>
      <c r="D266" s="465"/>
      <c r="E266" s="465"/>
    </row>
    <row r="267" spans="1:5" x14ac:dyDescent="0.2">
      <c r="A267" s="465"/>
      <c r="B267" s="465"/>
      <c r="C267" s="465"/>
      <c r="D267" s="465"/>
      <c r="E267" s="465"/>
    </row>
    <row r="268" spans="1:5" x14ac:dyDescent="0.2">
      <c r="A268" s="465"/>
      <c r="B268" s="465"/>
      <c r="C268" s="465"/>
      <c r="D268" s="465"/>
      <c r="E268" s="465"/>
    </row>
    <row r="269" spans="1:5" x14ac:dyDescent="0.2">
      <c r="A269" s="465"/>
      <c r="B269" s="465"/>
      <c r="C269" s="465"/>
      <c r="D269" s="465"/>
      <c r="E269" s="465"/>
    </row>
    <row r="270" spans="1:5" x14ac:dyDescent="0.2">
      <c r="A270" s="465"/>
      <c r="B270" s="465"/>
      <c r="C270" s="465"/>
      <c r="D270" s="465"/>
      <c r="E270" s="465"/>
    </row>
    <row r="271" spans="1:5" x14ac:dyDescent="0.2">
      <c r="A271" s="465"/>
      <c r="B271" s="465"/>
      <c r="C271" s="465"/>
      <c r="D271" s="465"/>
      <c r="E271" s="465"/>
    </row>
    <row r="272" spans="1:5" x14ac:dyDescent="0.2">
      <c r="A272" s="465"/>
      <c r="B272" s="465"/>
      <c r="C272" s="465"/>
      <c r="D272" s="465"/>
      <c r="E272" s="465"/>
    </row>
    <row r="273" spans="1:5" x14ac:dyDescent="0.2">
      <c r="A273" s="465"/>
      <c r="B273" s="465"/>
      <c r="C273" s="465"/>
      <c r="D273" s="465"/>
      <c r="E273" s="465"/>
    </row>
    <row r="274" spans="1:5" x14ac:dyDescent="0.2">
      <c r="A274" s="465"/>
      <c r="B274" s="465"/>
      <c r="C274" s="465"/>
      <c r="D274" s="465"/>
      <c r="E274" s="465"/>
    </row>
    <row r="275" spans="1:5" x14ac:dyDescent="0.2">
      <c r="A275" s="465"/>
      <c r="B275" s="465"/>
      <c r="C275" s="465"/>
      <c r="D275" s="465"/>
      <c r="E275" s="465"/>
    </row>
    <row r="276" spans="1:5" x14ac:dyDescent="0.2">
      <c r="A276" s="465"/>
      <c r="B276" s="465"/>
      <c r="C276" s="465"/>
      <c r="D276" s="465"/>
      <c r="E276" s="465"/>
    </row>
    <row r="277" spans="1:5" x14ac:dyDescent="0.2">
      <c r="A277" s="465"/>
      <c r="B277" s="465"/>
      <c r="C277" s="465"/>
      <c r="D277" s="465"/>
      <c r="E277" s="465"/>
    </row>
    <row r="278" spans="1:5" x14ac:dyDescent="0.2">
      <c r="A278" s="465"/>
      <c r="B278" s="465"/>
      <c r="C278" s="465"/>
      <c r="D278" s="465"/>
      <c r="E278" s="465"/>
    </row>
    <row r="279" spans="1:5" x14ac:dyDescent="0.2">
      <c r="A279" s="465"/>
      <c r="B279" s="465"/>
      <c r="C279" s="465"/>
      <c r="D279" s="465"/>
      <c r="E279" s="465"/>
    </row>
    <row r="280" spans="1:5" x14ac:dyDescent="0.2">
      <c r="A280" s="465"/>
      <c r="B280" s="465"/>
      <c r="C280" s="465"/>
      <c r="D280" s="465"/>
      <c r="E280" s="465"/>
    </row>
    <row r="281" spans="1:5" x14ac:dyDescent="0.2">
      <c r="A281" s="465"/>
      <c r="B281" s="465"/>
      <c r="C281" s="465"/>
      <c r="D281" s="465"/>
      <c r="E281" s="465"/>
    </row>
    <row r="282" spans="1:5" x14ac:dyDescent="0.2">
      <c r="A282" s="465"/>
      <c r="B282" s="465"/>
      <c r="C282" s="465"/>
      <c r="D282" s="465"/>
      <c r="E282" s="465"/>
    </row>
    <row r="283" spans="1:5" x14ac:dyDescent="0.2">
      <c r="A283" s="465"/>
      <c r="B283" s="465"/>
      <c r="C283" s="465"/>
      <c r="D283" s="465"/>
      <c r="E283" s="465"/>
    </row>
    <row r="284" spans="1:5" x14ac:dyDescent="0.2">
      <c r="A284" s="465"/>
      <c r="B284" s="465"/>
      <c r="C284" s="465"/>
      <c r="D284" s="465"/>
      <c r="E284" s="465"/>
    </row>
    <row r="285" spans="1:5" x14ac:dyDescent="0.2">
      <c r="A285" s="465"/>
      <c r="B285" s="465"/>
      <c r="C285" s="465"/>
      <c r="D285" s="465"/>
      <c r="E285" s="465"/>
    </row>
    <row r="286" spans="1:5" x14ac:dyDescent="0.2">
      <c r="A286" s="465"/>
      <c r="B286" s="465"/>
      <c r="C286" s="465"/>
      <c r="D286" s="465"/>
      <c r="E286" s="465"/>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3" customWidth="1"/>
    <col min="2" max="4" width="13.75" style="452" customWidth="1"/>
    <col min="5" max="7" width="13.75" style="487" customWidth="1"/>
    <col min="8" max="8" width="13.75" style="475" customWidth="1"/>
    <col min="9" max="14" width="13.75" style="487" customWidth="1"/>
    <col min="15" max="16384" width="11" style="452"/>
  </cols>
  <sheetData>
    <row r="1" spans="1:14" s="474" customFormat="1" ht="15" customHeight="1" x14ac:dyDescent="0.2">
      <c r="E1" s="475"/>
      <c r="F1" s="475"/>
      <c r="G1" s="475"/>
      <c r="H1" s="475"/>
      <c r="I1" s="475"/>
      <c r="J1" s="475"/>
      <c r="K1" s="475"/>
      <c r="L1" s="475"/>
      <c r="M1" s="475"/>
      <c r="N1" s="475"/>
    </row>
    <row r="2" spans="1:14" s="474" customFormat="1" ht="15" customHeight="1" x14ac:dyDescent="0.2">
      <c r="A2" s="476" t="s">
        <v>65</v>
      </c>
      <c r="E2" s="475"/>
      <c r="F2" s="475"/>
      <c r="G2" s="475"/>
      <c r="H2" s="475"/>
      <c r="I2" s="475"/>
      <c r="J2" s="475"/>
      <c r="K2" s="475"/>
      <c r="L2" s="475"/>
      <c r="M2" s="475"/>
      <c r="N2" s="475"/>
    </row>
    <row r="3" spans="1:14" s="474" customFormat="1" ht="15" customHeight="1" x14ac:dyDescent="0.2">
      <c r="E3" s="475"/>
      <c r="F3" s="475"/>
      <c r="G3" s="475"/>
      <c r="H3" s="475"/>
      <c r="I3" s="475"/>
      <c r="J3" s="475"/>
      <c r="K3" s="475"/>
      <c r="L3" s="475"/>
      <c r="M3" s="475"/>
      <c r="N3" s="475"/>
    </row>
    <row r="4" spans="1:14" s="474" customFormat="1" ht="15" customHeight="1" x14ac:dyDescent="0.2">
      <c r="B4" s="676" t="s">
        <v>436</v>
      </c>
      <c r="C4" s="676"/>
      <c r="D4" s="676" t="s">
        <v>437</v>
      </c>
      <c r="E4" s="676"/>
      <c r="F4" s="677" t="s">
        <v>438</v>
      </c>
      <c r="G4" s="677"/>
      <c r="H4" s="677" t="s">
        <v>439</v>
      </c>
      <c r="I4" s="677"/>
      <c r="J4" s="677" t="s">
        <v>440</v>
      </c>
      <c r="K4" s="677"/>
      <c r="L4" s="677"/>
      <c r="M4" s="677"/>
      <c r="N4" s="677"/>
    </row>
    <row r="5" spans="1:14" s="474" customFormat="1" ht="15" customHeight="1" x14ac:dyDescent="0.2">
      <c r="B5" s="474" t="s">
        <v>441</v>
      </c>
      <c r="C5" s="474" t="s">
        <v>442</v>
      </c>
      <c r="D5" s="474" t="s">
        <v>441</v>
      </c>
      <c r="E5" s="474" t="s">
        <v>442</v>
      </c>
      <c r="F5" s="474" t="s">
        <v>441</v>
      </c>
      <c r="G5" s="474" t="s">
        <v>442</v>
      </c>
      <c r="H5" s="474" t="s">
        <v>441</v>
      </c>
      <c r="I5" s="474" t="s">
        <v>442</v>
      </c>
      <c r="J5" s="475" t="s">
        <v>443</v>
      </c>
      <c r="K5" s="475" t="s">
        <v>444</v>
      </c>
      <c r="L5" s="475" t="s">
        <v>445</v>
      </c>
      <c r="M5" s="475" t="s">
        <v>446</v>
      </c>
      <c r="N5" s="475" t="s">
        <v>447</v>
      </c>
    </row>
    <row r="6" spans="1:14" s="474" customFormat="1" ht="15" customHeight="1" x14ac:dyDescent="0.2">
      <c r="A6" s="477" t="s">
        <v>448</v>
      </c>
      <c r="B6" s="478">
        <f>'Tabelle 2.3'!J11</f>
        <v>1.6462800271720548</v>
      </c>
      <c r="C6" s="479">
        <f>'Tabelle 3.3'!J11</f>
        <v>-3.5476445678339865</v>
      </c>
      <c r="D6" s="480">
        <f t="shared" ref="D6:E9" si="0">IF(OR(AND(B6&gt;=-50,B6&lt;=50),ISNUMBER(B6)=FALSE),B6,"")</f>
        <v>1.6462800271720548</v>
      </c>
      <c r="E6" s="480">
        <f t="shared" si="0"/>
        <v>-3.5476445678339865</v>
      </c>
      <c r="F6" s="475" t="str">
        <f t="shared" ref="F6:G9" si="1">IF(ISNUMBER(B6)=FALSE,"",IF(B6&lt;-50,"&lt; -50",IF(B6&gt;50,"&gt; 50","")))</f>
        <v/>
      </c>
      <c r="G6" s="475" t="str">
        <f t="shared" si="1"/>
        <v/>
      </c>
      <c r="H6" s="481" t="str">
        <f t="shared" ref="H6:I9" si="2">IF(B6&lt;-50,0.75,IF(B6&gt;50,-0.75,""))</f>
        <v/>
      </c>
      <c r="I6" s="481" t="str">
        <f t="shared" si="2"/>
        <v/>
      </c>
      <c r="J6" s="475" t="e">
        <f>IF(OR(B6&lt;-50,B6&gt;50),N6,#N/A)</f>
        <v>#N/A</v>
      </c>
      <c r="K6" s="475" t="e">
        <f>IF(B6&lt;-50,-45,IF(B6&gt;50,45,#N/A))</f>
        <v>#N/A</v>
      </c>
      <c r="L6" s="475" t="e">
        <f>IF(OR(C6&lt;-50,C6&gt;50),N6,#N/A)</f>
        <v>#N/A</v>
      </c>
      <c r="M6" s="475" t="e">
        <f>IF(C6&lt;-50,-45,IF(C6&gt;50,45,#N/A))</f>
        <v>#N/A</v>
      </c>
      <c r="N6" s="475">
        <v>5</v>
      </c>
    </row>
    <row r="7" spans="1:14" s="474" customFormat="1" ht="15" customHeight="1" x14ac:dyDescent="0.2">
      <c r="A7" s="477" t="s">
        <v>449</v>
      </c>
      <c r="B7" s="478">
        <f>'Tabelle 2.1'!J25</f>
        <v>0.77822269034374059</v>
      </c>
      <c r="C7" s="479">
        <f>'Tabelle 3.1'!J23</f>
        <v>-2.6975865719528453</v>
      </c>
      <c r="D7" s="480">
        <f t="shared" si="0"/>
        <v>0.77822269034374059</v>
      </c>
      <c r="E7" s="480">
        <f>IF(OR(AND(C7&gt;=-50,C7&lt;=50),ISNUMBER(C7)=FALSE),C7,"")</f>
        <v>-2.6975865719528453</v>
      </c>
      <c r="F7" s="475" t="str">
        <f t="shared" si="1"/>
        <v/>
      </c>
      <c r="G7" s="475" t="str">
        <f>IF(ISNUMBER(C7)=FALSE,"",IF(C7&lt;-50,"&lt; -50",IF(C7&gt;50,"&gt; 50","")))</f>
        <v/>
      </c>
      <c r="H7" s="481" t="str">
        <f t="shared" si="2"/>
        <v/>
      </c>
      <c r="I7" s="481" t="str">
        <f>IF(C7&lt;-50,0.75,IF(C7&gt;50,-0.75,""))</f>
        <v/>
      </c>
      <c r="J7" s="475" t="e">
        <f>IF(OR(B7&lt;-50,B7&gt;50),N7,#N/A)</f>
        <v>#N/A</v>
      </c>
      <c r="K7" s="475" t="e">
        <f>IF(B7&lt;-50,-45,IF(B7&gt;50,45,#N/A))</f>
        <v>#N/A</v>
      </c>
      <c r="L7" s="475" t="e">
        <f>IF(OR(C7&lt;-50,C7&gt;50),N7,#N/A)</f>
        <v>#N/A</v>
      </c>
      <c r="M7" s="475" t="e">
        <f>IF(C7&lt;-50,-45,IF(C7&gt;50,45,#N/A))</f>
        <v>#N/A</v>
      </c>
      <c r="N7" s="475">
        <v>15</v>
      </c>
    </row>
    <row r="8" spans="1:14" s="474" customFormat="1" ht="15" customHeight="1" x14ac:dyDescent="0.2">
      <c r="A8" s="477" t="s">
        <v>450</v>
      </c>
      <c r="B8" s="478">
        <f>'Tabelle 2.1'!J38</f>
        <v>1.1186464311118853</v>
      </c>
      <c r="C8" s="479">
        <f>'Tabelle 3.1'!J34</f>
        <v>-2.7637010795899166</v>
      </c>
      <c r="D8" s="480">
        <f t="shared" si="0"/>
        <v>1.1186464311118853</v>
      </c>
      <c r="E8" s="480">
        <f>IF(OR(AND(C8&gt;=-50,C8&lt;=50),ISNUMBER(C8)=FALSE),C8,"")</f>
        <v>-2.7637010795899166</v>
      </c>
      <c r="F8" s="475" t="str">
        <f t="shared" si="1"/>
        <v/>
      </c>
      <c r="G8" s="475" t="str">
        <f>IF(ISNUMBER(C8)=FALSE,"",IF(C8&lt;-50,"&lt; -50",IF(C8&gt;50,"&gt; 50","")))</f>
        <v/>
      </c>
      <c r="H8" s="481" t="str">
        <f t="shared" si="2"/>
        <v/>
      </c>
      <c r="I8" s="481" t="str">
        <f>IF(C8&lt;-50,0.75,IF(C8&gt;50,-0.75,""))</f>
        <v/>
      </c>
      <c r="J8" s="475" t="e">
        <f>IF(OR(B8&lt;-50,B8&gt;50),N8,#N/A)</f>
        <v>#N/A</v>
      </c>
      <c r="K8" s="475" t="e">
        <f>IF(B8&lt;-50,-45,IF(B8&gt;50,45,#N/A))</f>
        <v>#N/A</v>
      </c>
      <c r="L8" s="475" t="e">
        <f>IF(OR(C8&lt;-50,C8&gt;50),N8,#N/A)</f>
        <v>#N/A</v>
      </c>
      <c r="M8" s="475" t="e">
        <f>IF(C8&lt;-50,-45,IF(C8&gt;50,45,#N/A))</f>
        <v>#N/A</v>
      </c>
      <c r="N8" s="475">
        <v>25</v>
      </c>
    </row>
    <row r="9" spans="1:14" s="474" customFormat="1" ht="15" customHeight="1" x14ac:dyDescent="0.2">
      <c r="A9" s="477" t="s">
        <v>451</v>
      </c>
      <c r="B9" s="478">
        <f>'Tabelle 2.1'!J51</f>
        <v>1.0875687030768</v>
      </c>
      <c r="C9" s="479">
        <f>'Tabelle 3.1'!J45</f>
        <v>-2.8655893304673015</v>
      </c>
      <c r="D9" s="480">
        <f t="shared" si="0"/>
        <v>1.0875687030768</v>
      </c>
      <c r="E9" s="480">
        <f t="shared" si="0"/>
        <v>-2.8655893304673015</v>
      </c>
      <c r="F9" s="475" t="str">
        <f t="shared" si="1"/>
        <v/>
      </c>
      <c r="G9" s="475" t="str">
        <f t="shared" si="1"/>
        <v/>
      </c>
      <c r="H9" s="481" t="str">
        <f t="shared" si="2"/>
        <v/>
      </c>
      <c r="I9" s="481" t="str">
        <f t="shared" si="2"/>
        <v/>
      </c>
      <c r="J9" s="475" t="e">
        <f>IF(OR(B9&lt;-50,B9&gt;50),N9,#N/A)</f>
        <v>#N/A</v>
      </c>
      <c r="K9" s="475" t="e">
        <f>IF(B9&lt;-50,-45,IF(B9&gt;50,45,#N/A))</f>
        <v>#N/A</v>
      </c>
      <c r="L9" s="475" t="e">
        <f>IF(OR(C9&lt;-50,C9&gt;50),N9,#N/A)</f>
        <v>#N/A</v>
      </c>
      <c r="M9" s="475" t="e">
        <f>IF(C9&lt;-50,-45,IF(C9&gt;50,45,#N/A))</f>
        <v>#N/A</v>
      </c>
      <c r="N9" s="475">
        <v>35</v>
      </c>
    </row>
    <row r="10" spans="1:14" s="474" customFormat="1" ht="15" customHeight="1" x14ac:dyDescent="0.2">
      <c r="E10" s="475"/>
      <c r="F10" s="475"/>
      <c r="G10" s="475"/>
      <c r="H10" s="475"/>
      <c r="I10" s="475"/>
      <c r="J10" s="475"/>
      <c r="K10" s="475"/>
      <c r="L10" s="475"/>
      <c r="M10" s="475"/>
      <c r="N10" s="475"/>
    </row>
    <row r="11" spans="1:14" s="474" customFormat="1" ht="15" customHeight="1" x14ac:dyDescent="0.2">
      <c r="E11" s="475"/>
      <c r="F11" s="475"/>
      <c r="G11" s="475"/>
      <c r="H11" s="475"/>
      <c r="I11" s="475"/>
      <c r="J11" s="475"/>
      <c r="K11" s="475"/>
      <c r="L11" s="475"/>
      <c r="M11" s="475"/>
      <c r="N11" s="475"/>
    </row>
    <row r="12" spans="1:14" s="474" customFormat="1" ht="15" customHeight="1" x14ac:dyDescent="0.2">
      <c r="A12" s="683" t="s">
        <v>452</v>
      </c>
      <c r="B12" s="676" t="s">
        <v>436</v>
      </c>
      <c r="C12" s="676"/>
      <c r="D12" s="676" t="s">
        <v>437</v>
      </c>
      <c r="E12" s="676"/>
      <c r="F12" s="677" t="s">
        <v>438</v>
      </c>
      <c r="G12" s="677"/>
      <c r="H12" s="677" t="s">
        <v>439</v>
      </c>
      <c r="I12" s="677"/>
      <c r="J12" s="677" t="s">
        <v>440</v>
      </c>
      <c r="K12" s="677"/>
      <c r="L12" s="677"/>
      <c r="M12" s="677"/>
      <c r="N12" s="677"/>
    </row>
    <row r="13" spans="1:14" s="474" customFormat="1" ht="15" customHeight="1" x14ac:dyDescent="0.2">
      <c r="A13" s="683"/>
      <c r="B13" s="474" t="s">
        <v>441</v>
      </c>
      <c r="C13" s="474" t="s">
        <v>442</v>
      </c>
      <c r="D13" s="474" t="s">
        <v>441</v>
      </c>
      <c r="E13" s="474" t="s">
        <v>442</v>
      </c>
      <c r="F13" s="474" t="s">
        <v>441</v>
      </c>
      <c r="G13" s="474" t="s">
        <v>442</v>
      </c>
      <c r="H13" s="474" t="s">
        <v>441</v>
      </c>
      <c r="I13" s="474" t="s">
        <v>442</v>
      </c>
      <c r="J13" s="475" t="s">
        <v>443</v>
      </c>
      <c r="K13" s="475" t="s">
        <v>444</v>
      </c>
      <c r="L13" s="475" t="s">
        <v>445</v>
      </c>
      <c r="M13" s="475" t="s">
        <v>446</v>
      </c>
      <c r="N13" s="475" t="s">
        <v>447</v>
      </c>
    </row>
    <row r="14" spans="1:14" s="474" customFormat="1" ht="15" customHeight="1" x14ac:dyDescent="0.2">
      <c r="A14" s="474">
        <v>1</v>
      </c>
      <c r="B14" s="478">
        <f>'Tabelle 2.3'!J11</f>
        <v>1.6462800271720548</v>
      </c>
      <c r="C14" s="479">
        <f>'Tabelle 3.3'!J11</f>
        <v>-3.5476445678339865</v>
      </c>
      <c r="D14" s="480">
        <f>IF(OR(AND(B14&gt;=-50,B14&lt;=50),ISNUMBER(B14)=FALSE),B14,"")</f>
        <v>1.6462800271720548</v>
      </c>
      <c r="E14" s="480">
        <f>IF(OR(AND(C14&gt;=-50,C14&lt;=50),ISNUMBER(C14)=FALSE),C14,"")</f>
        <v>-3.5476445678339865</v>
      </c>
      <c r="F14" s="475" t="str">
        <f>IF(ISNUMBER(B14)=FALSE,"",IF(B14&lt;-50,"&lt; -50",IF(B14&gt;50,"&gt; 50","")))</f>
        <v/>
      </c>
      <c r="G14" s="475" t="str">
        <f>IF(ISNUMBER(C14)=FALSE,"",IF(C14&lt;-50,"&lt; -50",IF(C14&gt;50,"&gt; 50","")))</f>
        <v/>
      </c>
      <c r="H14" s="481" t="str">
        <f>IF(B14&lt;-50,0.75,IF(B14&gt;50,-0.75,""))</f>
        <v/>
      </c>
      <c r="I14" s="481" t="str">
        <f>IF(C14&lt;-50,0.75,IF(C14&gt;50,-0.75,""))</f>
        <v/>
      </c>
      <c r="J14" s="475" t="e">
        <f>IF(OR(B14&lt;-50,B14&gt;50),N14,#N/A)</f>
        <v>#N/A</v>
      </c>
      <c r="K14" s="475" t="e">
        <f>IF(B14&lt;-50,-45,IF(B14&gt;50,45,#N/A))</f>
        <v>#N/A</v>
      </c>
      <c r="L14" s="475" t="e">
        <f>IF(OR(C14&lt;-50,C14&gt;50),N14,#N/A)</f>
        <v>#N/A</v>
      </c>
      <c r="M14" s="475" t="e">
        <f>IF(C14&lt;-50,-45,IF(C14&gt;50,45,#N/A))</f>
        <v>#N/A</v>
      </c>
      <c r="N14" s="475">
        <v>5</v>
      </c>
    </row>
    <row r="15" spans="1:14" s="474" customFormat="1" ht="15" customHeight="1" x14ac:dyDescent="0.2">
      <c r="A15" s="474">
        <v>2</v>
      </c>
      <c r="B15" s="478">
        <f>'Tabelle 2.3'!J12</f>
        <v>-3.3536585365853657</v>
      </c>
      <c r="C15" s="479">
        <f>'Tabelle 3.3'!J12</f>
        <v>6.9444444444444446</v>
      </c>
      <c r="D15" s="480">
        <f t="shared" ref="D15:E45" si="3">IF(OR(AND(B15&gt;=-50,B15&lt;=50),ISNUMBER(B15)=FALSE),B15,"")</f>
        <v>-3.3536585365853657</v>
      </c>
      <c r="E15" s="480">
        <f t="shared" si="3"/>
        <v>6.9444444444444446</v>
      </c>
      <c r="F15" s="475" t="str">
        <f t="shared" ref="F15:G45" si="4">IF(ISNUMBER(B15)=FALSE,"",IF(B15&lt;-50,"&lt; -50",IF(B15&gt;50,"&gt; 50","")))</f>
        <v/>
      </c>
      <c r="G15" s="475" t="str">
        <f t="shared" si="4"/>
        <v/>
      </c>
      <c r="H15" s="481" t="str">
        <f t="shared" ref="H15:I45" si="5">IF(B15&lt;-50,0.75,IF(B15&gt;50,-0.75,""))</f>
        <v/>
      </c>
      <c r="I15" s="481" t="str">
        <f t="shared" si="5"/>
        <v/>
      </c>
      <c r="J15" s="475" t="e">
        <f t="shared" ref="J15:J45" si="6">IF(OR(B15&lt;-50,B15&gt;50),N15,#N/A)</f>
        <v>#N/A</v>
      </c>
      <c r="K15" s="475" t="e">
        <f t="shared" ref="K15:K45" si="7">IF(B15&lt;-50,-45,IF(B15&gt;50,45,#N/A))</f>
        <v>#N/A</v>
      </c>
      <c r="L15" s="475" t="e">
        <f t="shared" ref="L15:L45" si="8">IF(OR(C15&lt;-50,C15&gt;50),N15,#N/A)</f>
        <v>#N/A</v>
      </c>
      <c r="M15" s="475" t="e">
        <f t="shared" ref="M15:M45" si="9">IF(C15&lt;-50,-45,IF(C15&gt;50,45,#N/A))</f>
        <v>#N/A</v>
      </c>
      <c r="N15" s="475">
        <v>15</v>
      </c>
    </row>
    <row r="16" spans="1:14" s="474" customFormat="1" ht="15" customHeight="1" x14ac:dyDescent="0.2">
      <c r="A16" s="474">
        <v>3</v>
      </c>
      <c r="B16" s="478">
        <f>'Tabelle 2.3'!J13</f>
        <v>25.785536159600998</v>
      </c>
      <c r="C16" s="479">
        <f>'Tabelle 3.3'!J13</f>
        <v>-6.1162079510703364</v>
      </c>
      <c r="D16" s="480">
        <f t="shared" si="3"/>
        <v>25.785536159600998</v>
      </c>
      <c r="E16" s="480">
        <f t="shared" si="3"/>
        <v>-6.1162079510703364</v>
      </c>
      <c r="F16" s="475" t="str">
        <f t="shared" si="4"/>
        <v/>
      </c>
      <c r="G16" s="475" t="str">
        <f t="shared" si="4"/>
        <v/>
      </c>
      <c r="H16" s="481" t="str">
        <f t="shared" si="5"/>
        <v/>
      </c>
      <c r="I16" s="481" t="str">
        <f t="shared" si="5"/>
        <v/>
      </c>
      <c r="J16" s="475" t="e">
        <f t="shared" si="6"/>
        <v>#N/A</v>
      </c>
      <c r="K16" s="475" t="e">
        <f t="shared" si="7"/>
        <v>#N/A</v>
      </c>
      <c r="L16" s="475" t="e">
        <f t="shared" si="8"/>
        <v>#N/A</v>
      </c>
      <c r="M16" s="475" t="e">
        <f t="shared" si="9"/>
        <v>#N/A</v>
      </c>
      <c r="N16" s="475">
        <v>25</v>
      </c>
    </row>
    <row r="17" spans="1:14" s="474" customFormat="1" ht="15" customHeight="1" x14ac:dyDescent="0.2">
      <c r="A17" s="474">
        <v>4</v>
      </c>
      <c r="B17" s="478">
        <f>'Tabelle 2.3'!J14</f>
        <v>-1.2312279151943464</v>
      </c>
      <c r="C17" s="479">
        <f>'Tabelle 3.3'!J14</f>
        <v>-7.0070369815840694</v>
      </c>
      <c r="D17" s="480">
        <f t="shared" si="3"/>
        <v>-1.2312279151943464</v>
      </c>
      <c r="E17" s="480">
        <f t="shared" si="3"/>
        <v>-7.0070369815840694</v>
      </c>
      <c r="F17" s="475" t="str">
        <f t="shared" si="4"/>
        <v/>
      </c>
      <c r="G17" s="475" t="str">
        <f t="shared" si="4"/>
        <v/>
      </c>
      <c r="H17" s="481" t="str">
        <f t="shared" si="5"/>
        <v/>
      </c>
      <c r="I17" s="481" t="str">
        <f t="shared" si="5"/>
        <v/>
      </c>
      <c r="J17" s="475" t="e">
        <f t="shared" si="6"/>
        <v>#N/A</v>
      </c>
      <c r="K17" s="475" t="e">
        <f t="shared" si="7"/>
        <v>#N/A</v>
      </c>
      <c r="L17" s="475" t="e">
        <f t="shared" si="8"/>
        <v>#N/A</v>
      </c>
      <c r="M17" s="475" t="e">
        <f t="shared" si="9"/>
        <v>#N/A</v>
      </c>
      <c r="N17" s="475">
        <v>36</v>
      </c>
    </row>
    <row r="18" spans="1:14" s="474" customFormat="1" ht="15" customHeight="1" x14ac:dyDescent="0.2">
      <c r="A18" s="474">
        <v>5</v>
      </c>
      <c r="B18" s="478">
        <f>'Tabelle 2.3'!J15</f>
        <v>-1.499330655957162</v>
      </c>
      <c r="C18" s="479">
        <f>'Tabelle 3.3'!J15</f>
        <v>-0.23237800154918667</v>
      </c>
      <c r="D18" s="480">
        <f t="shared" si="3"/>
        <v>-1.499330655957162</v>
      </c>
      <c r="E18" s="480">
        <f t="shared" si="3"/>
        <v>-0.23237800154918667</v>
      </c>
      <c r="F18" s="475" t="str">
        <f t="shared" si="4"/>
        <v/>
      </c>
      <c r="G18" s="475" t="str">
        <f t="shared" si="4"/>
        <v/>
      </c>
      <c r="H18" s="481" t="str">
        <f t="shared" si="5"/>
        <v/>
      </c>
      <c r="I18" s="481" t="str">
        <f t="shared" si="5"/>
        <v/>
      </c>
      <c r="J18" s="475" t="e">
        <f t="shared" si="6"/>
        <v>#N/A</v>
      </c>
      <c r="K18" s="475" t="e">
        <f t="shared" si="7"/>
        <v>#N/A</v>
      </c>
      <c r="L18" s="475" t="e">
        <f t="shared" si="8"/>
        <v>#N/A</v>
      </c>
      <c r="M18" s="475" t="e">
        <f t="shared" si="9"/>
        <v>#N/A</v>
      </c>
      <c r="N18" s="475">
        <v>46</v>
      </c>
    </row>
    <row r="19" spans="1:14" s="474" customFormat="1" ht="15" customHeight="1" x14ac:dyDescent="0.2">
      <c r="A19" s="474">
        <v>6</v>
      </c>
      <c r="B19" s="478">
        <f>'Tabelle 2.3'!J16</f>
        <v>-1.1425564062950953</v>
      </c>
      <c r="C19" s="479">
        <f>'Tabelle 3.3'!J16</f>
        <v>-11.543209876543211</v>
      </c>
      <c r="D19" s="480">
        <f t="shared" si="3"/>
        <v>-1.1425564062950953</v>
      </c>
      <c r="E19" s="480">
        <f t="shared" si="3"/>
        <v>-11.543209876543211</v>
      </c>
      <c r="F19" s="475" t="str">
        <f t="shared" si="4"/>
        <v/>
      </c>
      <c r="G19" s="475" t="str">
        <f t="shared" si="4"/>
        <v/>
      </c>
      <c r="H19" s="481" t="str">
        <f t="shared" si="5"/>
        <v/>
      </c>
      <c r="I19" s="481" t="str">
        <f t="shared" si="5"/>
        <v/>
      </c>
      <c r="J19" s="475" t="e">
        <f t="shared" si="6"/>
        <v>#N/A</v>
      </c>
      <c r="K19" s="475" t="e">
        <f t="shared" si="7"/>
        <v>#N/A</v>
      </c>
      <c r="L19" s="475" t="e">
        <f t="shared" si="8"/>
        <v>#N/A</v>
      </c>
      <c r="M19" s="475" t="e">
        <f t="shared" si="9"/>
        <v>#N/A</v>
      </c>
      <c r="N19" s="475">
        <v>56</v>
      </c>
    </row>
    <row r="20" spans="1:14" s="474" customFormat="1" ht="15" customHeight="1" x14ac:dyDescent="0.2">
      <c r="A20" s="474">
        <v>7</v>
      </c>
      <c r="B20" s="478">
        <f>'Tabelle 2.3'!J17</f>
        <v>-1.7613168724279835</v>
      </c>
      <c r="C20" s="479">
        <f>'Tabelle 3.3'!J17</f>
        <v>-10.268378063010502</v>
      </c>
      <c r="D20" s="480">
        <f t="shared" si="3"/>
        <v>-1.7613168724279835</v>
      </c>
      <c r="E20" s="480">
        <f t="shared" si="3"/>
        <v>-10.268378063010502</v>
      </c>
      <c r="F20" s="475" t="str">
        <f t="shared" si="4"/>
        <v/>
      </c>
      <c r="G20" s="475" t="str">
        <f t="shared" si="4"/>
        <v/>
      </c>
      <c r="H20" s="481" t="str">
        <f t="shared" si="5"/>
        <v/>
      </c>
      <c r="I20" s="481" t="str">
        <f t="shared" si="5"/>
        <v/>
      </c>
      <c r="J20" s="475" t="e">
        <f t="shared" si="6"/>
        <v>#N/A</v>
      </c>
      <c r="K20" s="475" t="e">
        <f t="shared" si="7"/>
        <v>#N/A</v>
      </c>
      <c r="L20" s="475" t="e">
        <f t="shared" si="8"/>
        <v>#N/A</v>
      </c>
      <c r="M20" s="475" t="e">
        <f t="shared" si="9"/>
        <v>#N/A</v>
      </c>
      <c r="N20" s="475">
        <v>67</v>
      </c>
    </row>
    <row r="21" spans="1:14" s="474" customFormat="1" ht="15" customHeight="1" x14ac:dyDescent="0.2">
      <c r="A21" s="474">
        <v>8</v>
      </c>
      <c r="B21" s="478">
        <f>'Tabelle 2.3'!J18</f>
        <v>1.9463859152437406</v>
      </c>
      <c r="C21" s="479">
        <f>'Tabelle 3.3'!J18</f>
        <v>0.30094582975064488</v>
      </c>
      <c r="D21" s="480">
        <f t="shared" si="3"/>
        <v>1.9463859152437406</v>
      </c>
      <c r="E21" s="480">
        <f t="shared" si="3"/>
        <v>0.30094582975064488</v>
      </c>
      <c r="F21" s="475" t="str">
        <f t="shared" si="4"/>
        <v/>
      </c>
      <c r="G21" s="475" t="str">
        <f t="shared" si="4"/>
        <v/>
      </c>
      <c r="H21" s="481" t="str">
        <f t="shared" si="5"/>
        <v/>
      </c>
      <c r="I21" s="481" t="str">
        <f t="shared" si="5"/>
        <v/>
      </c>
      <c r="J21" s="475" t="e">
        <f t="shared" si="6"/>
        <v>#N/A</v>
      </c>
      <c r="K21" s="475" t="e">
        <f t="shared" si="7"/>
        <v>#N/A</v>
      </c>
      <c r="L21" s="475" t="e">
        <f t="shared" si="8"/>
        <v>#N/A</v>
      </c>
      <c r="M21" s="475" t="e">
        <f t="shared" si="9"/>
        <v>#N/A</v>
      </c>
      <c r="N21" s="475">
        <v>77</v>
      </c>
    </row>
    <row r="22" spans="1:14" s="474" customFormat="1" ht="15" customHeight="1" x14ac:dyDescent="0.2">
      <c r="A22" s="474">
        <v>9</v>
      </c>
      <c r="B22" s="478">
        <f>'Tabelle 2.3'!J19</f>
        <v>-0.32887524665643497</v>
      </c>
      <c r="C22" s="479">
        <f>'Tabelle 3.3'!J19</f>
        <v>-2.3803769937167716</v>
      </c>
      <c r="D22" s="480">
        <f t="shared" si="3"/>
        <v>-0.32887524665643497</v>
      </c>
      <c r="E22" s="480">
        <f t="shared" si="3"/>
        <v>-2.3803769937167716</v>
      </c>
      <c r="F22" s="475" t="str">
        <f t="shared" si="4"/>
        <v/>
      </c>
      <c r="G22" s="475" t="str">
        <f t="shared" si="4"/>
        <v/>
      </c>
      <c r="H22" s="481" t="str">
        <f t="shared" si="5"/>
        <v/>
      </c>
      <c r="I22" s="481" t="str">
        <f t="shared" si="5"/>
        <v/>
      </c>
      <c r="J22" s="475" t="e">
        <f t="shared" si="6"/>
        <v>#N/A</v>
      </c>
      <c r="K22" s="475" t="e">
        <f t="shared" si="7"/>
        <v>#N/A</v>
      </c>
      <c r="L22" s="475" t="e">
        <f t="shared" si="8"/>
        <v>#N/A</v>
      </c>
      <c r="M22" s="475" t="e">
        <f t="shared" si="9"/>
        <v>#N/A</v>
      </c>
      <c r="N22" s="475">
        <v>87</v>
      </c>
    </row>
    <row r="23" spans="1:14" s="474" customFormat="1" ht="15" customHeight="1" x14ac:dyDescent="0.2">
      <c r="A23" s="474">
        <v>10</v>
      </c>
      <c r="B23" s="478">
        <f>'Tabelle 2.3'!J20</f>
        <v>2.7148110999665662</v>
      </c>
      <c r="C23" s="479">
        <f>'Tabelle 3.3'!J20</f>
        <v>-7.3419238837278993</v>
      </c>
      <c r="D23" s="480">
        <f t="shared" si="3"/>
        <v>2.7148110999665662</v>
      </c>
      <c r="E23" s="480">
        <f t="shared" si="3"/>
        <v>-7.3419238837278993</v>
      </c>
      <c r="F23" s="475" t="str">
        <f t="shared" si="4"/>
        <v/>
      </c>
      <c r="G23" s="475" t="str">
        <f t="shared" si="4"/>
        <v/>
      </c>
      <c r="H23" s="481" t="str">
        <f t="shared" si="5"/>
        <v/>
      </c>
      <c r="I23" s="481" t="str">
        <f t="shared" si="5"/>
        <v/>
      </c>
      <c r="J23" s="475" t="e">
        <f t="shared" si="6"/>
        <v>#N/A</v>
      </c>
      <c r="K23" s="475" t="e">
        <f t="shared" si="7"/>
        <v>#N/A</v>
      </c>
      <c r="L23" s="475" t="e">
        <f t="shared" si="8"/>
        <v>#N/A</v>
      </c>
      <c r="M23" s="475" t="e">
        <f t="shared" si="9"/>
        <v>#N/A</v>
      </c>
      <c r="N23" s="475">
        <v>98</v>
      </c>
    </row>
    <row r="24" spans="1:14" s="474" customFormat="1" ht="15" customHeight="1" x14ac:dyDescent="0.2">
      <c r="A24" s="474">
        <v>11</v>
      </c>
      <c r="B24" s="478">
        <f>'Tabelle 2.3'!J21</f>
        <v>-0.41485951348293421</v>
      </c>
      <c r="C24" s="479">
        <f>'Tabelle 3.3'!J21</f>
        <v>-6.25</v>
      </c>
      <c r="D24" s="480">
        <f t="shared" si="3"/>
        <v>-0.41485951348293421</v>
      </c>
      <c r="E24" s="480">
        <f t="shared" si="3"/>
        <v>-6.25</v>
      </c>
      <c r="F24" s="475" t="str">
        <f t="shared" si="4"/>
        <v/>
      </c>
      <c r="G24" s="475" t="str">
        <f t="shared" si="4"/>
        <v/>
      </c>
      <c r="H24" s="481" t="str">
        <f t="shared" si="5"/>
        <v/>
      </c>
      <c r="I24" s="481" t="str">
        <f t="shared" si="5"/>
        <v/>
      </c>
      <c r="J24" s="475" t="e">
        <f t="shared" si="6"/>
        <v>#N/A</v>
      </c>
      <c r="K24" s="475" t="e">
        <f t="shared" si="7"/>
        <v>#N/A</v>
      </c>
      <c r="L24" s="475" t="e">
        <f t="shared" si="8"/>
        <v>#N/A</v>
      </c>
      <c r="M24" s="475" t="e">
        <f t="shared" si="9"/>
        <v>#N/A</v>
      </c>
      <c r="N24" s="475">
        <v>108</v>
      </c>
    </row>
    <row r="25" spans="1:14" s="474" customFormat="1" ht="15" customHeight="1" x14ac:dyDescent="0.2">
      <c r="A25" s="474">
        <v>12</v>
      </c>
      <c r="B25" s="478">
        <f>'Tabelle 2.3'!J22</f>
        <v>11.018167559796105</v>
      </c>
      <c r="C25" s="479">
        <f>'Tabelle 3.3'!J22</f>
        <v>-2.3779724655819776</v>
      </c>
      <c r="D25" s="480">
        <f t="shared" si="3"/>
        <v>11.018167559796105</v>
      </c>
      <c r="E25" s="480">
        <f t="shared" si="3"/>
        <v>-2.3779724655819776</v>
      </c>
      <c r="F25" s="475" t="str">
        <f t="shared" si="4"/>
        <v/>
      </c>
      <c r="G25" s="475" t="str">
        <f t="shared" si="4"/>
        <v/>
      </c>
      <c r="H25" s="481" t="str">
        <f t="shared" si="5"/>
        <v/>
      </c>
      <c r="I25" s="481" t="str">
        <f t="shared" si="5"/>
        <v/>
      </c>
      <c r="J25" s="475" t="e">
        <f t="shared" si="6"/>
        <v>#N/A</v>
      </c>
      <c r="K25" s="475" t="e">
        <f t="shared" si="7"/>
        <v>#N/A</v>
      </c>
      <c r="L25" s="475" t="e">
        <f t="shared" si="8"/>
        <v>#N/A</v>
      </c>
      <c r="M25" s="475" t="e">
        <f t="shared" si="9"/>
        <v>#N/A</v>
      </c>
      <c r="N25" s="475">
        <v>118</v>
      </c>
    </row>
    <row r="26" spans="1:14" s="474" customFormat="1" ht="15" customHeight="1" x14ac:dyDescent="0.2">
      <c r="A26" s="474">
        <v>13</v>
      </c>
      <c r="B26" s="478">
        <f>'Tabelle 2.3'!J23</f>
        <v>24.947540219165308</v>
      </c>
      <c r="C26" s="479">
        <f>'Tabelle 3.3'!J23</f>
        <v>2.6373626373626373</v>
      </c>
      <c r="D26" s="480">
        <f t="shared" si="3"/>
        <v>24.947540219165308</v>
      </c>
      <c r="E26" s="480">
        <f t="shared" si="3"/>
        <v>2.6373626373626373</v>
      </c>
      <c r="F26" s="475" t="str">
        <f t="shared" si="4"/>
        <v/>
      </c>
      <c r="G26" s="475" t="str">
        <f t="shared" si="4"/>
        <v/>
      </c>
      <c r="H26" s="481" t="str">
        <f t="shared" si="5"/>
        <v/>
      </c>
      <c r="I26" s="481" t="str">
        <f t="shared" si="5"/>
        <v/>
      </c>
      <c r="J26" s="475" t="e">
        <f t="shared" si="6"/>
        <v>#N/A</v>
      </c>
      <c r="K26" s="475" t="e">
        <f t="shared" si="7"/>
        <v>#N/A</v>
      </c>
      <c r="L26" s="475" t="e">
        <f t="shared" si="8"/>
        <v>#N/A</v>
      </c>
      <c r="M26" s="475" t="e">
        <f t="shared" si="9"/>
        <v>#N/A</v>
      </c>
      <c r="N26" s="475">
        <v>129</v>
      </c>
    </row>
    <row r="27" spans="1:14" s="474" customFormat="1" ht="15" customHeight="1" x14ac:dyDescent="0.2">
      <c r="A27" s="474">
        <v>14</v>
      </c>
      <c r="B27" s="478">
        <f>'Tabelle 2.3'!J24</f>
        <v>2.0127722659368228</v>
      </c>
      <c r="C27" s="479">
        <f>'Tabelle 3.3'!J24</f>
        <v>-2.8187597457118869</v>
      </c>
      <c r="D27" s="480">
        <f t="shared" si="3"/>
        <v>2.0127722659368228</v>
      </c>
      <c r="E27" s="480">
        <f t="shared" si="3"/>
        <v>-2.8187597457118869</v>
      </c>
      <c r="F27" s="475" t="str">
        <f t="shared" si="4"/>
        <v/>
      </c>
      <c r="G27" s="475" t="str">
        <f t="shared" si="4"/>
        <v/>
      </c>
      <c r="H27" s="481" t="str">
        <f t="shared" si="5"/>
        <v/>
      </c>
      <c r="I27" s="481" t="str">
        <f t="shared" si="5"/>
        <v/>
      </c>
      <c r="J27" s="475" t="e">
        <f t="shared" si="6"/>
        <v>#N/A</v>
      </c>
      <c r="K27" s="475" t="e">
        <f t="shared" si="7"/>
        <v>#N/A</v>
      </c>
      <c r="L27" s="475" t="e">
        <f t="shared" si="8"/>
        <v>#N/A</v>
      </c>
      <c r="M27" s="475" t="e">
        <f t="shared" si="9"/>
        <v>#N/A</v>
      </c>
      <c r="N27" s="475">
        <v>139</v>
      </c>
    </row>
    <row r="28" spans="1:14" s="474" customFormat="1" ht="15" customHeight="1" x14ac:dyDescent="0.2">
      <c r="A28" s="474">
        <v>15</v>
      </c>
      <c r="B28" s="478">
        <f>'Tabelle 2.3'!J25</f>
        <v>7.9733868412715179</v>
      </c>
      <c r="C28" s="479">
        <f>'Tabelle 3.3'!J25</f>
        <v>-2.701990246474232</v>
      </c>
      <c r="D28" s="480">
        <f t="shared" si="3"/>
        <v>7.9733868412715179</v>
      </c>
      <c r="E28" s="480">
        <f t="shared" si="3"/>
        <v>-2.701990246474232</v>
      </c>
      <c r="F28" s="475" t="str">
        <f t="shared" si="4"/>
        <v/>
      </c>
      <c r="G28" s="475" t="str">
        <f t="shared" si="4"/>
        <v/>
      </c>
      <c r="H28" s="481" t="str">
        <f t="shared" si="5"/>
        <v/>
      </c>
      <c r="I28" s="481" t="str">
        <f t="shared" si="5"/>
        <v/>
      </c>
      <c r="J28" s="475" t="e">
        <f t="shared" si="6"/>
        <v>#N/A</v>
      </c>
      <c r="K28" s="475" t="e">
        <f t="shared" si="7"/>
        <v>#N/A</v>
      </c>
      <c r="L28" s="475" t="e">
        <f t="shared" si="8"/>
        <v>#N/A</v>
      </c>
      <c r="M28" s="475" t="e">
        <f t="shared" si="9"/>
        <v>#N/A</v>
      </c>
      <c r="N28" s="475">
        <v>149</v>
      </c>
    </row>
    <row r="29" spans="1:14" s="474" customFormat="1" ht="15" customHeight="1" x14ac:dyDescent="0.2">
      <c r="A29" s="474">
        <v>16</v>
      </c>
      <c r="B29" s="478">
        <f>'Tabelle 2.3'!J26</f>
        <v>-9.253499222395023</v>
      </c>
      <c r="C29" s="479">
        <f>'Tabelle 3.3'!J26</f>
        <v>8.695652173913043</v>
      </c>
      <c r="D29" s="480">
        <f t="shared" si="3"/>
        <v>-9.253499222395023</v>
      </c>
      <c r="E29" s="480">
        <f t="shared" si="3"/>
        <v>8.695652173913043</v>
      </c>
      <c r="F29" s="475" t="str">
        <f t="shared" si="4"/>
        <v/>
      </c>
      <c r="G29" s="475" t="str">
        <f t="shared" si="4"/>
        <v/>
      </c>
      <c r="H29" s="481" t="str">
        <f t="shared" si="5"/>
        <v/>
      </c>
      <c r="I29" s="481" t="str">
        <f t="shared" si="5"/>
        <v/>
      </c>
      <c r="J29" s="475" t="e">
        <f t="shared" si="6"/>
        <v>#N/A</v>
      </c>
      <c r="K29" s="475" t="e">
        <f t="shared" si="7"/>
        <v>#N/A</v>
      </c>
      <c r="L29" s="475" t="e">
        <f t="shared" si="8"/>
        <v>#N/A</v>
      </c>
      <c r="M29" s="475" t="e">
        <f t="shared" si="9"/>
        <v>#N/A</v>
      </c>
      <c r="N29" s="475">
        <v>160</v>
      </c>
    </row>
    <row r="30" spans="1:14" s="474" customFormat="1" ht="15" customHeight="1" x14ac:dyDescent="0.2">
      <c r="A30" s="474">
        <v>17</v>
      </c>
      <c r="B30" s="478">
        <f>'Tabelle 2.3'!J27</f>
        <v>3.6096499183747506</v>
      </c>
      <c r="C30" s="479">
        <f>'Tabelle 3.3'!J27</f>
        <v>2.3809523809523809</v>
      </c>
      <c r="D30" s="480">
        <f t="shared" si="3"/>
        <v>3.6096499183747506</v>
      </c>
      <c r="E30" s="480">
        <f t="shared" si="3"/>
        <v>2.3809523809523809</v>
      </c>
      <c r="F30" s="475" t="str">
        <f t="shared" si="4"/>
        <v/>
      </c>
      <c r="G30" s="475" t="str">
        <f t="shared" si="4"/>
        <v/>
      </c>
      <c r="H30" s="481" t="str">
        <f t="shared" si="5"/>
        <v/>
      </c>
      <c r="I30" s="481" t="str">
        <f t="shared" si="5"/>
        <v/>
      </c>
      <c r="J30" s="475" t="e">
        <f t="shared" si="6"/>
        <v>#N/A</v>
      </c>
      <c r="K30" s="475" t="e">
        <f t="shared" si="7"/>
        <v>#N/A</v>
      </c>
      <c r="L30" s="475" t="e">
        <f t="shared" si="8"/>
        <v>#N/A</v>
      </c>
      <c r="M30" s="475" t="e">
        <f t="shared" si="9"/>
        <v>#N/A</v>
      </c>
      <c r="N30" s="475">
        <v>170</v>
      </c>
    </row>
    <row r="31" spans="1:14" s="474" customFormat="1" ht="15" customHeight="1" x14ac:dyDescent="0.2">
      <c r="A31" s="474">
        <v>18</v>
      </c>
      <c r="B31" s="478">
        <f>'Tabelle 2.3'!J28</f>
        <v>3.4083460782171726</v>
      </c>
      <c r="C31" s="479">
        <f>'Tabelle 3.3'!J28</f>
        <v>-3.1093279839518555</v>
      </c>
      <c r="D31" s="480">
        <f t="shared" si="3"/>
        <v>3.4083460782171726</v>
      </c>
      <c r="E31" s="480">
        <f t="shared" si="3"/>
        <v>-3.1093279839518555</v>
      </c>
      <c r="F31" s="475" t="str">
        <f t="shared" si="4"/>
        <v/>
      </c>
      <c r="G31" s="475" t="str">
        <f t="shared" si="4"/>
        <v/>
      </c>
      <c r="H31" s="481" t="str">
        <f t="shared" si="5"/>
        <v/>
      </c>
      <c r="I31" s="481" t="str">
        <f t="shared" si="5"/>
        <v/>
      </c>
      <c r="J31" s="475" t="e">
        <f t="shared" si="6"/>
        <v>#N/A</v>
      </c>
      <c r="K31" s="475" t="e">
        <f t="shared" si="7"/>
        <v>#N/A</v>
      </c>
      <c r="L31" s="475" t="e">
        <f t="shared" si="8"/>
        <v>#N/A</v>
      </c>
      <c r="M31" s="475" t="e">
        <f t="shared" si="9"/>
        <v>#N/A</v>
      </c>
      <c r="N31" s="475">
        <v>180</v>
      </c>
    </row>
    <row r="32" spans="1:14" s="474" customFormat="1" ht="15" customHeight="1" x14ac:dyDescent="0.2">
      <c r="A32" s="474">
        <v>19</v>
      </c>
      <c r="B32" s="478">
        <f>'Tabelle 2.3'!J29</f>
        <v>3.1001921952034763</v>
      </c>
      <c r="C32" s="479">
        <f>'Tabelle 3.3'!J29</f>
        <v>-0.22547914317925591</v>
      </c>
      <c r="D32" s="480">
        <f t="shared" si="3"/>
        <v>3.1001921952034763</v>
      </c>
      <c r="E32" s="480">
        <f t="shared" si="3"/>
        <v>-0.22547914317925591</v>
      </c>
      <c r="F32" s="475" t="str">
        <f t="shared" si="4"/>
        <v/>
      </c>
      <c r="G32" s="475" t="str">
        <f t="shared" si="4"/>
        <v/>
      </c>
      <c r="H32" s="481" t="str">
        <f t="shared" si="5"/>
        <v/>
      </c>
      <c r="I32" s="481" t="str">
        <f t="shared" si="5"/>
        <v/>
      </c>
      <c r="J32" s="475" t="e">
        <f t="shared" si="6"/>
        <v>#N/A</v>
      </c>
      <c r="K32" s="475" t="e">
        <f t="shared" si="7"/>
        <v>#N/A</v>
      </c>
      <c r="L32" s="475" t="e">
        <f t="shared" si="8"/>
        <v>#N/A</v>
      </c>
      <c r="M32" s="475" t="e">
        <f t="shared" si="9"/>
        <v>#N/A</v>
      </c>
      <c r="N32" s="475">
        <v>191</v>
      </c>
    </row>
    <row r="33" spans="1:14" s="474" customFormat="1" ht="15" customHeight="1" x14ac:dyDescent="0.2">
      <c r="A33" s="474">
        <v>20</v>
      </c>
      <c r="B33" s="478">
        <f>'Tabelle 2.3'!J30</f>
        <v>-1.5205633227880395</v>
      </c>
      <c r="C33" s="479">
        <f>'Tabelle 3.3'!J30</f>
        <v>-3.9757040309221425</v>
      </c>
      <c r="D33" s="480">
        <f t="shared" si="3"/>
        <v>-1.5205633227880395</v>
      </c>
      <c r="E33" s="480">
        <f t="shared" si="3"/>
        <v>-3.9757040309221425</v>
      </c>
      <c r="F33" s="475" t="str">
        <f t="shared" si="4"/>
        <v/>
      </c>
      <c r="G33" s="475" t="str">
        <f t="shared" si="4"/>
        <v/>
      </c>
      <c r="H33" s="481" t="str">
        <f t="shared" si="5"/>
        <v/>
      </c>
      <c r="I33" s="481" t="str">
        <f t="shared" si="5"/>
        <v/>
      </c>
      <c r="J33" s="475" t="e">
        <f t="shared" si="6"/>
        <v>#N/A</v>
      </c>
      <c r="K33" s="475" t="e">
        <f t="shared" si="7"/>
        <v>#N/A</v>
      </c>
      <c r="L33" s="475" t="e">
        <f t="shared" si="8"/>
        <v>#N/A</v>
      </c>
      <c r="M33" s="475" t="e">
        <f t="shared" si="9"/>
        <v>#N/A</v>
      </c>
      <c r="N33" s="475">
        <v>201</v>
      </c>
    </row>
    <row r="34" spans="1:14" s="474" customFormat="1" ht="15" customHeight="1" x14ac:dyDescent="0.2">
      <c r="A34" s="474">
        <v>21</v>
      </c>
      <c r="B34" s="478">
        <f>'Tabelle 2.3'!J31</f>
        <v>1.0721247563352827</v>
      </c>
      <c r="C34" s="479">
        <f>'Tabelle 3.3'!J31</f>
        <v>-4.1305102395001736</v>
      </c>
      <c r="D34" s="480">
        <f t="shared" si="3"/>
        <v>1.0721247563352827</v>
      </c>
      <c r="E34" s="480">
        <f t="shared" si="3"/>
        <v>-4.1305102395001736</v>
      </c>
      <c r="F34" s="475" t="str">
        <f t="shared" si="4"/>
        <v/>
      </c>
      <c r="G34" s="475" t="str">
        <f t="shared" si="4"/>
        <v/>
      </c>
      <c r="H34" s="481" t="str">
        <f t="shared" si="5"/>
        <v/>
      </c>
      <c r="I34" s="481" t="str">
        <f t="shared" si="5"/>
        <v/>
      </c>
      <c r="J34" s="475" t="e">
        <f t="shared" si="6"/>
        <v>#N/A</v>
      </c>
      <c r="K34" s="475" t="e">
        <f t="shared" si="7"/>
        <v>#N/A</v>
      </c>
      <c r="L34" s="475" t="e">
        <f t="shared" si="8"/>
        <v>#N/A</v>
      </c>
      <c r="M34" s="475" t="e">
        <f t="shared" si="9"/>
        <v>#N/A</v>
      </c>
      <c r="N34" s="475">
        <v>211</v>
      </c>
    </row>
    <row r="35" spans="1:14" s="474" customFormat="1" ht="15" customHeight="1" x14ac:dyDescent="0.2">
      <c r="A35" s="474">
        <v>22</v>
      </c>
      <c r="B35" s="478" t="str">
        <f>'Tabelle 2.3'!J32</f>
        <v>*</v>
      </c>
      <c r="C35" s="479" t="str">
        <f>'Tabelle 3.3'!J32</f>
        <v>*</v>
      </c>
      <c r="D35" s="480" t="str">
        <f t="shared" si="3"/>
        <v>*</v>
      </c>
      <c r="E35" s="480" t="str">
        <f t="shared" si="3"/>
        <v>*</v>
      </c>
      <c r="F35" s="475" t="str">
        <f t="shared" si="4"/>
        <v/>
      </c>
      <c r="G35" s="475" t="str">
        <f t="shared" si="4"/>
        <v/>
      </c>
      <c r="H35" s="481">
        <f t="shared" si="5"/>
        <v>-0.75</v>
      </c>
      <c r="I35" s="481">
        <f t="shared" si="5"/>
        <v>-0.75</v>
      </c>
      <c r="J35" s="475">
        <f t="shared" si="6"/>
        <v>222</v>
      </c>
      <c r="K35" s="475">
        <f t="shared" si="7"/>
        <v>45</v>
      </c>
      <c r="L35" s="475">
        <f t="shared" si="8"/>
        <v>222</v>
      </c>
      <c r="M35" s="475">
        <f t="shared" si="9"/>
        <v>45</v>
      </c>
      <c r="N35" s="475">
        <v>222</v>
      </c>
    </row>
    <row r="36" spans="1:14" s="474" customFormat="1" ht="15" customHeight="1" x14ac:dyDescent="0.2">
      <c r="A36" s="474">
        <v>23</v>
      </c>
      <c r="B36" s="478"/>
      <c r="C36" s="479"/>
      <c r="D36" s="480">
        <f t="shared" si="3"/>
        <v>0</v>
      </c>
      <c r="E36" s="480">
        <f t="shared" si="3"/>
        <v>0</v>
      </c>
      <c r="F36" s="475" t="str">
        <f t="shared" si="4"/>
        <v/>
      </c>
      <c r="G36" s="475" t="str">
        <f t="shared" si="4"/>
        <v/>
      </c>
      <c r="H36" s="481" t="str">
        <f t="shared" si="5"/>
        <v/>
      </c>
      <c r="I36" s="481" t="str">
        <f t="shared" si="5"/>
        <v/>
      </c>
      <c r="J36" s="475" t="e">
        <f t="shared" si="6"/>
        <v>#N/A</v>
      </c>
      <c r="K36" s="475" t="e">
        <f t="shared" si="7"/>
        <v>#N/A</v>
      </c>
      <c r="L36" s="475" t="e">
        <f t="shared" si="8"/>
        <v>#N/A</v>
      </c>
      <c r="M36" s="475" t="e">
        <f t="shared" si="9"/>
        <v>#N/A</v>
      </c>
      <c r="N36" s="475">
        <v>232</v>
      </c>
    </row>
    <row r="37" spans="1:14" s="474" customFormat="1" ht="15" customHeight="1" x14ac:dyDescent="0.2">
      <c r="A37" s="474">
        <v>24</v>
      </c>
      <c r="B37" s="478">
        <f>'Tabelle 2.3'!J34</f>
        <v>-3.3536585365853657</v>
      </c>
      <c r="C37" s="479">
        <f>'Tabelle 3.3'!J34</f>
        <v>6.9444444444444446</v>
      </c>
      <c r="D37" s="480">
        <f t="shared" si="3"/>
        <v>-3.3536585365853657</v>
      </c>
      <c r="E37" s="480">
        <f t="shared" si="3"/>
        <v>6.9444444444444446</v>
      </c>
      <c r="F37" s="475" t="str">
        <f t="shared" si="4"/>
        <v/>
      </c>
      <c r="G37" s="475" t="str">
        <f t="shared" si="4"/>
        <v/>
      </c>
      <c r="H37" s="481" t="str">
        <f t="shared" si="5"/>
        <v/>
      </c>
      <c r="I37" s="481" t="str">
        <f t="shared" si="5"/>
        <v/>
      </c>
      <c r="J37" s="475" t="e">
        <f t="shared" si="6"/>
        <v>#N/A</v>
      </c>
      <c r="K37" s="475" t="e">
        <f t="shared" si="7"/>
        <v>#N/A</v>
      </c>
      <c r="L37" s="475" t="e">
        <f t="shared" si="8"/>
        <v>#N/A</v>
      </c>
      <c r="M37" s="475" t="e">
        <f t="shared" si="9"/>
        <v>#N/A</v>
      </c>
      <c r="N37" s="475">
        <v>242</v>
      </c>
    </row>
    <row r="38" spans="1:14" s="474" customFormat="1" ht="15" customHeight="1" x14ac:dyDescent="0.2">
      <c r="A38" s="474">
        <v>25</v>
      </c>
      <c r="B38" s="478">
        <f>'Tabelle 2.3'!J35</f>
        <v>-0.18074537058631465</v>
      </c>
      <c r="C38" s="479">
        <f>'Tabelle 3.3'!J35</f>
        <v>-5.1543077582511785</v>
      </c>
      <c r="D38" s="480">
        <f t="shared" si="3"/>
        <v>-0.18074537058631465</v>
      </c>
      <c r="E38" s="480">
        <f t="shared" si="3"/>
        <v>-5.1543077582511785</v>
      </c>
      <c r="F38" s="475" t="str">
        <f t="shared" si="4"/>
        <v/>
      </c>
      <c r="G38" s="475" t="str">
        <f t="shared" si="4"/>
        <v/>
      </c>
      <c r="H38" s="481" t="str">
        <f t="shared" si="5"/>
        <v/>
      </c>
      <c r="I38" s="481" t="str">
        <f t="shared" si="5"/>
        <v/>
      </c>
      <c r="J38" s="475" t="e">
        <f t="shared" si="6"/>
        <v>#N/A</v>
      </c>
      <c r="K38" s="475" t="e">
        <f t="shared" si="7"/>
        <v>#N/A</v>
      </c>
      <c r="L38" s="475" t="e">
        <f t="shared" si="8"/>
        <v>#N/A</v>
      </c>
      <c r="M38" s="475" t="e">
        <f t="shared" si="9"/>
        <v>#N/A</v>
      </c>
      <c r="N38" s="475">
        <v>253</v>
      </c>
    </row>
    <row r="39" spans="1:14" s="474" customFormat="1" ht="15" customHeight="1" x14ac:dyDescent="0.2">
      <c r="A39" s="474">
        <v>26</v>
      </c>
      <c r="B39" s="478">
        <f>'Tabelle 2.3'!J36</f>
        <v>2.8504152623976888</v>
      </c>
      <c r="C39" s="479">
        <f>'Tabelle 3.3'!J36</f>
        <v>-3.3125066186593242</v>
      </c>
      <c r="D39" s="480">
        <f t="shared" si="3"/>
        <v>2.8504152623976888</v>
      </c>
      <c r="E39" s="480">
        <f t="shared" si="3"/>
        <v>-3.3125066186593242</v>
      </c>
      <c r="F39" s="475" t="str">
        <f t="shared" si="4"/>
        <v/>
      </c>
      <c r="G39" s="475" t="str">
        <f t="shared" si="4"/>
        <v/>
      </c>
      <c r="H39" s="481" t="str">
        <f t="shared" si="5"/>
        <v/>
      </c>
      <c r="I39" s="481" t="str">
        <f t="shared" si="5"/>
        <v/>
      </c>
      <c r="J39" s="475" t="e">
        <f t="shared" si="6"/>
        <v>#N/A</v>
      </c>
      <c r="K39" s="475" t="e">
        <f t="shared" si="7"/>
        <v>#N/A</v>
      </c>
      <c r="L39" s="475" t="e">
        <f t="shared" si="8"/>
        <v>#N/A</v>
      </c>
      <c r="M39" s="475" t="e">
        <f t="shared" si="9"/>
        <v>#N/A</v>
      </c>
      <c r="N39" s="475">
        <v>263</v>
      </c>
    </row>
    <row r="40" spans="1:14" s="474" customFormat="1" ht="15" customHeight="1" x14ac:dyDescent="0.2">
      <c r="A40" s="474">
        <v>27</v>
      </c>
      <c r="B40" s="478" t="e">
        <f>'Tabelle 2.3'!#REF!</f>
        <v>#REF!</v>
      </c>
      <c r="C40" s="479" t="e">
        <f>'Tabelle 3.3'!#REF!</f>
        <v>#REF!</v>
      </c>
      <c r="D40" s="480" t="e">
        <f t="shared" si="3"/>
        <v>#REF!</v>
      </c>
      <c r="E40" s="480" t="e">
        <f t="shared" si="3"/>
        <v>#REF!</v>
      </c>
      <c r="F40" s="475" t="str">
        <f t="shared" si="4"/>
        <v/>
      </c>
      <c r="G40" s="475" t="str">
        <f t="shared" si="4"/>
        <v/>
      </c>
      <c r="H40" s="481" t="e">
        <f t="shared" si="5"/>
        <v>#REF!</v>
      </c>
      <c r="I40" s="481" t="e">
        <f t="shared" si="5"/>
        <v>#REF!</v>
      </c>
      <c r="J40" s="475" t="e">
        <f t="shared" si="6"/>
        <v>#REF!</v>
      </c>
      <c r="K40" s="475" t="e">
        <f t="shared" si="7"/>
        <v>#REF!</v>
      </c>
      <c r="L40" s="475" t="e">
        <f t="shared" si="8"/>
        <v>#REF!</v>
      </c>
      <c r="M40" s="475" t="e">
        <f t="shared" si="9"/>
        <v>#REF!</v>
      </c>
      <c r="N40" s="475">
        <v>273</v>
      </c>
    </row>
    <row r="41" spans="1:14" s="474" customFormat="1" ht="15" customHeight="1" x14ac:dyDescent="0.2">
      <c r="A41" s="474">
        <v>28</v>
      </c>
      <c r="B41" s="478" t="e">
        <f>'Tabelle 2.3'!#REF!</f>
        <v>#REF!</v>
      </c>
      <c r="C41" s="479" t="e">
        <f>'Tabelle 3.3'!#REF!</f>
        <v>#REF!</v>
      </c>
      <c r="D41" s="480" t="e">
        <f t="shared" si="3"/>
        <v>#REF!</v>
      </c>
      <c r="E41" s="480" t="e">
        <f t="shared" si="3"/>
        <v>#REF!</v>
      </c>
      <c r="F41" s="475" t="str">
        <f t="shared" si="4"/>
        <v/>
      </c>
      <c r="G41" s="475" t="str">
        <f t="shared" si="4"/>
        <v/>
      </c>
      <c r="H41" s="481" t="e">
        <f t="shared" si="5"/>
        <v>#REF!</v>
      </c>
      <c r="I41" s="481" t="e">
        <f t="shared" si="5"/>
        <v>#REF!</v>
      </c>
      <c r="J41" s="475" t="e">
        <f t="shared" si="6"/>
        <v>#REF!</v>
      </c>
      <c r="K41" s="475" t="e">
        <f t="shared" si="7"/>
        <v>#REF!</v>
      </c>
      <c r="L41" s="475" t="e">
        <f t="shared" si="8"/>
        <v>#REF!</v>
      </c>
      <c r="M41" s="475" t="e">
        <f t="shared" si="9"/>
        <v>#REF!</v>
      </c>
      <c r="N41" s="475">
        <v>284</v>
      </c>
    </row>
    <row r="42" spans="1:14" s="474" customFormat="1" ht="15" customHeight="1" x14ac:dyDescent="0.2">
      <c r="A42" s="474">
        <v>29</v>
      </c>
      <c r="B42" s="478" t="e">
        <f>'Tabelle 2.3'!#REF!</f>
        <v>#REF!</v>
      </c>
      <c r="C42" s="479" t="e">
        <f>'Tabelle 3.3'!#REF!</f>
        <v>#REF!</v>
      </c>
      <c r="D42" s="480" t="e">
        <f t="shared" si="3"/>
        <v>#REF!</v>
      </c>
      <c r="E42" s="480" t="e">
        <f t="shared" si="3"/>
        <v>#REF!</v>
      </c>
      <c r="F42" s="475" t="str">
        <f t="shared" si="4"/>
        <v/>
      </c>
      <c r="G42" s="475" t="str">
        <f t="shared" si="4"/>
        <v/>
      </c>
      <c r="H42" s="481" t="e">
        <f t="shared" si="5"/>
        <v>#REF!</v>
      </c>
      <c r="I42" s="481" t="e">
        <f t="shared" si="5"/>
        <v>#REF!</v>
      </c>
      <c r="J42" s="475" t="e">
        <f t="shared" si="6"/>
        <v>#REF!</v>
      </c>
      <c r="K42" s="475" t="e">
        <f t="shared" si="7"/>
        <v>#REF!</v>
      </c>
      <c r="L42" s="475" t="e">
        <f t="shared" si="8"/>
        <v>#REF!</v>
      </c>
      <c r="M42" s="475" t="e">
        <f t="shared" si="9"/>
        <v>#REF!</v>
      </c>
      <c r="N42" s="475">
        <v>294</v>
      </c>
    </row>
    <row r="43" spans="1:14" s="474" customFormat="1" ht="15" customHeight="1" x14ac:dyDescent="0.2">
      <c r="A43" s="474">
        <v>30</v>
      </c>
      <c r="B43" s="478" t="e">
        <f>'Tabelle 2.3'!#REF!</f>
        <v>#REF!</v>
      </c>
      <c r="C43" s="479" t="e">
        <f>'Tabelle 3.3'!#REF!</f>
        <v>#REF!</v>
      </c>
      <c r="D43" s="480" t="e">
        <f t="shared" si="3"/>
        <v>#REF!</v>
      </c>
      <c r="E43" s="480" t="e">
        <f t="shared" si="3"/>
        <v>#REF!</v>
      </c>
      <c r="F43" s="475" t="str">
        <f t="shared" si="4"/>
        <v/>
      </c>
      <c r="G43" s="475" t="str">
        <f t="shared" si="4"/>
        <v/>
      </c>
      <c r="H43" s="481" t="e">
        <f t="shared" si="5"/>
        <v>#REF!</v>
      </c>
      <c r="I43" s="481" t="e">
        <f t="shared" si="5"/>
        <v>#REF!</v>
      </c>
      <c r="J43" s="475" t="e">
        <f t="shared" si="6"/>
        <v>#REF!</v>
      </c>
      <c r="K43" s="475" t="e">
        <f t="shared" si="7"/>
        <v>#REF!</v>
      </c>
      <c r="L43" s="475" t="e">
        <f t="shared" si="8"/>
        <v>#REF!</v>
      </c>
      <c r="M43" s="475" t="e">
        <f t="shared" si="9"/>
        <v>#REF!</v>
      </c>
      <c r="N43" s="475">
        <v>304</v>
      </c>
    </row>
    <row r="44" spans="1:14" s="474" customFormat="1" ht="15" customHeight="1" x14ac:dyDescent="0.2">
      <c r="A44" s="474">
        <v>31</v>
      </c>
      <c r="B44" s="478" t="e">
        <f>'Tabelle 2.3'!#REF!</f>
        <v>#REF!</v>
      </c>
      <c r="C44" s="479" t="e">
        <f>'Tabelle 3.3'!#REF!</f>
        <v>#REF!</v>
      </c>
      <c r="D44" s="480" t="e">
        <f t="shared" si="3"/>
        <v>#REF!</v>
      </c>
      <c r="E44" s="480" t="e">
        <f t="shared" si="3"/>
        <v>#REF!</v>
      </c>
      <c r="F44" s="475" t="str">
        <f t="shared" si="4"/>
        <v/>
      </c>
      <c r="G44" s="475" t="str">
        <f t="shared" si="4"/>
        <v/>
      </c>
      <c r="H44" s="481" t="e">
        <f t="shared" si="5"/>
        <v>#REF!</v>
      </c>
      <c r="I44" s="481" t="e">
        <f t="shared" si="5"/>
        <v>#REF!</v>
      </c>
      <c r="J44" s="475" t="e">
        <f t="shared" si="6"/>
        <v>#REF!</v>
      </c>
      <c r="K44" s="475" t="e">
        <f t="shared" si="7"/>
        <v>#REF!</v>
      </c>
      <c r="L44" s="475" t="e">
        <f t="shared" si="8"/>
        <v>#REF!</v>
      </c>
      <c r="M44" s="475" t="e">
        <f t="shared" si="9"/>
        <v>#REF!</v>
      </c>
      <c r="N44" s="475">
        <v>315</v>
      </c>
    </row>
    <row r="45" spans="1:14" s="474" customFormat="1" ht="15" customHeight="1" x14ac:dyDescent="0.2">
      <c r="A45" s="474">
        <v>32</v>
      </c>
      <c r="B45" s="478">
        <f>'Tabelle 2.3'!J36</f>
        <v>2.8504152623976888</v>
      </c>
      <c r="C45" s="479">
        <f>'Tabelle 3.3'!J36</f>
        <v>-3.3125066186593242</v>
      </c>
      <c r="D45" s="480">
        <f t="shared" si="3"/>
        <v>2.8504152623976888</v>
      </c>
      <c r="E45" s="480">
        <f t="shared" si="3"/>
        <v>-3.3125066186593242</v>
      </c>
      <c r="F45" s="475" t="str">
        <f t="shared" si="4"/>
        <v/>
      </c>
      <c r="G45" s="475" t="str">
        <f t="shared" si="4"/>
        <v/>
      </c>
      <c r="H45" s="481" t="str">
        <f t="shared" si="5"/>
        <v/>
      </c>
      <c r="I45" s="481" t="str">
        <f t="shared" si="5"/>
        <v/>
      </c>
      <c r="J45" s="475" t="e">
        <f t="shared" si="6"/>
        <v>#N/A</v>
      </c>
      <c r="K45" s="475" t="e">
        <f t="shared" si="7"/>
        <v>#N/A</v>
      </c>
      <c r="L45" s="475" t="e">
        <f t="shared" si="8"/>
        <v>#N/A</v>
      </c>
      <c r="M45" s="475" t="e">
        <f t="shared" si="9"/>
        <v>#N/A</v>
      </c>
      <c r="N45" s="475">
        <v>325</v>
      </c>
    </row>
    <row r="46" spans="1:14" s="474" customFormat="1" ht="15" customHeight="1" x14ac:dyDescent="0.2">
      <c r="E46" s="475"/>
      <c r="F46" s="475"/>
      <c r="G46" s="475"/>
      <c r="H46" s="475"/>
      <c r="I46" s="475"/>
      <c r="J46" s="475"/>
      <c r="K46" s="475"/>
      <c r="L46" s="475"/>
      <c r="M46" s="475"/>
      <c r="N46" s="475"/>
    </row>
    <row r="47" spans="1:14" s="474" customFormat="1" ht="15" customHeight="1" x14ac:dyDescent="0.2">
      <c r="D47" s="482"/>
      <c r="E47" s="475"/>
      <c r="F47" s="475"/>
      <c r="G47" s="475"/>
      <c r="H47" s="475"/>
      <c r="I47" s="475"/>
      <c r="J47" s="475"/>
      <c r="K47" s="475"/>
      <c r="L47" s="475"/>
      <c r="M47" s="475"/>
      <c r="N47" s="475"/>
    </row>
    <row r="48" spans="1:14" s="474" customFormat="1" ht="15" customHeight="1" x14ac:dyDescent="0.2">
      <c r="A48" s="476" t="s">
        <v>453</v>
      </c>
      <c r="E48" s="475"/>
      <c r="F48" s="475"/>
      <c r="G48" s="475"/>
      <c r="H48" s="475"/>
      <c r="I48" s="475"/>
      <c r="J48" s="475"/>
      <c r="K48" s="475"/>
      <c r="L48" s="475"/>
      <c r="M48" s="475"/>
      <c r="N48" s="475"/>
    </row>
    <row r="49" spans="1:14" ht="15" customHeight="1" x14ac:dyDescent="0.2">
      <c r="A49" s="678" t="s">
        <v>454</v>
      </c>
      <c r="B49" s="679" t="s">
        <v>102</v>
      </c>
      <c r="C49" s="679"/>
      <c r="D49" s="679"/>
      <c r="E49" s="680" t="s">
        <v>455</v>
      </c>
      <c r="F49" s="680"/>
      <c r="G49" s="680"/>
      <c r="H49" s="681" t="s">
        <v>456</v>
      </c>
      <c r="I49" s="682" t="s">
        <v>457</v>
      </c>
      <c r="J49" s="682"/>
      <c r="K49" s="682"/>
      <c r="L49" s="483" t="s">
        <v>458</v>
      </c>
      <c r="M49" s="460"/>
      <c r="N49" s="452"/>
    </row>
    <row r="50" spans="1:14" ht="39.950000000000003" customHeight="1" x14ac:dyDescent="0.2">
      <c r="A50" s="678"/>
      <c r="B50" s="484" t="s">
        <v>441</v>
      </c>
      <c r="C50" s="484" t="s">
        <v>120</v>
      </c>
      <c r="D50" s="484" t="s">
        <v>121</v>
      </c>
      <c r="E50" s="484" t="s">
        <v>441</v>
      </c>
      <c r="F50" s="484" t="s">
        <v>120</v>
      </c>
      <c r="G50" s="484" t="s">
        <v>121</v>
      </c>
      <c r="H50" s="681"/>
      <c r="I50" s="484" t="s">
        <v>441</v>
      </c>
      <c r="J50" s="484" t="s">
        <v>120</v>
      </c>
      <c r="K50" s="484" t="s">
        <v>121</v>
      </c>
      <c r="L50" s="484" t="s">
        <v>459</v>
      </c>
      <c r="M50" s="484"/>
      <c r="N50" s="484"/>
    </row>
    <row r="51" spans="1:14" ht="15" customHeight="1" x14ac:dyDescent="0.2">
      <c r="A51" s="485" t="s">
        <v>460</v>
      </c>
      <c r="B51" s="486">
        <v>193770</v>
      </c>
      <c r="C51" s="486">
        <v>31570</v>
      </c>
      <c r="D51" s="486">
        <v>21582</v>
      </c>
      <c r="E51" s="487">
        <f>IF($A$51=37802,IF(COUNTBLANK(B$51:B$70)&gt;0,#N/A,B51/B$51*100),IF(COUNTBLANK(B$51:B$75)&gt;0,#N/A,B51/B$51*100))</f>
        <v>100</v>
      </c>
      <c r="F51" s="487">
        <f>IF($A$51=37802,IF(COUNTBLANK(C$51:C$70)&gt;0,#N/A,C51/C$51*100),IF(COUNTBLANK(C$51:C$75)&gt;0,#N/A,C51/C$51*100))</f>
        <v>100</v>
      </c>
      <c r="G51" s="487">
        <f>IF($A$51=37802,IF(COUNTBLANK(D$51:D$70)&gt;0,#N/A,D51/D$51*100),IF(COUNTBLANK(D$51:D$75)&gt;0,#N/A,D51/D$51*100))</f>
        <v>100</v>
      </c>
      <c r="H51" s="488" t="str">
        <f>IF(ISERROR(L51)=TRUE,IF(MONTH(A51)=MONTH(MAX(A$51:A$75)),A51,""),"")</f>
        <v/>
      </c>
      <c r="I51" s="487" t="str">
        <f>IF($H51&lt;&gt;"",E51,"")</f>
        <v/>
      </c>
      <c r="J51" s="487" t="str">
        <f>IF($H51&lt;&gt;"",F51,"")</f>
        <v/>
      </c>
      <c r="K51" s="487" t="str">
        <f t="shared" ref="J51:K66" si="10">IF($H51&lt;&gt;"",G51,"")</f>
        <v/>
      </c>
      <c r="L51" s="487" t="e">
        <f>IF(A$51=37802,IF(AND(COUNTBLANK(B$51:B$70)&lt;&gt;0,COUNTBLANK(C$51:C$70)&lt;&gt;0,COUNTBLANK(D$51:D$70)&lt;&gt;0),135,#N/A),IF(AND(COUNTBLANK(B$51:B$75)&lt;&gt;0,COUNTBLANK(C$51:C$75)&lt;&gt;0,COUNTBLANK(D$51:D$75)&lt;&gt;0),135,#N/A))</f>
        <v>#N/A</v>
      </c>
    </row>
    <row r="52" spans="1:14" ht="15" customHeight="1" x14ac:dyDescent="0.2">
      <c r="A52" s="485" t="s">
        <v>461</v>
      </c>
      <c r="B52" s="486">
        <v>195501</v>
      </c>
      <c r="C52" s="486">
        <v>32144</v>
      </c>
      <c r="D52" s="486">
        <v>21944</v>
      </c>
      <c r="E52" s="487">
        <f t="shared" ref="E52:G70" si="11">IF($A$51=37802,IF(COUNTBLANK(B$51:B$70)&gt;0,#N/A,B52/B$51*100),IF(COUNTBLANK(B$51:B$75)&gt;0,#N/A,B52/B$51*100))</f>
        <v>100.8933271404242</v>
      </c>
      <c r="F52" s="487">
        <f t="shared" si="11"/>
        <v>101.81818181818181</v>
      </c>
      <c r="G52" s="487">
        <f t="shared" si="11"/>
        <v>101.67732369567233</v>
      </c>
      <c r="H52" s="488" t="str">
        <f>IF(ISERROR(L52)=TRUE,IF(MONTH(A52)=MONTH(MAX(A$51:A$75)),A52,""),"")</f>
        <v/>
      </c>
      <c r="I52" s="487" t="str">
        <f t="shared" ref="I52:K75" si="12">IF($H52&lt;&gt;"",E52,"")</f>
        <v/>
      </c>
      <c r="J52" s="487" t="str">
        <f t="shared" si="10"/>
        <v/>
      </c>
      <c r="K52" s="487" t="str">
        <f t="shared" si="10"/>
        <v/>
      </c>
      <c r="L52" s="487" t="e">
        <f t="shared" ref="L52:L75" si="13">IF(A$51=37802,IF(AND(COUNTBLANK(B$51:B$70)&lt;&gt;0,COUNTBLANK(C$51:C$70)&lt;&gt;0,COUNTBLANK(D$51:D$70)&lt;&gt;0),135,#N/A),IF(AND(COUNTBLANK(B$51:B$75)&lt;&gt;0,COUNTBLANK(C$51:C$75)&lt;&gt;0,COUNTBLANK(D$51:D$75)&lt;&gt;0),135,#N/A))</f>
        <v>#N/A</v>
      </c>
    </row>
    <row r="53" spans="1:14" ht="15" customHeight="1" x14ac:dyDescent="0.2">
      <c r="A53" s="489">
        <v>41883</v>
      </c>
      <c r="B53" s="486">
        <v>198816</v>
      </c>
      <c r="C53" s="486">
        <v>31494</v>
      </c>
      <c r="D53" s="486">
        <v>22428</v>
      </c>
      <c r="E53" s="487">
        <f t="shared" si="11"/>
        <v>102.60411828456417</v>
      </c>
      <c r="F53" s="487">
        <f t="shared" si="11"/>
        <v>99.759265125118773</v>
      </c>
      <c r="G53" s="487">
        <f t="shared" si="11"/>
        <v>103.91993327773143</v>
      </c>
      <c r="H53" s="488">
        <f>IF(ISERROR(L53)=TRUE,IF(MONTH(A53)=MONTH(MAX(A$51:A$75)),A53,""),"")</f>
        <v>41883</v>
      </c>
      <c r="I53" s="487">
        <f t="shared" si="12"/>
        <v>102.60411828456417</v>
      </c>
      <c r="J53" s="487">
        <f t="shared" si="10"/>
        <v>99.759265125118773</v>
      </c>
      <c r="K53" s="487">
        <f t="shared" si="10"/>
        <v>103.91993327773143</v>
      </c>
      <c r="L53" s="487" t="e">
        <f t="shared" si="13"/>
        <v>#N/A</v>
      </c>
    </row>
    <row r="54" spans="1:14" ht="15" customHeight="1" x14ac:dyDescent="0.2">
      <c r="A54" s="489" t="s">
        <v>462</v>
      </c>
      <c r="B54" s="486">
        <v>198067</v>
      </c>
      <c r="C54" s="486">
        <v>31975</v>
      </c>
      <c r="D54" s="486">
        <v>22366</v>
      </c>
      <c r="E54" s="487">
        <f t="shared" si="11"/>
        <v>102.21757754038292</v>
      </c>
      <c r="F54" s="487">
        <f t="shared" si="11"/>
        <v>101.28286347798543</v>
      </c>
      <c r="G54" s="487">
        <f t="shared" si="11"/>
        <v>103.63265684366603</v>
      </c>
      <c r="H54" s="488" t="str">
        <f>IF(ISERROR(L54)=TRUE,IF(MONTH(A54)=MONTH(MAX(A$51:A$75)),A54,""),"")</f>
        <v/>
      </c>
      <c r="I54" s="487" t="str">
        <f t="shared" si="12"/>
        <v/>
      </c>
      <c r="J54" s="487" t="str">
        <f t="shared" si="10"/>
        <v/>
      </c>
      <c r="K54" s="487" t="str">
        <f t="shared" si="10"/>
        <v/>
      </c>
      <c r="L54" s="487" t="e">
        <f t="shared" si="13"/>
        <v>#N/A</v>
      </c>
    </row>
    <row r="55" spans="1:14" ht="15" customHeight="1" x14ac:dyDescent="0.2">
      <c r="A55" s="489" t="s">
        <v>463</v>
      </c>
      <c r="B55" s="486">
        <v>198565</v>
      </c>
      <c r="C55" s="486">
        <v>31334</v>
      </c>
      <c r="D55" s="486">
        <v>22170</v>
      </c>
      <c r="E55" s="487">
        <f t="shared" si="11"/>
        <v>102.47458326882386</v>
      </c>
      <c r="F55" s="487">
        <f t="shared" si="11"/>
        <v>99.252454862210953</v>
      </c>
      <c r="G55" s="487">
        <f t="shared" si="11"/>
        <v>102.72449263274952</v>
      </c>
      <c r="H55" s="488" t="str">
        <f t="shared" ref="H55:H70" si="14">IF(ISERROR(L55)=TRUE,IF(MONTH(A55)=MONTH(MAX(A$51:A$75)),A55,""),"")</f>
        <v/>
      </c>
      <c r="I55" s="487" t="str">
        <f t="shared" si="12"/>
        <v/>
      </c>
      <c r="J55" s="487" t="str">
        <f t="shared" si="10"/>
        <v/>
      </c>
      <c r="K55" s="487" t="str">
        <f t="shared" si="10"/>
        <v/>
      </c>
      <c r="L55" s="487" t="e">
        <f t="shared" si="13"/>
        <v>#N/A</v>
      </c>
    </row>
    <row r="56" spans="1:14" ht="15" customHeight="1" x14ac:dyDescent="0.2">
      <c r="A56" s="489" t="s">
        <v>464</v>
      </c>
      <c r="B56" s="486">
        <v>200659</v>
      </c>
      <c r="C56" s="486">
        <v>32244</v>
      </c>
      <c r="D56" s="486">
        <v>22751</v>
      </c>
      <c r="E56" s="487">
        <f t="shared" si="11"/>
        <v>103.55524591009961</v>
      </c>
      <c r="F56" s="487">
        <f t="shared" si="11"/>
        <v>102.13493823249922</v>
      </c>
      <c r="G56" s="487">
        <f t="shared" si="11"/>
        <v>105.41655082939488</v>
      </c>
      <c r="H56" s="488" t="str">
        <f t="shared" si="14"/>
        <v/>
      </c>
      <c r="I56" s="487" t="str">
        <f t="shared" si="12"/>
        <v/>
      </c>
      <c r="J56" s="487" t="str">
        <f t="shared" si="10"/>
        <v/>
      </c>
      <c r="K56" s="487" t="str">
        <f t="shared" si="10"/>
        <v/>
      </c>
      <c r="L56" s="487" t="e">
        <f t="shared" si="13"/>
        <v>#N/A</v>
      </c>
    </row>
    <row r="57" spans="1:14" ht="15" customHeight="1" x14ac:dyDescent="0.2">
      <c r="A57" s="489">
        <v>42248</v>
      </c>
      <c r="B57" s="486">
        <v>204012</v>
      </c>
      <c r="C57" s="486">
        <v>31642</v>
      </c>
      <c r="D57" s="486">
        <v>23294</v>
      </c>
      <c r="E57" s="487">
        <f t="shared" si="11"/>
        <v>105.28564793311659</v>
      </c>
      <c r="F57" s="487">
        <f t="shared" si="11"/>
        <v>100.22806461830851</v>
      </c>
      <c r="G57" s="487">
        <f t="shared" si="11"/>
        <v>107.93253637290334</v>
      </c>
      <c r="H57" s="488">
        <f t="shared" si="14"/>
        <v>42248</v>
      </c>
      <c r="I57" s="487">
        <f t="shared" si="12"/>
        <v>105.28564793311659</v>
      </c>
      <c r="J57" s="487">
        <f t="shared" si="10"/>
        <v>100.22806461830851</v>
      </c>
      <c r="K57" s="487">
        <f t="shared" si="10"/>
        <v>107.93253637290334</v>
      </c>
      <c r="L57" s="487" t="e">
        <f t="shared" si="13"/>
        <v>#N/A</v>
      </c>
    </row>
    <row r="58" spans="1:14" ht="15" customHeight="1" x14ac:dyDescent="0.2">
      <c r="A58" s="489" t="s">
        <v>465</v>
      </c>
      <c r="B58" s="486">
        <v>203955</v>
      </c>
      <c r="C58" s="486">
        <v>32047</v>
      </c>
      <c r="D58" s="486">
        <v>23272</v>
      </c>
      <c r="E58" s="487">
        <f t="shared" si="11"/>
        <v>105.25623161480104</v>
      </c>
      <c r="F58" s="487">
        <f t="shared" si="11"/>
        <v>101.51092809629394</v>
      </c>
      <c r="G58" s="487">
        <f t="shared" si="11"/>
        <v>107.83059957371883</v>
      </c>
      <c r="H58" s="488" t="str">
        <f t="shared" si="14"/>
        <v/>
      </c>
      <c r="I58" s="487" t="str">
        <f t="shared" si="12"/>
        <v/>
      </c>
      <c r="J58" s="487" t="str">
        <f t="shared" si="10"/>
        <v/>
      </c>
      <c r="K58" s="487" t="str">
        <f t="shared" si="10"/>
        <v/>
      </c>
      <c r="L58" s="487" t="e">
        <f t="shared" si="13"/>
        <v>#N/A</v>
      </c>
    </row>
    <row r="59" spans="1:14" ht="15" customHeight="1" x14ac:dyDescent="0.2">
      <c r="A59" s="489" t="s">
        <v>466</v>
      </c>
      <c r="B59" s="486">
        <v>205263</v>
      </c>
      <c r="C59" s="486">
        <v>31792</v>
      </c>
      <c r="D59" s="486">
        <v>23065</v>
      </c>
      <c r="E59" s="487">
        <f t="shared" si="11"/>
        <v>105.93125870877844</v>
      </c>
      <c r="F59" s="487">
        <f t="shared" si="11"/>
        <v>100.70319923978461</v>
      </c>
      <c r="G59" s="487">
        <f t="shared" si="11"/>
        <v>106.87146696321008</v>
      </c>
      <c r="H59" s="488" t="str">
        <f t="shared" si="14"/>
        <v/>
      </c>
      <c r="I59" s="487" t="str">
        <f t="shared" si="12"/>
        <v/>
      </c>
      <c r="J59" s="487" t="str">
        <f t="shared" si="10"/>
        <v/>
      </c>
      <c r="K59" s="487" t="str">
        <f t="shared" si="10"/>
        <v/>
      </c>
      <c r="L59" s="487" t="e">
        <f t="shared" si="13"/>
        <v>#N/A</v>
      </c>
    </row>
    <row r="60" spans="1:14" ht="15" customHeight="1" x14ac:dyDescent="0.2">
      <c r="A60" s="489" t="s">
        <v>467</v>
      </c>
      <c r="B60" s="486">
        <v>207084</v>
      </c>
      <c r="C60" s="486">
        <v>32223</v>
      </c>
      <c r="D60" s="486">
        <v>23373</v>
      </c>
      <c r="E60" s="487">
        <f t="shared" si="11"/>
        <v>106.87103266759561</v>
      </c>
      <c r="F60" s="487">
        <f t="shared" si="11"/>
        <v>102.06841938549256</v>
      </c>
      <c r="G60" s="487">
        <f t="shared" si="11"/>
        <v>108.29858215179316</v>
      </c>
      <c r="H60" s="488" t="str">
        <f t="shared" si="14"/>
        <v/>
      </c>
      <c r="I60" s="487" t="str">
        <f t="shared" si="12"/>
        <v/>
      </c>
      <c r="J60" s="487" t="str">
        <f t="shared" si="10"/>
        <v/>
      </c>
      <c r="K60" s="487" t="str">
        <f t="shared" si="10"/>
        <v/>
      </c>
      <c r="L60" s="487" t="e">
        <f t="shared" si="13"/>
        <v>#N/A</v>
      </c>
    </row>
    <row r="61" spans="1:14" ht="15" customHeight="1" x14ac:dyDescent="0.2">
      <c r="A61" s="489">
        <v>42614</v>
      </c>
      <c r="B61" s="486">
        <v>210248</v>
      </c>
      <c r="C61" s="486">
        <v>31348</v>
      </c>
      <c r="D61" s="486">
        <v>24133</v>
      </c>
      <c r="E61" s="487">
        <f t="shared" si="11"/>
        <v>108.50389637198741</v>
      </c>
      <c r="F61" s="487">
        <f t="shared" si="11"/>
        <v>99.296800760215405</v>
      </c>
      <c r="G61" s="487">
        <f t="shared" si="11"/>
        <v>111.82003521453063</v>
      </c>
      <c r="H61" s="488">
        <f t="shared" si="14"/>
        <v>42614</v>
      </c>
      <c r="I61" s="487">
        <f t="shared" si="12"/>
        <v>108.50389637198741</v>
      </c>
      <c r="J61" s="487">
        <f t="shared" si="10"/>
        <v>99.296800760215405</v>
      </c>
      <c r="K61" s="487">
        <f t="shared" si="10"/>
        <v>111.82003521453063</v>
      </c>
      <c r="L61" s="487" t="e">
        <f t="shared" si="13"/>
        <v>#N/A</v>
      </c>
    </row>
    <row r="62" spans="1:14" ht="15" customHeight="1" x14ac:dyDescent="0.2">
      <c r="A62" s="489" t="s">
        <v>468</v>
      </c>
      <c r="B62" s="486">
        <v>210309</v>
      </c>
      <c r="C62" s="486">
        <v>32006</v>
      </c>
      <c r="D62" s="486">
        <v>24250</v>
      </c>
      <c r="E62" s="487">
        <f t="shared" si="11"/>
        <v>108.53537699334261</v>
      </c>
      <c r="F62" s="487">
        <f t="shared" si="11"/>
        <v>101.38105796642382</v>
      </c>
      <c r="G62" s="487">
        <f t="shared" si="11"/>
        <v>112.3621536465573</v>
      </c>
      <c r="H62" s="488" t="str">
        <f t="shared" si="14"/>
        <v/>
      </c>
      <c r="I62" s="487" t="str">
        <f t="shared" si="12"/>
        <v/>
      </c>
      <c r="J62" s="487" t="str">
        <f t="shared" si="10"/>
        <v/>
      </c>
      <c r="K62" s="487" t="str">
        <f t="shared" si="10"/>
        <v/>
      </c>
      <c r="L62" s="487" t="e">
        <f t="shared" si="13"/>
        <v>#N/A</v>
      </c>
    </row>
    <row r="63" spans="1:14" ht="15" customHeight="1" x14ac:dyDescent="0.2">
      <c r="A63" s="489" t="s">
        <v>469</v>
      </c>
      <c r="B63" s="486">
        <v>211568</v>
      </c>
      <c r="C63" s="486">
        <v>31866</v>
      </c>
      <c r="D63" s="486">
        <v>24247</v>
      </c>
      <c r="E63" s="487">
        <f t="shared" si="11"/>
        <v>109.18511637508385</v>
      </c>
      <c r="F63" s="487">
        <f t="shared" si="11"/>
        <v>100.93759898637948</v>
      </c>
      <c r="G63" s="487">
        <f t="shared" si="11"/>
        <v>112.34825317394123</v>
      </c>
      <c r="H63" s="488" t="str">
        <f t="shared" si="14"/>
        <v/>
      </c>
      <c r="I63" s="487" t="str">
        <f t="shared" si="12"/>
        <v/>
      </c>
      <c r="J63" s="487" t="str">
        <f t="shared" si="10"/>
        <v/>
      </c>
      <c r="K63" s="487" t="str">
        <f t="shared" si="10"/>
        <v/>
      </c>
      <c r="L63" s="487" t="e">
        <f t="shared" si="13"/>
        <v>#N/A</v>
      </c>
    </row>
    <row r="64" spans="1:14" ht="15" customHeight="1" x14ac:dyDescent="0.2">
      <c r="A64" s="489" t="s">
        <v>470</v>
      </c>
      <c r="B64" s="486">
        <v>213649</v>
      </c>
      <c r="C64" s="486">
        <v>31400</v>
      </c>
      <c r="D64" s="486">
        <v>24716</v>
      </c>
      <c r="E64" s="487">
        <f t="shared" si="11"/>
        <v>110.2590700314806</v>
      </c>
      <c r="F64" s="487">
        <f t="shared" si="11"/>
        <v>99.461514095660448</v>
      </c>
      <c r="G64" s="487">
        <f t="shared" si="11"/>
        <v>114.52136039292003</v>
      </c>
      <c r="H64" s="488" t="str">
        <f t="shared" si="14"/>
        <v/>
      </c>
      <c r="I64" s="487" t="str">
        <f t="shared" si="12"/>
        <v/>
      </c>
      <c r="J64" s="487" t="str">
        <f t="shared" si="10"/>
        <v/>
      </c>
      <c r="K64" s="487" t="str">
        <f t="shared" si="10"/>
        <v/>
      </c>
      <c r="L64" s="487" t="e">
        <f t="shared" si="13"/>
        <v>#N/A</v>
      </c>
    </row>
    <row r="65" spans="1:12" ht="15" customHeight="1" x14ac:dyDescent="0.2">
      <c r="A65" s="489">
        <v>42979</v>
      </c>
      <c r="B65" s="486">
        <v>216030</v>
      </c>
      <c r="C65" s="486">
        <v>30027</v>
      </c>
      <c r="D65" s="486">
        <v>25059</v>
      </c>
      <c r="E65" s="487">
        <f t="shared" si="11"/>
        <v>111.48784641585385</v>
      </c>
      <c r="F65" s="487">
        <f t="shared" si="11"/>
        <v>95.112448527082677</v>
      </c>
      <c r="G65" s="487">
        <f t="shared" si="11"/>
        <v>116.11064776202392</v>
      </c>
      <c r="H65" s="488">
        <f t="shared" si="14"/>
        <v>42979</v>
      </c>
      <c r="I65" s="487">
        <f t="shared" si="12"/>
        <v>111.48784641585385</v>
      </c>
      <c r="J65" s="487">
        <f t="shared" si="10"/>
        <v>95.112448527082677</v>
      </c>
      <c r="K65" s="487">
        <f t="shared" si="10"/>
        <v>116.11064776202392</v>
      </c>
      <c r="L65" s="487" t="e">
        <f t="shared" si="13"/>
        <v>#N/A</v>
      </c>
    </row>
    <row r="66" spans="1:12" ht="15" customHeight="1" x14ac:dyDescent="0.2">
      <c r="A66" s="489" t="s">
        <v>471</v>
      </c>
      <c r="B66" s="486">
        <v>216579</v>
      </c>
      <c r="C66" s="486">
        <v>30120</v>
      </c>
      <c r="D66" s="486">
        <v>25041</v>
      </c>
      <c r="E66" s="487">
        <f t="shared" si="11"/>
        <v>111.77117200805078</v>
      </c>
      <c r="F66" s="487">
        <f t="shared" si="11"/>
        <v>95.407031992397847</v>
      </c>
      <c r="G66" s="487">
        <f t="shared" si="11"/>
        <v>116.0272449263275</v>
      </c>
      <c r="H66" s="488" t="str">
        <f t="shared" si="14"/>
        <v/>
      </c>
      <c r="I66" s="487" t="str">
        <f t="shared" si="12"/>
        <v/>
      </c>
      <c r="J66" s="487" t="str">
        <f t="shared" si="10"/>
        <v/>
      </c>
      <c r="K66" s="487" t="str">
        <f t="shared" si="10"/>
        <v/>
      </c>
      <c r="L66" s="487" t="e">
        <f t="shared" si="13"/>
        <v>#N/A</v>
      </c>
    </row>
    <row r="67" spans="1:12" ht="15" customHeight="1" x14ac:dyDescent="0.2">
      <c r="A67" s="489" t="s">
        <v>472</v>
      </c>
      <c r="B67" s="486">
        <v>216607</v>
      </c>
      <c r="C67" s="486">
        <v>30137</v>
      </c>
      <c r="D67" s="486">
        <v>24997</v>
      </c>
      <c r="E67" s="487">
        <f t="shared" si="11"/>
        <v>111.78562212932859</v>
      </c>
      <c r="F67" s="487">
        <f t="shared" si="11"/>
        <v>95.460880582831791</v>
      </c>
      <c r="G67" s="487">
        <f t="shared" si="11"/>
        <v>115.82337132795848</v>
      </c>
      <c r="H67" s="488" t="str">
        <f t="shared" si="14"/>
        <v/>
      </c>
      <c r="I67" s="487" t="str">
        <f t="shared" si="12"/>
        <v/>
      </c>
      <c r="J67" s="487" t="str">
        <f t="shared" si="12"/>
        <v/>
      </c>
      <c r="K67" s="487" t="str">
        <f t="shared" si="12"/>
        <v/>
      </c>
      <c r="L67" s="487" t="e">
        <f t="shared" si="13"/>
        <v>#N/A</v>
      </c>
    </row>
    <row r="68" spans="1:12" ht="15" customHeight="1" x14ac:dyDescent="0.2">
      <c r="A68" s="489" t="s">
        <v>473</v>
      </c>
      <c r="B68" s="486">
        <v>218065</v>
      </c>
      <c r="C68" s="486">
        <v>31905</v>
      </c>
      <c r="D68" s="486">
        <v>25811</v>
      </c>
      <c r="E68" s="487">
        <f t="shared" si="11"/>
        <v>112.53806058729421</v>
      </c>
      <c r="F68" s="487">
        <f t="shared" si="11"/>
        <v>101.06113398796326</v>
      </c>
      <c r="G68" s="487">
        <f t="shared" si="11"/>
        <v>119.59503289778519</v>
      </c>
      <c r="H68" s="488" t="str">
        <f t="shared" si="14"/>
        <v/>
      </c>
      <c r="I68" s="487" t="str">
        <f t="shared" si="12"/>
        <v/>
      </c>
      <c r="J68" s="487" t="str">
        <f t="shared" si="12"/>
        <v/>
      </c>
      <c r="K68" s="487" t="str">
        <f t="shared" si="12"/>
        <v/>
      </c>
      <c r="L68" s="487" t="e">
        <f t="shared" si="13"/>
        <v>#N/A</v>
      </c>
    </row>
    <row r="69" spans="1:12" ht="15" customHeight="1" x14ac:dyDescent="0.2">
      <c r="A69" s="489">
        <v>43344</v>
      </c>
      <c r="B69" s="486">
        <v>220928</v>
      </c>
      <c r="C69" s="486">
        <v>30860</v>
      </c>
      <c r="D69" s="486">
        <v>26069</v>
      </c>
      <c r="E69" s="487">
        <f t="shared" si="11"/>
        <v>114.01558548794964</v>
      </c>
      <c r="F69" s="487">
        <f t="shared" si="11"/>
        <v>97.751029458346522</v>
      </c>
      <c r="G69" s="487">
        <f t="shared" si="11"/>
        <v>120.79047354276713</v>
      </c>
      <c r="H69" s="488">
        <f t="shared" si="14"/>
        <v>43344</v>
      </c>
      <c r="I69" s="487">
        <f t="shared" si="12"/>
        <v>114.01558548794964</v>
      </c>
      <c r="J69" s="487">
        <f t="shared" si="12"/>
        <v>97.751029458346522</v>
      </c>
      <c r="K69" s="487">
        <f t="shared" si="12"/>
        <v>120.79047354276713</v>
      </c>
      <c r="L69" s="487" t="e">
        <f t="shared" si="13"/>
        <v>#N/A</v>
      </c>
    </row>
    <row r="70" spans="1:12" ht="15" customHeight="1" x14ac:dyDescent="0.2">
      <c r="A70" s="489" t="s">
        <v>474</v>
      </c>
      <c r="B70" s="486">
        <v>219724</v>
      </c>
      <c r="C70" s="486">
        <v>31218</v>
      </c>
      <c r="D70" s="486">
        <v>26024</v>
      </c>
      <c r="E70" s="487">
        <f t="shared" si="11"/>
        <v>113.39423027300408</v>
      </c>
      <c r="F70" s="487">
        <f t="shared" si="11"/>
        <v>98.885017421602782</v>
      </c>
      <c r="G70" s="487">
        <f t="shared" si="11"/>
        <v>120.58196645352608</v>
      </c>
      <c r="H70" s="488" t="str">
        <f t="shared" si="14"/>
        <v/>
      </c>
      <c r="I70" s="487" t="str">
        <f t="shared" si="12"/>
        <v/>
      </c>
      <c r="J70" s="487" t="str">
        <f t="shared" si="12"/>
        <v/>
      </c>
      <c r="K70" s="487" t="str">
        <f t="shared" si="12"/>
        <v/>
      </c>
      <c r="L70" s="487" t="e">
        <f t="shared" si="13"/>
        <v>#N/A</v>
      </c>
    </row>
    <row r="71" spans="1:12" ht="15" customHeight="1" x14ac:dyDescent="0.2">
      <c r="A71" s="489" t="s">
        <v>475</v>
      </c>
      <c r="B71" s="486">
        <v>219343</v>
      </c>
      <c r="C71" s="486">
        <v>31068</v>
      </c>
      <c r="D71" s="486">
        <v>25843</v>
      </c>
      <c r="E71" s="490">
        <f t="shared" ref="E71:G75" si="15">IF($A$51=37802,IF(COUNTBLANK(B$51:B$70)&gt;0,#N/A,IF(ISBLANK(B71)=FALSE,B71/B$51*100,#N/A)),IF(COUNTBLANK(B$51:B$75)&gt;0,#N/A,B71/B$51*100))</f>
        <v>113.19760540847396</v>
      </c>
      <c r="F71" s="490">
        <f t="shared" si="15"/>
        <v>98.409882800126695</v>
      </c>
      <c r="G71" s="490">
        <f t="shared" si="15"/>
        <v>119.74330460568994</v>
      </c>
      <c r="H71" s="491" t="str">
        <f>IF(A$51=37802,IF(ISERROR(L71)=TRUE,IF(ISBLANK(A71)=FALSE,IF(MONTH(A71)=MONTH(MAX(A$51:A$75)),A71,""),""),""),IF(ISERROR(L71)=TRUE,IF(MONTH(A71)=MONTH(MAX(A$51:A$75)),A71,""),""))</f>
        <v/>
      </c>
      <c r="I71" s="487" t="str">
        <f t="shared" si="12"/>
        <v/>
      </c>
      <c r="J71" s="487" t="str">
        <f t="shared" si="12"/>
        <v/>
      </c>
      <c r="K71" s="487" t="str">
        <f t="shared" si="12"/>
        <v/>
      </c>
      <c r="L71" s="487" t="e">
        <f t="shared" si="13"/>
        <v>#N/A</v>
      </c>
    </row>
    <row r="72" spans="1:12" ht="15" customHeight="1" x14ac:dyDescent="0.2">
      <c r="A72" s="489" t="s">
        <v>476</v>
      </c>
      <c r="B72" s="486">
        <v>220226</v>
      </c>
      <c r="C72" s="486">
        <v>31574</v>
      </c>
      <c r="D72" s="486">
        <v>26278</v>
      </c>
      <c r="E72" s="490">
        <f t="shared" si="15"/>
        <v>113.6533003044847</v>
      </c>
      <c r="F72" s="490">
        <f t="shared" si="15"/>
        <v>100.0126702565727</v>
      </c>
      <c r="G72" s="490">
        <f t="shared" si="15"/>
        <v>121.75887313501991</v>
      </c>
      <c r="H72" s="491" t="str">
        <f>IF(A$51=37802,IF(ISERROR(L72)=TRUE,IF(ISBLANK(A72)=FALSE,IF(MONTH(A72)=MONTH(MAX(A$51:A$75)),A72,""),""),""),IF(ISERROR(L72)=TRUE,IF(MONTH(A72)=MONTH(MAX(A$51:A$75)),A72,""),""))</f>
        <v/>
      </c>
      <c r="I72" s="487" t="str">
        <f t="shared" si="12"/>
        <v/>
      </c>
      <c r="J72" s="487" t="str">
        <f t="shared" si="12"/>
        <v/>
      </c>
      <c r="K72" s="487" t="str">
        <f t="shared" si="12"/>
        <v/>
      </c>
      <c r="L72" s="487" t="e">
        <f t="shared" si="13"/>
        <v>#N/A</v>
      </c>
    </row>
    <row r="73" spans="1:12" ht="15" customHeight="1" x14ac:dyDescent="0.2">
      <c r="A73" s="489">
        <v>43709</v>
      </c>
      <c r="B73" s="486">
        <v>222823</v>
      </c>
      <c r="C73" s="486">
        <v>30387</v>
      </c>
      <c r="D73" s="486">
        <v>26436</v>
      </c>
      <c r="E73" s="490">
        <f t="shared" si="15"/>
        <v>114.99354905300099</v>
      </c>
      <c r="F73" s="490">
        <f t="shared" si="15"/>
        <v>96.252771618625275</v>
      </c>
      <c r="G73" s="490">
        <f t="shared" si="15"/>
        <v>122.49096469279957</v>
      </c>
      <c r="H73" s="491">
        <f>IF(A$51=37802,IF(ISERROR(L73)=TRUE,IF(ISBLANK(A73)=FALSE,IF(MONTH(A73)=MONTH(MAX(A$51:A$75)),A73,""),""),""),IF(ISERROR(L73)=TRUE,IF(MONTH(A73)=MONTH(MAX(A$51:A$75)),A73,""),""))</f>
        <v>43709</v>
      </c>
      <c r="I73" s="487">
        <f t="shared" si="12"/>
        <v>114.99354905300099</v>
      </c>
      <c r="J73" s="487">
        <f t="shared" si="12"/>
        <v>96.252771618625275</v>
      </c>
      <c r="K73" s="487">
        <f t="shared" si="12"/>
        <v>122.49096469279957</v>
      </c>
      <c r="L73" s="487" t="e">
        <f t="shared" si="13"/>
        <v>#N/A</v>
      </c>
    </row>
    <row r="74" spans="1:12" ht="15" customHeight="1" x14ac:dyDescent="0.2">
      <c r="A74" s="489" t="s">
        <v>477</v>
      </c>
      <c r="B74" s="486">
        <v>224888</v>
      </c>
      <c r="C74" s="486">
        <v>30469</v>
      </c>
      <c r="D74" s="486">
        <v>26329</v>
      </c>
      <c r="E74" s="490">
        <f t="shared" si="15"/>
        <v>116.059245497239</v>
      </c>
      <c r="F74" s="490">
        <f t="shared" si="15"/>
        <v>96.51251187836553</v>
      </c>
      <c r="G74" s="490">
        <f t="shared" si="15"/>
        <v>121.99518116949311</v>
      </c>
      <c r="H74" s="491" t="str">
        <f>IF(A$51=37802,IF(ISERROR(L74)=TRUE,IF(ISBLANK(A74)=FALSE,IF(MONTH(A74)=MONTH(MAX(A$51:A$75)),A74,""),""),""),IF(ISERROR(L74)=TRUE,IF(MONTH(A74)=MONTH(MAX(A$51:A$75)),A74,""),""))</f>
        <v/>
      </c>
      <c r="I74" s="487" t="str">
        <f t="shared" si="12"/>
        <v/>
      </c>
      <c r="J74" s="487" t="str">
        <f t="shared" si="12"/>
        <v/>
      </c>
      <c r="K74" s="487" t="str">
        <f t="shared" si="12"/>
        <v/>
      </c>
      <c r="L74" s="487" t="e">
        <f t="shared" si="13"/>
        <v>#N/A</v>
      </c>
    </row>
    <row r="75" spans="1:12" ht="15" customHeight="1" x14ac:dyDescent="0.2">
      <c r="A75" s="489" t="s">
        <v>478</v>
      </c>
      <c r="B75" s="486">
        <v>222954</v>
      </c>
      <c r="C75" s="492">
        <v>29627</v>
      </c>
      <c r="D75" s="492">
        <v>25265</v>
      </c>
      <c r="E75" s="490">
        <f t="shared" si="15"/>
        <v>115.0611549775507</v>
      </c>
      <c r="F75" s="490">
        <f t="shared" si="15"/>
        <v>93.845422869813106</v>
      </c>
      <c r="G75" s="490">
        <f t="shared" si="15"/>
        <v>117.06514688166065</v>
      </c>
      <c r="H75" s="491" t="str">
        <f>IF(A$51=37802,IF(ISERROR(L75)=TRUE,IF(ISBLANK(A75)=FALSE,IF(MONTH(A75)=MONTH(MAX(A$51:A$75)),A75,""),""),""),IF(ISERROR(L75)=TRUE,IF(MONTH(A75)=MONTH(MAX(A$51:A$75)),A75,""),""))</f>
        <v/>
      </c>
      <c r="I75" s="487" t="str">
        <f t="shared" si="12"/>
        <v/>
      </c>
      <c r="J75" s="487" t="str">
        <f t="shared" si="12"/>
        <v/>
      </c>
      <c r="K75" s="487" t="str">
        <f t="shared" si="12"/>
        <v/>
      </c>
      <c r="L75" s="487" t="e">
        <f t="shared" si="13"/>
        <v>#N/A</v>
      </c>
    </row>
    <row r="77" spans="1:12" ht="15" customHeight="1" x14ac:dyDescent="0.2">
      <c r="I77" s="487">
        <f>IF(I75&lt;&gt;"",I75,IF(I74&lt;&gt;"",I74,IF(I73&lt;&gt;"",I73,IF(I72&lt;&gt;"",I72,IF(I71&lt;&gt;"",I71,IF(I70&lt;&gt;"",I70,""))))))</f>
        <v>114.99354905300099</v>
      </c>
      <c r="J77" s="487">
        <f>IF(J75&lt;&gt;"",J75,IF(J74&lt;&gt;"",J74,IF(J73&lt;&gt;"",J73,IF(J72&lt;&gt;"",J72,IF(J71&lt;&gt;"",J71,IF(J70&lt;&gt;"",J70,""))))))</f>
        <v>96.252771618625275</v>
      </c>
      <c r="K77" s="487">
        <f>IF(K75&lt;&gt;"",K75,IF(K74&lt;&gt;"",K74,IF(K73&lt;&gt;"",K73,IF(K72&lt;&gt;"",K72,IF(K71&lt;&gt;"",K71,IF(K70&lt;&gt;"",K70,""))))))</f>
        <v>122.49096469279957</v>
      </c>
    </row>
    <row r="78" spans="1:12" ht="15" customHeight="1" x14ac:dyDescent="0.2">
      <c r="I78" s="494">
        <f>RANK(I77,$I77:$K77)</f>
        <v>2</v>
      </c>
      <c r="J78" s="494">
        <f>RANK(J77,$I77:$K77)</f>
        <v>3</v>
      </c>
      <c r="K78" s="494">
        <f>RANK(K77,$I77:$K77)</f>
        <v>1</v>
      </c>
    </row>
    <row r="79" spans="1:12" ht="15" customHeight="1" x14ac:dyDescent="0.2">
      <c r="I79" s="487" t="str">
        <f>"SvB: "&amp;IF(I77&gt;100,"+","")&amp;TEXT(I77-100,"0,0")&amp;"%"</f>
        <v>SvB: +15,0%</v>
      </c>
      <c r="J79" s="487" t="str">
        <f>"GeB - ausschließlich: "&amp;IF(J77&gt;100,"+","")&amp;TEXT(J77-100,"0,0")&amp;"%"</f>
        <v>GeB - ausschließlich: -3,7%</v>
      </c>
      <c r="K79" s="487" t="str">
        <f>"GeB - im Nebenjob: "&amp;IF(K77&gt;100,"+","")&amp;TEXT(K77-100,"0,0")&amp;"%"</f>
        <v>GeB - im Nebenjob: +22,5%</v>
      </c>
    </row>
    <row r="81" spans="9:9" ht="15" customHeight="1" x14ac:dyDescent="0.2">
      <c r="I81" s="487" t="str">
        <f>IF(ISERROR(HLOOKUP(1,I$78:K$79,2,FALSE)),"",HLOOKUP(1,I$78:K$79,2,FALSE))</f>
        <v>GeB - im Nebenjob: +22,5%</v>
      </c>
    </row>
    <row r="82" spans="9:9" ht="15" customHeight="1" x14ac:dyDescent="0.2">
      <c r="I82" s="487" t="str">
        <f>IF(ISERROR(HLOOKUP(2,I$78:K$79,2,FALSE)),"",HLOOKUP(2,I$78:K$79,2,FALSE))</f>
        <v>SvB: +15,0%</v>
      </c>
    </row>
    <row r="83" spans="9:9" ht="15" customHeight="1" x14ac:dyDescent="0.2">
      <c r="I83" s="487" t="str">
        <f>IF(ISERROR(HLOOKUP(3,I$78:K$79,2,FALSE)),"",HLOOKUP(3,I$78:K$79,2,FALSE))</f>
        <v>GeB - ausschließlich: -3,7%</v>
      </c>
    </row>
  </sheetData>
  <mergeCells count="16">
    <mergeCell ref="J12:N12"/>
    <mergeCell ref="A49:A50"/>
    <mergeCell ref="B49:D49"/>
    <mergeCell ref="E49:G49"/>
    <mergeCell ref="H49:H50"/>
    <mergeCell ref="I49:K49"/>
    <mergeCell ref="A12:A13"/>
    <mergeCell ref="B12:C12"/>
    <mergeCell ref="D12:E12"/>
    <mergeCell ref="F12:G12"/>
    <mergeCell ref="H12:I12"/>
    <mergeCell ref="B4:C4"/>
    <mergeCell ref="D4:E4"/>
    <mergeCell ref="F4:G4"/>
    <mergeCell ref="H4:I4"/>
    <mergeCell ref="J4:N4"/>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2" customWidth="1"/>
    <col min="2" max="2" width="15.125" style="522" customWidth="1"/>
    <col min="3" max="3" width="20.375" style="522" customWidth="1"/>
    <col min="4" max="5" width="10" style="522" customWidth="1"/>
    <col min="6" max="8" width="11" style="522"/>
    <col min="9" max="9" width="13.75" style="522" customWidth="1"/>
    <col min="10" max="256" width="11" style="522"/>
    <col min="257" max="257" width="2.375" style="522" customWidth="1"/>
    <col min="258" max="258" width="15.125" style="522" customWidth="1"/>
    <col min="259" max="259" width="20.375" style="522" customWidth="1"/>
    <col min="260" max="261" width="10" style="522" customWidth="1"/>
    <col min="262" max="264" width="11" style="522"/>
    <col min="265" max="265" width="13.75" style="522" customWidth="1"/>
    <col min="266" max="512" width="11" style="522"/>
    <col min="513" max="513" width="2.375" style="522" customWidth="1"/>
    <col min="514" max="514" width="15.125" style="522" customWidth="1"/>
    <col min="515" max="515" width="20.375" style="522" customWidth="1"/>
    <col min="516" max="517" width="10" style="522" customWidth="1"/>
    <col min="518" max="520" width="11" style="522"/>
    <col min="521" max="521" width="13.75" style="522" customWidth="1"/>
    <col min="522" max="768" width="11" style="522"/>
    <col min="769" max="769" width="2.375" style="522" customWidth="1"/>
    <col min="770" max="770" width="15.125" style="522" customWidth="1"/>
    <col min="771" max="771" width="20.375" style="522" customWidth="1"/>
    <col min="772" max="773" width="10" style="522" customWidth="1"/>
    <col min="774" max="776" width="11" style="522"/>
    <col min="777" max="777" width="13.75" style="522" customWidth="1"/>
    <col min="778" max="1024" width="11" style="522"/>
    <col min="1025" max="1025" width="2.375" style="522" customWidth="1"/>
    <col min="1026" max="1026" width="15.125" style="522" customWidth="1"/>
    <col min="1027" max="1027" width="20.375" style="522" customWidth="1"/>
    <col min="1028" max="1029" width="10" style="522" customWidth="1"/>
    <col min="1030" max="1032" width="11" style="522"/>
    <col min="1033" max="1033" width="13.75" style="522" customWidth="1"/>
    <col min="1034" max="1280" width="11" style="522"/>
    <col min="1281" max="1281" width="2.375" style="522" customWidth="1"/>
    <col min="1282" max="1282" width="15.125" style="522" customWidth="1"/>
    <col min="1283" max="1283" width="20.375" style="522" customWidth="1"/>
    <col min="1284" max="1285" width="10" style="522" customWidth="1"/>
    <col min="1286" max="1288" width="11" style="522"/>
    <col min="1289" max="1289" width="13.75" style="522" customWidth="1"/>
    <col min="1290" max="1536" width="11" style="522"/>
    <col min="1537" max="1537" width="2.375" style="522" customWidth="1"/>
    <col min="1538" max="1538" width="15.125" style="522" customWidth="1"/>
    <col min="1539" max="1539" width="20.375" style="522" customWidth="1"/>
    <col min="1540" max="1541" width="10" style="522" customWidth="1"/>
    <col min="1542" max="1544" width="11" style="522"/>
    <col min="1545" max="1545" width="13.75" style="522" customWidth="1"/>
    <col min="1546" max="1792" width="11" style="522"/>
    <col min="1793" max="1793" width="2.375" style="522" customWidth="1"/>
    <col min="1794" max="1794" width="15.125" style="522" customWidth="1"/>
    <col min="1795" max="1795" width="20.375" style="522" customWidth="1"/>
    <col min="1796" max="1797" width="10" style="522" customWidth="1"/>
    <col min="1798" max="1800" width="11" style="522"/>
    <col min="1801" max="1801" width="13.75" style="522" customWidth="1"/>
    <col min="1802" max="2048" width="11" style="522"/>
    <col min="2049" max="2049" width="2.375" style="522" customWidth="1"/>
    <col min="2050" max="2050" width="15.125" style="522" customWidth="1"/>
    <col min="2051" max="2051" width="20.375" style="522" customWidth="1"/>
    <col min="2052" max="2053" width="10" style="522" customWidth="1"/>
    <col min="2054" max="2056" width="11" style="522"/>
    <col min="2057" max="2057" width="13.75" style="522" customWidth="1"/>
    <col min="2058" max="2304" width="11" style="522"/>
    <col min="2305" max="2305" width="2.375" style="522" customWidth="1"/>
    <col min="2306" max="2306" width="15.125" style="522" customWidth="1"/>
    <col min="2307" max="2307" width="20.375" style="522" customWidth="1"/>
    <col min="2308" max="2309" width="10" style="522" customWidth="1"/>
    <col min="2310" max="2312" width="11" style="522"/>
    <col min="2313" max="2313" width="13.75" style="522" customWidth="1"/>
    <col min="2314" max="2560" width="11" style="522"/>
    <col min="2561" max="2561" width="2.375" style="522" customWidth="1"/>
    <col min="2562" max="2562" width="15.125" style="522" customWidth="1"/>
    <col min="2563" max="2563" width="20.375" style="522" customWidth="1"/>
    <col min="2564" max="2565" width="10" style="522" customWidth="1"/>
    <col min="2566" max="2568" width="11" style="522"/>
    <col min="2569" max="2569" width="13.75" style="522" customWidth="1"/>
    <col min="2570" max="2816" width="11" style="522"/>
    <col min="2817" max="2817" width="2.375" style="522" customWidth="1"/>
    <col min="2818" max="2818" width="15.125" style="522" customWidth="1"/>
    <col min="2819" max="2819" width="20.375" style="522" customWidth="1"/>
    <col min="2820" max="2821" width="10" style="522" customWidth="1"/>
    <col min="2822" max="2824" width="11" style="522"/>
    <col min="2825" max="2825" width="13.75" style="522" customWidth="1"/>
    <col min="2826" max="3072" width="11" style="522"/>
    <col min="3073" max="3073" width="2.375" style="522" customWidth="1"/>
    <col min="3074" max="3074" width="15.125" style="522" customWidth="1"/>
    <col min="3075" max="3075" width="20.375" style="522" customWidth="1"/>
    <col min="3076" max="3077" width="10" style="522" customWidth="1"/>
    <col min="3078" max="3080" width="11" style="522"/>
    <col min="3081" max="3081" width="13.75" style="522" customWidth="1"/>
    <col min="3082" max="3328" width="11" style="522"/>
    <col min="3329" max="3329" width="2.375" style="522" customWidth="1"/>
    <col min="3330" max="3330" width="15.125" style="522" customWidth="1"/>
    <col min="3331" max="3331" width="20.375" style="522" customWidth="1"/>
    <col min="3332" max="3333" width="10" style="522" customWidth="1"/>
    <col min="3334" max="3336" width="11" style="522"/>
    <col min="3337" max="3337" width="13.75" style="522" customWidth="1"/>
    <col min="3338" max="3584" width="11" style="522"/>
    <col min="3585" max="3585" width="2.375" style="522" customWidth="1"/>
    <col min="3586" max="3586" width="15.125" style="522" customWidth="1"/>
    <col min="3587" max="3587" width="20.375" style="522" customWidth="1"/>
    <col min="3588" max="3589" width="10" style="522" customWidth="1"/>
    <col min="3590" max="3592" width="11" style="522"/>
    <col min="3593" max="3593" width="13.75" style="522" customWidth="1"/>
    <col min="3594" max="3840" width="11" style="522"/>
    <col min="3841" max="3841" width="2.375" style="522" customWidth="1"/>
    <col min="3842" max="3842" width="15.125" style="522" customWidth="1"/>
    <col min="3843" max="3843" width="20.375" style="522" customWidth="1"/>
    <col min="3844" max="3845" width="10" style="522" customWidth="1"/>
    <col min="3846" max="3848" width="11" style="522"/>
    <col min="3849" max="3849" width="13.75" style="522" customWidth="1"/>
    <col min="3850" max="4096" width="11" style="522"/>
    <col min="4097" max="4097" width="2.375" style="522" customWidth="1"/>
    <col min="4098" max="4098" width="15.125" style="522" customWidth="1"/>
    <col min="4099" max="4099" width="20.375" style="522" customWidth="1"/>
    <col min="4100" max="4101" width="10" style="522" customWidth="1"/>
    <col min="4102" max="4104" width="11" style="522"/>
    <col min="4105" max="4105" width="13.75" style="522" customWidth="1"/>
    <col min="4106" max="4352" width="11" style="522"/>
    <col min="4353" max="4353" width="2.375" style="522" customWidth="1"/>
    <col min="4354" max="4354" width="15.125" style="522" customWidth="1"/>
    <col min="4355" max="4355" width="20.375" style="522" customWidth="1"/>
    <col min="4356" max="4357" width="10" style="522" customWidth="1"/>
    <col min="4358" max="4360" width="11" style="522"/>
    <col min="4361" max="4361" width="13.75" style="522" customWidth="1"/>
    <col min="4362" max="4608" width="11" style="522"/>
    <col min="4609" max="4609" width="2.375" style="522" customWidth="1"/>
    <col min="4610" max="4610" width="15.125" style="522" customWidth="1"/>
    <col min="4611" max="4611" width="20.375" style="522" customWidth="1"/>
    <col min="4612" max="4613" width="10" style="522" customWidth="1"/>
    <col min="4614" max="4616" width="11" style="522"/>
    <col min="4617" max="4617" width="13.75" style="522" customWidth="1"/>
    <col min="4618" max="4864" width="11" style="522"/>
    <col min="4865" max="4865" width="2.375" style="522" customWidth="1"/>
    <col min="4866" max="4866" width="15.125" style="522" customWidth="1"/>
    <col min="4867" max="4867" width="20.375" style="522" customWidth="1"/>
    <col min="4868" max="4869" width="10" style="522" customWidth="1"/>
    <col min="4870" max="4872" width="11" style="522"/>
    <col min="4873" max="4873" width="13.75" style="522" customWidth="1"/>
    <col min="4874" max="5120" width="11" style="522"/>
    <col min="5121" max="5121" width="2.375" style="522" customWidth="1"/>
    <col min="5122" max="5122" width="15.125" style="522" customWidth="1"/>
    <col min="5123" max="5123" width="20.375" style="522" customWidth="1"/>
    <col min="5124" max="5125" width="10" style="522" customWidth="1"/>
    <col min="5126" max="5128" width="11" style="522"/>
    <col min="5129" max="5129" width="13.75" style="522" customWidth="1"/>
    <col min="5130" max="5376" width="11" style="522"/>
    <col min="5377" max="5377" width="2.375" style="522" customWidth="1"/>
    <col min="5378" max="5378" width="15.125" style="522" customWidth="1"/>
    <col min="5379" max="5379" width="20.375" style="522" customWidth="1"/>
    <col min="5380" max="5381" width="10" style="522" customWidth="1"/>
    <col min="5382" max="5384" width="11" style="522"/>
    <col min="5385" max="5385" width="13.75" style="522" customWidth="1"/>
    <col min="5386" max="5632" width="11" style="522"/>
    <col min="5633" max="5633" width="2.375" style="522" customWidth="1"/>
    <col min="5634" max="5634" width="15.125" style="522" customWidth="1"/>
    <col min="5635" max="5635" width="20.375" style="522" customWidth="1"/>
    <col min="5636" max="5637" width="10" style="522" customWidth="1"/>
    <col min="5638" max="5640" width="11" style="522"/>
    <col min="5641" max="5641" width="13.75" style="522" customWidth="1"/>
    <col min="5642" max="5888" width="11" style="522"/>
    <col min="5889" max="5889" width="2.375" style="522" customWidth="1"/>
    <col min="5890" max="5890" width="15.125" style="522" customWidth="1"/>
    <col min="5891" max="5891" width="20.375" style="522" customWidth="1"/>
    <col min="5892" max="5893" width="10" style="522" customWidth="1"/>
    <col min="5894" max="5896" width="11" style="522"/>
    <col min="5897" max="5897" width="13.75" style="522" customWidth="1"/>
    <col min="5898" max="6144" width="11" style="522"/>
    <col min="6145" max="6145" width="2.375" style="522" customWidth="1"/>
    <col min="6146" max="6146" width="15.125" style="522" customWidth="1"/>
    <col min="6147" max="6147" width="20.375" style="522" customWidth="1"/>
    <col min="6148" max="6149" width="10" style="522" customWidth="1"/>
    <col min="6150" max="6152" width="11" style="522"/>
    <col min="6153" max="6153" width="13.75" style="522" customWidth="1"/>
    <col min="6154" max="6400" width="11" style="522"/>
    <col min="6401" max="6401" width="2.375" style="522" customWidth="1"/>
    <col min="6402" max="6402" width="15.125" style="522" customWidth="1"/>
    <col min="6403" max="6403" width="20.375" style="522" customWidth="1"/>
    <col min="6404" max="6405" width="10" style="522" customWidth="1"/>
    <col min="6406" max="6408" width="11" style="522"/>
    <col min="6409" max="6409" width="13.75" style="522" customWidth="1"/>
    <col min="6410" max="6656" width="11" style="522"/>
    <col min="6657" max="6657" width="2.375" style="522" customWidth="1"/>
    <col min="6658" max="6658" width="15.125" style="522" customWidth="1"/>
    <col min="6659" max="6659" width="20.375" style="522" customWidth="1"/>
    <col min="6660" max="6661" width="10" style="522" customWidth="1"/>
    <col min="6662" max="6664" width="11" style="522"/>
    <col min="6665" max="6665" width="13.75" style="522" customWidth="1"/>
    <col min="6666" max="6912" width="11" style="522"/>
    <col min="6913" max="6913" width="2.375" style="522" customWidth="1"/>
    <col min="6914" max="6914" width="15.125" style="522" customWidth="1"/>
    <col min="6915" max="6915" width="20.375" style="522" customWidth="1"/>
    <col min="6916" max="6917" width="10" style="522" customWidth="1"/>
    <col min="6918" max="6920" width="11" style="522"/>
    <col min="6921" max="6921" width="13.75" style="522" customWidth="1"/>
    <col min="6922" max="7168" width="11" style="522"/>
    <col min="7169" max="7169" width="2.375" style="522" customWidth="1"/>
    <col min="7170" max="7170" width="15.125" style="522" customWidth="1"/>
    <col min="7171" max="7171" width="20.375" style="522" customWidth="1"/>
    <col min="7172" max="7173" width="10" style="522" customWidth="1"/>
    <col min="7174" max="7176" width="11" style="522"/>
    <col min="7177" max="7177" width="13.75" style="522" customWidth="1"/>
    <col min="7178" max="7424" width="11" style="522"/>
    <col min="7425" max="7425" width="2.375" style="522" customWidth="1"/>
    <col min="7426" max="7426" width="15.125" style="522" customWidth="1"/>
    <col min="7427" max="7427" width="20.375" style="522" customWidth="1"/>
    <col min="7428" max="7429" width="10" style="522" customWidth="1"/>
    <col min="7430" max="7432" width="11" style="522"/>
    <col min="7433" max="7433" width="13.75" style="522" customWidth="1"/>
    <col min="7434" max="7680" width="11" style="522"/>
    <col min="7681" max="7681" width="2.375" style="522" customWidth="1"/>
    <col min="7682" max="7682" width="15.125" style="522" customWidth="1"/>
    <col min="7683" max="7683" width="20.375" style="522" customWidth="1"/>
    <col min="7684" max="7685" width="10" style="522" customWidth="1"/>
    <col min="7686" max="7688" width="11" style="522"/>
    <col min="7689" max="7689" width="13.75" style="522" customWidth="1"/>
    <col min="7690" max="7936" width="11" style="522"/>
    <col min="7937" max="7937" width="2.375" style="522" customWidth="1"/>
    <col min="7938" max="7938" width="15.125" style="522" customWidth="1"/>
    <col min="7939" max="7939" width="20.375" style="522" customWidth="1"/>
    <col min="7940" max="7941" width="10" style="522" customWidth="1"/>
    <col min="7942" max="7944" width="11" style="522"/>
    <col min="7945" max="7945" width="13.75" style="522" customWidth="1"/>
    <col min="7946" max="8192" width="11" style="522"/>
    <col min="8193" max="8193" width="2.375" style="522" customWidth="1"/>
    <col min="8194" max="8194" width="15.125" style="522" customWidth="1"/>
    <col min="8195" max="8195" width="20.375" style="522" customWidth="1"/>
    <col min="8196" max="8197" width="10" style="522" customWidth="1"/>
    <col min="8198" max="8200" width="11" style="522"/>
    <col min="8201" max="8201" width="13.75" style="522" customWidth="1"/>
    <col min="8202" max="8448" width="11" style="522"/>
    <col min="8449" max="8449" width="2.375" style="522" customWidth="1"/>
    <col min="8450" max="8450" width="15.125" style="522" customWidth="1"/>
    <col min="8451" max="8451" width="20.375" style="522" customWidth="1"/>
    <col min="8452" max="8453" width="10" style="522" customWidth="1"/>
    <col min="8454" max="8456" width="11" style="522"/>
    <col min="8457" max="8457" width="13.75" style="522" customWidth="1"/>
    <col min="8458" max="8704" width="11" style="522"/>
    <col min="8705" max="8705" width="2.375" style="522" customWidth="1"/>
    <col min="8706" max="8706" width="15.125" style="522" customWidth="1"/>
    <col min="8707" max="8707" width="20.375" style="522" customWidth="1"/>
    <col min="8708" max="8709" width="10" style="522" customWidth="1"/>
    <col min="8710" max="8712" width="11" style="522"/>
    <col min="8713" max="8713" width="13.75" style="522" customWidth="1"/>
    <col min="8714" max="8960" width="11" style="522"/>
    <col min="8961" max="8961" width="2.375" style="522" customWidth="1"/>
    <col min="8962" max="8962" width="15.125" style="522" customWidth="1"/>
    <col min="8963" max="8963" width="20.375" style="522" customWidth="1"/>
    <col min="8964" max="8965" width="10" style="522" customWidth="1"/>
    <col min="8966" max="8968" width="11" style="522"/>
    <col min="8969" max="8969" width="13.75" style="522" customWidth="1"/>
    <col min="8970" max="9216" width="11" style="522"/>
    <col min="9217" max="9217" width="2.375" style="522" customWidth="1"/>
    <col min="9218" max="9218" width="15.125" style="522" customWidth="1"/>
    <col min="9219" max="9219" width="20.375" style="522" customWidth="1"/>
    <col min="9220" max="9221" width="10" style="522" customWidth="1"/>
    <col min="9222" max="9224" width="11" style="522"/>
    <col min="9225" max="9225" width="13.75" style="522" customWidth="1"/>
    <col min="9226" max="9472" width="11" style="522"/>
    <col min="9473" max="9473" width="2.375" style="522" customWidth="1"/>
    <col min="9474" max="9474" width="15.125" style="522" customWidth="1"/>
    <col min="9475" max="9475" width="20.375" style="522" customWidth="1"/>
    <col min="9476" max="9477" width="10" style="522" customWidth="1"/>
    <col min="9478" max="9480" width="11" style="522"/>
    <col min="9481" max="9481" width="13.75" style="522" customWidth="1"/>
    <col min="9482" max="9728" width="11" style="522"/>
    <col min="9729" max="9729" width="2.375" style="522" customWidth="1"/>
    <col min="9730" max="9730" width="15.125" style="522" customWidth="1"/>
    <col min="9731" max="9731" width="20.375" style="522" customWidth="1"/>
    <col min="9732" max="9733" width="10" style="522" customWidth="1"/>
    <col min="9734" max="9736" width="11" style="522"/>
    <col min="9737" max="9737" width="13.75" style="522" customWidth="1"/>
    <col min="9738" max="9984" width="11" style="522"/>
    <col min="9985" max="9985" width="2.375" style="522" customWidth="1"/>
    <col min="9986" max="9986" width="15.125" style="522" customWidth="1"/>
    <col min="9987" max="9987" width="20.375" style="522" customWidth="1"/>
    <col min="9988" max="9989" width="10" style="522" customWidth="1"/>
    <col min="9990" max="9992" width="11" style="522"/>
    <col min="9993" max="9993" width="13.75" style="522" customWidth="1"/>
    <col min="9994" max="10240" width="11" style="522"/>
    <col min="10241" max="10241" width="2.375" style="522" customWidth="1"/>
    <col min="10242" max="10242" width="15.125" style="522" customWidth="1"/>
    <col min="10243" max="10243" width="20.375" style="522" customWidth="1"/>
    <col min="10244" max="10245" width="10" style="522" customWidth="1"/>
    <col min="10246" max="10248" width="11" style="522"/>
    <col min="10249" max="10249" width="13.75" style="522" customWidth="1"/>
    <col min="10250" max="10496" width="11" style="522"/>
    <col min="10497" max="10497" width="2.375" style="522" customWidth="1"/>
    <col min="10498" max="10498" width="15.125" style="522" customWidth="1"/>
    <col min="10499" max="10499" width="20.375" style="522" customWidth="1"/>
    <col min="10500" max="10501" width="10" style="522" customWidth="1"/>
    <col min="10502" max="10504" width="11" style="522"/>
    <col min="10505" max="10505" width="13.75" style="522" customWidth="1"/>
    <col min="10506" max="10752" width="11" style="522"/>
    <col min="10753" max="10753" width="2.375" style="522" customWidth="1"/>
    <col min="10754" max="10754" width="15.125" style="522" customWidth="1"/>
    <col min="10755" max="10755" width="20.375" style="522" customWidth="1"/>
    <col min="10756" max="10757" width="10" style="522" customWidth="1"/>
    <col min="10758" max="10760" width="11" style="522"/>
    <col min="10761" max="10761" width="13.75" style="522" customWidth="1"/>
    <col min="10762" max="11008" width="11" style="522"/>
    <col min="11009" max="11009" width="2.375" style="522" customWidth="1"/>
    <col min="11010" max="11010" width="15.125" style="522" customWidth="1"/>
    <col min="11011" max="11011" width="20.375" style="522" customWidth="1"/>
    <col min="11012" max="11013" width="10" style="522" customWidth="1"/>
    <col min="11014" max="11016" width="11" style="522"/>
    <col min="11017" max="11017" width="13.75" style="522" customWidth="1"/>
    <col min="11018" max="11264" width="11" style="522"/>
    <col min="11265" max="11265" width="2.375" style="522" customWidth="1"/>
    <col min="11266" max="11266" width="15.125" style="522" customWidth="1"/>
    <col min="11267" max="11267" width="20.375" style="522" customWidth="1"/>
    <col min="11268" max="11269" width="10" style="522" customWidth="1"/>
    <col min="11270" max="11272" width="11" style="522"/>
    <col min="11273" max="11273" width="13.75" style="522" customWidth="1"/>
    <col min="11274" max="11520" width="11" style="522"/>
    <col min="11521" max="11521" width="2.375" style="522" customWidth="1"/>
    <col min="11522" max="11522" width="15.125" style="522" customWidth="1"/>
    <col min="11523" max="11523" width="20.375" style="522" customWidth="1"/>
    <col min="11524" max="11525" width="10" style="522" customWidth="1"/>
    <col min="11526" max="11528" width="11" style="522"/>
    <col min="11529" max="11529" width="13.75" style="522" customWidth="1"/>
    <col min="11530" max="11776" width="11" style="522"/>
    <col min="11777" max="11777" width="2.375" style="522" customWidth="1"/>
    <col min="11778" max="11778" width="15.125" style="522" customWidth="1"/>
    <col min="11779" max="11779" width="20.375" style="522" customWidth="1"/>
    <col min="11780" max="11781" width="10" style="522" customWidth="1"/>
    <col min="11782" max="11784" width="11" style="522"/>
    <col min="11785" max="11785" width="13.75" style="522" customWidth="1"/>
    <col min="11786" max="12032" width="11" style="522"/>
    <col min="12033" max="12033" width="2.375" style="522" customWidth="1"/>
    <col min="12034" max="12034" width="15.125" style="522" customWidth="1"/>
    <col min="12035" max="12035" width="20.375" style="522" customWidth="1"/>
    <col min="12036" max="12037" width="10" style="522" customWidth="1"/>
    <col min="12038" max="12040" width="11" style="522"/>
    <col min="12041" max="12041" width="13.75" style="522" customWidth="1"/>
    <col min="12042" max="12288" width="11" style="522"/>
    <col min="12289" max="12289" width="2.375" style="522" customWidth="1"/>
    <col min="12290" max="12290" width="15.125" style="522" customWidth="1"/>
    <col min="12291" max="12291" width="20.375" style="522" customWidth="1"/>
    <col min="12292" max="12293" width="10" style="522" customWidth="1"/>
    <col min="12294" max="12296" width="11" style="522"/>
    <col min="12297" max="12297" width="13.75" style="522" customWidth="1"/>
    <col min="12298" max="12544" width="11" style="522"/>
    <col min="12545" max="12545" width="2.375" style="522" customWidth="1"/>
    <col min="12546" max="12546" width="15.125" style="522" customWidth="1"/>
    <col min="12547" max="12547" width="20.375" style="522" customWidth="1"/>
    <col min="12548" max="12549" width="10" style="522" customWidth="1"/>
    <col min="12550" max="12552" width="11" style="522"/>
    <col min="12553" max="12553" width="13.75" style="522" customWidth="1"/>
    <col min="12554" max="12800" width="11" style="522"/>
    <col min="12801" max="12801" width="2.375" style="522" customWidth="1"/>
    <col min="12802" max="12802" width="15.125" style="522" customWidth="1"/>
    <col min="12803" max="12803" width="20.375" style="522" customWidth="1"/>
    <col min="12804" max="12805" width="10" style="522" customWidth="1"/>
    <col min="12806" max="12808" width="11" style="522"/>
    <col min="12809" max="12809" width="13.75" style="522" customWidth="1"/>
    <col min="12810" max="13056" width="11" style="522"/>
    <col min="13057" max="13057" width="2.375" style="522" customWidth="1"/>
    <col min="13058" max="13058" width="15.125" style="522" customWidth="1"/>
    <col min="13059" max="13059" width="20.375" style="522" customWidth="1"/>
    <col min="13060" max="13061" width="10" style="522" customWidth="1"/>
    <col min="13062" max="13064" width="11" style="522"/>
    <col min="13065" max="13065" width="13.75" style="522" customWidth="1"/>
    <col min="13066" max="13312" width="11" style="522"/>
    <col min="13313" max="13313" width="2.375" style="522" customWidth="1"/>
    <col min="13314" max="13314" width="15.125" style="522" customWidth="1"/>
    <col min="13315" max="13315" width="20.375" style="522" customWidth="1"/>
    <col min="13316" max="13317" width="10" style="522" customWidth="1"/>
    <col min="13318" max="13320" width="11" style="522"/>
    <col min="13321" max="13321" width="13.75" style="522" customWidth="1"/>
    <col min="13322" max="13568" width="11" style="522"/>
    <col min="13569" max="13569" width="2.375" style="522" customWidth="1"/>
    <col min="13570" max="13570" width="15.125" style="522" customWidth="1"/>
    <col min="13571" max="13571" width="20.375" style="522" customWidth="1"/>
    <col min="13572" max="13573" width="10" style="522" customWidth="1"/>
    <col min="13574" max="13576" width="11" style="522"/>
    <col min="13577" max="13577" width="13.75" style="522" customWidth="1"/>
    <col min="13578" max="13824" width="11" style="522"/>
    <col min="13825" max="13825" width="2.375" style="522" customWidth="1"/>
    <col min="13826" max="13826" width="15.125" style="522" customWidth="1"/>
    <col min="13827" max="13827" width="20.375" style="522" customWidth="1"/>
    <col min="13828" max="13829" width="10" style="522" customWidth="1"/>
    <col min="13830" max="13832" width="11" style="522"/>
    <col min="13833" max="13833" width="13.75" style="522" customWidth="1"/>
    <col min="13834" max="14080" width="11" style="522"/>
    <col min="14081" max="14081" width="2.375" style="522" customWidth="1"/>
    <col min="14082" max="14082" width="15.125" style="522" customWidth="1"/>
    <col min="14083" max="14083" width="20.375" style="522" customWidth="1"/>
    <col min="14084" max="14085" width="10" style="522" customWidth="1"/>
    <col min="14086" max="14088" width="11" style="522"/>
    <col min="14089" max="14089" width="13.75" style="522" customWidth="1"/>
    <col min="14090" max="14336" width="11" style="522"/>
    <col min="14337" max="14337" width="2.375" style="522" customWidth="1"/>
    <col min="14338" max="14338" width="15.125" style="522" customWidth="1"/>
    <col min="14339" max="14339" width="20.375" style="522" customWidth="1"/>
    <col min="14340" max="14341" width="10" style="522" customWidth="1"/>
    <col min="14342" max="14344" width="11" style="522"/>
    <col min="14345" max="14345" width="13.75" style="522" customWidth="1"/>
    <col min="14346" max="14592" width="11" style="522"/>
    <col min="14593" max="14593" width="2.375" style="522" customWidth="1"/>
    <col min="14594" max="14594" width="15.125" style="522" customWidth="1"/>
    <col min="14595" max="14595" width="20.375" style="522" customWidth="1"/>
    <col min="14596" max="14597" width="10" style="522" customWidth="1"/>
    <col min="14598" max="14600" width="11" style="522"/>
    <col min="14601" max="14601" width="13.75" style="522" customWidth="1"/>
    <col min="14602" max="14848" width="11" style="522"/>
    <col min="14849" max="14849" width="2.375" style="522" customWidth="1"/>
    <col min="14850" max="14850" width="15.125" style="522" customWidth="1"/>
    <col min="14851" max="14851" width="20.375" style="522" customWidth="1"/>
    <col min="14852" max="14853" width="10" style="522" customWidth="1"/>
    <col min="14854" max="14856" width="11" style="522"/>
    <col min="14857" max="14857" width="13.75" style="522" customWidth="1"/>
    <col min="14858" max="15104" width="11" style="522"/>
    <col min="15105" max="15105" width="2.375" style="522" customWidth="1"/>
    <col min="15106" max="15106" width="15.125" style="522" customWidth="1"/>
    <col min="15107" max="15107" width="20.375" style="522" customWidth="1"/>
    <col min="15108" max="15109" width="10" style="522" customWidth="1"/>
    <col min="15110" max="15112" width="11" style="522"/>
    <col min="15113" max="15113" width="13.75" style="522" customWidth="1"/>
    <col min="15114" max="15360" width="11" style="522"/>
    <col min="15361" max="15361" width="2.375" style="522" customWidth="1"/>
    <col min="15362" max="15362" width="15.125" style="522" customWidth="1"/>
    <col min="15363" max="15363" width="20.375" style="522" customWidth="1"/>
    <col min="15364" max="15365" width="10" style="522" customWidth="1"/>
    <col min="15366" max="15368" width="11" style="522"/>
    <col min="15369" max="15369" width="13.75" style="522" customWidth="1"/>
    <col min="15370" max="15616" width="11" style="522"/>
    <col min="15617" max="15617" width="2.375" style="522" customWidth="1"/>
    <col min="15618" max="15618" width="15.125" style="522" customWidth="1"/>
    <col min="15619" max="15619" width="20.375" style="522" customWidth="1"/>
    <col min="15620" max="15621" width="10" style="522" customWidth="1"/>
    <col min="15622" max="15624" width="11" style="522"/>
    <col min="15625" max="15625" width="13.75" style="522" customWidth="1"/>
    <col min="15626" max="15872" width="11" style="522"/>
    <col min="15873" max="15873" width="2.375" style="522" customWidth="1"/>
    <col min="15874" max="15874" width="15.125" style="522" customWidth="1"/>
    <col min="15875" max="15875" width="20.375" style="522" customWidth="1"/>
    <col min="15876" max="15877" width="10" style="522" customWidth="1"/>
    <col min="15878" max="15880" width="11" style="522"/>
    <col min="15881" max="15881" width="13.75" style="522" customWidth="1"/>
    <col min="15882" max="16128" width="11" style="522"/>
    <col min="16129" max="16129" width="2.375" style="522" customWidth="1"/>
    <col min="16130" max="16130" width="15.125" style="522" customWidth="1"/>
    <col min="16131" max="16131" width="20.375" style="522" customWidth="1"/>
    <col min="16132" max="16133" width="10" style="522" customWidth="1"/>
    <col min="16134" max="16136" width="11" style="522"/>
    <col min="16137" max="16137" width="13.75" style="522" customWidth="1"/>
    <col min="16138" max="16384" width="11" style="522"/>
  </cols>
  <sheetData>
    <row r="1" spans="1:11" s="496" customFormat="1" ht="33.6" customHeight="1" x14ac:dyDescent="0.2">
      <c r="A1" s="495"/>
      <c r="B1" s="495"/>
      <c r="C1" s="495"/>
      <c r="D1" s="495"/>
      <c r="E1" s="15"/>
      <c r="F1" s="15"/>
      <c r="G1" s="15"/>
      <c r="I1" s="497"/>
    </row>
    <row r="2" spans="1:11" s="71" customFormat="1" ht="13.15" customHeight="1" x14ac:dyDescent="0.2">
      <c r="A2" s="498"/>
      <c r="C2" s="499"/>
      <c r="D2" s="499"/>
      <c r="G2" s="500" t="s">
        <v>479</v>
      </c>
      <c r="H2" s="501"/>
      <c r="I2" s="501"/>
      <c r="K2" s="497"/>
    </row>
    <row r="3" spans="1:11" s="496" customFormat="1" ht="19.5" customHeight="1" x14ac:dyDescent="0.25">
      <c r="A3" s="502" t="s">
        <v>480</v>
      </c>
      <c r="D3" s="503"/>
    </row>
    <row r="4" spans="1:11" s="71" customFormat="1" ht="19.5" customHeight="1" x14ac:dyDescent="0.2">
      <c r="A4" s="498"/>
      <c r="C4" s="499"/>
      <c r="D4" s="499"/>
      <c r="E4" s="499"/>
      <c r="G4" s="504"/>
      <c r="H4" s="501"/>
      <c r="I4" s="501"/>
    </row>
    <row r="5" spans="1:11" s="71" customFormat="1" ht="13.15" customHeight="1" x14ac:dyDescent="0.2">
      <c r="A5" s="498"/>
      <c r="C5" s="499"/>
      <c r="D5" s="499"/>
      <c r="E5" s="499"/>
      <c r="G5" s="504"/>
      <c r="H5" s="501"/>
      <c r="I5" s="501"/>
    </row>
    <row r="6" spans="1:11" s="71" customFormat="1" ht="13.15" customHeight="1" x14ac:dyDescent="0.2">
      <c r="A6" s="686" t="s">
        <v>481</v>
      </c>
      <c r="B6" s="675"/>
      <c r="C6" s="675"/>
      <c r="D6" s="675"/>
      <c r="E6" s="675"/>
      <c r="F6" s="687"/>
      <c r="G6" s="687"/>
      <c r="H6" s="501"/>
      <c r="I6" s="501"/>
    </row>
    <row r="7" spans="1:11" s="71" customFormat="1" ht="13.15" customHeight="1" x14ac:dyDescent="0.2">
      <c r="A7" s="498"/>
      <c r="C7" s="499"/>
      <c r="D7" s="499"/>
      <c r="E7" s="499"/>
      <c r="G7" s="504"/>
      <c r="H7" s="501"/>
      <c r="I7" s="501"/>
    </row>
    <row r="8" spans="1:11" s="504" customFormat="1" ht="13.15" customHeight="1" x14ac:dyDescent="0.2">
      <c r="B8" s="505" t="s">
        <v>482</v>
      </c>
      <c r="C8" s="506"/>
      <c r="D8" s="506"/>
      <c r="E8" s="507"/>
      <c r="F8" s="508"/>
      <c r="G8" s="508"/>
      <c r="H8" s="501"/>
      <c r="I8" s="501"/>
    </row>
    <row r="9" spans="1:11" s="504" customFormat="1" ht="13.15" customHeight="1" x14ac:dyDescent="0.2">
      <c r="A9" s="509"/>
      <c r="B9" s="684" t="s">
        <v>483</v>
      </c>
      <c r="C9" s="684"/>
      <c r="D9" s="685"/>
      <c r="E9" s="460"/>
      <c r="F9" s="460"/>
      <c r="H9" s="501"/>
      <c r="I9" s="501"/>
    </row>
    <row r="10" spans="1:11" s="504" customFormat="1" ht="13.15" customHeight="1" x14ac:dyDescent="0.2">
      <c r="A10" s="509"/>
      <c r="B10" s="684" t="s">
        <v>484</v>
      </c>
      <c r="C10" s="684"/>
      <c r="D10" s="685"/>
      <c r="E10" s="510"/>
      <c r="G10" s="511"/>
      <c r="H10" s="512"/>
      <c r="I10" s="512"/>
    </row>
    <row r="11" spans="1:11" s="504" customFormat="1" ht="13.15" customHeight="1" x14ac:dyDescent="0.2">
      <c r="A11" s="509"/>
      <c r="B11" s="684" t="s">
        <v>485</v>
      </c>
      <c r="C11" s="684"/>
      <c r="D11" s="685"/>
      <c r="E11" s="510"/>
      <c r="G11" s="511"/>
      <c r="H11" s="513"/>
      <c r="I11" s="513"/>
    </row>
    <row r="12" spans="1:11" s="504" customFormat="1" ht="13.15" customHeight="1" x14ac:dyDescent="0.2">
      <c r="A12" s="509"/>
      <c r="B12" s="684" t="s">
        <v>486</v>
      </c>
      <c r="C12" s="684"/>
      <c r="D12" s="685"/>
      <c r="E12" s="510"/>
      <c r="G12" s="511"/>
      <c r="H12" s="513"/>
      <c r="I12" s="513"/>
    </row>
    <row r="13" spans="1:11" s="504" customFormat="1" ht="13.15" customHeight="1" x14ac:dyDescent="0.2">
      <c r="A13" s="509"/>
      <c r="B13" s="684" t="s">
        <v>487</v>
      </c>
      <c r="C13" s="684"/>
      <c r="D13" s="685"/>
      <c r="E13" s="510"/>
      <c r="G13" s="511"/>
    </row>
    <row r="14" spans="1:11" s="504" customFormat="1" ht="13.15" customHeight="1" x14ac:dyDescent="0.2">
      <c r="A14" s="509"/>
      <c r="B14" s="684" t="s">
        <v>488</v>
      </c>
      <c r="C14" s="684"/>
      <c r="D14" s="685"/>
      <c r="E14" s="510"/>
      <c r="G14" s="511"/>
    </row>
    <row r="15" spans="1:11" s="504" customFormat="1" ht="13.15" customHeight="1" x14ac:dyDescent="0.2">
      <c r="A15" s="509"/>
      <c r="B15" s="684" t="s">
        <v>489</v>
      </c>
      <c r="C15" s="684"/>
      <c r="D15" s="685"/>
      <c r="E15" s="510"/>
      <c r="G15" s="511"/>
    </row>
    <row r="16" spans="1:11" s="504" customFormat="1" ht="13.15" customHeight="1" x14ac:dyDescent="0.2">
      <c r="A16" s="509"/>
      <c r="B16" s="684" t="s">
        <v>490</v>
      </c>
      <c r="C16" s="684"/>
      <c r="D16" s="685"/>
      <c r="E16" s="510"/>
      <c r="G16" s="511"/>
    </row>
    <row r="17" spans="1:8" s="504" customFormat="1" ht="13.15" customHeight="1" x14ac:dyDescent="0.2">
      <c r="A17" s="509"/>
      <c r="B17" s="688"/>
      <c r="C17" s="688"/>
      <c r="D17" s="514"/>
      <c r="E17" s="510"/>
      <c r="G17" s="511"/>
    </row>
    <row r="18" spans="1:8" s="504" customFormat="1" ht="13.15" customHeight="1" x14ac:dyDescent="0.2">
      <c r="B18" s="505" t="s">
        <v>491</v>
      </c>
      <c r="C18" s="515"/>
      <c r="D18" s="514"/>
      <c r="E18" s="510"/>
      <c r="G18" s="511"/>
    </row>
    <row r="19" spans="1:8" s="504" customFormat="1" ht="13.15" customHeight="1" x14ac:dyDescent="0.2">
      <c r="A19" s="509"/>
      <c r="B19" s="684" t="s">
        <v>492</v>
      </c>
      <c r="C19" s="684"/>
      <c r="D19" s="685"/>
      <c r="E19" s="510"/>
      <c r="G19" s="511"/>
    </row>
    <row r="20" spans="1:8" s="504" customFormat="1" ht="13.15" customHeight="1" x14ac:dyDescent="0.2">
      <c r="A20" s="509"/>
      <c r="B20" s="684" t="s">
        <v>493</v>
      </c>
      <c r="C20" s="684"/>
      <c r="D20" s="685"/>
      <c r="E20" s="510"/>
      <c r="G20" s="511"/>
    </row>
    <row r="21" spans="1:8" s="504" customFormat="1" ht="13.15" customHeight="1" x14ac:dyDescent="0.2">
      <c r="A21" s="509"/>
      <c r="B21" s="684" t="s">
        <v>494</v>
      </c>
      <c r="C21" s="684"/>
      <c r="D21" s="685"/>
      <c r="E21" s="510"/>
      <c r="G21" s="511"/>
    </row>
    <row r="22" spans="1:8" s="504" customFormat="1" ht="13.15" customHeight="1" x14ac:dyDescent="0.2">
      <c r="A22" s="509"/>
      <c r="B22" s="684" t="s">
        <v>495</v>
      </c>
      <c r="C22" s="684"/>
      <c r="D22" s="685"/>
      <c r="E22" s="510"/>
      <c r="G22" s="511"/>
    </row>
    <row r="23" spans="1:8" s="504" customFormat="1" ht="13.15" customHeight="1" x14ac:dyDescent="0.2">
      <c r="A23" s="509"/>
      <c r="B23" s="684" t="s">
        <v>496</v>
      </c>
      <c r="C23" s="684"/>
      <c r="D23" s="685"/>
      <c r="E23" s="510"/>
      <c r="G23" s="511"/>
    </row>
    <row r="24" spans="1:8" s="504" customFormat="1" ht="13.15" customHeight="1" x14ac:dyDescent="0.2">
      <c r="A24" s="509"/>
      <c r="B24" s="684" t="s">
        <v>497</v>
      </c>
      <c r="C24" s="684"/>
      <c r="D24" s="685"/>
      <c r="E24" s="510"/>
      <c r="G24" s="511"/>
    </row>
    <row r="25" spans="1:8" s="504" customFormat="1" ht="13.15" customHeight="1" x14ac:dyDescent="0.2">
      <c r="A25" s="509"/>
      <c r="B25" s="684" t="s">
        <v>498</v>
      </c>
      <c r="C25" s="684"/>
      <c r="D25" s="685"/>
      <c r="E25" s="510"/>
      <c r="G25" s="511"/>
    </row>
    <row r="26" spans="1:8" s="504" customFormat="1" ht="13.15" customHeight="1" x14ac:dyDescent="0.2">
      <c r="A26" s="509"/>
      <c r="B26" s="684" t="s">
        <v>499</v>
      </c>
      <c r="C26" s="684"/>
      <c r="D26" s="685"/>
      <c r="E26" s="510"/>
      <c r="G26" s="71"/>
    </row>
    <row r="27" spans="1:8" s="504" customFormat="1" ht="13.15" customHeight="1" x14ac:dyDescent="0.2">
      <c r="A27" s="509"/>
      <c r="B27" s="684" t="s">
        <v>500</v>
      </c>
      <c r="C27" s="684"/>
      <c r="D27" s="685"/>
      <c r="E27" s="510"/>
      <c r="G27" s="71"/>
    </row>
    <row r="28" spans="1:8" s="71" customFormat="1" ht="13.15" customHeight="1" x14ac:dyDescent="0.2">
      <c r="A28" s="509"/>
      <c r="B28" s="684" t="s">
        <v>501</v>
      </c>
      <c r="C28" s="684"/>
      <c r="D28" s="685"/>
      <c r="E28" s="510"/>
      <c r="F28" s="504"/>
    </row>
    <row r="29" spans="1:8" s="71" customFormat="1" ht="13.15" customHeight="1" x14ac:dyDescent="0.2">
      <c r="A29" s="509"/>
      <c r="B29" s="684" t="s">
        <v>502</v>
      </c>
      <c r="C29" s="684"/>
      <c r="D29" s="685"/>
      <c r="E29" s="510"/>
    </row>
    <row r="30" spans="1:8" s="71" customFormat="1" ht="13.15" customHeight="1" x14ac:dyDescent="0.2">
      <c r="A30" s="509"/>
      <c r="B30" s="684" t="s">
        <v>503</v>
      </c>
      <c r="C30" s="684"/>
      <c r="D30" s="685"/>
      <c r="E30" s="510"/>
    </row>
    <row r="31" spans="1:8" s="71" customFormat="1" ht="13.15" customHeight="1" x14ac:dyDescent="0.2">
      <c r="A31" s="509"/>
      <c r="B31" s="684" t="s">
        <v>504</v>
      </c>
      <c r="C31" s="684"/>
      <c r="D31" s="685"/>
      <c r="E31" s="510"/>
      <c r="H31" s="516"/>
    </row>
    <row r="32" spans="1:8" s="71" customFormat="1" ht="13.15" customHeight="1" x14ac:dyDescent="0.2">
      <c r="A32" s="509"/>
      <c r="B32" s="684" t="s">
        <v>505</v>
      </c>
      <c r="C32" s="684"/>
      <c r="D32" s="685"/>
      <c r="E32" s="510"/>
      <c r="H32" s="516"/>
    </row>
    <row r="33" spans="1:8" s="504" customFormat="1" ht="13.15" customHeight="1" x14ac:dyDescent="0.2">
      <c r="A33" s="509"/>
      <c r="B33" s="684" t="s">
        <v>506</v>
      </c>
      <c r="C33" s="684"/>
      <c r="D33" s="685"/>
      <c r="E33" s="510"/>
      <c r="F33" s="71"/>
      <c r="G33" s="71"/>
      <c r="H33" s="517"/>
    </row>
    <row r="34" spans="1:8" ht="13.15" customHeight="1" x14ac:dyDescent="0.2">
      <c r="A34" s="509"/>
      <c r="B34" s="518"/>
      <c r="C34" s="519"/>
      <c r="D34" s="520"/>
      <c r="E34" s="510"/>
      <c r="F34" s="71"/>
      <c r="G34" s="71"/>
      <c r="H34" s="521"/>
    </row>
    <row r="35" spans="1:8" ht="13.15" customHeight="1" x14ac:dyDescent="0.2">
      <c r="A35" s="690" t="s">
        <v>507</v>
      </c>
      <c r="B35" s="690"/>
      <c r="C35" s="690"/>
      <c r="D35" s="690"/>
      <c r="E35" s="690"/>
      <c r="F35" s="690"/>
      <c r="G35" s="690"/>
      <c r="H35" s="521"/>
    </row>
    <row r="36" spans="1:8" ht="13.15" customHeight="1" x14ac:dyDescent="0.2">
      <c r="A36" s="523"/>
      <c r="B36" s="524"/>
      <c r="C36" s="524"/>
      <c r="D36" s="525"/>
      <c r="E36" s="525"/>
      <c r="F36" s="525"/>
      <c r="G36" s="525"/>
      <c r="H36" s="521"/>
    </row>
    <row r="37" spans="1:8" ht="13.15" customHeight="1" x14ac:dyDescent="0.2">
      <c r="A37" s="689" t="s">
        <v>508</v>
      </c>
      <c r="B37" s="689"/>
      <c r="C37" s="689"/>
      <c r="D37" s="689"/>
      <c r="E37" s="689"/>
      <c r="F37" s="689"/>
      <c r="G37" s="689"/>
      <c r="H37" s="521"/>
    </row>
    <row r="38" spans="1:8" ht="13.15" customHeight="1" x14ac:dyDescent="0.2">
      <c r="A38" s="526"/>
      <c r="B38" s="527"/>
      <c r="C38" s="527"/>
      <c r="D38" s="514"/>
      <c r="E38" s="528"/>
      <c r="F38" s="516"/>
      <c r="G38" s="516"/>
      <c r="H38" s="521"/>
    </row>
    <row r="39" spans="1:8" ht="13.15" customHeight="1" x14ac:dyDescent="0.2">
      <c r="A39" s="691" t="s">
        <v>509</v>
      </c>
      <c r="B39" s="691"/>
      <c r="C39" s="691"/>
      <c r="D39" s="691"/>
      <c r="E39" s="691"/>
      <c r="F39" s="692"/>
      <c r="G39" s="692"/>
    </row>
    <row r="40" spans="1:8" ht="13.15" customHeight="1" x14ac:dyDescent="0.2">
      <c r="A40" s="692"/>
      <c r="B40" s="692"/>
      <c r="C40" s="692"/>
      <c r="D40" s="692"/>
      <c r="E40" s="692"/>
      <c r="F40" s="692"/>
      <c r="G40" s="692"/>
    </row>
    <row r="41" spans="1:8" ht="13.15" customHeight="1" x14ac:dyDescent="0.2">
      <c r="A41" s="529"/>
      <c r="B41" s="529"/>
      <c r="C41" s="529"/>
      <c r="D41" s="530"/>
      <c r="E41" s="530"/>
      <c r="F41" s="521"/>
      <c r="G41" s="521"/>
    </row>
    <row r="42" spans="1:8" ht="13.15" customHeight="1" x14ac:dyDescent="0.2">
      <c r="A42" s="693" t="s">
        <v>510</v>
      </c>
      <c r="B42" s="694"/>
      <c r="C42" s="694"/>
      <c r="D42" s="694"/>
      <c r="E42" s="694"/>
      <c r="F42" s="694"/>
      <c r="G42" s="694"/>
    </row>
    <row r="43" spans="1:8" ht="13.15" customHeight="1" x14ac:dyDescent="0.2">
      <c r="A43" s="689" t="s">
        <v>511</v>
      </c>
      <c r="B43" s="689"/>
      <c r="C43" s="531" t="s">
        <v>512</v>
      </c>
      <c r="D43" s="531"/>
      <c r="E43" s="531"/>
      <c r="F43" s="531"/>
      <c r="G43" s="531"/>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7" t="s">
        <v>7</v>
      </c>
      <c r="B4" s="557"/>
      <c r="C4" s="557"/>
      <c r="D4" s="557"/>
      <c r="E4" s="557"/>
      <c r="F4" s="557"/>
    </row>
    <row r="5" spans="1:6" ht="12.75" customHeight="1" x14ac:dyDescent="0.2">
      <c r="A5" s="21"/>
      <c r="B5" s="22"/>
      <c r="C5" s="21"/>
      <c r="D5" s="22"/>
      <c r="E5" s="21"/>
      <c r="F5" s="21"/>
    </row>
    <row r="6" spans="1:6" ht="12.75" customHeight="1" x14ac:dyDescent="0.2">
      <c r="A6" s="25" t="s">
        <v>8</v>
      </c>
      <c r="B6" s="26"/>
      <c r="C6" s="558" t="s">
        <v>9</v>
      </c>
      <c r="D6" s="558"/>
      <c r="E6" s="558"/>
      <c r="F6" s="558"/>
    </row>
    <row r="7" spans="1:6" ht="12.75" customHeight="1" x14ac:dyDescent="0.2">
      <c r="A7" s="25"/>
      <c r="B7" s="26"/>
      <c r="C7" s="27"/>
      <c r="D7" s="27"/>
      <c r="E7" s="27"/>
      <c r="F7" s="27"/>
    </row>
    <row r="8" spans="1:6" ht="12.75" customHeight="1" x14ac:dyDescent="0.2">
      <c r="A8" s="25" t="s">
        <v>10</v>
      </c>
      <c r="B8" s="26"/>
      <c r="C8" s="558" t="s">
        <v>11</v>
      </c>
      <c r="D8" s="558"/>
      <c r="E8" s="558"/>
      <c r="F8" s="558"/>
    </row>
    <row r="9" spans="1:6" ht="12.75" customHeight="1" x14ac:dyDescent="0.2">
      <c r="A9" s="25"/>
      <c r="B9" s="26"/>
      <c r="C9" s="27"/>
      <c r="D9" s="27"/>
      <c r="E9" s="27"/>
      <c r="F9" s="27"/>
    </row>
    <row r="10" spans="1:6" ht="12.75" customHeight="1" x14ac:dyDescent="0.2">
      <c r="A10" s="25" t="s">
        <v>12</v>
      </c>
      <c r="C10" s="559" t="s">
        <v>13</v>
      </c>
      <c r="D10" s="559"/>
      <c r="E10" s="559"/>
      <c r="F10" s="559"/>
    </row>
    <row r="11" spans="1:6" ht="12.75" customHeight="1" x14ac:dyDescent="0.2">
      <c r="A11" s="22"/>
      <c r="B11" s="21"/>
      <c r="C11" s="28"/>
      <c r="D11" s="27"/>
      <c r="E11" s="29"/>
      <c r="F11" s="27"/>
    </row>
    <row r="12" spans="1:6" ht="12.75" customHeight="1" x14ac:dyDescent="0.2">
      <c r="A12" s="25" t="s">
        <v>14</v>
      </c>
      <c r="B12" s="21"/>
      <c r="C12" s="560" t="s">
        <v>15</v>
      </c>
      <c r="D12" s="560"/>
      <c r="E12" s="560"/>
      <c r="F12" s="560"/>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61" t="s">
        <v>20</v>
      </c>
      <c r="B18" s="561"/>
      <c r="C18" s="31" t="s">
        <v>21</v>
      </c>
      <c r="D18" s="27"/>
      <c r="E18" s="27"/>
      <c r="F18" s="27"/>
    </row>
    <row r="19" spans="1:6" ht="12.75" customHeight="1" x14ac:dyDescent="0.2">
      <c r="A19" s="22"/>
      <c r="B19" s="21"/>
      <c r="C19" s="32"/>
      <c r="D19" s="27"/>
      <c r="E19" s="27"/>
      <c r="F19" s="27"/>
    </row>
    <row r="20" spans="1:6" ht="89.25" customHeight="1" x14ac:dyDescent="0.2">
      <c r="A20" s="25" t="s">
        <v>22</v>
      </c>
      <c r="B20" s="21"/>
      <c r="C20" s="558" t="s">
        <v>23</v>
      </c>
      <c r="D20" s="558"/>
      <c r="E20" s="558"/>
      <c r="F20" s="558"/>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62" t="s">
        <v>38</v>
      </c>
      <c r="D33" s="556"/>
      <c r="E33" s="556"/>
      <c r="F33" s="556"/>
    </row>
    <row r="34" spans="1:6" ht="12.75" customHeight="1" x14ac:dyDescent="0.2">
      <c r="A34" s="26"/>
      <c r="B34" s="26"/>
      <c r="C34" s="563" t="s">
        <v>39</v>
      </c>
      <c r="D34" s="564"/>
      <c r="E34" s="564"/>
      <c r="F34" s="564"/>
    </row>
    <row r="35" spans="1:6" ht="25.5" customHeight="1" x14ac:dyDescent="0.2">
      <c r="A35" s="26"/>
      <c r="B35" s="26"/>
      <c r="C35" s="565" t="s">
        <v>40</v>
      </c>
      <c r="D35" s="566"/>
      <c r="E35" s="566"/>
      <c r="F35" s="566"/>
    </row>
    <row r="36" spans="1:6" ht="12.75" x14ac:dyDescent="0.2">
      <c r="B36" s="26"/>
    </row>
    <row r="37" spans="1:6" ht="12.75" x14ac:dyDescent="0.2">
      <c r="A37" s="22" t="s">
        <v>41</v>
      </c>
      <c r="C37" s="45" t="s">
        <v>42</v>
      </c>
      <c r="D37" s="36"/>
      <c r="E37" s="36"/>
      <c r="F37" s="36"/>
    </row>
    <row r="38" spans="1:6" ht="28.5" customHeight="1" x14ac:dyDescent="0.2">
      <c r="C38" s="556" t="s">
        <v>43</v>
      </c>
      <c r="D38" s="556"/>
      <c r="E38" s="556"/>
      <c r="F38" s="556"/>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7" t="s">
        <v>89</v>
      </c>
      <c r="C41" s="567"/>
      <c r="D41" s="567"/>
      <c r="E41" s="567"/>
      <c r="F41" s="567"/>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222954</v>
      </c>
      <c r="E12" s="114">
        <v>224888</v>
      </c>
      <c r="F12" s="114">
        <v>222823</v>
      </c>
      <c r="G12" s="114">
        <v>220226</v>
      </c>
      <c r="H12" s="114">
        <v>219343</v>
      </c>
      <c r="I12" s="115">
        <v>3611</v>
      </c>
      <c r="J12" s="116">
        <v>1.6462800271720548</v>
      </c>
      <c r="N12" s="117"/>
    </row>
    <row r="13" spans="1:15" s="110" customFormat="1" ht="13.5" customHeight="1" x14ac:dyDescent="0.2">
      <c r="A13" s="118" t="s">
        <v>105</v>
      </c>
      <c r="B13" s="119" t="s">
        <v>106</v>
      </c>
      <c r="C13" s="113">
        <v>57.790396225230317</v>
      </c>
      <c r="D13" s="114">
        <v>128846</v>
      </c>
      <c r="E13" s="114">
        <v>130122</v>
      </c>
      <c r="F13" s="114">
        <v>129109</v>
      </c>
      <c r="G13" s="114">
        <v>127567</v>
      </c>
      <c r="H13" s="114">
        <v>126737</v>
      </c>
      <c r="I13" s="115">
        <v>2109</v>
      </c>
      <c r="J13" s="116">
        <v>1.6640759999053156</v>
      </c>
    </row>
    <row r="14" spans="1:15" s="110" customFormat="1" ht="13.5" customHeight="1" x14ac:dyDescent="0.2">
      <c r="A14" s="120"/>
      <c r="B14" s="119" t="s">
        <v>107</v>
      </c>
      <c r="C14" s="113">
        <v>42.209603774769683</v>
      </c>
      <c r="D14" s="114">
        <v>94108</v>
      </c>
      <c r="E14" s="114">
        <v>94766</v>
      </c>
      <c r="F14" s="114">
        <v>93714</v>
      </c>
      <c r="G14" s="114">
        <v>92659</v>
      </c>
      <c r="H14" s="114">
        <v>92606</v>
      </c>
      <c r="I14" s="115">
        <v>1502</v>
      </c>
      <c r="J14" s="116">
        <v>1.6219251452389694</v>
      </c>
    </row>
    <row r="15" spans="1:15" s="110" customFormat="1" ht="13.5" customHeight="1" x14ac:dyDescent="0.2">
      <c r="A15" s="118" t="s">
        <v>105</v>
      </c>
      <c r="B15" s="121" t="s">
        <v>108</v>
      </c>
      <c r="C15" s="113">
        <v>10.06485642778331</v>
      </c>
      <c r="D15" s="114">
        <v>22440</v>
      </c>
      <c r="E15" s="114">
        <v>23507</v>
      </c>
      <c r="F15" s="114">
        <v>23601</v>
      </c>
      <c r="G15" s="114">
        <v>22075</v>
      </c>
      <c r="H15" s="114">
        <v>22425</v>
      </c>
      <c r="I15" s="115">
        <v>15</v>
      </c>
      <c r="J15" s="116">
        <v>6.6889632107023408E-2</v>
      </c>
    </row>
    <row r="16" spans="1:15" s="110" customFormat="1" ht="13.5" customHeight="1" x14ac:dyDescent="0.2">
      <c r="A16" s="118"/>
      <c r="B16" s="121" t="s">
        <v>109</v>
      </c>
      <c r="C16" s="113">
        <v>68.371951164814263</v>
      </c>
      <c r="D16" s="114">
        <v>152438</v>
      </c>
      <c r="E16" s="114">
        <v>153769</v>
      </c>
      <c r="F16" s="114">
        <v>152344</v>
      </c>
      <c r="G16" s="114">
        <v>152262</v>
      </c>
      <c r="H16" s="114">
        <v>151861</v>
      </c>
      <c r="I16" s="115">
        <v>577</v>
      </c>
      <c r="J16" s="116">
        <v>0.37995271992150714</v>
      </c>
    </row>
    <row r="17" spans="1:10" s="110" customFormat="1" ht="13.5" customHeight="1" x14ac:dyDescent="0.2">
      <c r="A17" s="118"/>
      <c r="B17" s="121" t="s">
        <v>110</v>
      </c>
      <c r="C17" s="113">
        <v>20.358459592561694</v>
      </c>
      <c r="D17" s="114">
        <v>45390</v>
      </c>
      <c r="E17" s="114">
        <v>44947</v>
      </c>
      <c r="F17" s="114">
        <v>44297</v>
      </c>
      <c r="G17" s="114">
        <v>43433</v>
      </c>
      <c r="H17" s="114">
        <v>42650</v>
      </c>
      <c r="I17" s="115">
        <v>2740</v>
      </c>
      <c r="J17" s="116">
        <v>6.4243845252051583</v>
      </c>
    </row>
    <row r="18" spans="1:10" s="110" customFormat="1" ht="13.5" customHeight="1" x14ac:dyDescent="0.2">
      <c r="A18" s="120"/>
      <c r="B18" s="121" t="s">
        <v>111</v>
      </c>
      <c r="C18" s="113">
        <v>1.2047328148407295</v>
      </c>
      <c r="D18" s="114">
        <v>2686</v>
      </c>
      <c r="E18" s="114">
        <v>2665</v>
      </c>
      <c r="F18" s="114">
        <v>2581</v>
      </c>
      <c r="G18" s="114">
        <v>2456</v>
      </c>
      <c r="H18" s="114">
        <v>2407</v>
      </c>
      <c r="I18" s="115">
        <v>279</v>
      </c>
      <c r="J18" s="116">
        <v>11.591192355629413</v>
      </c>
    </row>
    <row r="19" spans="1:10" s="110" customFormat="1" ht="13.5" customHeight="1" x14ac:dyDescent="0.2">
      <c r="A19" s="120"/>
      <c r="B19" s="121" t="s">
        <v>112</v>
      </c>
      <c r="C19" s="113">
        <v>0.36599477919212037</v>
      </c>
      <c r="D19" s="114">
        <v>816</v>
      </c>
      <c r="E19" s="114">
        <v>777</v>
      </c>
      <c r="F19" s="114">
        <v>784</v>
      </c>
      <c r="G19" s="114">
        <v>642</v>
      </c>
      <c r="H19" s="114">
        <v>608</v>
      </c>
      <c r="I19" s="115">
        <v>208</v>
      </c>
      <c r="J19" s="116">
        <v>34.210526315789473</v>
      </c>
    </row>
    <row r="20" spans="1:10" s="110" customFormat="1" ht="13.5" customHeight="1" x14ac:dyDescent="0.2">
      <c r="A20" s="118" t="s">
        <v>113</v>
      </c>
      <c r="B20" s="122" t="s">
        <v>114</v>
      </c>
      <c r="C20" s="113">
        <v>75.597208392762639</v>
      </c>
      <c r="D20" s="114">
        <v>168547</v>
      </c>
      <c r="E20" s="114">
        <v>170545</v>
      </c>
      <c r="F20" s="114">
        <v>169186</v>
      </c>
      <c r="G20" s="114">
        <v>167040</v>
      </c>
      <c r="H20" s="114">
        <v>166653</v>
      </c>
      <c r="I20" s="115">
        <v>1894</v>
      </c>
      <c r="J20" s="116">
        <v>1.1364931924417803</v>
      </c>
    </row>
    <row r="21" spans="1:10" s="110" customFormat="1" ht="13.5" customHeight="1" x14ac:dyDescent="0.2">
      <c r="A21" s="120"/>
      <c r="B21" s="122" t="s">
        <v>115</v>
      </c>
      <c r="C21" s="113">
        <v>24.402791607237369</v>
      </c>
      <c r="D21" s="114">
        <v>54407</v>
      </c>
      <c r="E21" s="114">
        <v>54343</v>
      </c>
      <c r="F21" s="114">
        <v>53637</v>
      </c>
      <c r="G21" s="114">
        <v>53186</v>
      </c>
      <c r="H21" s="114">
        <v>52690</v>
      </c>
      <c r="I21" s="115">
        <v>1717</v>
      </c>
      <c r="J21" s="116">
        <v>3.2586828620231545</v>
      </c>
    </row>
    <row r="22" spans="1:10" s="110" customFormat="1" ht="13.5" customHeight="1" x14ac:dyDescent="0.2">
      <c r="A22" s="118" t="s">
        <v>113</v>
      </c>
      <c r="B22" s="122" t="s">
        <v>116</v>
      </c>
      <c r="C22" s="113">
        <v>79.80435426141716</v>
      </c>
      <c r="D22" s="114">
        <v>177927</v>
      </c>
      <c r="E22" s="114">
        <v>179857</v>
      </c>
      <c r="F22" s="114">
        <v>178307</v>
      </c>
      <c r="G22" s="114">
        <v>176501</v>
      </c>
      <c r="H22" s="114">
        <v>176693</v>
      </c>
      <c r="I22" s="115">
        <v>1234</v>
      </c>
      <c r="J22" s="116">
        <v>0.69838646692285489</v>
      </c>
    </row>
    <row r="23" spans="1:10" s="110" customFormat="1" ht="13.5" customHeight="1" x14ac:dyDescent="0.2">
      <c r="A23" s="123"/>
      <c r="B23" s="124" t="s">
        <v>117</v>
      </c>
      <c r="C23" s="125">
        <v>20.132403993648914</v>
      </c>
      <c r="D23" s="114">
        <v>44886</v>
      </c>
      <c r="E23" s="114">
        <v>44910</v>
      </c>
      <c r="F23" s="114">
        <v>44395</v>
      </c>
      <c r="G23" s="114">
        <v>43603</v>
      </c>
      <c r="H23" s="114">
        <v>42538</v>
      </c>
      <c r="I23" s="115">
        <v>2348</v>
      </c>
      <c r="J23" s="116">
        <v>5.5197705580892382</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54892</v>
      </c>
      <c r="E26" s="114">
        <v>56798</v>
      </c>
      <c r="F26" s="114">
        <v>56823</v>
      </c>
      <c r="G26" s="114">
        <v>57852</v>
      </c>
      <c r="H26" s="140">
        <v>56911</v>
      </c>
      <c r="I26" s="115">
        <v>-2019</v>
      </c>
      <c r="J26" s="116">
        <v>-3.5476445678339865</v>
      </c>
    </row>
    <row r="27" spans="1:10" s="110" customFormat="1" ht="13.5" customHeight="1" x14ac:dyDescent="0.2">
      <c r="A27" s="118" t="s">
        <v>105</v>
      </c>
      <c r="B27" s="119" t="s">
        <v>106</v>
      </c>
      <c r="C27" s="113">
        <v>42.454273846826496</v>
      </c>
      <c r="D27" s="115">
        <v>23304</v>
      </c>
      <c r="E27" s="114">
        <v>24122</v>
      </c>
      <c r="F27" s="114">
        <v>24119</v>
      </c>
      <c r="G27" s="114">
        <v>24447</v>
      </c>
      <c r="H27" s="140">
        <v>23920</v>
      </c>
      <c r="I27" s="115">
        <v>-616</v>
      </c>
      <c r="J27" s="116">
        <v>-2.5752508361204014</v>
      </c>
    </row>
    <row r="28" spans="1:10" s="110" customFormat="1" ht="13.5" customHeight="1" x14ac:dyDescent="0.2">
      <c r="A28" s="120"/>
      <c r="B28" s="119" t="s">
        <v>107</v>
      </c>
      <c r="C28" s="113">
        <v>57.545726153173504</v>
      </c>
      <c r="D28" s="115">
        <v>31588</v>
      </c>
      <c r="E28" s="114">
        <v>32676</v>
      </c>
      <c r="F28" s="114">
        <v>32704</v>
      </c>
      <c r="G28" s="114">
        <v>33405</v>
      </c>
      <c r="H28" s="140">
        <v>32991</v>
      </c>
      <c r="I28" s="115">
        <v>-1403</v>
      </c>
      <c r="J28" s="116">
        <v>-4.2526749719620502</v>
      </c>
    </row>
    <row r="29" spans="1:10" s="110" customFormat="1" ht="13.5" customHeight="1" x14ac:dyDescent="0.2">
      <c r="A29" s="118" t="s">
        <v>105</v>
      </c>
      <c r="B29" s="121" t="s">
        <v>108</v>
      </c>
      <c r="C29" s="113">
        <v>19.888143991838518</v>
      </c>
      <c r="D29" s="115">
        <v>10917</v>
      </c>
      <c r="E29" s="114">
        <v>11290</v>
      </c>
      <c r="F29" s="114">
        <v>11170</v>
      </c>
      <c r="G29" s="114">
        <v>11829</v>
      </c>
      <c r="H29" s="140">
        <v>11351</v>
      </c>
      <c r="I29" s="115">
        <v>-434</v>
      </c>
      <c r="J29" s="116">
        <v>-3.823451678266232</v>
      </c>
    </row>
    <row r="30" spans="1:10" s="110" customFormat="1" ht="13.5" customHeight="1" x14ac:dyDescent="0.2">
      <c r="A30" s="118"/>
      <c r="B30" s="121" t="s">
        <v>109</v>
      </c>
      <c r="C30" s="113">
        <v>50.53013189535816</v>
      </c>
      <c r="D30" s="115">
        <v>27737</v>
      </c>
      <c r="E30" s="114">
        <v>28912</v>
      </c>
      <c r="F30" s="114">
        <v>29091</v>
      </c>
      <c r="G30" s="114">
        <v>29406</v>
      </c>
      <c r="H30" s="140">
        <v>29214</v>
      </c>
      <c r="I30" s="115">
        <v>-1477</v>
      </c>
      <c r="J30" s="116">
        <v>-5.0557951667008965</v>
      </c>
    </row>
    <row r="31" spans="1:10" s="110" customFormat="1" ht="13.5" customHeight="1" x14ac:dyDescent="0.2">
      <c r="A31" s="118"/>
      <c r="B31" s="121" t="s">
        <v>110</v>
      </c>
      <c r="C31" s="113">
        <v>16.231873497048749</v>
      </c>
      <c r="D31" s="115">
        <v>8910</v>
      </c>
      <c r="E31" s="114">
        <v>9071</v>
      </c>
      <c r="F31" s="114">
        <v>9039</v>
      </c>
      <c r="G31" s="114">
        <v>9105</v>
      </c>
      <c r="H31" s="140">
        <v>8950</v>
      </c>
      <c r="I31" s="115">
        <v>-40</v>
      </c>
      <c r="J31" s="116">
        <v>-0.44692737430167595</v>
      </c>
    </row>
    <row r="32" spans="1:10" s="110" customFormat="1" ht="13.5" customHeight="1" x14ac:dyDescent="0.2">
      <c r="A32" s="120"/>
      <c r="B32" s="121" t="s">
        <v>111</v>
      </c>
      <c r="C32" s="113">
        <v>13.349850615754573</v>
      </c>
      <c r="D32" s="115">
        <v>7328</v>
      </c>
      <c r="E32" s="114">
        <v>7525</v>
      </c>
      <c r="F32" s="114">
        <v>7523</v>
      </c>
      <c r="G32" s="114">
        <v>7512</v>
      </c>
      <c r="H32" s="140">
        <v>7396</v>
      </c>
      <c r="I32" s="115">
        <v>-68</v>
      </c>
      <c r="J32" s="116">
        <v>-0.91941590048674959</v>
      </c>
    </row>
    <row r="33" spans="1:10" s="110" customFormat="1" ht="13.5" customHeight="1" x14ac:dyDescent="0.2">
      <c r="A33" s="120"/>
      <c r="B33" s="121" t="s">
        <v>112</v>
      </c>
      <c r="C33" s="113">
        <v>1.1422429497923194</v>
      </c>
      <c r="D33" s="115">
        <v>627</v>
      </c>
      <c r="E33" s="114">
        <v>636</v>
      </c>
      <c r="F33" s="114">
        <v>677</v>
      </c>
      <c r="G33" s="114">
        <v>575</v>
      </c>
      <c r="H33" s="140">
        <v>549</v>
      </c>
      <c r="I33" s="115">
        <v>78</v>
      </c>
      <c r="J33" s="116">
        <v>14.207650273224044</v>
      </c>
    </row>
    <row r="34" spans="1:10" s="110" customFormat="1" ht="13.5" customHeight="1" x14ac:dyDescent="0.2">
      <c r="A34" s="118" t="s">
        <v>113</v>
      </c>
      <c r="B34" s="122" t="s">
        <v>116</v>
      </c>
      <c r="C34" s="113">
        <v>77.92756685855862</v>
      </c>
      <c r="D34" s="115">
        <v>42776</v>
      </c>
      <c r="E34" s="114">
        <v>44174</v>
      </c>
      <c r="F34" s="114">
        <v>44125</v>
      </c>
      <c r="G34" s="114">
        <v>45017</v>
      </c>
      <c r="H34" s="140">
        <v>44405</v>
      </c>
      <c r="I34" s="115">
        <v>-1629</v>
      </c>
      <c r="J34" s="116">
        <v>-3.6685057988965206</v>
      </c>
    </row>
    <row r="35" spans="1:10" s="110" customFormat="1" ht="13.5" customHeight="1" x14ac:dyDescent="0.2">
      <c r="A35" s="118"/>
      <c r="B35" s="119" t="s">
        <v>117</v>
      </c>
      <c r="C35" s="113">
        <v>21.848356773300299</v>
      </c>
      <c r="D35" s="115">
        <v>11993</v>
      </c>
      <c r="E35" s="114">
        <v>12515</v>
      </c>
      <c r="F35" s="114">
        <v>12583</v>
      </c>
      <c r="G35" s="114">
        <v>12714</v>
      </c>
      <c r="H35" s="140">
        <v>12382</v>
      </c>
      <c r="I35" s="115">
        <v>-389</v>
      </c>
      <c r="J35" s="116">
        <v>-3.1416572443870132</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29627</v>
      </c>
      <c r="E37" s="114">
        <v>30469</v>
      </c>
      <c r="F37" s="114">
        <v>30387</v>
      </c>
      <c r="G37" s="114">
        <v>31574</v>
      </c>
      <c r="H37" s="140">
        <v>31068</v>
      </c>
      <c r="I37" s="115">
        <v>-1441</v>
      </c>
      <c r="J37" s="116">
        <v>-4.6382129522338094</v>
      </c>
    </row>
    <row r="38" spans="1:10" s="110" customFormat="1" ht="13.5" customHeight="1" x14ac:dyDescent="0.2">
      <c r="A38" s="118" t="s">
        <v>105</v>
      </c>
      <c r="B38" s="119" t="s">
        <v>106</v>
      </c>
      <c r="C38" s="113">
        <v>38.043001316366826</v>
      </c>
      <c r="D38" s="115">
        <v>11271</v>
      </c>
      <c r="E38" s="114">
        <v>11485</v>
      </c>
      <c r="F38" s="114">
        <v>11408</v>
      </c>
      <c r="G38" s="114">
        <v>11924</v>
      </c>
      <c r="H38" s="140">
        <v>11701</v>
      </c>
      <c r="I38" s="115">
        <v>-430</v>
      </c>
      <c r="J38" s="116">
        <v>-3.6748995812323733</v>
      </c>
    </row>
    <row r="39" spans="1:10" s="110" customFormat="1" ht="13.5" customHeight="1" x14ac:dyDescent="0.2">
      <c r="A39" s="120"/>
      <c r="B39" s="119" t="s">
        <v>107</v>
      </c>
      <c r="C39" s="113">
        <v>61.956998683633174</v>
      </c>
      <c r="D39" s="115">
        <v>18356</v>
      </c>
      <c r="E39" s="114">
        <v>18984</v>
      </c>
      <c r="F39" s="114">
        <v>18979</v>
      </c>
      <c r="G39" s="114">
        <v>19650</v>
      </c>
      <c r="H39" s="140">
        <v>19367</v>
      </c>
      <c r="I39" s="115">
        <v>-1011</v>
      </c>
      <c r="J39" s="116">
        <v>-5.2202199617906748</v>
      </c>
    </row>
    <row r="40" spans="1:10" s="110" customFormat="1" ht="13.5" customHeight="1" x14ac:dyDescent="0.2">
      <c r="A40" s="118" t="s">
        <v>105</v>
      </c>
      <c r="B40" s="121" t="s">
        <v>108</v>
      </c>
      <c r="C40" s="113">
        <v>26.799878489215917</v>
      </c>
      <c r="D40" s="115">
        <v>7940</v>
      </c>
      <c r="E40" s="114">
        <v>8006</v>
      </c>
      <c r="F40" s="114">
        <v>7816</v>
      </c>
      <c r="G40" s="114">
        <v>8656</v>
      </c>
      <c r="H40" s="140">
        <v>8183</v>
      </c>
      <c r="I40" s="115">
        <v>-243</v>
      </c>
      <c r="J40" s="116">
        <v>-2.9695710619577174</v>
      </c>
    </row>
    <row r="41" spans="1:10" s="110" customFormat="1" ht="13.5" customHeight="1" x14ac:dyDescent="0.2">
      <c r="A41" s="118"/>
      <c r="B41" s="121" t="s">
        <v>109</v>
      </c>
      <c r="C41" s="113">
        <v>33.763121477031085</v>
      </c>
      <c r="D41" s="115">
        <v>10003</v>
      </c>
      <c r="E41" s="114">
        <v>10483</v>
      </c>
      <c r="F41" s="114">
        <v>10585</v>
      </c>
      <c r="G41" s="114">
        <v>10867</v>
      </c>
      <c r="H41" s="140">
        <v>10974</v>
      </c>
      <c r="I41" s="115">
        <v>-971</v>
      </c>
      <c r="J41" s="116">
        <v>-8.848186622926919</v>
      </c>
    </row>
    <row r="42" spans="1:10" s="110" customFormat="1" ht="13.5" customHeight="1" x14ac:dyDescent="0.2">
      <c r="A42" s="118"/>
      <c r="B42" s="121" t="s">
        <v>110</v>
      </c>
      <c r="C42" s="113">
        <v>15.580382758969858</v>
      </c>
      <c r="D42" s="115">
        <v>4616</v>
      </c>
      <c r="E42" s="114">
        <v>4724</v>
      </c>
      <c r="F42" s="114">
        <v>4731</v>
      </c>
      <c r="G42" s="114">
        <v>4799</v>
      </c>
      <c r="H42" s="140">
        <v>4766</v>
      </c>
      <c r="I42" s="115">
        <v>-150</v>
      </c>
      <c r="J42" s="116">
        <v>-3.1472933277381454</v>
      </c>
    </row>
    <row r="43" spans="1:10" s="110" customFormat="1" ht="13.5" customHeight="1" x14ac:dyDescent="0.2">
      <c r="A43" s="120"/>
      <c r="B43" s="121" t="s">
        <v>111</v>
      </c>
      <c r="C43" s="113">
        <v>23.856617274783137</v>
      </c>
      <c r="D43" s="115">
        <v>7068</v>
      </c>
      <c r="E43" s="114">
        <v>7256</v>
      </c>
      <c r="F43" s="114">
        <v>7255</v>
      </c>
      <c r="G43" s="114">
        <v>7252</v>
      </c>
      <c r="H43" s="140">
        <v>7145</v>
      </c>
      <c r="I43" s="115">
        <v>-77</v>
      </c>
      <c r="J43" s="116">
        <v>-1.0776766969909026</v>
      </c>
    </row>
    <row r="44" spans="1:10" s="110" customFormat="1" ht="13.5" customHeight="1" x14ac:dyDescent="0.2">
      <c r="A44" s="120"/>
      <c r="B44" s="121" t="s">
        <v>112</v>
      </c>
      <c r="C44" s="113">
        <v>1.8732912545988456</v>
      </c>
      <c r="D44" s="115">
        <v>555</v>
      </c>
      <c r="E44" s="114">
        <v>557</v>
      </c>
      <c r="F44" s="114">
        <v>596</v>
      </c>
      <c r="G44" s="114">
        <v>515</v>
      </c>
      <c r="H44" s="140">
        <v>495</v>
      </c>
      <c r="I44" s="115">
        <v>60</v>
      </c>
      <c r="J44" s="116">
        <v>12.121212121212121</v>
      </c>
    </row>
    <row r="45" spans="1:10" s="110" customFormat="1" ht="13.5" customHeight="1" x14ac:dyDescent="0.2">
      <c r="A45" s="118" t="s">
        <v>113</v>
      </c>
      <c r="B45" s="122" t="s">
        <v>116</v>
      </c>
      <c r="C45" s="113">
        <v>79.403922098086198</v>
      </c>
      <c r="D45" s="115">
        <v>23525</v>
      </c>
      <c r="E45" s="114">
        <v>24147</v>
      </c>
      <c r="F45" s="114">
        <v>24024</v>
      </c>
      <c r="G45" s="114">
        <v>24991</v>
      </c>
      <c r="H45" s="140">
        <v>24522</v>
      </c>
      <c r="I45" s="115">
        <v>-997</v>
      </c>
      <c r="J45" s="116">
        <v>-4.0657368893238726</v>
      </c>
    </row>
    <row r="46" spans="1:10" s="110" customFormat="1" ht="13.5" customHeight="1" x14ac:dyDescent="0.2">
      <c r="A46" s="118"/>
      <c r="B46" s="119" t="s">
        <v>117</v>
      </c>
      <c r="C46" s="113">
        <v>20.191041954973503</v>
      </c>
      <c r="D46" s="115">
        <v>5982</v>
      </c>
      <c r="E46" s="114">
        <v>6216</v>
      </c>
      <c r="F46" s="114">
        <v>6250</v>
      </c>
      <c r="G46" s="114">
        <v>6465</v>
      </c>
      <c r="H46" s="140">
        <v>6424</v>
      </c>
      <c r="I46" s="115">
        <v>-442</v>
      </c>
      <c r="J46" s="116">
        <v>-6.8804483188044836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25265</v>
      </c>
      <c r="E48" s="114">
        <v>26329</v>
      </c>
      <c r="F48" s="114">
        <v>26436</v>
      </c>
      <c r="G48" s="114">
        <v>26278</v>
      </c>
      <c r="H48" s="140">
        <v>25843</v>
      </c>
      <c r="I48" s="115">
        <v>-578</v>
      </c>
      <c r="J48" s="116">
        <v>-2.2365824401191814</v>
      </c>
    </row>
    <row r="49" spans="1:12" s="110" customFormat="1" ht="13.5" customHeight="1" x14ac:dyDescent="0.2">
      <c r="A49" s="118" t="s">
        <v>105</v>
      </c>
      <c r="B49" s="119" t="s">
        <v>106</v>
      </c>
      <c r="C49" s="113">
        <v>47.627152186819714</v>
      </c>
      <c r="D49" s="115">
        <v>12033</v>
      </c>
      <c r="E49" s="114">
        <v>12637</v>
      </c>
      <c r="F49" s="114">
        <v>12711</v>
      </c>
      <c r="G49" s="114">
        <v>12523</v>
      </c>
      <c r="H49" s="140">
        <v>12219</v>
      </c>
      <c r="I49" s="115">
        <v>-186</v>
      </c>
      <c r="J49" s="116">
        <v>-1.5222194942302971</v>
      </c>
    </row>
    <row r="50" spans="1:12" s="110" customFormat="1" ht="13.5" customHeight="1" x14ac:dyDescent="0.2">
      <c r="A50" s="120"/>
      <c r="B50" s="119" t="s">
        <v>107</v>
      </c>
      <c r="C50" s="113">
        <v>52.372847813180286</v>
      </c>
      <c r="D50" s="115">
        <v>13232</v>
      </c>
      <c r="E50" s="114">
        <v>13692</v>
      </c>
      <c r="F50" s="114">
        <v>13725</v>
      </c>
      <c r="G50" s="114">
        <v>13755</v>
      </c>
      <c r="H50" s="140">
        <v>13624</v>
      </c>
      <c r="I50" s="115">
        <v>-392</v>
      </c>
      <c r="J50" s="116">
        <v>-2.8772753963593658</v>
      </c>
    </row>
    <row r="51" spans="1:12" s="110" customFormat="1" ht="13.5" customHeight="1" x14ac:dyDescent="0.2">
      <c r="A51" s="118" t="s">
        <v>105</v>
      </c>
      <c r="B51" s="121" t="s">
        <v>108</v>
      </c>
      <c r="C51" s="113">
        <v>11.783099149020384</v>
      </c>
      <c r="D51" s="115">
        <v>2977</v>
      </c>
      <c r="E51" s="114">
        <v>3284</v>
      </c>
      <c r="F51" s="114">
        <v>3354</v>
      </c>
      <c r="G51" s="114">
        <v>3173</v>
      </c>
      <c r="H51" s="140">
        <v>3168</v>
      </c>
      <c r="I51" s="115">
        <v>-191</v>
      </c>
      <c r="J51" s="116">
        <v>-6.029040404040404</v>
      </c>
    </row>
    <row r="52" spans="1:12" s="110" customFormat="1" ht="13.5" customHeight="1" x14ac:dyDescent="0.2">
      <c r="A52" s="118"/>
      <c r="B52" s="121" t="s">
        <v>109</v>
      </c>
      <c r="C52" s="113">
        <v>70.191965169206412</v>
      </c>
      <c r="D52" s="115">
        <v>17734</v>
      </c>
      <c r="E52" s="114">
        <v>18429</v>
      </c>
      <c r="F52" s="114">
        <v>18506</v>
      </c>
      <c r="G52" s="114">
        <v>18539</v>
      </c>
      <c r="H52" s="140">
        <v>18240</v>
      </c>
      <c r="I52" s="115">
        <v>-506</v>
      </c>
      <c r="J52" s="116">
        <v>-2.7741228070175437</v>
      </c>
    </row>
    <row r="53" spans="1:12" s="110" customFormat="1" ht="13.5" customHeight="1" x14ac:dyDescent="0.2">
      <c r="A53" s="118"/>
      <c r="B53" s="121" t="s">
        <v>110</v>
      </c>
      <c r="C53" s="113">
        <v>16.9958440530378</v>
      </c>
      <c r="D53" s="115">
        <v>4294</v>
      </c>
      <c r="E53" s="114">
        <v>4347</v>
      </c>
      <c r="F53" s="114">
        <v>4308</v>
      </c>
      <c r="G53" s="114">
        <v>4306</v>
      </c>
      <c r="H53" s="140">
        <v>4184</v>
      </c>
      <c r="I53" s="115">
        <v>110</v>
      </c>
      <c r="J53" s="116">
        <v>2.6290630975143405</v>
      </c>
    </row>
    <row r="54" spans="1:12" s="110" customFormat="1" ht="13.5" customHeight="1" x14ac:dyDescent="0.2">
      <c r="A54" s="120"/>
      <c r="B54" s="121" t="s">
        <v>111</v>
      </c>
      <c r="C54" s="113">
        <v>1.0290916287354046</v>
      </c>
      <c r="D54" s="115">
        <v>260</v>
      </c>
      <c r="E54" s="114">
        <v>269</v>
      </c>
      <c r="F54" s="114">
        <v>268</v>
      </c>
      <c r="G54" s="114">
        <v>260</v>
      </c>
      <c r="H54" s="140">
        <v>251</v>
      </c>
      <c r="I54" s="115">
        <v>9</v>
      </c>
      <c r="J54" s="116">
        <v>3.5856573705179282</v>
      </c>
    </row>
    <row r="55" spans="1:12" s="110" customFormat="1" ht="13.5" customHeight="1" x14ac:dyDescent="0.2">
      <c r="A55" s="120"/>
      <c r="B55" s="121" t="s">
        <v>112</v>
      </c>
      <c r="C55" s="113">
        <v>0.28497922026518901</v>
      </c>
      <c r="D55" s="115">
        <v>72</v>
      </c>
      <c r="E55" s="114">
        <v>79</v>
      </c>
      <c r="F55" s="114">
        <v>81</v>
      </c>
      <c r="G55" s="114">
        <v>60</v>
      </c>
      <c r="H55" s="140">
        <v>54</v>
      </c>
      <c r="I55" s="115">
        <v>18</v>
      </c>
      <c r="J55" s="116">
        <v>33.333333333333336</v>
      </c>
    </row>
    <row r="56" spans="1:12" s="110" customFormat="1" ht="13.5" customHeight="1" x14ac:dyDescent="0.2">
      <c r="A56" s="118" t="s">
        <v>113</v>
      </c>
      <c r="B56" s="122" t="s">
        <v>116</v>
      </c>
      <c r="C56" s="113">
        <v>76.196319018404907</v>
      </c>
      <c r="D56" s="115">
        <v>19251</v>
      </c>
      <c r="E56" s="114">
        <v>20027</v>
      </c>
      <c r="F56" s="114">
        <v>20101</v>
      </c>
      <c r="G56" s="114">
        <v>20026</v>
      </c>
      <c r="H56" s="140">
        <v>19883</v>
      </c>
      <c r="I56" s="115">
        <v>-632</v>
      </c>
      <c r="J56" s="116">
        <v>-3.1785947794598401</v>
      </c>
    </row>
    <row r="57" spans="1:12" s="110" customFormat="1" ht="13.5" customHeight="1" x14ac:dyDescent="0.2">
      <c r="A57" s="142"/>
      <c r="B57" s="124" t="s">
        <v>117</v>
      </c>
      <c r="C57" s="125">
        <v>23.791806847417377</v>
      </c>
      <c r="D57" s="143">
        <v>6011</v>
      </c>
      <c r="E57" s="144">
        <v>6299</v>
      </c>
      <c r="F57" s="144">
        <v>6333</v>
      </c>
      <c r="G57" s="144">
        <v>6249</v>
      </c>
      <c r="H57" s="145">
        <v>5958</v>
      </c>
      <c r="I57" s="143">
        <v>53</v>
      </c>
      <c r="J57" s="146">
        <v>0.88956025511916748</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2"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5" t="s">
        <v>57</v>
      </c>
      <c r="B6" s="595"/>
      <c r="C6" s="167"/>
      <c r="D6" s="596" t="s">
        <v>127</v>
      </c>
      <c r="E6" s="596"/>
      <c r="F6" s="596"/>
      <c r="G6" s="596"/>
      <c r="H6" s="596"/>
      <c r="I6" s="596"/>
      <c r="J6" s="160"/>
      <c r="K6" s="161"/>
    </row>
    <row r="7" spans="1:11" s="94" customFormat="1" ht="24.95" customHeight="1" x14ac:dyDescent="0.2">
      <c r="A7" s="168"/>
      <c r="B7" s="169"/>
      <c r="C7" s="170"/>
      <c r="D7" s="594" t="s">
        <v>66</v>
      </c>
      <c r="E7" s="594"/>
      <c r="F7" s="594"/>
      <c r="G7" s="594" t="s">
        <v>128</v>
      </c>
      <c r="H7" s="594"/>
      <c r="I7" s="594"/>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600" t="s">
        <v>13</v>
      </c>
      <c r="B15" s="572"/>
      <c r="C15" s="572"/>
      <c r="D15" s="572"/>
      <c r="E15" s="572"/>
      <c r="F15" s="572"/>
      <c r="G15" s="572"/>
      <c r="H15" s="572"/>
      <c r="I15" s="601"/>
      <c r="J15" s="188"/>
      <c r="K15" s="161"/>
    </row>
    <row r="16" spans="1:11" s="192" customFormat="1" ht="24.95" customHeight="1" x14ac:dyDescent="0.2">
      <c r="A16" s="602" t="s">
        <v>104</v>
      </c>
      <c r="B16" s="603"/>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8" t="s">
        <v>139</v>
      </c>
      <c r="C20" s="598"/>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8" t="s">
        <v>143</v>
      </c>
      <c r="C22" s="598"/>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8" t="s">
        <v>155</v>
      </c>
      <c r="C28" s="598"/>
      <c r="D28" s="196"/>
      <c r="E28" s="196"/>
      <c r="F28" s="196"/>
      <c r="G28" s="196"/>
      <c r="H28" s="196"/>
      <c r="I28" s="197"/>
    </row>
    <row r="29" spans="1:9" s="198" customFormat="1" ht="24.95" customHeight="1" x14ac:dyDescent="0.2">
      <c r="A29" s="193" t="s">
        <v>156</v>
      </c>
      <c r="B29" s="598" t="s">
        <v>157</v>
      </c>
      <c r="C29" s="598"/>
      <c r="D29" s="196"/>
      <c r="E29" s="196"/>
      <c r="F29" s="196"/>
      <c r="G29" s="196"/>
      <c r="H29" s="196"/>
      <c r="I29" s="197"/>
    </row>
    <row r="30" spans="1:9" s="198" customFormat="1" ht="24.95" customHeight="1" x14ac:dyDescent="0.2">
      <c r="A30" s="201" t="s">
        <v>158</v>
      </c>
      <c r="B30" s="597" t="s">
        <v>159</v>
      </c>
      <c r="C30" s="597"/>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8" t="s">
        <v>162</v>
      </c>
      <c r="C32" s="598"/>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8" t="s">
        <v>168</v>
      </c>
      <c r="C36" s="598"/>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9" t="s">
        <v>175</v>
      </c>
      <c r="B44" s="599"/>
      <c r="C44" s="599"/>
      <c r="D44" s="599"/>
      <c r="E44" s="599"/>
      <c r="F44" s="599"/>
      <c r="G44" s="599"/>
      <c r="H44" s="599"/>
      <c r="I44" s="599"/>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B30:C30"/>
    <mergeCell ref="B32:C32"/>
    <mergeCell ref="B36:C36"/>
    <mergeCell ref="A44:I44"/>
    <mergeCell ref="A15:I15"/>
    <mergeCell ref="A16:B16"/>
    <mergeCell ref="B20:C20"/>
    <mergeCell ref="B22:C22"/>
    <mergeCell ref="B28:C28"/>
    <mergeCell ref="B29:C29"/>
    <mergeCell ref="D7:F7"/>
    <mergeCell ref="G7:I7"/>
    <mergeCell ref="A3:I3"/>
    <mergeCell ref="A4:I4"/>
    <mergeCell ref="A5:D5"/>
    <mergeCell ref="A6:B6"/>
    <mergeCell ref="D6:I6"/>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222954</v>
      </c>
      <c r="E12" s="236">
        <v>224888</v>
      </c>
      <c r="F12" s="114">
        <v>222823</v>
      </c>
      <c r="G12" s="114">
        <v>220226</v>
      </c>
      <c r="H12" s="140">
        <v>219343</v>
      </c>
      <c r="I12" s="115">
        <v>3611</v>
      </c>
      <c r="J12" s="116">
        <v>1.6462800271720548</v>
      </c>
    </row>
    <row r="13" spans="1:15" s="110" customFormat="1" ht="12" customHeight="1" x14ac:dyDescent="0.2">
      <c r="A13" s="118" t="s">
        <v>105</v>
      </c>
      <c r="B13" s="119" t="s">
        <v>106</v>
      </c>
      <c r="C13" s="113">
        <v>57.790396225230317</v>
      </c>
      <c r="D13" s="115">
        <v>128846</v>
      </c>
      <c r="E13" s="114">
        <v>130122</v>
      </c>
      <c r="F13" s="114">
        <v>129109</v>
      </c>
      <c r="G13" s="114">
        <v>127567</v>
      </c>
      <c r="H13" s="140">
        <v>126737</v>
      </c>
      <c r="I13" s="115">
        <v>2109</v>
      </c>
      <c r="J13" s="116">
        <v>1.6640759999053156</v>
      </c>
    </row>
    <row r="14" spans="1:15" s="110" customFormat="1" ht="12" customHeight="1" x14ac:dyDescent="0.2">
      <c r="A14" s="118"/>
      <c r="B14" s="119" t="s">
        <v>107</v>
      </c>
      <c r="C14" s="113">
        <v>42.209603774769683</v>
      </c>
      <c r="D14" s="115">
        <v>94108</v>
      </c>
      <c r="E14" s="114">
        <v>94766</v>
      </c>
      <c r="F14" s="114">
        <v>93714</v>
      </c>
      <c r="G14" s="114">
        <v>92659</v>
      </c>
      <c r="H14" s="140">
        <v>92606</v>
      </c>
      <c r="I14" s="115">
        <v>1502</v>
      </c>
      <c r="J14" s="116">
        <v>1.6219251452389694</v>
      </c>
    </row>
    <row r="15" spans="1:15" s="110" customFormat="1" ht="12" customHeight="1" x14ac:dyDescent="0.2">
      <c r="A15" s="118" t="s">
        <v>105</v>
      </c>
      <c r="B15" s="121" t="s">
        <v>108</v>
      </c>
      <c r="C15" s="113">
        <v>10.06485642778331</v>
      </c>
      <c r="D15" s="115">
        <v>22440</v>
      </c>
      <c r="E15" s="114">
        <v>23507</v>
      </c>
      <c r="F15" s="114">
        <v>23601</v>
      </c>
      <c r="G15" s="114">
        <v>22075</v>
      </c>
      <c r="H15" s="140">
        <v>22425</v>
      </c>
      <c r="I15" s="115">
        <v>15</v>
      </c>
      <c r="J15" s="116">
        <v>6.6889632107023408E-2</v>
      </c>
    </row>
    <row r="16" spans="1:15" s="110" customFormat="1" ht="12" customHeight="1" x14ac:dyDescent="0.2">
      <c r="A16" s="118"/>
      <c r="B16" s="121" t="s">
        <v>109</v>
      </c>
      <c r="C16" s="113">
        <v>68.371951164814263</v>
      </c>
      <c r="D16" s="115">
        <v>152438</v>
      </c>
      <c r="E16" s="114">
        <v>153769</v>
      </c>
      <c r="F16" s="114">
        <v>152344</v>
      </c>
      <c r="G16" s="114">
        <v>152262</v>
      </c>
      <c r="H16" s="140">
        <v>151861</v>
      </c>
      <c r="I16" s="115">
        <v>577</v>
      </c>
      <c r="J16" s="116">
        <v>0.37995271992150714</v>
      </c>
    </row>
    <row r="17" spans="1:10" s="110" customFormat="1" ht="12" customHeight="1" x14ac:dyDescent="0.2">
      <c r="A17" s="118"/>
      <c r="B17" s="121" t="s">
        <v>110</v>
      </c>
      <c r="C17" s="113">
        <v>20.358459592561694</v>
      </c>
      <c r="D17" s="115">
        <v>45390</v>
      </c>
      <c r="E17" s="114">
        <v>44947</v>
      </c>
      <c r="F17" s="114">
        <v>44297</v>
      </c>
      <c r="G17" s="114">
        <v>43433</v>
      </c>
      <c r="H17" s="140">
        <v>42650</v>
      </c>
      <c r="I17" s="115">
        <v>2740</v>
      </c>
      <c r="J17" s="116">
        <v>6.4243845252051583</v>
      </c>
    </row>
    <row r="18" spans="1:10" s="110" customFormat="1" ht="12" customHeight="1" x14ac:dyDescent="0.2">
      <c r="A18" s="120"/>
      <c r="B18" s="121" t="s">
        <v>111</v>
      </c>
      <c r="C18" s="113">
        <v>1.2047328148407295</v>
      </c>
      <c r="D18" s="115">
        <v>2686</v>
      </c>
      <c r="E18" s="114">
        <v>2665</v>
      </c>
      <c r="F18" s="114">
        <v>2581</v>
      </c>
      <c r="G18" s="114">
        <v>2456</v>
      </c>
      <c r="H18" s="140">
        <v>2407</v>
      </c>
      <c r="I18" s="115">
        <v>279</v>
      </c>
      <c r="J18" s="116">
        <v>11.591192355629413</v>
      </c>
    </row>
    <row r="19" spans="1:10" s="110" customFormat="1" ht="12" customHeight="1" x14ac:dyDescent="0.2">
      <c r="A19" s="120"/>
      <c r="B19" s="121" t="s">
        <v>112</v>
      </c>
      <c r="C19" s="113">
        <v>0.36599477919212037</v>
      </c>
      <c r="D19" s="115">
        <v>816</v>
      </c>
      <c r="E19" s="114">
        <v>777</v>
      </c>
      <c r="F19" s="114">
        <v>784</v>
      </c>
      <c r="G19" s="114">
        <v>642</v>
      </c>
      <c r="H19" s="140">
        <v>608</v>
      </c>
      <c r="I19" s="115">
        <v>208</v>
      </c>
      <c r="J19" s="116">
        <v>34.210526315789473</v>
      </c>
    </row>
    <row r="20" spans="1:10" s="110" customFormat="1" ht="12" customHeight="1" x14ac:dyDescent="0.2">
      <c r="A20" s="118" t="s">
        <v>113</v>
      </c>
      <c r="B20" s="119" t="s">
        <v>181</v>
      </c>
      <c r="C20" s="113">
        <v>75.597208392762639</v>
      </c>
      <c r="D20" s="115">
        <v>168547</v>
      </c>
      <c r="E20" s="114">
        <v>170545</v>
      </c>
      <c r="F20" s="114">
        <v>169186</v>
      </c>
      <c r="G20" s="114">
        <v>167040</v>
      </c>
      <c r="H20" s="140">
        <v>166653</v>
      </c>
      <c r="I20" s="115">
        <v>1894</v>
      </c>
      <c r="J20" s="116">
        <v>1.1364931924417803</v>
      </c>
    </row>
    <row r="21" spans="1:10" s="110" customFormat="1" ht="12" customHeight="1" x14ac:dyDescent="0.2">
      <c r="A21" s="118"/>
      <c r="B21" s="119" t="s">
        <v>182</v>
      </c>
      <c r="C21" s="113">
        <v>24.402791607237369</v>
      </c>
      <c r="D21" s="115">
        <v>54407</v>
      </c>
      <c r="E21" s="114">
        <v>54343</v>
      </c>
      <c r="F21" s="114">
        <v>53637</v>
      </c>
      <c r="G21" s="114">
        <v>53186</v>
      </c>
      <c r="H21" s="140">
        <v>52690</v>
      </c>
      <c r="I21" s="115">
        <v>1717</v>
      </c>
      <c r="J21" s="116">
        <v>3.2586828620231545</v>
      </c>
    </row>
    <row r="22" spans="1:10" s="110" customFormat="1" ht="12" customHeight="1" x14ac:dyDescent="0.2">
      <c r="A22" s="118" t="s">
        <v>113</v>
      </c>
      <c r="B22" s="119" t="s">
        <v>116</v>
      </c>
      <c r="C22" s="113">
        <v>79.80435426141716</v>
      </c>
      <c r="D22" s="115">
        <v>177927</v>
      </c>
      <c r="E22" s="114">
        <v>179857</v>
      </c>
      <c r="F22" s="114">
        <v>178307</v>
      </c>
      <c r="G22" s="114">
        <v>176501</v>
      </c>
      <c r="H22" s="140">
        <v>176693</v>
      </c>
      <c r="I22" s="115">
        <v>1234</v>
      </c>
      <c r="J22" s="116">
        <v>0.69838646692285489</v>
      </c>
    </row>
    <row r="23" spans="1:10" s="110" customFormat="1" ht="12" customHeight="1" x14ac:dyDescent="0.2">
      <c r="A23" s="118"/>
      <c r="B23" s="119" t="s">
        <v>117</v>
      </c>
      <c r="C23" s="113">
        <v>20.132403993648914</v>
      </c>
      <c r="D23" s="115">
        <v>44886</v>
      </c>
      <c r="E23" s="114">
        <v>44910</v>
      </c>
      <c r="F23" s="114">
        <v>44395</v>
      </c>
      <c r="G23" s="114">
        <v>43603</v>
      </c>
      <c r="H23" s="140">
        <v>42538</v>
      </c>
      <c r="I23" s="115">
        <v>2348</v>
      </c>
      <c r="J23" s="116">
        <v>5.5197705580892382</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4771610</v>
      </c>
      <c r="E25" s="236">
        <v>4787170</v>
      </c>
      <c r="F25" s="236">
        <v>4810078</v>
      </c>
      <c r="G25" s="236">
        <v>4748861</v>
      </c>
      <c r="H25" s="241">
        <v>4734763</v>
      </c>
      <c r="I25" s="235">
        <v>36847</v>
      </c>
      <c r="J25" s="116">
        <v>0.77822269034374059</v>
      </c>
    </row>
    <row r="26" spans="1:10" s="110" customFormat="1" ht="12" customHeight="1" x14ac:dyDescent="0.2">
      <c r="A26" s="118" t="s">
        <v>105</v>
      </c>
      <c r="B26" s="119" t="s">
        <v>106</v>
      </c>
      <c r="C26" s="113">
        <v>54.755438939896599</v>
      </c>
      <c r="D26" s="115">
        <v>2612716</v>
      </c>
      <c r="E26" s="114">
        <v>2621461</v>
      </c>
      <c r="F26" s="114">
        <v>2643471</v>
      </c>
      <c r="G26" s="114">
        <v>2610263</v>
      </c>
      <c r="H26" s="140">
        <v>2600148</v>
      </c>
      <c r="I26" s="115">
        <v>12568</v>
      </c>
      <c r="J26" s="116">
        <v>0.48335710121116182</v>
      </c>
    </row>
    <row r="27" spans="1:10" s="110" customFormat="1" ht="12" customHeight="1" x14ac:dyDescent="0.2">
      <c r="A27" s="118"/>
      <c r="B27" s="119" t="s">
        <v>107</v>
      </c>
      <c r="C27" s="113">
        <v>45.244561060103401</v>
      </c>
      <c r="D27" s="115">
        <v>2158894</v>
      </c>
      <c r="E27" s="114">
        <v>2165709</v>
      </c>
      <c r="F27" s="114">
        <v>2166607</v>
      </c>
      <c r="G27" s="114">
        <v>2138598</v>
      </c>
      <c r="H27" s="140">
        <v>2134615</v>
      </c>
      <c r="I27" s="115">
        <v>24279</v>
      </c>
      <c r="J27" s="116">
        <v>1.1373947995305944</v>
      </c>
    </row>
    <row r="28" spans="1:10" s="110" customFormat="1" ht="12" customHeight="1" x14ac:dyDescent="0.2">
      <c r="A28" s="118" t="s">
        <v>105</v>
      </c>
      <c r="B28" s="121" t="s">
        <v>108</v>
      </c>
      <c r="C28" s="113">
        <v>10.767833079400873</v>
      </c>
      <c r="D28" s="115">
        <v>513799</v>
      </c>
      <c r="E28" s="114">
        <v>532642</v>
      </c>
      <c r="F28" s="114">
        <v>543419</v>
      </c>
      <c r="G28" s="114">
        <v>507934</v>
      </c>
      <c r="H28" s="140">
        <v>518807</v>
      </c>
      <c r="I28" s="115">
        <v>-5008</v>
      </c>
      <c r="J28" s="116">
        <v>-0.96529152459392409</v>
      </c>
    </row>
    <row r="29" spans="1:10" s="110" customFormat="1" ht="12" customHeight="1" x14ac:dyDescent="0.2">
      <c r="A29" s="118"/>
      <c r="B29" s="121" t="s">
        <v>109</v>
      </c>
      <c r="C29" s="113">
        <v>67.805185251938028</v>
      </c>
      <c r="D29" s="115">
        <v>3235399</v>
      </c>
      <c r="E29" s="114">
        <v>3241393</v>
      </c>
      <c r="F29" s="114">
        <v>3261441</v>
      </c>
      <c r="G29" s="114">
        <v>3252239</v>
      </c>
      <c r="H29" s="140">
        <v>3244515</v>
      </c>
      <c r="I29" s="115">
        <v>-9116</v>
      </c>
      <c r="J29" s="116">
        <v>-0.28096649268072421</v>
      </c>
    </row>
    <row r="30" spans="1:10" s="110" customFormat="1" ht="12" customHeight="1" x14ac:dyDescent="0.2">
      <c r="A30" s="118"/>
      <c r="B30" s="121" t="s">
        <v>110</v>
      </c>
      <c r="C30" s="113">
        <v>20.216803133533546</v>
      </c>
      <c r="D30" s="115">
        <v>964667</v>
      </c>
      <c r="E30" s="114">
        <v>955722</v>
      </c>
      <c r="F30" s="114">
        <v>948849</v>
      </c>
      <c r="G30" s="114">
        <v>934240</v>
      </c>
      <c r="H30" s="140">
        <v>919289</v>
      </c>
      <c r="I30" s="115">
        <v>45378</v>
      </c>
      <c r="J30" s="116">
        <v>4.9362061332181719</v>
      </c>
    </row>
    <row r="31" spans="1:10" s="110" customFormat="1" ht="12" customHeight="1" x14ac:dyDescent="0.2">
      <c r="A31" s="120"/>
      <c r="B31" s="121" t="s">
        <v>111</v>
      </c>
      <c r="C31" s="113">
        <v>1.2101575778406031</v>
      </c>
      <c r="D31" s="115">
        <v>57744</v>
      </c>
      <c r="E31" s="114">
        <v>57413</v>
      </c>
      <c r="F31" s="114">
        <v>56369</v>
      </c>
      <c r="G31" s="114">
        <v>54448</v>
      </c>
      <c r="H31" s="140">
        <v>52152</v>
      </c>
      <c r="I31" s="115">
        <v>5592</v>
      </c>
      <c r="J31" s="116">
        <v>10.722503451449608</v>
      </c>
    </row>
    <row r="32" spans="1:10" s="110" customFormat="1" ht="12" customHeight="1" x14ac:dyDescent="0.2">
      <c r="A32" s="120"/>
      <c r="B32" s="121" t="s">
        <v>112</v>
      </c>
      <c r="C32" s="113">
        <v>0.35811811946072708</v>
      </c>
      <c r="D32" s="115">
        <v>17088</v>
      </c>
      <c r="E32" s="114">
        <v>16365</v>
      </c>
      <c r="F32" s="114">
        <v>16815</v>
      </c>
      <c r="G32" s="114">
        <v>14565</v>
      </c>
      <c r="H32" s="140">
        <v>13630</v>
      </c>
      <c r="I32" s="115">
        <v>3458</v>
      </c>
      <c r="J32" s="116">
        <v>25.370506236243582</v>
      </c>
    </row>
    <row r="33" spans="1:10" s="110" customFormat="1" ht="12" customHeight="1" x14ac:dyDescent="0.2">
      <c r="A33" s="118" t="s">
        <v>113</v>
      </c>
      <c r="B33" s="119" t="s">
        <v>181</v>
      </c>
      <c r="C33" s="113">
        <v>73.582878734850496</v>
      </c>
      <c r="D33" s="115">
        <v>3511088</v>
      </c>
      <c r="E33" s="114">
        <v>3527016</v>
      </c>
      <c r="F33" s="114">
        <v>3559535</v>
      </c>
      <c r="G33" s="114">
        <v>3510080</v>
      </c>
      <c r="H33" s="140">
        <v>3507450</v>
      </c>
      <c r="I33" s="115">
        <v>3638</v>
      </c>
      <c r="J33" s="116">
        <v>0.10372207729261999</v>
      </c>
    </row>
    <row r="34" spans="1:10" s="110" customFormat="1" ht="12" customHeight="1" x14ac:dyDescent="0.2">
      <c r="A34" s="118"/>
      <c r="B34" s="119" t="s">
        <v>182</v>
      </c>
      <c r="C34" s="113">
        <v>26.4171212651495</v>
      </c>
      <c r="D34" s="115">
        <v>1260522</v>
      </c>
      <c r="E34" s="114">
        <v>1260154</v>
      </c>
      <c r="F34" s="114">
        <v>1250543</v>
      </c>
      <c r="G34" s="114">
        <v>1238781</v>
      </c>
      <c r="H34" s="140">
        <v>1227313</v>
      </c>
      <c r="I34" s="115">
        <v>33209</v>
      </c>
      <c r="J34" s="116">
        <v>2.7058297272170995</v>
      </c>
    </row>
    <row r="35" spans="1:10" s="110" customFormat="1" ht="12" customHeight="1" x14ac:dyDescent="0.2">
      <c r="A35" s="118" t="s">
        <v>113</v>
      </c>
      <c r="B35" s="119" t="s">
        <v>116</v>
      </c>
      <c r="C35" s="113">
        <v>83.061461435448408</v>
      </c>
      <c r="D35" s="115">
        <v>3963369</v>
      </c>
      <c r="E35" s="114">
        <v>3986837</v>
      </c>
      <c r="F35" s="114">
        <v>4000508</v>
      </c>
      <c r="G35" s="114">
        <v>3955209</v>
      </c>
      <c r="H35" s="140">
        <v>3956907</v>
      </c>
      <c r="I35" s="115">
        <v>6462</v>
      </c>
      <c r="J35" s="116">
        <v>0.16330937269943419</v>
      </c>
    </row>
    <row r="36" spans="1:10" s="110" customFormat="1" ht="12" customHeight="1" x14ac:dyDescent="0.2">
      <c r="A36" s="118"/>
      <c r="B36" s="119" t="s">
        <v>117</v>
      </c>
      <c r="C36" s="113">
        <v>16.902533945565544</v>
      </c>
      <c r="D36" s="115">
        <v>806523</v>
      </c>
      <c r="E36" s="114">
        <v>798717</v>
      </c>
      <c r="F36" s="114">
        <v>807980</v>
      </c>
      <c r="G36" s="114">
        <v>791952</v>
      </c>
      <c r="H36" s="140">
        <v>776167</v>
      </c>
      <c r="I36" s="115">
        <v>30356</v>
      </c>
      <c r="J36" s="116">
        <v>3.911013995699379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231299</v>
      </c>
      <c r="E64" s="236">
        <v>232202</v>
      </c>
      <c r="F64" s="236">
        <v>232751</v>
      </c>
      <c r="G64" s="236">
        <v>230140</v>
      </c>
      <c r="H64" s="140">
        <v>229508</v>
      </c>
      <c r="I64" s="115">
        <v>1791</v>
      </c>
      <c r="J64" s="116">
        <v>0.7803649545985325</v>
      </c>
    </row>
    <row r="65" spans="1:12" s="110" customFormat="1" ht="12" customHeight="1" x14ac:dyDescent="0.2">
      <c r="A65" s="118" t="s">
        <v>105</v>
      </c>
      <c r="B65" s="119" t="s">
        <v>106</v>
      </c>
      <c r="C65" s="113">
        <v>54.890855559254469</v>
      </c>
      <c r="D65" s="235">
        <v>126962</v>
      </c>
      <c r="E65" s="236">
        <v>127633</v>
      </c>
      <c r="F65" s="236">
        <v>128298</v>
      </c>
      <c r="G65" s="236">
        <v>126944</v>
      </c>
      <c r="H65" s="140">
        <v>126456</v>
      </c>
      <c r="I65" s="115">
        <v>506</v>
      </c>
      <c r="J65" s="116">
        <v>0.40013917884481559</v>
      </c>
    </row>
    <row r="66" spans="1:12" s="110" customFormat="1" ht="12" customHeight="1" x14ac:dyDescent="0.2">
      <c r="A66" s="118"/>
      <c r="B66" s="119" t="s">
        <v>107</v>
      </c>
      <c r="C66" s="113">
        <v>45.109144440745531</v>
      </c>
      <c r="D66" s="235">
        <v>104337</v>
      </c>
      <c r="E66" s="236">
        <v>104569</v>
      </c>
      <c r="F66" s="236">
        <v>104453</v>
      </c>
      <c r="G66" s="236">
        <v>103196</v>
      </c>
      <c r="H66" s="140">
        <v>103052</v>
      </c>
      <c r="I66" s="115">
        <v>1285</v>
      </c>
      <c r="J66" s="116">
        <v>1.2469432907658269</v>
      </c>
    </row>
    <row r="67" spans="1:12" s="110" customFormat="1" ht="12" customHeight="1" x14ac:dyDescent="0.2">
      <c r="A67" s="118" t="s">
        <v>105</v>
      </c>
      <c r="B67" s="121" t="s">
        <v>108</v>
      </c>
      <c r="C67" s="113">
        <v>10.27241795252033</v>
      </c>
      <c r="D67" s="235">
        <v>23760</v>
      </c>
      <c r="E67" s="236">
        <v>24709</v>
      </c>
      <c r="F67" s="236">
        <v>25023</v>
      </c>
      <c r="G67" s="236">
        <v>23372</v>
      </c>
      <c r="H67" s="140">
        <v>23793</v>
      </c>
      <c r="I67" s="115">
        <v>-33</v>
      </c>
      <c r="J67" s="116">
        <v>-0.13869625520110956</v>
      </c>
    </row>
    <row r="68" spans="1:12" s="110" customFormat="1" ht="12" customHeight="1" x14ac:dyDescent="0.2">
      <c r="A68" s="118"/>
      <c r="B68" s="121" t="s">
        <v>109</v>
      </c>
      <c r="C68" s="113">
        <v>68.431770133031264</v>
      </c>
      <c r="D68" s="235">
        <v>158282</v>
      </c>
      <c r="E68" s="236">
        <v>158804</v>
      </c>
      <c r="F68" s="236">
        <v>159578</v>
      </c>
      <c r="G68" s="236">
        <v>159519</v>
      </c>
      <c r="H68" s="140">
        <v>159267</v>
      </c>
      <c r="I68" s="115">
        <v>-985</v>
      </c>
      <c r="J68" s="116">
        <v>-0.6184583121425028</v>
      </c>
    </row>
    <row r="69" spans="1:12" s="110" customFormat="1" ht="12" customHeight="1" x14ac:dyDescent="0.2">
      <c r="A69" s="118"/>
      <c r="B69" s="121" t="s">
        <v>110</v>
      </c>
      <c r="C69" s="113">
        <v>20.100821879904366</v>
      </c>
      <c r="D69" s="235">
        <v>46493</v>
      </c>
      <c r="E69" s="236">
        <v>45948</v>
      </c>
      <c r="F69" s="236">
        <v>45504</v>
      </c>
      <c r="G69" s="236">
        <v>44712</v>
      </c>
      <c r="H69" s="140">
        <v>43939</v>
      </c>
      <c r="I69" s="115">
        <v>2554</v>
      </c>
      <c r="J69" s="116">
        <v>5.8126038371378499</v>
      </c>
    </row>
    <row r="70" spans="1:12" s="110" customFormat="1" ht="12" customHeight="1" x14ac:dyDescent="0.2">
      <c r="A70" s="120"/>
      <c r="B70" s="121" t="s">
        <v>111</v>
      </c>
      <c r="C70" s="113">
        <v>1.1949900345440319</v>
      </c>
      <c r="D70" s="235">
        <v>2764</v>
      </c>
      <c r="E70" s="236">
        <v>2741</v>
      </c>
      <c r="F70" s="236">
        <v>2646</v>
      </c>
      <c r="G70" s="236">
        <v>2537</v>
      </c>
      <c r="H70" s="140">
        <v>2509</v>
      </c>
      <c r="I70" s="115">
        <v>255</v>
      </c>
      <c r="J70" s="116">
        <v>10.163411717815864</v>
      </c>
    </row>
    <row r="71" spans="1:12" s="110" customFormat="1" ht="12" customHeight="1" x14ac:dyDescent="0.2">
      <c r="A71" s="120"/>
      <c r="B71" s="121" t="s">
        <v>112</v>
      </c>
      <c r="C71" s="113">
        <v>0.34241393175067769</v>
      </c>
      <c r="D71" s="235">
        <v>792</v>
      </c>
      <c r="E71" s="236">
        <v>734</v>
      </c>
      <c r="F71" s="236">
        <v>784</v>
      </c>
      <c r="G71" s="236">
        <v>657</v>
      </c>
      <c r="H71" s="140">
        <v>643</v>
      </c>
      <c r="I71" s="115">
        <v>149</v>
      </c>
      <c r="J71" s="116">
        <v>23.172628304821149</v>
      </c>
    </row>
    <row r="72" spans="1:12" s="110" customFormat="1" ht="12" customHeight="1" x14ac:dyDescent="0.2">
      <c r="A72" s="118" t="s">
        <v>113</v>
      </c>
      <c r="B72" s="119" t="s">
        <v>181</v>
      </c>
      <c r="C72" s="113">
        <v>74.397208807647246</v>
      </c>
      <c r="D72" s="235">
        <v>172080</v>
      </c>
      <c r="E72" s="236">
        <v>172893</v>
      </c>
      <c r="F72" s="236">
        <v>174173</v>
      </c>
      <c r="G72" s="236">
        <v>171922</v>
      </c>
      <c r="H72" s="140">
        <v>171791</v>
      </c>
      <c r="I72" s="115">
        <v>289</v>
      </c>
      <c r="J72" s="116">
        <v>0.16822767199678679</v>
      </c>
    </row>
    <row r="73" spans="1:12" s="110" customFormat="1" ht="12" customHeight="1" x14ac:dyDescent="0.2">
      <c r="A73" s="118"/>
      <c r="B73" s="119" t="s">
        <v>182</v>
      </c>
      <c r="C73" s="113">
        <v>25.602791192352754</v>
      </c>
      <c r="D73" s="115">
        <v>59219</v>
      </c>
      <c r="E73" s="114">
        <v>59309</v>
      </c>
      <c r="F73" s="114">
        <v>58578</v>
      </c>
      <c r="G73" s="114">
        <v>58218</v>
      </c>
      <c r="H73" s="140">
        <v>57717</v>
      </c>
      <c r="I73" s="115">
        <v>1502</v>
      </c>
      <c r="J73" s="116">
        <v>2.6023528596427394</v>
      </c>
    </row>
    <row r="74" spans="1:12" s="110" customFormat="1" ht="12" customHeight="1" x14ac:dyDescent="0.2">
      <c r="A74" s="118" t="s">
        <v>113</v>
      </c>
      <c r="B74" s="119" t="s">
        <v>116</v>
      </c>
      <c r="C74" s="113">
        <v>81.089412405587566</v>
      </c>
      <c r="D74" s="115">
        <v>187559</v>
      </c>
      <c r="E74" s="114">
        <v>188530</v>
      </c>
      <c r="F74" s="114">
        <v>189025</v>
      </c>
      <c r="G74" s="114">
        <v>187123</v>
      </c>
      <c r="H74" s="140">
        <v>187242</v>
      </c>
      <c r="I74" s="115">
        <v>317</v>
      </c>
      <c r="J74" s="116">
        <v>0.1692996229478429</v>
      </c>
    </row>
    <row r="75" spans="1:12" s="110" customFormat="1" ht="12" customHeight="1" x14ac:dyDescent="0.2">
      <c r="A75" s="142"/>
      <c r="B75" s="124" t="s">
        <v>117</v>
      </c>
      <c r="C75" s="125">
        <v>18.863462444714418</v>
      </c>
      <c r="D75" s="143">
        <v>43631</v>
      </c>
      <c r="E75" s="144">
        <v>43567</v>
      </c>
      <c r="F75" s="144">
        <v>43624</v>
      </c>
      <c r="G75" s="144">
        <v>42909</v>
      </c>
      <c r="H75" s="145">
        <v>42162</v>
      </c>
      <c r="I75" s="143">
        <v>1469</v>
      </c>
      <c r="J75" s="146">
        <v>3.4841800673592336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2"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4"/>
      <c r="B80" s="605"/>
      <c r="C80" s="605"/>
      <c r="D80" s="605"/>
      <c r="E80" s="605"/>
      <c r="F80" s="605"/>
      <c r="G80" s="605"/>
      <c r="H80" s="605"/>
      <c r="I80" s="605"/>
      <c r="J80" s="605"/>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222954</v>
      </c>
      <c r="G11" s="114">
        <v>224888</v>
      </c>
      <c r="H11" s="114">
        <v>222823</v>
      </c>
      <c r="I11" s="114">
        <v>220226</v>
      </c>
      <c r="J11" s="140">
        <v>219343</v>
      </c>
      <c r="K11" s="114">
        <v>3611</v>
      </c>
      <c r="L11" s="116">
        <v>1.6462800271720548</v>
      </c>
    </row>
    <row r="12" spans="1:17" s="110" customFormat="1" ht="24.95" customHeight="1" x14ac:dyDescent="0.2">
      <c r="A12" s="606" t="s">
        <v>185</v>
      </c>
      <c r="B12" s="607"/>
      <c r="C12" s="607"/>
      <c r="D12" s="608"/>
      <c r="E12" s="113">
        <v>57.790396225230317</v>
      </c>
      <c r="F12" s="115">
        <v>128846</v>
      </c>
      <c r="G12" s="114">
        <v>130122</v>
      </c>
      <c r="H12" s="114">
        <v>129109</v>
      </c>
      <c r="I12" s="114">
        <v>127567</v>
      </c>
      <c r="J12" s="140">
        <v>126737</v>
      </c>
      <c r="K12" s="114">
        <v>2109</v>
      </c>
      <c r="L12" s="116">
        <v>1.6640759999053156</v>
      </c>
    </row>
    <row r="13" spans="1:17" s="110" customFormat="1" ht="15" customHeight="1" x14ac:dyDescent="0.2">
      <c r="A13" s="120"/>
      <c r="B13" s="609" t="s">
        <v>107</v>
      </c>
      <c r="C13" s="609"/>
      <c r="E13" s="113">
        <v>42.209603774769683</v>
      </c>
      <c r="F13" s="115">
        <v>94108</v>
      </c>
      <c r="G13" s="114">
        <v>94766</v>
      </c>
      <c r="H13" s="114">
        <v>93714</v>
      </c>
      <c r="I13" s="114">
        <v>92659</v>
      </c>
      <c r="J13" s="140">
        <v>92606</v>
      </c>
      <c r="K13" s="114">
        <v>1502</v>
      </c>
      <c r="L13" s="116">
        <v>1.6219251452389694</v>
      </c>
    </row>
    <row r="14" spans="1:17" s="110" customFormat="1" ht="24.95" customHeight="1" x14ac:dyDescent="0.2">
      <c r="A14" s="606" t="s">
        <v>186</v>
      </c>
      <c r="B14" s="607"/>
      <c r="C14" s="607"/>
      <c r="D14" s="608"/>
      <c r="E14" s="113">
        <v>10.06485642778331</v>
      </c>
      <c r="F14" s="115">
        <v>22440</v>
      </c>
      <c r="G14" s="114">
        <v>23507</v>
      </c>
      <c r="H14" s="114">
        <v>23601</v>
      </c>
      <c r="I14" s="114">
        <v>22075</v>
      </c>
      <c r="J14" s="140">
        <v>22425</v>
      </c>
      <c r="K14" s="114">
        <v>15</v>
      </c>
      <c r="L14" s="116">
        <v>6.6889632107023408E-2</v>
      </c>
    </row>
    <row r="15" spans="1:17" s="110" customFormat="1" ht="15" customHeight="1" x14ac:dyDescent="0.2">
      <c r="A15" s="120"/>
      <c r="B15" s="119"/>
      <c r="C15" s="258" t="s">
        <v>106</v>
      </c>
      <c r="E15" s="113">
        <v>58.440285204991085</v>
      </c>
      <c r="F15" s="115">
        <v>13114</v>
      </c>
      <c r="G15" s="114">
        <v>13777</v>
      </c>
      <c r="H15" s="114">
        <v>13855</v>
      </c>
      <c r="I15" s="114">
        <v>12854</v>
      </c>
      <c r="J15" s="140">
        <v>12966</v>
      </c>
      <c r="K15" s="114">
        <v>148</v>
      </c>
      <c r="L15" s="116">
        <v>1.1414468610211321</v>
      </c>
    </row>
    <row r="16" spans="1:17" s="110" customFormat="1" ht="15" customHeight="1" x14ac:dyDescent="0.2">
      <c r="A16" s="120"/>
      <c r="B16" s="119"/>
      <c r="C16" s="258" t="s">
        <v>107</v>
      </c>
      <c r="E16" s="113">
        <v>41.559714795008915</v>
      </c>
      <c r="F16" s="115">
        <v>9326</v>
      </c>
      <c r="G16" s="114">
        <v>9730</v>
      </c>
      <c r="H16" s="114">
        <v>9746</v>
      </c>
      <c r="I16" s="114">
        <v>9221</v>
      </c>
      <c r="J16" s="140">
        <v>9459</v>
      </c>
      <c r="K16" s="114">
        <v>-133</v>
      </c>
      <c r="L16" s="116">
        <v>-1.4060682947457448</v>
      </c>
    </row>
    <row r="17" spans="1:12" s="110" customFormat="1" ht="15" customHeight="1" x14ac:dyDescent="0.2">
      <c r="A17" s="120"/>
      <c r="B17" s="121" t="s">
        <v>109</v>
      </c>
      <c r="C17" s="258"/>
      <c r="E17" s="113">
        <v>68.371951164814263</v>
      </c>
      <c r="F17" s="115">
        <v>152438</v>
      </c>
      <c r="G17" s="114">
        <v>153769</v>
      </c>
      <c r="H17" s="114">
        <v>152344</v>
      </c>
      <c r="I17" s="114">
        <v>152262</v>
      </c>
      <c r="J17" s="140">
        <v>151861</v>
      </c>
      <c r="K17" s="114">
        <v>577</v>
      </c>
      <c r="L17" s="116">
        <v>0.37995271992150714</v>
      </c>
    </row>
    <row r="18" spans="1:12" s="110" customFormat="1" ht="15" customHeight="1" x14ac:dyDescent="0.2">
      <c r="A18" s="120"/>
      <c r="B18" s="119"/>
      <c r="C18" s="258" t="s">
        <v>106</v>
      </c>
      <c r="E18" s="113">
        <v>58.022277909707554</v>
      </c>
      <c r="F18" s="115">
        <v>88448</v>
      </c>
      <c r="G18" s="114">
        <v>89304</v>
      </c>
      <c r="H18" s="114">
        <v>88635</v>
      </c>
      <c r="I18" s="114">
        <v>88693</v>
      </c>
      <c r="J18" s="140">
        <v>88264</v>
      </c>
      <c r="K18" s="114">
        <v>184</v>
      </c>
      <c r="L18" s="116">
        <v>0.20846551255324935</v>
      </c>
    </row>
    <row r="19" spans="1:12" s="110" customFormat="1" ht="15" customHeight="1" x14ac:dyDescent="0.2">
      <c r="A19" s="120"/>
      <c r="B19" s="119"/>
      <c r="C19" s="258" t="s">
        <v>107</v>
      </c>
      <c r="E19" s="113">
        <v>41.977722090292446</v>
      </c>
      <c r="F19" s="115">
        <v>63990</v>
      </c>
      <c r="G19" s="114">
        <v>64465</v>
      </c>
      <c r="H19" s="114">
        <v>63709</v>
      </c>
      <c r="I19" s="114">
        <v>63569</v>
      </c>
      <c r="J19" s="140">
        <v>63597</v>
      </c>
      <c r="K19" s="114">
        <v>393</v>
      </c>
      <c r="L19" s="116">
        <v>0.61795367706023874</v>
      </c>
    </row>
    <row r="20" spans="1:12" s="110" customFormat="1" ht="15" customHeight="1" x14ac:dyDescent="0.2">
      <c r="A20" s="120"/>
      <c r="B20" s="121" t="s">
        <v>110</v>
      </c>
      <c r="C20" s="258"/>
      <c r="E20" s="113">
        <v>20.358459592561694</v>
      </c>
      <c r="F20" s="115">
        <v>45390</v>
      </c>
      <c r="G20" s="114">
        <v>44947</v>
      </c>
      <c r="H20" s="114">
        <v>44297</v>
      </c>
      <c r="I20" s="114">
        <v>43433</v>
      </c>
      <c r="J20" s="140">
        <v>42650</v>
      </c>
      <c r="K20" s="114">
        <v>2740</v>
      </c>
      <c r="L20" s="116">
        <v>6.4243845252051583</v>
      </c>
    </row>
    <row r="21" spans="1:12" s="110" customFormat="1" ht="15" customHeight="1" x14ac:dyDescent="0.2">
      <c r="A21" s="120"/>
      <c r="B21" s="119"/>
      <c r="C21" s="258" t="s">
        <v>106</v>
      </c>
      <c r="E21" s="113">
        <v>56.536682088565762</v>
      </c>
      <c r="F21" s="115">
        <v>25662</v>
      </c>
      <c r="G21" s="114">
        <v>25425</v>
      </c>
      <c r="H21" s="114">
        <v>25047</v>
      </c>
      <c r="I21" s="114">
        <v>24518</v>
      </c>
      <c r="J21" s="140">
        <v>24009</v>
      </c>
      <c r="K21" s="114">
        <v>1653</v>
      </c>
      <c r="L21" s="116">
        <v>6.8849181556916159</v>
      </c>
    </row>
    <row r="22" spans="1:12" s="110" customFormat="1" ht="15" customHeight="1" x14ac:dyDescent="0.2">
      <c r="A22" s="120"/>
      <c r="B22" s="119"/>
      <c r="C22" s="258" t="s">
        <v>107</v>
      </c>
      <c r="E22" s="113">
        <v>43.463317911434238</v>
      </c>
      <c r="F22" s="115">
        <v>19728</v>
      </c>
      <c r="G22" s="114">
        <v>19522</v>
      </c>
      <c r="H22" s="114">
        <v>19250</v>
      </c>
      <c r="I22" s="114">
        <v>18915</v>
      </c>
      <c r="J22" s="140">
        <v>18641</v>
      </c>
      <c r="K22" s="114">
        <v>1087</v>
      </c>
      <c r="L22" s="116">
        <v>5.8312322300305777</v>
      </c>
    </row>
    <row r="23" spans="1:12" s="110" customFormat="1" ht="15" customHeight="1" x14ac:dyDescent="0.2">
      <c r="A23" s="120"/>
      <c r="B23" s="121" t="s">
        <v>111</v>
      </c>
      <c r="C23" s="258"/>
      <c r="E23" s="113">
        <v>1.2047328148407295</v>
      </c>
      <c r="F23" s="115">
        <v>2686</v>
      </c>
      <c r="G23" s="114">
        <v>2665</v>
      </c>
      <c r="H23" s="114">
        <v>2581</v>
      </c>
      <c r="I23" s="114">
        <v>2456</v>
      </c>
      <c r="J23" s="140">
        <v>2407</v>
      </c>
      <c r="K23" s="114">
        <v>279</v>
      </c>
      <c r="L23" s="116">
        <v>11.591192355629413</v>
      </c>
    </row>
    <row r="24" spans="1:12" s="110" customFormat="1" ht="15" customHeight="1" x14ac:dyDescent="0.2">
      <c r="A24" s="120"/>
      <c r="B24" s="119"/>
      <c r="C24" s="258" t="s">
        <v>106</v>
      </c>
      <c r="E24" s="113">
        <v>60.387192851824274</v>
      </c>
      <c r="F24" s="115">
        <v>1622</v>
      </c>
      <c r="G24" s="114">
        <v>1616</v>
      </c>
      <c r="H24" s="114">
        <v>1572</v>
      </c>
      <c r="I24" s="114">
        <v>1502</v>
      </c>
      <c r="J24" s="140">
        <v>1498</v>
      </c>
      <c r="K24" s="114">
        <v>124</v>
      </c>
      <c r="L24" s="116">
        <v>8.2777036048064083</v>
      </c>
    </row>
    <row r="25" spans="1:12" s="110" customFormat="1" ht="15" customHeight="1" x14ac:dyDescent="0.2">
      <c r="A25" s="120"/>
      <c r="B25" s="119"/>
      <c r="C25" s="258" t="s">
        <v>107</v>
      </c>
      <c r="E25" s="113">
        <v>39.612807148175726</v>
      </c>
      <c r="F25" s="115">
        <v>1064</v>
      </c>
      <c r="G25" s="114">
        <v>1049</v>
      </c>
      <c r="H25" s="114">
        <v>1009</v>
      </c>
      <c r="I25" s="114">
        <v>954</v>
      </c>
      <c r="J25" s="140">
        <v>909</v>
      </c>
      <c r="K25" s="114">
        <v>155</v>
      </c>
      <c r="L25" s="116">
        <v>17.051705170517053</v>
      </c>
    </row>
    <row r="26" spans="1:12" s="110" customFormat="1" ht="15" customHeight="1" x14ac:dyDescent="0.2">
      <c r="A26" s="120"/>
      <c r="C26" s="121" t="s">
        <v>187</v>
      </c>
      <c r="D26" s="110" t="s">
        <v>188</v>
      </c>
      <c r="E26" s="113">
        <v>0.36599477919212037</v>
      </c>
      <c r="F26" s="115">
        <v>816</v>
      </c>
      <c r="G26" s="114">
        <v>777</v>
      </c>
      <c r="H26" s="114">
        <v>784</v>
      </c>
      <c r="I26" s="114">
        <v>642</v>
      </c>
      <c r="J26" s="140">
        <v>608</v>
      </c>
      <c r="K26" s="114">
        <v>208</v>
      </c>
      <c r="L26" s="116">
        <v>34.210526315789473</v>
      </c>
    </row>
    <row r="27" spans="1:12" s="110" customFormat="1" ht="15" customHeight="1" x14ac:dyDescent="0.2">
      <c r="A27" s="120"/>
      <c r="B27" s="119"/>
      <c r="D27" s="259" t="s">
        <v>106</v>
      </c>
      <c r="E27" s="113">
        <v>54.779411764705884</v>
      </c>
      <c r="F27" s="115">
        <v>447</v>
      </c>
      <c r="G27" s="114">
        <v>426</v>
      </c>
      <c r="H27" s="114">
        <v>434</v>
      </c>
      <c r="I27" s="114">
        <v>356</v>
      </c>
      <c r="J27" s="140">
        <v>354</v>
      </c>
      <c r="K27" s="114">
        <v>93</v>
      </c>
      <c r="L27" s="116">
        <v>26.271186440677965</v>
      </c>
    </row>
    <row r="28" spans="1:12" s="110" customFormat="1" ht="15" customHeight="1" x14ac:dyDescent="0.2">
      <c r="A28" s="120"/>
      <c r="B28" s="119"/>
      <c r="D28" s="259" t="s">
        <v>107</v>
      </c>
      <c r="E28" s="113">
        <v>45.220588235294116</v>
      </c>
      <c r="F28" s="115">
        <v>369</v>
      </c>
      <c r="G28" s="114">
        <v>351</v>
      </c>
      <c r="H28" s="114">
        <v>350</v>
      </c>
      <c r="I28" s="114">
        <v>286</v>
      </c>
      <c r="J28" s="140">
        <v>254</v>
      </c>
      <c r="K28" s="114">
        <v>115</v>
      </c>
      <c r="L28" s="116">
        <v>45.275590551181104</v>
      </c>
    </row>
    <row r="29" spans="1:12" s="110" customFormat="1" ht="24.95" customHeight="1" x14ac:dyDescent="0.2">
      <c r="A29" s="606" t="s">
        <v>189</v>
      </c>
      <c r="B29" s="607"/>
      <c r="C29" s="607"/>
      <c r="D29" s="608"/>
      <c r="E29" s="113">
        <v>79.80435426141716</v>
      </c>
      <c r="F29" s="115">
        <v>177927</v>
      </c>
      <c r="G29" s="114">
        <v>179857</v>
      </c>
      <c r="H29" s="114">
        <v>178307</v>
      </c>
      <c r="I29" s="114">
        <v>176501</v>
      </c>
      <c r="J29" s="140">
        <v>176693</v>
      </c>
      <c r="K29" s="114">
        <v>1234</v>
      </c>
      <c r="L29" s="116">
        <v>0.69838646692285489</v>
      </c>
    </row>
    <row r="30" spans="1:12" s="110" customFormat="1" ht="15" customHeight="1" x14ac:dyDescent="0.2">
      <c r="A30" s="120"/>
      <c r="B30" s="119"/>
      <c r="C30" s="258" t="s">
        <v>106</v>
      </c>
      <c r="E30" s="113">
        <v>56.023537743006962</v>
      </c>
      <c r="F30" s="115">
        <v>99681</v>
      </c>
      <c r="G30" s="114">
        <v>100903</v>
      </c>
      <c r="H30" s="114">
        <v>100008</v>
      </c>
      <c r="I30" s="114">
        <v>98976</v>
      </c>
      <c r="J30" s="140">
        <v>98971</v>
      </c>
      <c r="K30" s="114">
        <v>710</v>
      </c>
      <c r="L30" s="116">
        <v>0.71738185933253173</v>
      </c>
    </row>
    <row r="31" spans="1:12" s="110" customFormat="1" ht="15" customHeight="1" x14ac:dyDescent="0.2">
      <c r="A31" s="120"/>
      <c r="B31" s="119"/>
      <c r="C31" s="258" t="s">
        <v>107</v>
      </c>
      <c r="E31" s="113">
        <v>43.976462256993038</v>
      </c>
      <c r="F31" s="115">
        <v>78246</v>
      </c>
      <c r="G31" s="114">
        <v>78954</v>
      </c>
      <c r="H31" s="114">
        <v>78299</v>
      </c>
      <c r="I31" s="114">
        <v>77525</v>
      </c>
      <c r="J31" s="140">
        <v>77722</v>
      </c>
      <c r="K31" s="114">
        <v>524</v>
      </c>
      <c r="L31" s="116">
        <v>0.6741977818378323</v>
      </c>
    </row>
    <row r="32" spans="1:12" s="110" customFormat="1" ht="15" customHeight="1" x14ac:dyDescent="0.2">
      <c r="A32" s="120"/>
      <c r="B32" s="119" t="s">
        <v>117</v>
      </c>
      <c r="C32" s="258"/>
      <c r="E32" s="113">
        <v>20.132403993648914</v>
      </c>
      <c r="F32" s="115">
        <v>44886</v>
      </c>
      <c r="G32" s="114">
        <v>44910</v>
      </c>
      <c r="H32" s="114">
        <v>44395</v>
      </c>
      <c r="I32" s="114">
        <v>43603</v>
      </c>
      <c r="J32" s="140">
        <v>42538</v>
      </c>
      <c r="K32" s="114">
        <v>2348</v>
      </c>
      <c r="L32" s="116">
        <v>5.5197705580892382</v>
      </c>
    </row>
    <row r="33" spans="1:12" s="110" customFormat="1" ht="15" customHeight="1" x14ac:dyDescent="0.2">
      <c r="A33" s="120"/>
      <c r="B33" s="119"/>
      <c r="C33" s="258" t="s">
        <v>106</v>
      </c>
      <c r="E33" s="113">
        <v>64.755157510136797</v>
      </c>
      <c r="F33" s="115">
        <v>29066</v>
      </c>
      <c r="G33" s="114">
        <v>29131</v>
      </c>
      <c r="H33" s="114">
        <v>29013</v>
      </c>
      <c r="I33" s="114">
        <v>28507</v>
      </c>
      <c r="J33" s="140">
        <v>27690</v>
      </c>
      <c r="K33" s="114">
        <v>1376</v>
      </c>
      <c r="L33" s="116">
        <v>4.9693029974720115</v>
      </c>
    </row>
    <row r="34" spans="1:12" s="110" customFormat="1" ht="15" customHeight="1" x14ac:dyDescent="0.2">
      <c r="A34" s="120"/>
      <c r="B34" s="119"/>
      <c r="C34" s="258" t="s">
        <v>107</v>
      </c>
      <c r="E34" s="113">
        <v>35.24484248986321</v>
      </c>
      <c r="F34" s="115">
        <v>15820</v>
      </c>
      <c r="G34" s="114">
        <v>15779</v>
      </c>
      <c r="H34" s="114">
        <v>15382</v>
      </c>
      <c r="I34" s="114">
        <v>15096</v>
      </c>
      <c r="J34" s="140">
        <v>14848</v>
      </c>
      <c r="K34" s="114">
        <v>972</v>
      </c>
      <c r="L34" s="116">
        <v>6.5463362068965516</v>
      </c>
    </row>
    <row r="35" spans="1:12" s="110" customFormat="1" ht="24.95" customHeight="1" x14ac:dyDescent="0.2">
      <c r="A35" s="606" t="s">
        <v>190</v>
      </c>
      <c r="B35" s="607"/>
      <c r="C35" s="607"/>
      <c r="D35" s="608"/>
      <c r="E35" s="113">
        <v>75.597208392762639</v>
      </c>
      <c r="F35" s="115">
        <v>168547</v>
      </c>
      <c r="G35" s="114">
        <v>170545</v>
      </c>
      <c r="H35" s="114">
        <v>169186</v>
      </c>
      <c r="I35" s="114">
        <v>167040</v>
      </c>
      <c r="J35" s="140">
        <v>166653</v>
      </c>
      <c r="K35" s="114">
        <v>1894</v>
      </c>
      <c r="L35" s="116">
        <v>1.1364931924417803</v>
      </c>
    </row>
    <row r="36" spans="1:12" s="110" customFormat="1" ht="15" customHeight="1" x14ac:dyDescent="0.2">
      <c r="A36" s="120"/>
      <c r="B36" s="119"/>
      <c r="C36" s="258" t="s">
        <v>106</v>
      </c>
      <c r="E36" s="113">
        <v>69.934795635638721</v>
      </c>
      <c r="F36" s="115">
        <v>117873</v>
      </c>
      <c r="G36" s="114">
        <v>119236</v>
      </c>
      <c r="H36" s="114">
        <v>118520</v>
      </c>
      <c r="I36" s="114">
        <v>117123</v>
      </c>
      <c r="J36" s="140">
        <v>116649</v>
      </c>
      <c r="K36" s="114">
        <v>1224</v>
      </c>
      <c r="L36" s="116">
        <v>1.0493017514080705</v>
      </c>
    </row>
    <row r="37" spans="1:12" s="110" customFormat="1" ht="15" customHeight="1" x14ac:dyDescent="0.2">
      <c r="A37" s="120"/>
      <c r="B37" s="119"/>
      <c r="C37" s="258" t="s">
        <v>107</v>
      </c>
      <c r="E37" s="113">
        <v>30.065204364361275</v>
      </c>
      <c r="F37" s="115">
        <v>50674</v>
      </c>
      <c r="G37" s="114">
        <v>51309</v>
      </c>
      <c r="H37" s="114">
        <v>50666</v>
      </c>
      <c r="I37" s="114">
        <v>49917</v>
      </c>
      <c r="J37" s="140">
        <v>50004</v>
      </c>
      <c r="K37" s="114">
        <v>670</v>
      </c>
      <c r="L37" s="116">
        <v>1.3398928085753139</v>
      </c>
    </row>
    <row r="38" spans="1:12" s="110" customFormat="1" ht="15" customHeight="1" x14ac:dyDescent="0.2">
      <c r="A38" s="120"/>
      <c r="B38" s="119" t="s">
        <v>182</v>
      </c>
      <c r="C38" s="258"/>
      <c r="E38" s="113">
        <v>24.402791607237369</v>
      </c>
      <c r="F38" s="115">
        <v>54407</v>
      </c>
      <c r="G38" s="114">
        <v>54343</v>
      </c>
      <c r="H38" s="114">
        <v>53637</v>
      </c>
      <c r="I38" s="114">
        <v>53186</v>
      </c>
      <c r="J38" s="140">
        <v>52690</v>
      </c>
      <c r="K38" s="114">
        <v>1717</v>
      </c>
      <c r="L38" s="116">
        <v>3.2586828620231545</v>
      </c>
    </row>
    <row r="39" spans="1:12" s="110" customFormat="1" ht="15" customHeight="1" x14ac:dyDescent="0.2">
      <c r="A39" s="120"/>
      <c r="B39" s="119"/>
      <c r="C39" s="258" t="s">
        <v>106</v>
      </c>
      <c r="E39" s="113">
        <v>20.168360688881947</v>
      </c>
      <c r="F39" s="115">
        <v>10973</v>
      </c>
      <c r="G39" s="114">
        <v>10886</v>
      </c>
      <c r="H39" s="114">
        <v>10589</v>
      </c>
      <c r="I39" s="114">
        <v>10444</v>
      </c>
      <c r="J39" s="140">
        <v>10088</v>
      </c>
      <c r="K39" s="114">
        <v>885</v>
      </c>
      <c r="L39" s="116">
        <v>8.7727993655828715</v>
      </c>
    </row>
    <row r="40" spans="1:12" s="110" customFormat="1" ht="15" customHeight="1" x14ac:dyDescent="0.2">
      <c r="A40" s="120"/>
      <c r="B40" s="119"/>
      <c r="C40" s="258" t="s">
        <v>107</v>
      </c>
      <c r="E40" s="113">
        <v>79.831639311118053</v>
      </c>
      <c r="F40" s="115">
        <v>43434</v>
      </c>
      <c r="G40" s="114">
        <v>43457</v>
      </c>
      <c r="H40" s="114">
        <v>43048</v>
      </c>
      <c r="I40" s="114">
        <v>42742</v>
      </c>
      <c r="J40" s="140">
        <v>42602</v>
      </c>
      <c r="K40" s="114">
        <v>832</v>
      </c>
      <c r="L40" s="116">
        <v>1.9529599549316934</v>
      </c>
    </row>
    <row r="41" spans="1:12" s="110" customFormat="1" ht="24.75" customHeight="1" x14ac:dyDescent="0.2">
      <c r="A41" s="606" t="s">
        <v>519</v>
      </c>
      <c r="B41" s="607"/>
      <c r="C41" s="607"/>
      <c r="D41" s="608"/>
      <c r="E41" s="113">
        <v>4.6211326103142349</v>
      </c>
      <c r="F41" s="115">
        <v>10303</v>
      </c>
      <c r="G41" s="114">
        <v>11528</v>
      </c>
      <c r="H41" s="114">
        <v>11485</v>
      </c>
      <c r="I41" s="114">
        <v>9758</v>
      </c>
      <c r="J41" s="140">
        <v>9991</v>
      </c>
      <c r="K41" s="114">
        <v>312</v>
      </c>
      <c r="L41" s="116">
        <v>3.1228105294765287</v>
      </c>
    </row>
    <row r="42" spans="1:12" s="110" customFormat="1" ht="15" customHeight="1" x14ac:dyDescent="0.2">
      <c r="A42" s="120"/>
      <c r="B42" s="119"/>
      <c r="C42" s="258" t="s">
        <v>106</v>
      </c>
      <c r="E42" s="113">
        <v>59.933999805881783</v>
      </c>
      <c r="F42" s="115">
        <v>6175</v>
      </c>
      <c r="G42" s="114">
        <v>7066</v>
      </c>
      <c r="H42" s="114">
        <v>7063</v>
      </c>
      <c r="I42" s="114">
        <v>5808</v>
      </c>
      <c r="J42" s="140">
        <v>5975</v>
      </c>
      <c r="K42" s="114">
        <v>200</v>
      </c>
      <c r="L42" s="116">
        <v>3.3472803347280333</v>
      </c>
    </row>
    <row r="43" spans="1:12" s="110" customFormat="1" ht="15" customHeight="1" x14ac:dyDescent="0.2">
      <c r="A43" s="123"/>
      <c r="B43" s="124"/>
      <c r="C43" s="260" t="s">
        <v>107</v>
      </c>
      <c r="D43" s="261"/>
      <c r="E43" s="125">
        <v>40.066000194118217</v>
      </c>
      <c r="F43" s="143">
        <v>4128</v>
      </c>
      <c r="G43" s="144">
        <v>4462</v>
      </c>
      <c r="H43" s="144">
        <v>4422</v>
      </c>
      <c r="I43" s="144">
        <v>3950</v>
      </c>
      <c r="J43" s="145">
        <v>4016</v>
      </c>
      <c r="K43" s="144">
        <v>112</v>
      </c>
      <c r="L43" s="146">
        <v>2.7888446215139444</v>
      </c>
    </row>
    <row r="44" spans="1:12" s="110" customFormat="1" ht="45.75" customHeight="1" x14ac:dyDescent="0.2">
      <c r="A44" s="606" t="s">
        <v>191</v>
      </c>
      <c r="B44" s="607"/>
      <c r="C44" s="607"/>
      <c r="D44" s="608"/>
      <c r="E44" s="113">
        <v>0.49068417700512212</v>
      </c>
      <c r="F44" s="115">
        <v>1094</v>
      </c>
      <c r="G44" s="114">
        <v>1218</v>
      </c>
      <c r="H44" s="114">
        <v>1235</v>
      </c>
      <c r="I44" s="114">
        <v>1201</v>
      </c>
      <c r="J44" s="140">
        <v>1227</v>
      </c>
      <c r="K44" s="114">
        <v>-133</v>
      </c>
      <c r="L44" s="116">
        <v>-10.839445802770987</v>
      </c>
    </row>
    <row r="45" spans="1:12" s="110" customFormat="1" ht="15" customHeight="1" x14ac:dyDescent="0.2">
      <c r="A45" s="120"/>
      <c r="B45" s="119"/>
      <c r="C45" s="258" t="s">
        <v>106</v>
      </c>
      <c r="E45" s="113">
        <v>55.941499085923219</v>
      </c>
      <c r="F45" s="115">
        <v>612</v>
      </c>
      <c r="G45" s="114">
        <v>686</v>
      </c>
      <c r="H45" s="114">
        <v>695</v>
      </c>
      <c r="I45" s="114">
        <v>661</v>
      </c>
      <c r="J45" s="140">
        <v>680</v>
      </c>
      <c r="K45" s="114">
        <v>-68</v>
      </c>
      <c r="L45" s="116">
        <v>-10</v>
      </c>
    </row>
    <row r="46" spans="1:12" s="110" customFormat="1" ht="15" customHeight="1" x14ac:dyDescent="0.2">
      <c r="A46" s="123"/>
      <c r="B46" s="124"/>
      <c r="C46" s="260" t="s">
        <v>107</v>
      </c>
      <c r="D46" s="261"/>
      <c r="E46" s="125">
        <v>44.058500914076781</v>
      </c>
      <c r="F46" s="143">
        <v>482</v>
      </c>
      <c r="G46" s="144">
        <v>532</v>
      </c>
      <c r="H46" s="144">
        <v>540</v>
      </c>
      <c r="I46" s="144">
        <v>540</v>
      </c>
      <c r="J46" s="145">
        <v>547</v>
      </c>
      <c r="K46" s="144">
        <v>-65</v>
      </c>
      <c r="L46" s="146">
        <v>-11.882998171846435</v>
      </c>
    </row>
    <row r="47" spans="1:12" s="110" customFormat="1" ht="39" customHeight="1" x14ac:dyDescent="0.2">
      <c r="A47" s="606" t="s">
        <v>520</v>
      </c>
      <c r="B47" s="610"/>
      <c r="C47" s="610"/>
      <c r="D47" s="611"/>
      <c r="E47" s="113">
        <v>0.26373153206491023</v>
      </c>
      <c r="F47" s="115">
        <v>588</v>
      </c>
      <c r="G47" s="114">
        <v>595</v>
      </c>
      <c r="H47" s="114">
        <v>550</v>
      </c>
      <c r="I47" s="114">
        <v>545</v>
      </c>
      <c r="J47" s="140">
        <v>602</v>
      </c>
      <c r="K47" s="114">
        <v>-14</v>
      </c>
      <c r="L47" s="116">
        <v>-2.3255813953488373</v>
      </c>
    </row>
    <row r="48" spans="1:12" s="110" customFormat="1" ht="15" customHeight="1" x14ac:dyDescent="0.2">
      <c r="A48" s="120"/>
      <c r="B48" s="119"/>
      <c r="C48" s="258" t="s">
        <v>106</v>
      </c>
      <c r="E48" s="113">
        <v>40.816326530612244</v>
      </c>
      <c r="F48" s="115">
        <v>240</v>
      </c>
      <c r="G48" s="114">
        <v>248</v>
      </c>
      <c r="H48" s="114">
        <v>224</v>
      </c>
      <c r="I48" s="114">
        <v>222</v>
      </c>
      <c r="J48" s="140">
        <v>253</v>
      </c>
      <c r="K48" s="114">
        <v>-13</v>
      </c>
      <c r="L48" s="116">
        <v>-5.1383399209486162</v>
      </c>
    </row>
    <row r="49" spans="1:12" s="110" customFormat="1" ht="15" customHeight="1" x14ac:dyDescent="0.2">
      <c r="A49" s="123"/>
      <c r="B49" s="124"/>
      <c r="C49" s="260" t="s">
        <v>107</v>
      </c>
      <c r="D49" s="261"/>
      <c r="E49" s="125">
        <v>59.183673469387756</v>
      </c>
      <c r="F49" s="143">
        <v>348</v>
      </c>
      <c r="G49" s="144">
        <v>347</v>
      </c>
      <c r="H49" s="144">
        <v>326</v>
      </c>
      <c r="I49" s="144">
        <v>323</v>
      </c>
      <c r="J49" s="145">
        <v>349</v>
      </c>
      <c r="K49" s="144">
        <v>-1</v>
      </c>
      <c r="L49" s="146">
        <v>-0.28653295128939826</v>
      </c>
    </row>
    <row r="50" spans="1:12" s="110" customFormat="1" ht="24.95" customHeight="1" x14ac:dyDescent="0.2">
      <c r="A50" s="612" t="s">
        <v>192</v>
      </c>
      <c r="B50" s="613"/>
      <c r="C50" s="613"/>
      <c r="D50" s="614"/>
      <c r="E50" s="262">
        <v>13.671429981072329</v>
      </c>
      <c r="F50" s="263">
        <v>30481</v>
      </c>
      <c r="G50" s="264">
        <v>31807</v>
      </c>
      <c r="H50" s="264">
        <v>31249</v>
      </c>
      <c r="I50" s="264">
        <v>29525</v>
      </c>
      <c r="J50" s="265">
        <v>29748</v>
      </c>
      <c r="K50" s="263">
        <v>733</v>
      </c>
      <c r="L50" s="266">
        <v>2.4640311953744791</v>
      </c>
    </row>
    <row r="51" spans="1:12" s="110" customFormat="1" ht="15" customHeight="1" x14ac:dyDescent="0.2">
      <c r="A51" s="120"/>
      <c r="B51" s="119"/>
      <c r="C51" s="258" t="s">
        <v>106</v>
      </c>
      <c r="E51" s="113">
        <v>58.144417834060562</v>
      </c>
      <c r="F51" s="115">
        <v>17723</v>
      </c>
      <c r="G51" s="114">
        <v>18500</v>
      </c>
      <c r="H51" s="114">
        <v>18231</v>
      </c>
      <c r="I51" s="114">
        <v>17199</v>
      </c>
      <c r="J51" s="140">
        <v>17164</v>
      </c>
      <c r="K51" s="114">
        <v>559</v>
      </c>
      <c r="L51" s="116">
        <v>3.2568165928687951</v>
      </c>
    </row>
    <row r="52" spans="1:12" s="110" customFormat="1" ht="15" customHeight="1" x14ac:dyDescent="0.2">
      <c r="A52" s="120"/>
      <c r="B52" s="119"/>
      <c r="C52" s="258" t="s">
        <v>107</v>
      </c>
      <c r="E52" s="113">
        <v>41.855582165939438</v>
      </c>
      <c r="F52" s="115">
        <v>12758</v>
      </c>
      <c r="G52" s="114">
        <v>13307</v>
      </c>
      <c r="H52" s="114">
        <v>13018</v>
      </c>
      <c r="I52" s="114">
        <v>12326</v>
      </c>
      <c r="J52" s="140">
        <v>12584</v>
      </c>
      <c r="K52" s="114">
        <v>174</v>
      </c>
      <c r="L52" s="116">
        <v>1.3827082008900191</v>
      </c>
    </row>
    <row r="53" spans="1:12" s="110" customFormat="1" ht="15" customHeight="1" x14ac:dyDescent="0.2">
      <c r="A53" s="120"/>
      <c r="B53" s="119"/>
      <c r="C53" s="258" t="s">
        <v>187</v>
      </c>
      <c r="D53" s="110" t="s">
        <v>193</v>
      </c>
      <c r="E53" s="113">
        <v>24.405367277976445</v>
      </c>
      <c r="F53" s="115">
        <v>7439</v>
      </c>
      <c r="G53" s="114">
        <v>8498</v>
      </c>
      <c r="H53" s="114">
        <v>8447</v>
      </c>
      <c r="I53" s="114">
        <v>6515</v>
      </c>
      <c r="J53" s="140">
        <v>7124</v>
      </c>
      <c r="K53" s="114">
        <v>315</v>
      </c>
      <c r="L53" s="116">
        <v>4.4216732172936553</v>
      </c>
    </row>
    <row r="54" spans="1:12" s="110" customFormat="1" ht="15" customHeight="1" x14ac:dyDescent="0.2">
      <c r="A54" s="120"/>
      <c r="B54" s="119"/>
      <c r="D54" s="267" t="s">
        <v>194</v>
      </c>
      <c r="E54" s="113">
        <v>61.459873638929963</v>
      </c>
      <c r="F54" s="115">
        <v>4572</v>
      </c>
      <c r="G54" s="114">
        <v>5241</v>
      </c>
      <c r="H54" s="114">
        <v>5278</v>
      </c>
      <c r="I54" s="114">
        <v>4036</v>
      </c>
      <c r="J54" s="140">
        <v>4395</v>
      </c>
      <c r="K54" s="114">
        <v>177</v>
      </c>
      <c r="L54" s="116">
        <v>4.027303754266212</v>
      </c>
    </row>
    <row r="55" spans="1:12" s="110" customFormat="1" ht="15" customHeight="1" x14ac:dyDescent="0.2">
      <c r="A55" s="120"/>
      <c r="B55" s="119"/>
      <c r="D55" s="267" t="s">
        <v>195</v>
      </c>
      <c r="E55" s="113">
        <v>38.540126361070037</v>
      </c>
      <c r="F55" s="115">
        <v>2867</v>
      </c>
      <c r="G55" s="114">
        <v>3257</v>
      </c>
      <c r="H55" s="114">
        <v>3169</v>
      </c>
      <c r="I55" s="114">
        <v>2479</v>
      </c>
      <c r="J55" s="140">
        <v>2729</v>
      </c>
      <c r="K55" s="114">
        <v>138</v>
      </c>
      <c r="L55" s="116">
        <v>5.0567973616709416</v>
      </c>
    </row>
    <row r="56" spans="1:12" s="110" customFormat="1" ht="15" customHeight="1" x14ac:dyDescent="0.2">
      <c r="A56" s="120"/>
      <c r="B56" s="119" t="s">
        <v>196</v>
      </c>
      <c r="C56" s="258"/>
      <c r="E56" s="113">
        <v>58.286911201413744</v>
      </c>
      <c r="F56" s="115">
        <v>129953</v>
      </c>
      <c r="G56" s="114">
        <v>130309</v>
      </c>
      <c r="H56" s="114">
        <v>130623</v>
      </c>
      <c r="I56" s="114">
        <v>130281</v>
      </c>
      <c r="J56" s="140">
        <v>129962</v>
      </c>
      <c r="K56" s="114">
        <v>-9</v>
      </c>
      <c r="L56" s="116">
        <v>-6.9251011834228467E-3</v>
      </c>
    </row>
    <row r="57" spans="1:12" s="110" customFormat="1" ht="15" customHeight="1" x14ac:dyDescent="0.2">
      <c r="A57" s="120"/>
      <c r="B57" s="119"/>
      <c r="C57" s="258" t="s">
        <v>106</v>
      </c>
      <c r="E57" s="113">
        <v>56.020253476256798</v>
      </c>
      <c r="F57" s="115">
        <v>72800</v>
      </c>
      <c r="G57" s="114">
        <v>73116</v>
      </c>
      <c r="H57" s="114">
        <v>73414</v>
      </c>
      <c r="I57" s="114">
        <v>73265</v>
      </c>
      <c r="J57" s="140">
        <v>73004</v>
      </c>
      <c r="K57" s="114">
        <v>-204</v>
      </c>
      <c r="L57" s="116">
        <v>-0.27943674319215384</v>
      </c>
    </row>
    <row r="58" spans="1:12" s="110" customFormat="1" ht="15" customHeight="1" x14ac:dyDescent="0.2">
      <c r="A58" s="120"/>
      <c r="B58" s="119"/>
      <c r="C58" s="258" t="s">
        <v>107</v>
      </c>
      <c r="E58" s="113">
        <v>43.979746523743202</v>
      </c>
      <c r="F58" s="115">
        <v>57153</v>
      </c>
      <c r="G58" s="114">
        <v>57193</v>
      </c>
      <c r="H58" s="114">
        <v>57209</v>
      </c>
      <c r="I58" s="114">
        <v>57016</v>
      </c>
      <c r="J58" s="140">
        <v>56958</v>
      </c>
      <c r="K58" s="114">
        <v>195</v>
      </c>
      <c r="L58" s="116">
        <v>0.34235752659854629</v>
      </c>
    </row>
    <row r="59" spans="1:12" s="110" customFormat="1" ht="15" customHeight="1" x14ac:dyDescent="0.2">
      <c r="A59" s="120"/>
      <c r="B59" s="119"/>
      <c r="C59" s="258" t="s">
        <v>105</v>
      </c>
      <c r="D59" s="110" t="s">
        <v>197</v>
      </c>
      <c r="E59" s="113">
        <v>89.896347140889404</v>
      </c>
      <c r="F59" s="115">
        <v>116823</v>
      </c>
      <c r="G59" s="114">
        <v>117164</v>
      </c>
      <c r="H59" s="114">
        <v>117339</v>
      </c>
      <c r="I59" s="114">
        <v>117168</v>
      </c>
      <c r="J59" s="140">
        <v>116956</v>
      </c>
      <c r="K59" s="114">
        <v>-133</v>
      </c>
      <c r="L59" s="116">
        <v>-0.11371797941106057</v>
      </c>
    </row>
    <row r="60" spans="1:12" s="110" customFormat="1" ht="15" customHeight="1" x14ac:dyDescent="0.2">
      <c r="A60" s="120"/>
      <c r="B60" s="119"/>
      <c r="C60" s="258"/>
      <c r="D60" s="267" t="s">
        <v>198</v>
      </c>
      <c r="E60" s="113">
        <v>53.54168271658834</v>
      </c>
      <c r="F60" s="115">
        <v>62549</v>
      </c>
      <c r="G60" s="114">
        <v>62853</v>
      </c>
      <c r="H60" s="114">
        <v>62972</v>
      </c>
      <c r="I60" s="114">
        <v>62933</v>
      </c>
      <c r="J60" s="140">
        <v>62760</v>
      </c>
      <c r="K60" s="114">
        <v>-211</v>
      </c>
      <c r="L60" s="116">
        <v>-0.33620140216698535</v>
      </c>
    </row>
    <row r="61" spans="1:12" s="110" customFormat="1" ht="15" customHeight="1" x14ac:dyDescent="0.2">
      <c r="A61" s="120"/>
      <c r="B61" s="119"/>
      <c r="C61" s="258"/>
      <c r="D61" s="267" t="s">
        <v>199</v>
      </c>
      <c r="E61" s="113">
        <v>46.45831728341166</v>
      </c>
      <c r="F61" s="115">
        <v>54274</v>
      </c>
      <c r="G61" s="114">
        <v>54311</v>
      </c>
      <c r="H61" s="114">
        <v>54367</v>
      </c>
      <c r="I61" s="114">
        <v>54235</v>
      </c>
      <c r="J61" s="140">
        <v>54196</v>
      </c>
      <c r="K61" s="114">
        <v>78</v>
      </c>
      <c r="L61" s="116">
        <v>0.14392206066868404</v>
      </c>
    </row>
    <row r="62" spans="1:12" s="110" customFormat="1" ht="15" customHeight="1" x14ac:dyDescent="0.2">
      <c r="A62" s="120"/>
      <c r="B62" s="119"/>
      <c r="C62" s="258"/>
      <c r="D62" s="258" t="s">
        <v>200</v>
      </c>
      <c r="E62" s="113">
        <v>10.103652859110602</v>
      </c>
      <c r="F62" s="115">
        <v>13130</v>
      </c>
      <c r="G62" s="114">
        <v>13145</v>
      </c>
      <c r="H62" s="114">
        <v>13284</v>
      </c>
      <c r="I62" s="114">
        <v>13113</v>
      </c>
      <c r="J62" s="140">
        <v>13006</v>
      </c>
      <c r="K62" s="114">
        <v>124</v>
      </c>
      <c r="L62" s="116">
        <v>0.95340612025219129</v>
      </c>
    </row>
    <row r="63" spans="1:12" s="110" customFormat="1" ht="15" customHeight="1" x14ac:dyDescent="0.2">
      <c r="A63" s="120"/>
      <c r="B63" s="119"/>
      <c r="C63" s="258"/>
      <c r="D63" s="267" t="s">
        <v>198</v>
      </c>
      <c r="E63" s="113">
        <v>78.07311500380807</v>
      </c>
      <c r="F63" s="115">
        <v>10251</v>
      </c>
      <c r="G63" s="114">
        <v>10263</v>
      </c>
      <c r="H63" s="114">
        <v>10442</v>
      </c>
      <c r="I63" s="114">
        <v>10332</v>
      </c>
      <c r="J63" s="140">
        <v>10244</v>
      </c>
      <c r="K63" s="114">
        <v>7</v>
      </c>
      <c r="L63" s="116">
        <v>6.8332682545880513E-2</v>
      </c>
    </row>
    <row r="64" spans="1:12" s="110" customFormat="1" ht="15" customHeight="1" x14ac:dyDescent="0.2">
      <c r="A64" s="120"/>
      <c r="B64" s="119"/>
      <c r="C64" s="258"/>
      <c r="D64" s="267" t="s">
        <v>199</v>
      </c>
      <c r="E64" s="113">
        <v>21.926884996191927</v>
      </c>
      <c r="F64" s="115">
        <v>2879</v>
      </c>
      <c r="G64" s="114">
        <v>2882</v>
      </c>
      <c r="H64" s="114">
        <v>2842</v>
      </c>
      <c r="I64" s="114">
        <v>2781</v>
      </c>
      <c r="J64" s="140">
        <v>2762</v>
      </c>
      <c r="K64" s="114">
        <v>117</v>
      </c>
      <c r="L64" s="116">
        <v>4.2360608254887762</v>
      </c>
    </row>
    <row r="65" spans="1:12" s="110" customFormat="1" ht="15" customHeight="1" x14ac:dyDescent="0.2">
      <c r="A65" s="120"/>
      <c r="B65" s="119" t="s">
        <v>201</v>
      </c>
      <c r="C65" s="258"/>
      <c r="E65" s="113">
        <v>19.458273904034016</v>
      </c>
      <c r="F65" s="115">
        <v>43383</v>
      </c>
      <c r="G65" s="114">
        <v>43561</v>
      </c>
      <c r="H65" s="114">
        <v>41320</v>
      </c>
      <c r="I65" s="114">
        <v>41013</v>
      </c>
      <c r="J65" s="140">
        <v>40454</v>
      </c>
      <c r="K65" s="114">
        <v>2929</v>
      </c>
      <c r="L65" s="116">
        <v>7.2403223414248279</v>
      </c>
    </row>
    <row r="66" spans="1:12" s="110" customFormat="1" ht="15" customHeight="1" x14ac:dyDescent="0.2">
      <c r="A66" s="120"/>
      <c r="B66" s="119"/>
      <c r="C66" s="258" t="s">
        <v>106</v>
      </c>
      <c r="E66" s="113">
        <v>60.509877140815526</v>
      </c>
      <c r="F66" s="115">
        <v>26251</v>
      </c>
      <c r="G66" s="114">
        <v>26435</v>
      </c>
      <c r="H66" s="114">
        <v>25075</v>
      </c>
      <c r="I66" s="114">
        <v>24932</v>
      </c>
      <c r="J66" s="140">
        <v>24624</v>
      </c>
      <c r="K66" s="114">
        <v>1627</v>
      </c>
      <c r="L66" s="116">
        <v>6.6073749187784276</v>
      </c>
    </row>
    <row r="67" spans="1:12" s="110" customFormat="1" ht="15" customHeight="1" x14ac:dyDescent="0.2">
      <c r="A67" s="120"/>
      <c r="B67" s="119"/>
      <c r="C67" s="258" t="s">
        <v>107</v>
      </c>
      <c r="E67" s="113">
        <v>39.490122859184474</v>
      </c>
      <c r="F67" s="115">
        <v>17132</v>
      </c>
      <c r="G67" s="114">
        <v>17126</v>
      </c>
      <c r="H67" s="114">
        <v>16245</v>
      </c>
      <c r="I67" s="114">
        <v>16081</v>
      </c>
      <c r="J67" s="140">
        <v>15830</v>
      </c>
      <c r="K67" s="114">
        <v>1302</v>
      </c>
      <c r="L67" s="116">
        <v>8.2248894504106129</v>
      </c>
    </row>
    <row r="68" spans="1:12" s="110" customFormat="1" ht="15" customHeight="1" x14ac:dyDescent="0.2">
      <c r="A68" s="120"/>
      <c r="B68" s="119"/>
      <c r="C68" s="258" t="s">
        <v>105</v>
      </c>
      <c r="D68" s="110" t="s">
        <v>202</v>
      </c>
      <c r="E68" s="113">
        <v>23.068944056427632</v>
      </c>
      <c r="F68" s="115">
        <v>10008</v>
      </c>
      <c r="G68" s="114">
        <v>10077</v>
      </c>
      <c r="H68" s="114">
        <v>9390</v>
      </c>
      <c r="I68" s="114">
        <v>9333</v>
      </c>
      <c r="J68" s="140">
        <v>9056</v>
      </c>
      <c r="K68" s="114">
        <v>952</v>
      </c>
      <c r="L68" s="116">
        <v>10.512367491166078</v>
      </c>
    </row>
    <row r="69" spans="1:12" s="110" customFormat="1" ht="15" customHeight="1" x14ac:dyDescent="0.2">
      <c r="A69" s="120"/>
      <c r="B69" s="119"/>
      <c r="C69" s="258"/>
      <c r="D69" s="267" t="s">
        <v>198</v>
      </c>
      <c r="E69" s="113">
        <v>55.875299760191844</v>
      </c>
      <c r="F69" s="115">
        <v>5592</v>
      </c>
      <c r="G69" s="114">
        <v>5653</v>
      </c>
      <c r="H69" s="114">
        <v>5290</v>
      </c>
      <c r="I69" s="114">
        <v>5278</v>
      </c>
      <c r="J69" s="140">
        <v>5104</v>
      </c>
      <c r="K69" s="114">
        <v>488</v>
      </c>
      <c r="L69" s="116">
        <v>9.5611285266457688</v>
      </c>
    </row>
    <row r="70" spans="1:12" s="110" customFormat="1" ht="15" customHeight="1" x14ac:dyDescent="0.2">
      <c r="A70" s="120"/>
      <c r="B70" s="119"/>
      <c r="C70" s="258"/>
      <c r="D70" s="267" t="s">
        <v>199</v>
      </c>
      <c r="E70" s="113">
        <v>44.124700239808156</v>
      </c>
      <c r="F70" s="115">
        <v>4416</v>
      </c>
      <c r="G70" s="114">
        <v>4424</v>
      </c>
      <c r="H70" s="114">
        <v>4100</v>
      </c>
      <c r="I70" s="114">
        <v>4055</v>
      </c>
      <c r="J70" s="140">
        <v>3952</v>
      </c>
      <c r="K70" s="114">
        <v>464</v>
      </c>
      <c r="L70" s="116">
        <v>11.740890688259109</v>
      </c>
    </row>
    <row r="71" spans="1:12" s="110" customFormat="1" ht="15" customHeight="1" x14ac:dyDescent="0.2">
      <c r="A71" s="120"/>
      <c r="B71" s="119"/>
      <c r="C71" s="258"/>
      <c r="D71" s="110" t="s">
        <v>203</v>
      </c>
      <c r="E71" s="113">
        <v>71.659405758015808</v>
      </c>
      <c r="F71" s="115">
        <v>31088</v>
      </c>
      <c r="G71" s="114">
        <v>31207</v>
      </c>
      <c r="H71" s="114">
        <v>29770</v>
      </c>
      <c r="I71" s="114">
        <v>29519</v>
      </c>
      <c r="J71" s="140">
        <v>29282</v>
      </c>
      <c r="K71" s="114">
        <v>1806</v>
      </c>
      <c r="L71" s="116">
        <v>6.1676115019465882</v>
      </c>
    </row>
    <row r="72" spans="1:12" s="110" customFormat="1" ht="15" customHeight="1" x14ac:dyDescent="0.2">
      <c r="A72" s="120"/>
      <c r="B72" s="119"/>
      <c r="C72" s="258"/>
      <c r="D72" s="267" t="s">
        <v>198</v>
      </c>
      <c r="E72" s="113">
        <v>61.882398353062278</v>
      </c>
      <c r="F72" s="115">
        <v>19238</v>
      </c>
      <c r="G72" s="114">
        <v>19346</v>
      </c>
      <c r="H72" s="114">
        <v>18433</v>
      </c>
      <c r="I72" s="114">
        <v>18303</v>
      </c>
      <c r="J72" s="140">
        <v>18195</v>
      </c>
      <c r="K72" s="114">
        <v>1043</v>
      </c>
      <c r="L72" s="116">
        <v>5.7323440505633414</v>
      </c>
    </row>
    <row r="73" spans="1:12" s="110" customFormat="1" ht="15" customHeight="1" x14ac:dyDescent="0.2">
      <c r="A73" s="120"/>
      <c r="B73" s="119"/>
      <c r="C73" s="258"/>
      <c r="D73" s="267" t="s">
        <v>199</v>
      </c>
      <c r="E73" s="113">
        <v>38.117601646937722</v>
      </c>
      <c r="F73" s="115">
        <v>11850</v>
      </c>
      <c r="G73" s="114">
        <v>11861</v>
      </c>
      <c r="H73" s="114">
        <v>11337</v>
      </c>
      <c r="I73" s="114">
        <v>11216</v>
      </c>
      <c r="J73" s="140">
        <v>11087</v>
      </c>
      <c r="K73" s="114">
        <v>763</v>
      </c>
      <c r="L73" s="116">
        <v>6.8819337963380534</v>
      </c>
    </row>
    <row r="74" spans="1:12" s="110" customFormat="1" ht="15" customHeight="1" x14ac:dyDescent="0.2">
      <c r="A74" s="120"/>
      <c r="B74" s="119"/>
      <c r="C74" s="258"/>
      <c r="D74" s="110" t="s">
        <v>204</v>
      </c>
      <c r="E74" s="113">
        <v>5.2716501855565543</v>
      </c>
      <c r="F74" s="115">
        <v>2287</v>
      </c>
      <c r="G74" s="114">
        <v>2277</v>
      </c>
      <c r="H74" s="114">
        <v>2160</v>
      </c>
      <c r="I74" s="114">
        <v>2161</v>
      </c>
      <c r="J74" s="140">
        <v>2116</v>
      </c>
      <c r="K74" s="114">
        <v>171</v>
      </c>
      <c r="L74" s="116">
        <v>8.0812854442344051</v>
      </c>
    </row>
    <row r="75" spans="1:12" s="110" customFormat="1" ht="15" customHeight="1" x14ac:dyDescent="0.2">
      <c r="A75" s="120"/>
      <c r="B75" s="119"/>
      <c r="C75" s="258"/>
      <c r="D75" s="267" t="s">
        <v>198</v>
      </c>
      <c r="E75" s="113">
        <v>62.133799737647571</v>
      </c>
      <c r="F75" s="115">
        <v>1421</v>
      </c>
      <c r="G75" s="114">
        <v>1436</v>
      </c>
      <c r="H75" s="114">
        <v>1352</v>
      </c>
      <c r="I75" s="114">
        <v>1351</v>
      </c>
      <c r="J75" s="140">
        <v>1325</v>
      </c>
      <c r="K75" s="114">
        <v>96</v>
      </c>
      <c r="L75" s="116">
        <v>7.2452830188679247</v>
      </c>
    </row>
    <row r="76" spans="1:12" s="110" customFormat="1" ht="15" customHeight="1" x14ac:dyDescent="0.2">
      <c r="A76" s="120"/>
      <c r="B76" s="119"/>
      <c r="C76" s="258"/>
      <c r="D76" s="267" t="s">
        <v>199</v>
      </c>
      <c r="E76" s="113">
        <v>37.866200262352429</v>
      </c>
      <c r="F76" s="115">
        <v>866</v>
      </c>
      <c r="G76" s="114">
        <v>841</v>
      </c>
      <c r="H76" s="114">
        <v>808</v>
      </c>
      <c r="I76" s="114">
        <v>810</v>
      </c>
      <c r="J76" s="140">
        <v>791</v>
      </c>
      <c r="K76" s="114">
        <v>75</v>
      </c>
      <c r="L76" s="116">
        <v>9.4816687737041718</v>
      </c>
    </row>
    <row r="77" spans="1:12" s="110" customFormat="1" ht="15" customHeight="1" x14ac:dyDescent="0.2">
      <c r="A77" s="533"/>
      <c r="B77" s="119" t="s">
        <v>205</v>
      </c>
      <c r="C77" s="268"/>
      <c r="D77" s="182"/>
      <c r="E77" s="113">
        <v>8.5833849134799109</v>
      </c>
      <c r="F77" s="115">
        <v>19137</v>
      </c>
      <c r="G77" s="114">
        <v>19211</v>
      </c>
      <c r="H77" s="114">
        <v>19631</v>
      </c>
      <c r="I77" s="114">
        <v>19407</v>
      </c>
      <c r="J77" s="140">
        <v>19179</v>
      </c>
      <c r="K77" s="114">
        <v>-42</v>
      </c>
      <c r="L77" s="116">
        <v>-0.21898951978726733</v>
      </c>
    </row>
    <row r="78" spans="1:12" s="110" customFormat="1" ht="15" customHeight="1" x14ac:dyDescent="0.2">
      <c r="A78" s="120"/>
      <c r="B78" s="119"/>
      <c r="C78" s="268" t="s">
        <v>106</v>
      </c>
      <c r="D78" s="182"/>
      <c r="E78" s="113">
        <v>63.081987772378113</v>
      </c>
      <c r="F78" s="115">
        <v>12072</v>
      </c>
      <c r="G78" s="114">
        <v>12071</v>
      </c>
      <c r="H78" s="114">
        <v>12389</v>
      </c>
      <c r="I78" s="114">
        <v>12171</v>
      </c>
      <c r="J78" s="140">
        <v>11945</v>
      </c>
      <c r="K78" s="114">
        <v>127</v>
      </c>
      <c r="L78" s="116">
        <v>1.0632063624947676</v>
      </c>
    </row>
    <row r="79" spans="1:12" s="110" customFormat="1" ht="15" customHeight="1" x14ac:dyDescent="0.2">
      <c r="A79" s="123"/>
      <c r="B79" s="124"/>
      <c r="C79" s="260" t="s">
        <v>107</v>
      </c>
      <c r="D79" s="261"/>
      <c r="E79" s="125">
        <v>36.918012227621887</v>
      </c>
      <c r="F79" s="143">
        <v>7065</v>
      </c>
      <c r="G79" s="144">
        <v>7140</v>
      </c>
      <c r="H79" s="144">
        <v>7242</v>
      </c>
      <c r="I79" s="144">
        <v>7236</v>
      </c>
      <c r="J79" s="145">
        <v>7234</v>
      </c>
      <c r="K79" s="144">
        <v>-169</v>
      </c>
      <c r="L79" s="146">
        <v>-2.3361902128836052</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86:L86"/>
    <mergeCell ref="A35:D35"/>
    <mergeCell ref="A41:D41"/>
    <mergeCell ref="A44:D44"/>
    <mergeCell ref="A47:D47"/>
    <mergeCell ref="A50:D50"/>
    <mergeCell ref="A85:L85"/>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8" t="s">
        <v>104</v>
      </c>
      <c r="B11" s="619"/>
      <c r="C11" s="285">
        <v>100</v>
      </c>
      <c r="D11" s="115">
        <v>222954</v>
      </c>
      <c r="E11" s="114">
        <v>224888</v>
      </c>
      <c r="F11" s="114">
        <v>222823</v>
      </c>
      <c r="G11" s="114">
        <v>220226</v>
      </c>
      <c r="H11" s="140">
        <v>219343</v>
      </c>
      <c r="I11" s="115">
        <v>3611</v>
      </c>
      <c r="J11" s="116">
        <v>1.6462800271720548</v>
      </c>
    </row>
    <row r="12" spans="1:15" s="110" customFormat="1" ht="24.95" customHeight="1" x14ac:dyDescent="0.2">
      <c r="A12" s="193" t="s">
        <v>132</v>
      </c>
      <c r="B12" s="194" t="s">
        <v>133</v>
      </c>
      <c r="C12" s="113">
        <v>0.28436359069583861</v>
      </c>
      <c r="D12" s="115">
        <v>634</v>
      </c>
      <c r="E12" s="114">
        <v>620</v>
      </c>
      <c r="F12" s="114">
        <v>865</v>
      </c>
      <c r="G12" s="114">
        <v>831</v>
      </c>
      <c r="H12" s="140">
        <v>656</v>
      </c>
      <c r="I12" s="115">
        <v>-22</v>
      </c>
      <c r="J12" s="116">
        <v>-3.3536585365853657</v>
      </c>
    </row>
    <row r="13" spans="1:15" s="110" customFormat="1" ht="24.95" customHeight="1" x14ac:dyDescent="0.2">
      <c r="A13" s="193" t="s">
        <v>134</v>
      </c>
      <c r="B13" s="199" t="s">
        <v>214</v>
      </c>
      <c r="C13" s="113">
        <v>1.1311750405913328</v>
      </c>
      <c r="D13" s="115">
        <v>2522</v>
      </c>
      <c r="E13" s="114">
        <v>2264</v>
      </c>
      <c r="F13" s="114">
        <v>2233</v>
      </c>
      <c r="G13" s="114">
        <v>2020</v>
      </c>
      <c r="H13" s="140">
        <v>2005</v>
      </c>
      <c r="I13" s="115">
        <v>517</v>
      </c>
      <c r="J13" s="116">
        <v>25.785536159600998</v>
      </c>
    </row>
    <row r="14" spans="1:15" s="287" customFormat="1" ht="24" customHeight="1" x14ac:dyDescent="0.2">
      <c r="A14" s="193" t="s">
        <v>215</v>
      </c>
      <c r="B14" s="199" t="s">
        <v>137</v>
      </c>
      <c r="C14" s="113">
        <v>32.094512769450198</v>
      </c>
      <c r="D14" s="115">
        <v>71556</v>
      </c>
      <c r="E14" s="114">
        <v>72725</v>
      </c>
      <c r="F14" s="114">
        <v>72388</v>
      </c>
      <c r="G14" s="114">
        <v>72174</v>
      </c>
      <c r="H14" s="140">
        <v>72448</v>
      </c>
      <c r="I14" s="115">
        <v>-892</v>
      </c>
      <c r="J14" s="116">
        <v>-1.2312279151943464</v>
      </c>
      <c r="K14" s="110"/>
      <c r="L14" s="110"/>
      <c r="M14" s="110"/>
      <c r="N14" s="110"/>
      <c r="O14" s="110"/>
    </row>
    <row r="15" spans="1:15" s="110" customFormat="1" ht="24.75" customHeight="1" x14ac:dyDescent="0.2">
      <c r="A15" s="193" t="s">
        <v>216</v>
      </c>
      <c r="B15" s="199" t="s">
        <v>217</v>
      </c>
      <c r="C15" s="113">
        <v>3.3002323349211049</v>
      </c>
      <c r="D15" s="115">
        <v>7358</v>
      </c>
      <c r="E15" s="114">
        <v>7476</v>
      </c>
      <c r="F15" s="114">
        <v>7609</v>
      </c>
      <c r="G15" s="114">
        <v>7509</v>
      </c>
      <c r="H15" s="140">
        <v>7470</v>
      </c>
      <c r="I15" s="115">
        <v>-112</v>
      </c>
      <c r="J15" s="116">
        <v>-1.499330655957162</v>
      </c>
    </row>
    <row r="16" spans="1:15" s="287" customFormat="1" ht="24.95" customHeight="1" x14ac:dyDescent="0.2">
      <c r="A16" s="193" t="s">
        <v>218</v>
      </c>
      <c r="B16" s="199" t="s">
        <v>141</v>
      </c>
      <c r="C16" s="113">
        <v>26.117495088673</v>
      </c>
      <c r="D16" s="115">
        <v>58230</v>
      </c>
      <c r="E16" s="114">
        <v>59286</v>
      </c>
      <c r="F16" s="114">
        <v>58748</v>
      </c>
      <c r="G16" s="114">
        <v>58658</v>
      </c>
      <c r="H16" s="140">
        <v>58903</v>
      </c>
      <c r="I16" s="115">
        <v>-673</v>
      </c>
      <c r="J16" s="116">
        <v>-1.1425564062950953</v>
      </c>
      <c r="K16" s="110"/>
      <c r="L16" s="110"/>
      <c r="M16" s="110"/>
      <c r="N16" s="110"/>
      <c r="O16" s="110"/>
    </row>
    <row r="17" spans="1:15" s="110" customFormat="1" ht="24.95" customHeight="1" x14ac:dyDescent="0.2">
      <c r="A17" s="193" t="s">
        <v>219</v>
      </c>
      <c r="B17" s="199" t="s">
        <v>220</v>
      </c>
      <c r="C17" s="113">
        <v>2.676785345856096</v>
      </c>
      <c r="D17" s="115">
        <v>5968</v>
      </c>
      <c r="E17" s="114">
        <v>5963</v>
      </c>
      <c r="F17" s="114">
        <v>6031</v>
      </c>
      <c r="G17" s="114">
        <v>6007</v>
      </c>
      <c r="H17" s="140">
        <v>6075</v>
      </c>
      <c r="I17" s="115">
        <v>-107</v>
      </c>
      <c r="J17" s="116">
        <v>-1.7613168724279835</v>
      </c>
    </row>
    <row r="18" spans="1:15" s="287" customFormat="1" ht="24.95" customHeight="1" x14ac:dyDescent="0.2">
      <c r="A18" s="201" t="s">
        <v>144</v>
      </c>
      <c r="B18" s="202" t="s">
        <v>145</v>
      </c>
      <c r="C18" s="113">
        <v>5.1683306870475523</v>
      </c>
      <c r="D18" s="115">
        <v>11523</v>
      </c>
      <c r="E18" s="114">
        <v>11586</v>
      </c>
      <c r="F18" s="114">
        <v>11807</v>
      </c>
      <c r="G18" s="114">
        <v>11446</v>
      </c>
      <c r="H18" s="140">
        <v>11303</v>
      </c>
      <c r="I18" s="115">
        <v>220</v>
      </c>
      <c r="J18" s="116">
        <v>1.9463859152437406</v>
      </c>
      <c r="K18" s="110"/>
      <c r="L18" s="110"/>
      <c r="M18" s="110"/>
      <c r="N18" s="110"/>
      <c r="O18" s="110"/>
    </row>
    <row r="19" spans="1:15" s="110" customFormat="1" ht="24.95" customHeight="1" x14ac:dyDescent="0.2">
      <c r="A19" s="193" t="s">
        <v>146</v>
      </c>
      <c r="B19" s="199" t="s">
        <v>147</v>
      </c>
      <c r="C19" s="113">
        <v>12.233913722113082</v>
      </c>
      <c r="D19" s="115">
        <v>27276</v>
      </c>
      <c r="E19" s="114">
        <v>27627</v>
      </c>
      <c r="F19" s="114">
        <v>27807</v>
      </c>
      <c r="G19" s="114">
        <v>27148</v>
      </c>
      <c r="H19" s="140">
        <v>27366</v>
      </c>
      <c r="I19" s="115">
        <v>-90</v>
      </c>
      <c r="J19" s="116">
        <v>-0.32887524665643497</v>
      </c>
    </row>
    <row r="20" spans="1:15" s="287" customFormat="1" ht="24.95" customHeight="1" x14ac:dyDescent="0.2">
      <c r="A20" s="193" t="s">
        <v>148</v>
      </c>
      <c r="B20" s="199" t="s">
        <v>149</v>
      </c>
      <c r="C20" s="113">
        <v>6.8897620136889222</v>
      </c>
      <c r="D20" s="115">
        <v>15361</v>
      </c>
      <c r="E20" s="114">
        <v>15552</v>
      </c>
      <c r="F20" s="114">
        <v>15222</v>
      </c>
      <c r="G20" s="114">
        <v>15263</v>
      </c>
      <c r="H20" s="140">
        <v>14955</v>
      </c>
      <c r="I20" s="115">
        <v>406</v>
      </c>
      <c r="J20" s="116">
        <v>2.7148110999665662</v>
      </c>
      <c r="K20" s="110"/>
      <c r="L20" s="110"/>
      <c r="M20" s="110"/>
      <c r="N20" s="110"/>
      <c r="O20" s="110"/>
    </row>
    <row r="21" spans="1:15" s="110" customFormat="1" ht="24.95" customHeight="1" x14ac:dyDescent="0.2">
      <c r="A21" s="201" t="s">
        <v>150</v>
      </c>
      <c r="B21" s="202" t="s">
        <v>151</v>
      </c>
      <c r="C21" s="113">
        <v>2.3686500354333182</v>
      </c>
      <c r="D21" s="115">
        <v>5281</v>
      </c>
      <c r="E21" s="114">
        <v>5322</v>
      </c>
      <c r="F21" s="114">
        <v>5326</v>
      </c>
      <c r="G21" s="114">
        <v>5334</v>
      </c>
      <c r="H21" s="140">
        <v>5303</v>
      </c>
      <c r="I21" s="115">
        <v>-22</v>
      </c>
      <c r="J21" s="116">
        <v>-0.41485951348293421</v>
      </c>
    </row>
    <row r="22" spans="1:15" s="110" customFormat="1" ht="24.95" customHeight="1" x14ac:dyDescent="0.2">
      <c r="A22" s="201" t="s">
        <v>152</v>
      </c>
      <c r="B22" s="199" t="s">
        <v>153</v>
      </c>
      <c r="C22" s="113">
        <v>3.8097544785022919</v>
      </c>
      <c r="D22" s="115">
        <v>8494</v>
      </c>
      <c r="E22" s="114">
        <v>8545</v>
      </c>
      <c r="F22" s="114">
        <v>8060</v>
      </c>
      <c r="G22" s="114">
        <v>7789</v>
      </c>
      <c r="H22" s="140">
        <v>7651</v>
      </c>
      <c r="I22" s="115">
        <v>843</v>
      </c>
      <c r="J22" s="116">
        <v>11.018167559796105</v>
      </c>
    </row>
    <row r="23" spans="1:15" s="110" customFormat="1" ht="24.95" customHeight="1" x14ac:dyDescent="0.2">
      <c r="A23" s="193" t="s">
        <v>154</v>
      </c>
      <c r="B23" s="199" t="s">
        <v>155</v>
      </c>
      <c r="C23" s="113">
        <v>2.4036348305031532</v>
      </c>
      <c r="D23" s="115">
        <v>5359</v>
      </c>
      <c r="E23" s="114">
        <v>5690</v>
      </c>
      <c r="F23" s="114">
        <v>4494</v>
      </c>
      <c r="G23" s="114">
        <v>4277</v>
      </c>
      <c r="H23" s="140">
        <v>4289</v>
      </c>
      <c r="I23" s="115">
        <v>1070</v>
      </c>
      <c r="J23" s="116">
        <v>24.947540219165308</v>
      </c>
    </row>
    <row r="24" spans="1:15" s="110" customFormat="1" ht="24.95" customHeight="1" x14ac:dyDescent="0.2">
      <c r="A24" s="193" t="s">
        <v>156</v>
      </c>
      <c r="B24" s="199" t="s">
        <v>221</v>
      </c>
      <c r="C24" s="113">
        <v>8.0245252383899821</v>
      </c>
      <c r="D24" s="115">
        <v>17891</v>
      </c>
      <c r="E24" s="114">
        <v>18044</v>
      </c>
      <c r="F24" s="114">
        <v>17790</v>
      </c>
      <c r="G24" s="114">
        <v>17731</v>
      </c>
      <c r="H24" s="140">
        <v>17538</v>
      </c>
      <c r="I24" s="115">
        <v>353</v>
      </c>
      <c r="J24" s="116">
        <v>2.0127722659368228</v>
      </c>
    </row>
    <row r="25" spans="1:15" s="110" customFormat="1" ht="24.95" customHeight="1" x14ac:dyDescent="0.2">
      <c r="A25" s="193" t="s">
        <v>222</v>
      </c>
      <c r="B25" s="204" t="s">
        <v>159</v>
      </c>
      <c r="C25" s="113">
        <v>4.5856992922306841</v>
      </c>
      <c r="D25" s="115">
        <v>10224</v>
      </c>
      <c r="E25" s="114">
        <v>10138</v>
      </c>
      <c r="F25" s="114">
        <v>10044</v>
      </c>
      <c r="G25" s="114">
        <v>9837</v>
      </c>
      <c r="H25" s="140">
        <v>9469</v>
      </c>
      <c r="I25" s="115">
        <v>755</v>
      </c>
      <c r="J25" s="116">
        <v>7.9733868412715179</v>
      </c>
    </row>
    <row r="26" spans="1:15" s="110" customFormat="1" ht="24.95" customHeight="1" x14ac:dyDescent="0.2">
      <c r="A26" s="201">
        <v>782.78300000000002</v>
      </c>
      <c r="B26" s="203" t="s">
        <v>160</v>
      </c>
      <c r="C26" s="113">
        <v>1.5702790710191339</v>
      </c>
      <c r="D26" s="115">
        <v>3501</v>
      </c>
      <c r="E26" s="114">
        <v>3323</v>
      </c>
      <c r="F26" s="114">
        <v>3717</v>
      </c>
      <c r="G26" s="114">
        <v>3923</v>
      </c>
      <c r="H26" s="140">
        <v>3858</v>
      </c>
      <c r="I26" s="115">
        <v>-357</v>
      </c>
      <c r="J26" s="116">
        <v>-9.253499222395023</v>
      </c>
    </row>
    <row r="27" spans="1:15" s="110" customFormat="1" ht="24.95" customHeight="1" x14ac:dyDescent="0.2">
      <c r="A27" s="193" t="s">
        <v>161</v>
      </c>
      <c r="B27" s="199" t="s">
        <v>223</v>
      </c>
      <c r="C27" s="113">
        <v>5.1239269086896853</v>
      </c>
      <c r="D27" s="115">
        <v>11424</v>
      </c>
      <c r="E27" s="114">
        <v>11418</v>
      </c>
      <c r="F27" s="114">
        <v>11293</v>
      </c>
      <c r="G27" s="114">
        <v>11048</v>
      </c>
      <c r="H27" s="140">
        <v>11026</v>
      </c>
      <c r="I27" s="115">
        <v>398</v>
      </c>
      <c r="J27" s="116">
        <v>3.6096499183747506</v>
      </c>
    </row>
    <row r="28" spans="1:15" s="110" customFormat="1" ht="24.95" customHeight="1" x14ac:dyDescent="0.2">
      <c r="A28" s="193" t="s">
        <v>163</v>
      </c>
      <c r="B28" s="199" t="s">
        <v>164</v>
      </c>
      <c r="C28" s="113">
        <v>2.1228594239170411</v>
      </c>
      <c r="D28" s="115">
        <v>4733</v>
      </c>
      <c r="E28" s="114">
        <v>4742</v>
      </c>
      <c r="F28" s="114">
        <v>4670</v>
      </c>
      <c r="G28" s="114">
        <v>4586</v>
      </c>
      <c r="H28" s="140">
        <v>4577</v>
      </c>
      <c r="I28" s="115">
        <v>156</v>
      </c>
      <c r="J28" s="116">
        <v>3.4083460782171726</v>
      </c>
    </row>
    <row r="29" spans="1:15" s="110" customFormat="1" ht="24.95" customHeight="1" x14ac:dyDescent="0.2">
      <c r="A29" s="193">
        <v>86</v>
      </c>
      <c r="B29" s="199" t="s">
        <v>165</v>
      </c>
      <c r="C29" s="113">
        <v>5.5338769432259571</v>
      </c>
      <c r="D29" s="115">
        <v>12338</v>
      </c>
      <c r="E29" s="114">
        <v>12258</v>
      </c>
      <c r="F29" s="114">
        <v>12124</v>
      </c>
      <c r="G29" s="114">
        <v>11924</v>
      </c>
      <c r="H29" s="140">
        <v>11967</v>
      </c>
      <c r="I29" s="115">
        <v>371</v>
      </c>
      <c r="J29" s="116">
        <v>3.1001921952034763</v>
      </c>
    </row>
    <row r="30" spans="1:15" s="110" customFormat="1" ht="24.95" customHeight="1" x14ac:dyDescent="0.2">
      <c r="A30" s="193">
        <v>87.88</v>
      </c>
      <c r="B30" s="204" t="s">
        <v>166</v>
      </c>
      <c r="C30" s="113">
        <v>4.3282470823577954</v>
      </c>
      <c r="D30" s="115">
        <v>9650</v>
      </c>
      <c r="E30" s="114">
        <v>9895</v>
      </c>
      <c r="F30" s="114">
        <v>9817</v>
      </c>
      <c r="G30" s="114">
        <v>9787</v>
      </c>
      <c r="H30" s="140">
        <v>9799</v>
      </c>
      <c r="I30" s="115">
        <v>-149</v>
      </c>
      <c r="J30" s="116">
        <v>-1.5205633227880395</v>
      </c>
    </row>
    <row r="31" spans="1:15" s="110" customFormat="1" ht="24.95" customHeight="1" x14ac:dyDescent="0.2">
      <c r="A31" s="193" t="s">
        <v>167</v>
      </c>
      <c r="B31" s="199" t="s">
        <v>168</v>
      </c>
      <c r="C31" s="113">
        <v>2.325591826116598</v>
      </c>
      <c r="D31" s="115">
        <v>5185</v>
      </c>
      <c r="E31" s="114">
        <v>5136</v>
      </c>
      <c r="F31" s="114">
        <v>5163</v>
      </c>
      <c r="G31" s="114">
        <v>5105</v>
      </c>
      <c r="H31" s="140">
        <v>5130</v>
      </c>
      <c r="I31" s="115">
        <v>55</v>
      </c>
      <c r="J31" s="116">
        <v>1.0721247563352827</v>
      </c>
    </row>
    <row r="32" spans="1:15" s="110" customFormat="1" ht="24.95" customHeight="1" x14ac:dyDescent="0.2">
      <c r="A32" s="193"/>
      <c r="B32" s="288" t="s">
        <v>224</v>
      </c>
      <c r="C32" s="113" t="s">
        <v>513</v>
      </c>
      <c r="D32" s="115" t="s">
        <v>513</v>
      </c>
      <c r="E32" s="114">
        <v>3</v>
      </c>
      <c r="F32" s="114">
        <v>3</v>
      </c>
      <c r="G32" s="114">
        <v>3</v>
      </c>
      <c r="H32" s="140">
        <v>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0.28436359069583861</v>
      </c>
      <c r="D34" s="115">
        <v>634</v>
      </c>
      <c r="E34" s="114">
        <v>620</v>
      </c>
      <c r="F34" s="114">
        <v>865</v>
      </c>
      <c r="G34" s="114">
        <v>831</v>
      </c>
      <c r="H34" s="140">
        <v>656</v>
      </c>
      <c r="I34" s="115">
        <v>-22</v>
      </c>
      <c r="J34" s="116">
        <v>-3.3536585365853657</v>
      </c>
    </row>
    <row r="35" spans="1:10" s="110" customFormat="1" ht="24.95" customHeight="1" x14ac:dyDescent="0.2">
      <c r="A35" s="292" t="s">
        <v>171</v>
      </c>
      <c r="B35" s="293" t="s">
        <v>172</v>
      </c>
      <c r="C35" s="113">
        <v>38.394018497089085</v>
      </c>
      <c r="D35" s="115">
        <v>85601</v>
      </c>
      <c r="E35" s="114">
        <v>86575</v>
      </c>
      <c r="F35" s="114">
        <v>86428</v>
      </c>
      <c r="G35" s="114">
        <v>85640</v>
      </c>
      <c r="H35" s="140">
        <v>85756</v>
      </c>
      <c r="I35" s="115">
        <v>-155</v>
      </c>
      <c r="J35" s="116">
        <v>-0.18074537058631465</v>
      </c>
    </row>
    <row r="36" spans="1:10" s="110" customFormat="1" ht="24.95" customHeight="1" x14ac:dyDescent="0.2">
      <c r="A36" s="294" t="s">
        <v>173</v>
      </c>
      <c r="B36" s="295" t="s">
        <v>174</v>
      </c>
      <c r="C36" s="125">
        <v>61.320720866187642</v>
      </c>
      <c r="D36" s="143">
        <v>136717</v>
      </c>
      <c r="E36" s="144">
        <v>137690</v>
      </c>
      <c r="F36" s="144">
        <v>135527</v>
      </c>
      <c r="G36" s="144">
        <v>133752</v>
      </c>
      <c r="H36" s="145">
        <v>132928</v>
      </c>
      <c r="I36" s="143">
        <v>3789</v>
      </c>
      <c r="J36" s="146">
        <v>2.8504152623976888</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2020-09-25T09:45:55Z</dcterms:created>
  <dcterms:modified xsi:type="dcterms:W3CDTF">2020-09-28T08:09:38Z</dcterms:modified>
</cp:coreProperties>
</file>