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t.baintern.de\dfs\019\BA-Daten\Statistik\Statistik-Service\Datenlieferung_nach_VT\BST\AA_Kreishefte\202003\"/>
    </mc:Choice>
  </mc:AlternateContent>
  <bookViews>
    <workbookView xWindow="0" yWindow="0" windowWidth="28800" windowHeight="11790" firstSheet="1" activeTab="1"/>
  </bookViews>
  <sheets>
    <sheet name="Hinweisblatt" sheetId="1" state="hidden" r:id="rId1"/>
    <sheet name="Deckblatt" sheetId="2" r:id="rId2"/>
    <sheet name="Impressum" sheetId="3" r:id="rId3"/>
    <sheet name="Inhaltsverzeichnis" sheetId="4" r:id="rId4"/>
    <sheet name="Tabelle 1" sheetId="5" r:id="rId5"/>
    <sheet name="Diagramm" sheetId="6" r:id="rId6"/>
    <sheet name="Tabelle 2.1" sheetId="7" r:id="rId7"/>
    <sheet name="Tabelle 2.2" sheetId="8" r:id="rId8"/>
    <sheet name="Tabelle 2.3" sheetId="9" r:id="rId9"/>
    <sheet name="Tabelle 2.4" sheetId="10" r:id="rId10"/>
    <sheet name="Tabelle 3.1" sheetId="11" r:id="rId11"/>
    <sheet name="Tabelle 3.2" sheetId="12" r:id="rId12"/>
    <sheet name="Tabelle 3.3" sheetId="13" r:id="rId13"/>
    <sheet name="Tabelle 3.4" sheetId="14" r:id="rId14"/>
    <sheet name="Tabelle 4.1" sheetId="15" r:id="rId15"/>
    <sheet name="Tabelle 4.2" sheetId="16" r:id="rId16"/>
    <sheet name="Tabelle 4.3" sheetId="17" r:id="rId17"/>
    <sheet name="Tabelle 5.1" sheetId="18" r:id="rId18"/>
    <sheet name="Tabelle 5.2" sheetId="19" r:id="rId19"/>
    <sheet name="Tabelle 6" sheetId="20" r:id="rId20"/>
    <sheet name="Hinweis_Befristung" sheetId="21" r:id="rId21"/>
    <sheet name="Hinweis_beg_been_BV" sheetId="22" r:id="rId22"/>
    <sheet name="Hinweise SVB GB" sheetId="23" r:id="rId23"/>
    <sheet name="Daten_Diagramme" sheetId="24" state="hidden" r:id="rId24"/>
    <sheet name="Statistik-Infoseite" sheetId="25" r:id="rId25"/>
  </sheets>
  <definedNames>
    <definedName name="_xlnm.Print_Area" localSheetId="1">Deckblatt!$A$1:$H$59</definedName>
    <definedName name="_xlnm.Print_Area" localSheetId="21">Hinweis_beg_been_BV!$A$1:$B$22</definedName>
    <definedName name="_xlnm.Print_Area" localSheetId="4">'Tabelle 1'!$A$1:$J$62</definedName>
    <definedName name="_xlnm.Print_Area" localSheetId="6">'Tabelle 2.1'!$A$1:$J$80</definedName>
    <definedName name="_xlnm.Print_Area" localSheetId="7">'Tabelle 2.2'!$A$1:$L$87</definedName>
    <definedName name="_xlnm.Print_Area" localSheetId="8">'Tabelle 2.3'!$A$1:$J$40</definedName>
    <definedName name="_xlnm.Print_Area" localSheetId="9">'Tabelle 2.4'!$A$1:$K$89</definedName>
    <definedName name="_xlnm.Print_Area" localSheetId="10">'Tabelle 3.1'!$A$1:$J$69</definedName>
    <definedName name="_xlnm.Print_Area" localSheetId="11">'Tabelle 3.2'!$A$1:$L$54</definedName>
    <definedName name="_xlnm.Print_Area" localSheetId="12">'Tabelle 3.3'!$A$1:$J$42</definedName>
    <definedName name="_xlnm.Print_Area" localSheetId="13">'Tabelle 3.4'!$A$1:$K$89</definedName>
    <definedName name="_xlnm.Print_Area" localSheetId="14">'Tabelle 4.1'!$A$1:$L$62</definedName>
    <definedName name="_xlnm.Print_Area" localSheetId="15">'Tabelle 4.2'!$A$1:$J$41</definedName>
    <definedName name="_xlnm.Print_Area" localSheetId="16">'Tabelle 4.3'!$A$1:$K$89</definedName>
    <definedName name="_xlnm.Print_Area" localSheetId="17">'Tabelle 5.1'!$A$1:$J$41</definedName>
    <definedName name="_xlnm.Print_Area" localSheetId="18">'Tabelle 5.2'!$A$1:$K$89</definedName>
    <definedName name="_xlnm.Print_Area" localSheetId="19">'Tabelle 6'!$A$1:$M$73</definedName>
    <definedName name="_xlnm.Print_Titles" localSheetId="7">'Tabelle 2.2'!$1:$11</definedName>
    <definedName name="_xlnm.Print_Titles" localSheetId="9">'Tabelle 2.4'!$1:$11</definedName>
    <definedName name="_xlnm.Print_Titles" localSheetId="13">'Tabelle 3.4'!$1:$11</definedName>
    <definedName name="_xlnm.Print_Titles" localSheetId="16">'Tabelle 4.3'!$1:$11</definedName>
    <definedName name="_xlnm.Print_Titles" localSheetId="18">'Tabelle 5.2'!$1:$11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75" i="24" l="1"/>
  <c r="H75" i="24" s="1"/>
  <c r="I75" i="24" s="1"/>
  <c r="G75" i="24"/>
  <c r="F75" i="24"/>
  <c r="E75" i="24"/>
  <c r="L74" i="24"/>
  <c r="H74" i="24" s="1"/>
  <c r="I74" i="24"/>
  <c r="G74" i="24"/>
  <c r="F74" i="24"/>
  <c r="E74" i="24"/>
  <c r="L73" i="24"/>
  <c r="H73" i="24" s="1"/>
  <c r="I73" i="24" s="1"/>
  <c r="G73" i="24"/>
  <c r="F73" i="24"/>
  <c r="E73" i="24"/>
  <c r="L72" i="24"/>
  <c r="H72" i="24" s="1"/>
  <c r="I72" i="24" s="1"/>
  <c r="G72" i="24"/>
  <c r="F72" i="24"/>
  <c r="E72" i="24"/>
  <c r="L71" i="24"/>
  <c r="H71" i="24" s="1"/>
  <c r="I71" i="24" s="1"/>
  <c r="G71" i="24"/>
  <c r="F71" i="24"/>
  <c r="E71" i="24"/>
  <c r="L70" i="24"/>
  <c r="H70" i="24" s="1"/>
  <c r="I70" i="24"/>
  <c r="G70" i="24"/>
  <c r="F70" i="24"/>
  <c r="E70" i="24"/>
  <c r="L69" i="24"/>
  <c r="H69" i="24" s="1"/>
  <c r="G69" i="24"/>
  <c r="F69" i="24"/>
  <c r="E69" i="24"/>
  <c r="L68" i="24"/>
  <c r="H68" i="24" s="1"/>
  <c r="I68" i="24" s="1"/>
  <c r="G68" i="24"/>
  <c r="F68" i="24"/>
  <c r="E68" i="24"/>
  <c r="L67" i="24"/>
  <c r="H67" i="24" s="1"/>
  <c r="I67" i="24" s="1"/>
  <c r="G67" i="24"/>
  <c r="F67" i="24"/>
  <c r="E67" i="24"/>
  <c r="L66" i="24"/>
  <c r="H66" i="24" s="1"/>
  <c r="I66" i="24"/>
  <c r="G66" i="24"/>
  <c r="F66" i="24"/>
  <c r="E66" i="24"/>
  <c r="L65" i="24"/>
  <c r="H65" i="24" s="1"/>
  <c r="I65" i="24"/>
  <c r="G65" i="24"/>
  <c r="F65" i="24"/>
  <c r="E65" i="24"/>
  <c r="L64" i="24"/>
  <c r="H64" i="24" s="1"/>
  <c r="I64" i="24" s="1"/>
  <c r="G64" i="24"/>
  <c r="F64" i="24"/>
  <c r="E64" i="24"/>
  <c r="L63" i="24"/>
  <c r="H63" i="24" s="1"/>
  <c r="I63" i="24" s="1"/>
  <c r="G63" i="24"/>
  <c r="F63" i="24"/>
  <c r="E63" i="24"/>
  <c r="L62" i="24"/>
  <c r="H62" i="24" s="1"/>
  <c r="I62" i="24"/>
  <c r="G62" i="24"/>
  <c r="F62" i="24"/>
  <c r="E62" i="24"/>
  <c r="L61" i="24"/>
  <c r="H61" i="24" s="1"/>
  <c r="G61" i="24"/>
  <c r="F61" i="24"/>
  <c r="E61" i="24"/>
  <c r="L60" i="24"/>
  <c r="H60" i="24" s="1"/>
  <c r="I60" i="24" s="1"/>
  <c r="G60" i="24"/>
  <c r="F60" i="24"/>
  <c r="E60" i="24"/>
  <c r="L59" i="24"/>
  <c r="H59" i="24" s="1"/>
  <c r="I59" i="24" s="1"/>
  <c r="G59" i="24"/>
  <c r="F59" i="24"/>
  <c r="E59" i="24"/>
  <c r="L58" i="24"/>
  <c r="H58" i="24" s="1"/>
  <c r="I58" i="24"/>
  <c r="G58" i="24"/>
  <c r="F58" i="24"/>
  <c r="E58" i="24"/>
  <c r="L57" i="24"/>
  <c r="H57" i="24" s="1"/>
  <c r="I57" i="24"/>
  <c r="G57" i="24"/>
  <c r="F57" i="24"/>
  <c r="E57" i="24"/>
  <c r="L56" i="24"/>
  <c r="H56" i="24" s="1"/>
  <c r="I56" i="24" s="1"/>
  <c r="G56" i="24"/>
  <c r="F56" i="24"/>
  <c r="E56" i="24"/>
  <c r="L55" i="24"/>
  <c r="H55" i="24" s="1"/>
  <c r="I55" i="24" s="1"/>
  <c r="G55" i="24"/>
  <c r="F55" i="24"/>
  <c r="E55" i="24"/>
  <c r="L54" i="24"/>
  <c r="H54" i="24" s="1"/>
  <c r="I54" i="24" s="1"/>
  <c r="G54" i="24"/>
  <c r="F54" i="24"/>
  <c r="E54" i="24"/>
  <c r="L53" i="24"/>
  <c r="H53" i="24" s="1"/>
  <c r="G53" i="24"/>
  <c r="F53" i="24"/>
  <c r="E53" i="24"/>
  <c r="L52" i="24"/>
  <c r="H52" i="24" s="1"/>
  <c r="I52" i="24" s="1"/>
  <c r="G52" i="24"/>
  <c r="F52" i="24"/>
  <c r="E52" i="24"/>
  <c r="L51" i="24"/>
  <c r="H51" i="24" s="1"/>
  <c r="I51" i="24" s="1"/>
  <c r="G51" i="24"/>
  <c r="F51" i="24"/>
  <c r="E51" i="24"/>
  <c r="L44" i="24"/>
  <c r="I44" i="24"/>
  <c r="F44" i="24"/>
  <c r="D44" i="24"/>
  <c r="C44" i="24"/>
  <c r="M44" i="24" s="1"/>
  <c r="B44" i="24"/>
  <c r="K44" i="24" s="1"/>
  <c r="M43" i="24"/>
  <c r="J43" i="24"/>
  <c r="G43" i="24"/>
  <c r="E43" i="24"/>
  <c r="C43" i="24"/>
  <c r="I43" i="24" s="1"/>
  <c r="B43" i="24"/>
  <c r="L42" i="24"/>
  <c r="I42" i="24"/>
  <c r="F42" i="24"/>
  <c r="D42" i="24"/>
  <c r="C42" i="24"/>
  <c r="M42" i="24" s="1"/>
  <c r="B42" i="24"/>
  <c r="K42" i="24" s="1"/>
  <c r="M41" i="24"/>
  <c r="G41" i="24"/>
  <c r="E41" i="24"/>
  <c r="C41" i="24"/>
  <c r="I41" i="24" s="1"/>
  <c r="B41" i="24"/>
  <c r="L40" i="24"/>
  <c r="I40" i="24"/>
  <c r="F40" i="24"/>
  <c r="D40" i="24"/>
  <c r="C40" i="24"/>
  <c r="M40" i="24" s="1"/>
  <c r="B40" i="24"/>
  <c r="K40" i="24" s="1"/>
  <c r="M36" i="24"/>
  <c r="L36" i="24"/>
  <c r="K36" i="24"/>
  <c r="J36" i="24"/>
  <c r="I36" i="24"/>
  <c r="H36" i="24"/>
  <c r="G36" i="24"/>
  <c r="F36" i="24"/>
  <c r="E36" i="24"/>
  <c r="D36" i="24"/>
  <c r="L20" i="24"/>
  <c r="K57" i="15"/>
  <c r="L57" i="15" s="1"/>
  <c r="C38" i="24"/>
  <c r="C37" i="24"/>
  <c r="M37" i="24" s="1"/>
  <c r="C35" i="24"/>
  <c r="C34" i="24"/>
  <c r="C33" i="24"/>
  <c r="C32" i="24"/>
  <c r="C31" i="24"/>
  <c r="C30" i="24"/>
  <c r="C29" i="24"/>
  <c r="C28" i="24"/>
  <c r="L28" i="24" s="1"/>
  <c r="C27" i="24"/>
  <c r="C26" i="24"/>
  <c r="C25" i="24"/>
  <c r="C24" i="24"/>
  <c r="C23" i="24"/>
  <c r="C22" i="24"/>
  <c r="C21" i="24"/>
  <c r="C20" i="24"/>
  <c r="C19" i="24"/>
  <c r="C18" i="24"/>
  <c r="C17" i="24"/>
  <c r="C16" i="24"/>
  <c r="C15" i="24"/>
  <c r="C9" i="24"/>
  <c r="C8" i="24"/>
  <c r="L8" i="24" s="1"/>
  <c r="C7" i="24"/>
  <c r="B39" i="24"/>
  <c r="J39" i="24" s="1"/>
  <c r="B38" i="24"/>
  <c r="B37" i="24"/>
  <c r="B35" i="24"/>
  <c r="B34" i="24"/>
  <c r="D34" i="24" s="1"/>
  <c r="B33" i="24"/>
  <c r="B32" i="24"/>
  <c r="B31" i="24"/>
  <c r="H31" i="24" s="1"/>
  <c r="B30" i="24"/>
  <c r="B29" i="24"/>
  <c r="B28" i="24"/>
  <c r="B27" i="24"/>
  <c r="B26" i="24"/>
  <c r="D26" i="24" s="1"/>
  <c r="B25" i="24"/>
  <c r="B24" i="24"/>
  <c r="B23" i="24"/>
  <c r="B22" i="24"/>
  <c r="B21" i="24"/>
  <c r="B20" i="24"/>
  <c r="B19" i="24"/>
  <c r="B18" i="24"/>
  <c r="D18" i="24" s="1"/>
  <c r="B17" i="24"/>
  <c r="B16" i="24"/>
  <c r="B15" i="24"/>
  <c r="H15" i="24" s="1"/>
  <c r="B9" i="24"/>
  <c r="B8" i="24"/>
  <c r="B7" i="24"/>
  <c r="F7" i="24" l="1"/>
  <c r="D7" i="24"/>
  <c r="J7" i="24"/>
  <c r="K7" i="24"/>
  <c r="H7" i="24"/>
  <c r="H37" i="24"/>
  <c r="F37" i="24"/>
  <c r="D37" i="24"/>
  <c r="K37" i="24"/>
  <c r="J37" i="24"/>
  <c r="F23" i="24"/>
  <c r="D23" i="24"/>
  <c r="J23" i="24"/>
  <c r="K23" i="24"/>
  <c r="K16" i="24"/>
  <c r="J16" i="24"/>
  <c r="H16" i="24"/>
  <c r="F16" i="24"/>
  <c r="D16" i="24"/>
  <c r="F29" i="24"/>
  <c r="D29" i="24"/>
  <c r="J29" i="24"/>
  <c r="K29" i="24"/>
  <c r="H29" i="24"/>
  <c r="K32" i="24"/>
  <c r="J32" i="24"/>
  <c r="H32" i="24"/>
  <c r="F32" i="24"/>
  <c r="D32" i="24"/>
  <c r="G15" i="24"/>
  <c r="M15" i="24"/>
  <c r="E15" i="24"/>
  <c r="L15" i="24"/>
  <c r="I15" i="24"/>
  <c r="I18" i="24"/>
  <c r="M18" i="24"/>
  <c r="E18" i="24"/>
  <c r="L18" i="24"/>
  <c r="G18" i="24"/>
  <c r="G25" i="24"/>
  <c r="M25" i="24"/>
  <c r="E25" i="24"/>
  <c r="L25" i="24"/>
  <c r="I25" i="24"/>
  <c r="G35" i="24"/>
  <c r="M35" i="24"/>
  <c r="E35" i="24"/>
  <c r="L35" i="24"/>
  <c r="I35" i="24"/>
  <c r="K53" i="24"/>
  <c r="J53" i="24"/>
  <c r="I53" i="24"/>
  <c r="F33" i="24"/>
  <c r="D33" i="24"/>
  <c r="J33" i="24"/>
  <c r="K33" i="24"/>
  <c r="H33" i="24"/>
  <c r="G19" i="24"/>
  <c r="M19" i="24"/>
  <c r="E19" i="24"/>
  <c r="L19" i="24"/>
  <c r="I19" i="24"/>
  <c r="G29" i="24"/>
  <c r="M29" i="24"/>
  <c r="E29" i="24"/>
  <c r="L29" i="24"/>
  <c r="I29" i="24"/>
  <c r="K61" i="24"/>
  <c r="J61" i="24"/>
  <c r="I61" i="24"/>
  <c r="F9" i="24"/>
  <c r="D9" i="24"/>
  <c r="J9" i="24"/>
  <c r="K9" i="24"/>
  <c r="H9" i="24"/>
  <c r="F17" i="24"/>
  <c r="D17" i="24"/>
  <c r="J17" i="24"/>
  <c r="K17" i="24"/>
  <c r="H17" i="24"/>
  <c r="K20" i="24"/>
  <c r="J20" i="24"/>
  <c r="H20" i="24"/>
  <c r="F20" i="24"/>
  <c r="D20" i="24"/>
  <c r="B14" i="24"/>
  <c r="B6" i="24"/>
  <c r="F27" i="24"/>
  <c r="D27" i="24"/>
  <c r="J27" i="24"/>
  <c r="K27" i="24"/>
  <c r="H27" i="24"/>
  <c r="K30" i="24"/>
  <c r="J30" i="24"/>
  <c r="H30" i="24"/>
  <c r="F30" i="24"/>
  <c r="D30" i="24"/>
  <c r="I16" i="24"/>
  <c r="M16" i="24"/>
  <c r="E16" i="24"/>
  <c r="L16" i="24"/>
  <c r="G16" i="24"/>
  <c r="G23" i="24"/>
  <c r="M23" i="24"/>
  <c r="E23" i="24"/>
  <c r="L23" i="24"/>
  <c r="I23" i="24"/>
  <c r="I26" i="24"/>
  <c r="M26" i="24"/>
  <c r="E26" i="24"/>
  <c r="L26" i="24"/>
  <c r="G26" i="24"/>
  <c r="G33" i="24"/>
  <c r="M33" i="24"/>
  <c r="E33" i="24"/>
  <c r="L33" i="24"/>
  <c r="I33" i="24"/>
  <c r="I32" i="24"/>
  <c r="M32" i="24"/>
  <c r="E32" i="24"/>
  <c r="L32" i="24"/>
  <c r="G32" i="24"/>
  <c r="F21" i="24"/>
  <c r="D21" i="24"/>
  <c r="J21" i="24"/>
  <c r="K21" i="24"/>
  <c r="H21" i="24"/>
  <c r="K24" i="24"/>
  <c r="J24" i="24"/>
  <c r="H24" i="24"/>
  <c r="F24" i="24"/>
  <c r="D24" i="24"/>
  <c r="D38" i="24"/>
  <c r="K38" i="24"/>
  <c r="J38" i="24"/>
  <c r="H38" i="24"/>
  <c r="F38" i="24"/>
  <c r="I30" i="24"/>
  <c r="M30" i="24"/>
  <c r="E30" i="24"/>
  <c r="L30" i="24"/>
  <c r="G30" i="24"/>
  <c r="B45" i="24"/>
  <c r="F15" i="24"/>
  <c r="D15" i="24"/>
  <c r="J15" i="24"/>
  <c r="K15" i="24"/>
  <c r="F31" i="24"/>
  <c r="D31" i="24"/>
  <c r="J31" i="24"/>
  <c r="K31" i="24"/>
  <c r="G9" i="24"/>
  <c r="M9" i="24"/>
  <c r="E9" i="24"/>
  <c r="L9" i="24"/>
  <c r="I9" i="24"/>
  <c r="G17" i="24"/>
  <c r="M17" i="24"/>
  <c r="E17" i="24"/>
  <c r="L17" i="24"/>
  <c r="I17" i="24"/>
  <c r="G27" i="24"/>
  <c r="M27" i="24"/>
  <c r="E27" i="24"/>
  <c r="L27" i="24"/>
  <c r="I27" i="24"/>
  <c r="M38" i="24"/>
  <c r="E38" i="24"/>
  <c r="L38" i="24"/>
  <c r="G38" i="24"/>
  <c r="I38" i="24"/>
  <c r="H41" i="24"/>
  <c r="F41" i="24"/>
  <c r="D41" i="24"/>
  <c r="K41" i="24"/>
  <c r="J41" i="24"/>
  <c r="K69" i="24"/>
  <c r="J69" i="24"/>
  <c r="I69" i="24"/>
  <c r="I22" i="24"/>
  <c r="M22" i="24"/>
  <c r="E22" i="24"/>
  <c r="L22" i="24"/>
  <c r="G22" i="24"/>
  <c r="K8" i="24"/>
  <c r="J8" i="24"/>
  <c r="H8" i="24"/>
  <c r="F8" i="24"/>
  <c r="D8" i="24"/>
  <c r="F25" i="24"/>
  <c r="D25" i="24"/>
  <c r="J25" i="24"/>
  <c r="K25" i="24"/>
  <c r="H25" i="24"/>
  <c r="K28" i="24"/>
  <c r="J28" i="24"/>
  <c r="H28" i="24"/>
  <c r="F28" i="24"/>
  <c r="D28" i="24"/>
  <c r="C14" i="24"/>
  <c r="C6" i="24"/>
  <c r="I24" i="24"/>
  <c r="M24" i="24"/>
  <c r="E24" i="24"/>
  <c r="L24" i="24"/>
  <c r="G24" i="24"/>
  <c r="G31" i="24"/>
  <c r="M31" i="24"/>
  <c r="E31" i="24"/>
  <c r="L31" i="24"/>
  <c r="I31" i="24"/>
  <c r="I34" i="24"/>
  <c r="M34" i="24"/>
  <c r="E34" i="24"/>
  <c r="L34" i="24"/>
  <c r="G34" i="24"/>
  <c r="H23" i="24"/>
  <c r="F19" i="24"/>
  <c r="D19" i="24"/>
  <c r="J19" i="24"/>
  <c r="K19" i="24"/>
  <c r="H19" i="24"/>
  <c r="K22" i="24"/>
  <c r="J22" i="24"/>
  <c r="H22" i="24"/>
  <c r="F22" i="24"/>
  <c r="D22" i="24"/>
  <c r="F35" i="24"/>
  <c r="D35" i="24"/>
  <c r="J35" i="24"/>
  <c r="K35" i="24"/>
  <c r="H35" i="24"/>
  <c r="H39" i="24"/>
  <c r="F39" i="24"/>
  <c r="D39" i="24"/>
  <c r="K39" i="24"/>
  <c r="G7" i="24"/>
  <c r="M7" i="24"/>
  <c r="E7" i="24"/>
  <c r="L7" i="24"/>
  <c r="I7" i="24"/>
  <c r="I8" i="24"/>
  <c r="M8" i="24"/>
  <c r="E8" i="24"/>
  <c r="G8" i="24"/>
  <c r="G21" i="24"/>
  <c r="M21" i="24"/>
  <c r="E21" i="24"/>
  <c r="L21" i="24"/>
  <c r="I21" i="24"/>
  <c r="C45" i="24"/>
  <c r="C39" i="24"/>
  <c r="I77" i="24"/>
  <c r="E37" i="24"/>
  <c r="K58" i="24"/>
  <c r="J58" i="24"/>
  <c r="K66" i="24"/>
  <c r="J66" i="24"/>
  <c r="K74" i="24"/>
  <c r="J74" i="24"/>
  <c r="K55" i="24"/>
  <c r="J55" i="24"/>
  <c r="K63" i="24"/>
  <c r="J63" i="24"/>
  <c r="K71" i="24"/>
  <c r="J71" i="24"/>
  <c r="K52" i="24"/>
  <c r="J52" i="24"/>
  <c r="K60" i="24"/>
  <c r="J60" i="24"/>
  <c r="K68" i="24"/>
  <c r="J68" i="24"/>
  <c r="K18" i="24"/>
  <c r="J18" i="24"/>
  <c r="H18" i="24"/>
  <c r="F18" i="24"/>
  <c r="K26" i="24"/>
  <c r="J26" i="24"/>
  <c r="H26" i="24"/>
  <c r="F26" i="24"/>
  <c r="K34" i="24"/>
  <c r="J34" i="24"/>
  <c r="H34" i="24"/>
  <c r="F34" i="24"/>
  <c r="H43" i="24"/>
  <c r="F43" i="24"/>
  <c r="D43" i="24"/>
  <c r="K43" i="24"/>
  <c r="K57" i="24"/>
  <c r="J57" i="24"/>
  <c r="K65" i="24"/>
  <c r="J65" i="24"/>
  <c r="K73" i="24"/>
  <c r="J73" i="24"/>
  <c r="K54" i="24"/>
  <c r="J54" i="24"/>
  <c r="K62" i="24"/>
  <c r="J62" i="24"/>
  <c r="K70" i="24"/>
  <c r="J70" i="24"/>
  <c r="I20" i="24"/>
  <c r="M20" i="24"/>
  <c r="E20" i="24"/>
  <c r="I28" i="24"/>
  <c r="M28" i="24"/>
  <c r="E28" i="24"/>
  <c r="I37" i="24"/>
  <c r="G37" i="24"/>
  <c r="L37" i="24"/>
  <c r="K51" i="24"/>
  <c r="J51" i="24"/>
  <c r="K59" i="24"/>
  <c r="J59" i="24"/>
  <c r="K67" i="24"/>
  <c r="J67" i="24"/>
  <c r="K75" i="24"/>
  <c r="K77" i="24" s="1"/>
  <c r="J75" i="24"/>
  <c r="G20" i="24"/>
  <c r="G28" i="24"/>
  <c r="K56" i="24"/>
  <c r="J56" i="24"/>
  <c r="K64" i="24"/>
  <c r="J64" i="24"/>
  <c r="K72" i="24"/>
  <c r="J72" i="24"/>
  <c r="G40" i="24"/>
  <c r="G42" i="24"/>
  <c r="G44" i="24"/>
  <c r="H40" i="24"/>
  <c r="L41" i="24"/>
  <c r="H42" i="24"/>
  <c r="L43" i="24"/>
  <c r="H44" i="24"/>
  <c r="J40" i="24"/>
  <c r="J42" i="24"/>
  <c r="J44" i="24"/>
  <c r="E40" i="24"/>
  <c r="E42" i="24"/>
  <c r="E44" i="24"/>
  <c r="I14" i="24" l="1"/>
  <c r="M14" i="24"/>
  <c r="E14" i="24"/>
  <c r="L14" i="24"/>
  <c r="G14" i="24"/>
  <c r="K14" i="24"/>
  <c r="J14" i="24"/>
  <c r="H14" i="24"/>
  <c r="F14" i="24"/>
  <c r="D14" i="24"/>
  <c r="K6" i="24"/>
  <c r="J6" i="24"/>
  <c r="H6" i="24"/>
  <c r="F6" i="24"/>
  <c r="D6" i="24"/>
  <c r="J77" i="24"/>
  <c r="I78" i="24"/>
  <c r="I79" i="24"/>
  <c r="I39" i="24"/>
  <c r="G39" i="24"/>
  <c r="L39" i="24"/>
  <c r="E39" i="24"/>
  <c r="M39" i="24"/>
  <c r="H45" i="24"/>
  <c r="F45" i="24"/>
  <c r="D45" i="24"/>
  <c r="K45" i="24"/>
  <c r="J45" i="24"/>
  <c r="K79" i="24"/>
  <c r="I45" i="24"/>
  <c r="G45" i="24"/>
  <c r="M45" i="24"/>
  <c r="E45" i="24"/>
  <c r="L45" i="24"/>
  <c r="I6" i="24"/>
  <c r="M6" i="24"/>
  <c r="E6" i="24"/>
  <c r="L6" i="24"/>
  <c r="G6" i="24"/>
  <c r="I82" i="24" l="1"/>
  <c r="J79" i="24"/>
  <c r="J78" i="24"/>
  <c r="I81" i="24" s="1"/>
  <c r="K78" i="24"/>
  <c r="I83" i="24" l="1"/>
</calcChain>
</file>

<file path=xl/sharedStrings.xml><?xml version="1.0" encoding="utf-8"?>
<sst xmlns="http://schemas.openxmlformats.org/spreadsheetml/2006/main" count="1735" uniqueCount="522">
  <si>
    <t>Aufgrund von Kreisgebietsreformen</t>
  </si>
  <si>
    <t>sind Kreisschlüssel</t>
  </si>
  <si>
    <t>entfallen und</t>
  </si>
  <si>
    <t>Vorquartalswerte deshalb</t>
  </si>
  <si>
    <t>teilweise nicht ausweisbar.</t>
  </si>
  <si>
    <t>_</t>
  </si>
  <si>
    <t>Beschäftigungsstatistik</t>
  </si>
  <si>
    <t>Impressum</t>
  </si>
  <si>
    <t>Produktlinie/Reihe:</t>
  </si>
  <si>
    <t>Tabellen</t>
  </si>
  <si>
    <t>Titel:</t>
  </si>
  <si>
    <t>Regionalreport über Beschäftigte (Quartalszahlen)</t>
  </si>
  <si>
    <t>Region:</t>
  </si>
  <si>
    <t>Rastatt (08216)</t>
  </si>
  <si>
    <t>Stichtag:</t>
  </si>
  <si>
    <t>31. März 2020</t>
  </si>
  <si>
    <t>Erstellungsdatum:</t>
  </si>
  <si>
    <t>12. Oktober 2020</t>
  </si>
  <si>
    <t>Periodizität:</t>
  </si>
  <si>
    <t>vierteljährlich</t>
  </si>
  <si>
    <t>Nächster
Veröffentlichungstermin:</t>
  </si>
  <si>
    <t>11. Januar 2021</t>
  </si>
  <si>
    <t>Hinweise:</t>
  </si>
  <si>
    <t xml:space="preserve">In dieser Publikation wird über die sozialversicherungspflichtig und geringfügig entlohnten Beschäftigten berichtet. Eine weitere Unterteilung der geringfügig entlohnten Beschäftigten in ausschließlich geringfügig entlohnte und im Nebenjob tätige Beschäftigte ist bei ausgewählten Merkmalen, wie dem Beruf, aus Geheimhaltungsgründen nicht möglich. Weitergehende Informationen erhalten Sie über Ihren regionalen Statistik-Service. Soweit nicht anders angegeben, beziehen sich alle Zahlen auf den Arbeitsort. </t>
  </si>
  <si>
    <t>Herausgeberin:</t>
  </si>
  <si>
    <t>Bundesagentur für Arbeit</t>
  </si>
  <si>
    <t>Statistik</t>
  </si>
  <si>
    <t>Rückfragen an:</t>
  </si>
  <si>
    <t>Statistik-Service Südwest</t>
  </si>
  <si>
    <t>Saonestr. 2-4</t>
  </si>
  <si>
    <t>60528 Frankfurt a.M.</t>
  </si>
  <si>
    <t>E-Mail:</t>
  </si>
  <si>
    <t>Statistik-Service-Suedwest@arbeitsagentur.de</t>
  </si>
  <si>
    <t>Hotline:</t>
  </si>
  <si>
    <t>069/6670-601</t>
  </si>
  <si>
    <t>Fax:</t>
  </si>
  <si>
    <t>069/6670-910601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</si>
  <si>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</si>
  <si>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</si>
  <si>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</si>
  <si>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</si>
  <si>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</si>
  <si>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</si>
  <si>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Regionalreport über Beschäftigte, Nürnberg, September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</si>
  <si>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</si>
  <si>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</si>
  <si>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</si>
  <si>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</si>
  <si>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</si>
  <si>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</si>
  <si>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</si>
  <si>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</si>
  <si>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</si>
  <si>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</si>
  <si>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</si>
  <si>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</si>
  <si>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</si>
  <si>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Stichtag: 31. März 2020</t>
  </si>
  <si>
    <t>Quartalszahlen im Überblick</t>
  </si>
  <si>
    <t>Sozialversicherungspflichtig und geringfügig entlohnte Beschäftigte</t>
  </si>
  <si>
    <t>nach ausgewählten Merkmalen</t>
  </si>
  <si>
    <t>Tabelle 1</t>
  </si>
  <si>
    <t>Diagramm: Entwicklung sozialversicherungspflichtig Beschäftigter</t>
  </si>
  <si>
    <t>und geringfügig entlohnter Beschäftigter nach Regionen und nach</t>
  </si>
  <si>
    <t>der Klassifikation der Wirtschaftszweige (WZ 2008)</t>
  </si>
  <si>
    <t>Diagramm</t>
  </si>
  <si>
    <t>Sozialversicherungspflichtig Beschäftigte</t>
  </si>
  <si>
    <t>nach Regionen und ausgewählten Merkmalen</t>
  </si>
  <si>
    <t>Tabelle 2.1</t>
  </si>
  <si>
    <t>Tabelle 2.2</t>
  </si>
  <si>
    <t>nach der Klassifikation der Wirtschaftszweige 2008 (WZ 2008)</t>
  </si>
  <si>
    <t>Tabelle 2.3</t>
  </si>
  <si>
    <t>nach der Klassifikation der Berufe (KldB 2010)</t>
  </si>
  <si>
    <t>Tabelle 2.4</t>
  </si>
  <si>
    <t>Geringfügig entlohnte Beschäftigte</t>
  </si>
  <si>
    <t>Tabelle 3.1</t>
  </si>
  <si>
    <t>Tabelle 3.2</t>
  </si>
  <si>
    <t>Tabelle 3.3</t>
  </si>
  <si>
    <t xml:space="preserve"> </t>
  </si>
  <si>
    <t>Tabelle 3.4</t>
  </si>
  <si>
    <t>Begonnene sozialversicherungspflichtige Beschäftigungsverhältnisse</t>
  </si>
  <si>
    <t xml:space="preserve">Insgesamt / darunter befristet nach ausgewählten Merkmalen </t>
  </si>
  <si>
    <t>Tabelle 4.1</t>
  </si>
  <si>
    <t>Tabelle 4.2</t>
  </si>
  <si>
    <t>Tabelle 4.3</t>
  </si>
  <si>
    <t xml:space="preserve">Beendete sozialversicherungspflichtige Beschäftigungsverhältnisse </t>
  </si>
  <si>
    <t>Tabelle 5.1</t>
  </si>
  <si>
    <t>Tabelle 5.2</t>
  </si>
  <si>
    <t>Zeitreihe</t>
  </si>
  <si>
    <t>Sozialversicherungspflichtig und geringfügig entlohnte Beschäftigte sowie begonnene und beendete Beschäftigungsverhältnisse</t>
  </si>
  <si>
    <t>Tabelle 6</t>
  </si>
  <si>
    <t>1. Sozialversicherungspflichtig und geringfügig entlohnte Beschäftigte nach
ausgewählten Merkmalen</t>
  </si>
  <si>
    <t>Rastatt (08216); Gebietsstand des jeweiligen Stichtags</t>
  </si>
  <si>
    <t>Merkmale</t>
  </si>
  <si>
    <r>
      <t xml:space="preserve">Anteile
in % </t>
    </r>
    <r>
      <rPr>
        <vertAlign val="superscript"/>
        <sz val="8"/>
        <rFont val="Arial"/>
        <family val="2"/>
      </rPr>
      <t>1)</t>
    </r>
  </si>
  <si>
    <r>
      <t xml:space="preserve">Beschäftigte am Stichtag </t>
    </r>
    <r>
      <rPr>
        <sz val="8"/>
        <rFont val="Arial"/>
        <family val="2"/>
      </rPr>
      <t xml:space="preserve">Ende ... </t>
    </r>
  </si>
  <si>
    <t>Veränderung 
gegenüber dem 
Vorjahresstichtag 
(Sp. 1 zu Sp. 5)</t>
  </si>
  <si>
    <t>Mrz. 20</t>
  </si>
  <si>
    <t>Dez. 19</t>
  </si>
  <si>
    <t>Sep. 19</t>
  </si>
  <si>
    <t>Jun. 19</t>
  </si>
  <si>
    <t>Mrz. 19</t>
  </si>
  <si>
    <t>absolut</t>
  </si>
  <si>
    <t>in %</t>
  </si>
  <si>
    <t>Insgesamt</t>
  </si>
  <si>
    <t>dav.</t>
  </si>
  <si>
    <t>Männer</t>
  </si>
  <si>
    <t>Frauen</t>
  </si>
  <si>
    <t>unter 25 Jahre</t>
  </si>
  <si>
    <t>25 bis unter 55 Jahre</t>
  </si>
  <si>
    <t>55 bis unter 65 Jahre</t>
  </si>
  <si>
    <t>65 Jahre und älter</t>
  </si>
  <si>
    <t>dar.: bis zur Altersgrenze</t>
  </si>
  <si>
    <t>dar.</t>
  </si>
  <si>
    <t>Vollzeitbeschäftigte</t>
  </si>
  <si>
    <t>Teilzeitbeschäftigte</t>
  </si>
  <si>
    <t>Deutsche</t>
  </si>
  <si>
    <t>Ausländer</t>
  </si>
  <si>
    <t>Geringfügig entlohnte Beschäftigte (GeB)</t>
  </si>
  <si>
    <t>GeB - Insgesamt</t>
  </si>
  <si>
    <t>GeB - ausschließlich</t>
  </si>
  <si>
    <t>GeB - im Nebenjob</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</si>
  <si>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</si>
  <si>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</si>
  <si>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t>Entwicklung sozialversicherungspflichtig Beschäftigter und geringfügig entlohnter Beschäftigter nach Regionen</t>
  </si>
  <si>
    <t xml:space="preserve">und nach der Klassifikation der Wirtschaftszweige (WZ 2008) </t>
  </si>
  <si>
    <t>ausgewählte Regionen; Gebietsstand des jeweiligen Stichtags</t>
  </si>
  <si>
    <t>Veränderung gegenüber dem Vorjahresstichtag in %</t>
  </si>
  <si>
    <t>Geringfügig entlohnte Beschäftigte (insgesamt)</t>
  </si>
  <si>
    <t>Bundesland Baden-Württemberg</t>
  </si>
  <si>
    <t>Westdeutschland</t>
  </si>
  <si>
    <t>Deutschland</t>
  </si>
  <si>
    <t>A</t>
  </si>
  <si>
    <t>Land-, Forstwirtschaft und Fischerei</t>
  </si>
  <si>
    <t>B,D,E</t>
  </si>
  <si>
    <t>Bergbau, Energie- und Wasserversorgung, Energiewirtschaft</t>
  </si>
  <si>
    <t>C
dav.</t>
  </si>
  <si>
    <t>Verarbeitendes Gewerbe</t>
  </si>
  <si>
    <t>10-15, 18, 21, 31</t>
  </si>
  <si>
    <t>Herstellung von überwiegend häuslich konsumierten Gütern (ohne Güter der Metall-, Elektro- und Chemieindustrie)</t>
  </si>
  <si>
    <t>24-30,32,33</t>
  </si>
  <si>
    <t>Metall- und Elektroindustrie sowie Stahlindustrie</t>
  </si>
  <si>
    <t>16, 17, 19, 
20, ,22, 23</t>
  </si>
  <si>
    <t>Hrst. v. Vorleistungsgütern, insb. v. chem. Erzeugnissen u. Kunsstoffwaren (ohne Güter der Metall- u. Elektroindustrie)</t>
  </si>
  <si>
    <t>F</t>
  </si>
  <si>
    <t>Baugewerbe</t>
  </si>
  <si>
    <t>G</t>
  </si>
  <si>
    <t>Handel, Instandhaltung, Reparatur von Kfz</t>
  </si>
  <si>
    <t>H</t>
  </si>
  <si>
    <t>Verkehr und Lagerei</t>
  </si>
  <si>
    <t>I</t>
  </si>
  <si>
    <t>Gastgewerbe</t>
  </si>
  <si>
    <t>J</t>
  </si>
  <si>
    <t>Information und Kommunikation</t>
  </si>
  <si>
    <t>K</t>
  </si>
  <si>
    <t>Erbringung von Finanz- und Versicherungsdienstleistungen</t>
  </si>
  <si>
    <t>L,M</t>
  </si>
  <si>
    <t>Immobilien, freiberufliche wissenschaftliche und technische Dienstleitstungen</t>
  </si>
  <si>
    <t>N</t>
  </si>
  <si>
    <t>sonstige wirtschaftliche Dienstleistungen 
(ohne Arbeitnehmerüberlassung)</t>
  </si>
  <si>
    <t>Arbeitnehmerüberlassung</t>
  </si>
  <si>
    <t>O, U</t>
  </si>
  <si>
    <t>Öffentliche Verwaltung, Verteidigung, Sozialversicherung, Ext. Organisationen</t>
  </si>
  <si>
    <t>P</t>
  </si>
  <si>
    <t>Erziehung und Unterricht</t>
  </si>
  <si>
    <t>Gesundheitswesen</t>
  </si>
  <si>
    <t>Heime und Sozialwesen</t>
  </si>
  <si>
    <t>R,S,T</t>
  </si>
  <si>
    <t>sonstige Dienstleistungen, Private Haushalte</t>
  </si>
  <si>
    <t>keine Zuordnung möglich</t>
  </si>
  <si>
    <t>davon nach Sektoren:</t>
  </si>
  <si>
    <t>B - F</t>
  </si>
  <si>
    <t>Produzierendes Gewerbe</t>
  </si>
  <si>
    <t>G - U</t>
  </si>
  <si>
    <t>Dienstleistungsbereich</t>
  </si>
  <si>
    <t>*) 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</si>
  <si>
    <t>2.1 Sozialversicherungspflichtig Beschäftigte nach Regionen und ausgewählten
Merkmalen</t>
  </si>
  <si>
    <t xml:space="preserve">Regionen / Merkmale </t>
  </si>
  <si>
    <r>
      <t xml:space="preserve">Anteile in % </t>
    </r>
    <r>
      <rPr>
        <vertAlign val="superscript"/>
        <sz val="8"/>
        <rFont val="Arial"/>
        <family val="2"/>
      </rPr>
      <t>1)</t>
    </r>
  </si>
  <si>
    <t xml:space="preserve">sozialversicherungspflichtig Beschäftigte am Stichtag Ende ... </t>
  </si>
  <si>
    <t>Veränderung gegenüber
dem Vorjahresstichtag (Spalte 1 zu Spalte 5)</t>
  </si>
  <si>
    <t>in Vollzeit</t>
  </si>
  <si>
    <t>in Teilzeit</t>
  </si>
  <si>
    <t>Rastatt (08216) am Wohnort</t>
  </si>
  <si>
    <t>2.2 Sozialversicherungspflichtig Beschäftigte nach ausgewählten Merkmalen</t>
  </si>
  <si>
    <r>
      <t xml:space="preserve">nach dem Geschlecht
</t>
    </r>
    <r>
      <rPr>
        <sz val="8"/>
        <rFont val="Arial"/>
        <family val="2"/>
      </rPr>
      <t>dav.  Männer</t>
    </r>
  </si>
  <si>
    <r>
      <t xml:space="preserve">nach Altersgruppen und Geschlecht
</t>
    </r>
    <r>
      <rPr>
        <sz val="8"/>
        <rFont val="Arial"/>
        <family val="2"/>
      </rPr>
      <t>dav.  unter 25 Jahre</t>
    </r>
  </si>
  <si>
    <t xml:space="preserve">dar. </t>
  </si>
  <si>
    <t>bis zur Altersgrenze</t>
  </si>
  <si>
    <r>
      <t xml:space="preserve">nach Nationalität und Geschlecht
</t>
    </r>
    <r>
      <rPr>
        <sz val="8"/>
        <rFont val="Arial"/>
        <family val="2"/>
      </rPr>
      <t>dar.  Deutsche</t>
    </r>
  </si>
  <si>
    <r>
      <t>nach der Arbeitszeit und Geschlecht</t>
    </r>
    <r>
      <rPr>
        <sz val="8"/>
        <rFont val="Arial"/>
        <family val="2"/>
      </rPr>
      <t xml:space="preserve">
dar.  in Vollzeit</t>
    </r>
  </si>
  <si>
    <r>
      <t xml:space="preserve">Sozialversicherungspflichtig Beschäftigte in 
Werkstätten oder gleichartigen Einrichtungen für Menschen mit Behinderung </t>
    </r>
    <r>
      <rPr>
        <b/>
        <vertAlign val="superscript"/>
        <sz val="8"/>
        <rFont val="Arial"/>
        <family val="2"/>
      </rPr>
      <t>2)</t>
    </r>
    <r>
      <rPr>
        <sz val="8"/>
        <rFont val="Arial"/>
        <family val="2"/>
      </rPr>
      <t xml:space="preserve">
         Insgesamt                  </t>
    </r>
  </si>
  <si>
    <r>
      <t>nach dem Berufsabschluss und Geschlecht</t>
    </r>
    <r>
      <rPr>
        <sz val="8"/>
        <rFont val="Arial"/>
        <family val="2"/>
      </rPr>
      <t xml:space="preserve">
dav.  ohne beruflichen Ausbildungsabschluss</t>
    </r>
  </si>
  <si>
    <t>Auszubildende</t>
  </si>
  <si>
    <t xml:space="preserve">   Männer</t>
  </si>
  <si>
    <t xml:space="preserve">   Frauen</t>
  </si>
  <si>
    <r>
      <t xml:space="preserve">mit anerkanntem Berufsabschluss </t>
    </r>
    <r>
      <rPr>
        <vertAlign val="superscript"/>
        <sz val="8"/>
        <rFont val="Arial"/>
        <family val="2"/>
      </rPr>
      <t>3)</t>
    </r>
  </si>
  <si>
    <t>Abschluss anerkannte Berufsausbildung</t>
  </si>
  <si>
    <t xml:space="preserve">    Männer</t>
  </si>
  <si>
    <t xml:space="preserve">    Frauen</t>
  </si>
  <si>
    <t>Meister- / Techn . / gleichw. Fachschulabschl.</t>
  </si>
  <si>
    <r>
      <t xml:space="preserve">mit akademischem Abschluss </t>
    </r>
    <r>
      <rPr>
        <vertAlign val="superscript"/>
        <sz val="8"/>
        <rFont val="Arial"/>
        <family val="2"/>
      </rPr>
      <t>4)</t>
    </r>
  </si>
  <si>
    <t>Bachelor</t>
  </si>
  <si>
    <t>Diplom/Magister/Master/Staatsexamen</t>
  </si>
  <si>
    <t>Promotion</t>
  </si>
  <si>
    <t>Ausbildung unbekannt</t>
  </si>
  <si>
    <r>
      <rPr>
        <vertAlign val="superscript"/>
        <sz val="7"/>
        <rFont val="Arial"/>
        <family val="2"/>
      </rPr>
      <t xml:space="preserve">1)  </t>
    </r>
    <r>
      <rPr>
        <sz val="7"/>
        <rFont val="Arial"/>
        <family val="2"/>
      </rPr>
      <t>Anteil an der jeweiligen Gesamtsumme (Spaltenprozent)</t>
    </r>
  </si>
  <si>
    <r>
      <rPr>
        <vertAlign val="superscript"/>
        <sz val="7"/>
        <rFont val="Arial"/>
        <family val="2"/>
      </rPr>
      <t>2)</t>
    </r>
    <r>
      <rPr>
        <sz val="7"/>
        <rFont val="Arial"/>
        <family val="2"/>
      </rPr>
      <t xml:space="preserve"> Menschen mit Behinderung in anerkannten Einrichtungen, Personen in Einrichtungen der Jugendhilfe, Menschen mit Behinderung in Integrationsprojekt, Teiln. Teilhabe am Arbeitsleben.</t>
    </r>
  </si>
  <si>
    <r>
      <rPr>
        <vertAlign val="superscript"/>
        <sz val="7"/>
        <rFont val="Arial"/>
        <family val="2"/>
      </rPr>
      <t xml:space="preserve">3) </t>
    </r>
    <r>
      <rPr>
        <sz val="7"/>
        <rFont val="Arial"/>
        <family val="2"/>
      </rPr>
      <t>"mit anerkanntem Berufsabschluss" ist die Summe aus "mit anerkannter Berufsausbildung" und "Meister-/Techniker-/gleichw. Fachschulabschluss"</t>
    </r>
  </si>
  <si>
    <r>
      <rPr>
        <vertAlign val="superscript"/>
        <sz val="7"/>
        <rFont val="Arial"/>
        <family val="2"/>
      </rPr>
      <t>4)</t>
    </r>
    <r>
      <rPr>
        <sz val="7"/>
        <rFont val="Arial"/>
        <family val="2"/>
      </rPr>
      <t xml:space="preserve"> "mit akademischem Abschluss" ist die Summe aus "Bachelor", "Diplom/Magister/Master/Staatsexamen" und "Promotion"</t>
    </r>
  </si>
  <si>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t>
    </r>
  </si>
  <si>
    <r>
      <rPr>
        <vertAlign val="superscript"/>
        <sz val="7"/>
        <rFont val="Arial"/>
        <family val="2"/>
      </rPr>
      <t>.X)</t>
    </r>
    <r>
      <rPr>
        <sz val="7"/>
        <rFont val="Arial"/>
        <family val="2"/>
      </rPr>
      <t xml:space="preserve"> Nachweis von Veränderungswerten &lt; -250% bzw. &gt; 250% nicht sinnvoll</t>
    </r>
  </si>
  <si>
    <t>2.3 Sozialversicherungspflichtig Beschäftigte nach der Klassifikation der Wirtschaftszweige 2008 (WZ 2008)</t>
  </si>
  <si>
    <t>Wirtschaftsabschnitte / Wirtschaftsabteilungen / Wirtschaftsgruppen WZ 2008</t>
  </si>
  <si>
    <t>Bergbau, Energie- und Wasserversorgung, Entsorgungswirtschaft</t>
  </si>
  <si>
    <t>C</t>
  </si>
  <si>
    <t>dav. 10-15,
18, 21, 31</t>
  </si>
  <si>
    <t>Herstellung von überwiegend häuslich konsumierten Gütern 
(ohne Güter der Metall-, Elektro- und Chemieindustrie)</t>
  </si>
  <si>
    <t>24-30,
32, 33</t>
  </si>
  <si>
    <t>16, 17, 19, 
20, 22, 23</t>
  </si>
  <si>
    <t>Hrst. v. Vorleistungsgütern, insb. v. chem. Erzeugnissen u. Kunststoffwaren (ohne Güter der Metall- u. Elektroindustrie)</t>
  </si>
  <si>
    <t>Immobilien, freiberufliche wissenschaftliche und technische Dienstleistungen</t>
  </si>
  <si>
    <t>N (ohne ANÜ)</t>
  </si>
  <si>
    <t>Öffentliche Verwaltung, Verteidigung, Sozialversicherung, 
Ext. Organisationen</t>
  </si>
  <si>
    <t>ohne Angabe</t>
  </si>
  <si>
    <r>
      <rPr>
        <vertAlign val="superscript"/>
        <sz val="7"/>
        <rFont val="Arial"/>
        <family val="2"/>
      </rPr>
      <t xml:space="preserve">*) </t>
    </r>
    <r>
      <rPr>
        <sz val="7"/>
        <rFont val="Arial"/>
        <family val="2"/>
      </rPr>
      <t>Aus Datenschutzgründen und Gründen der statistischen Geheimhaltung werden Zahlenwerte von 1 oder 2 und Daten, aus denen rechnerisch auf einen solchen Zahlenwert geschlossen werden kann, anonymisiert. Gleiches gilt, wenn in einer Region weniger als 3 Betriebe ansässig sind  oder einer der Betriebe einen so hohen Beschäftigtenanteil auf sich vereint, dass die Beschäftigtenzahl praktisch eine Einzelangabe über den Branchenführer darstellt (Dominanzfall).</t>
    </r>
  </si>
  <si>
    <t>2.4 Sozialversicherungspflichtig Beschäftigte nach der Klassifikation der Berufe (KldB 2010)</t>
  </si>
  <si>
    <t>Anforderungsniveau/
Berufshauptgruppen/-gruppen (KldB2010)</t>
  </si>
  <si>
    <t>darunter nach Anforderungsniveau der ausgeübten Tätigkeit (KldB 2010)</t>
  </si>
  <si>
    <t>Helfer</t>
  </si>
  <si>
    <t>Fachkraft</t>
  </si>
  <si>
    <t>Spezialist</t>
  </si>
  <si>
    <t>Experte</t>
  </si>
  <si>
    <t>davon nach Berufsfachlichkeit der ausgeübten Tätigkeit (KldB 2010)</t>
  </si>
  <si>
    <t>Land-, Tier-, Forstwirtschaftsberufe</t>
  </si>
  <si>
    <t>dar. 111</t>
  </si>
  <si>
    <t>Landwirtschaft</t>
  </si>
  <si>
    <t>Gartenbauberufe, Floristik</t>
  </si>
  <si>
    <t>Rohstoffgewinn,Glas-,Keramikverarbeitung</t>
  </si>
  <si>
    <t>Kunststoff- u. Holzherst.,-verarbeitung</t>
  </si>
  <si>
    <t>Papier-,Druckberufe, tech.Mediengestalt.</t>
  </si>
  <si>
    <t>Metallerzeugung,-bearbeitung, Metallbau</t>
  </si>
  <si>
    <t>Maschinen- und Fahrzeugtechnikberufe</t>
  </si>
  <si>
    <t>Mechatronik-, Energie- u. Elektroberufe</t>
  </si>
  <si>
    <t>Techn.Entwickl.Konstr.Produktionssteuer.</t>
  </si>
  <si>
    <t>Textil- und Lederberufe</t>
  </si>
  <si>
    <t>Lebensmittelherstellung u. -verarbeitung</t>
  </si>
  <si>
    <t>dar. 292</t>
  </si>
  <si>
    <t>Lebensmittel- u. Genussmittelherstellung</t>
  </si>
  <si>
    <t>dar. 293</t>
  </si>
  <si>
    <t>Speisenzubereitung</t>
  </si>
  <si>
    <t>Bauplanung,Architektur,Vermessungsberufe</t>
  </si>
  <si>
    <t>Hoch- und Tiefbauberufe</t>
  </si>
  <si>
    <t>(Innen-)Ausbauberufe</t>
  </si>
  <si>
    <t>Gebäude- u. versorgungstechnische Berufe</t>
  </si>
  <si>
    <t>Mathematik-Biologie-Chemie-,Physikberufe</t>
  </si>
  <si>
    <t>Geologie-,Geografie-,Umweltschutzberufe</t>
  </si>
  <si>
    <t>Informatik- und andere IKT-Berufe</t>
  </si>
  <si>
    <t>Verkehr, Logistik (außer Fahrzeugführ.)</t>
  </si>
  <si>
    <t>dar. 513</t>
  </si>
  <si>
    <t>Lagerwirt.,Post,Zustellung,Güterumschlag</t>
  </si>
  <si>
    <t>dar. Berufe in der Lagerwirtschaft (5131)</t>
  </si>
  <si>
    <t>Führer von Fahrzeug- u. Transportgeräten</t>
  </si>
  <si>
    <t>dar. 521</t>
  </si>
  <si>
    <t>Fahrzeugführung im Straßenverkehr</t>
  </si>
  <si>
    <t>Schutz-,Sicherheits-, Überwachungsberufe</t>
  </si>
  <si>
    <t>dar. 531</t>
  </si>
  <si>
    <t>Obj.-,Pers.-,Brandschutz,Arbeitssicherh.</t>
  </si>
  <si>
    <t>Reinigungsberufe</t>
  </si>
  <si>
    <t>Einkaufs-, Vertriebs- und Handelsberufe</t>
  </si>
  <si>
    <t>Verkaufsberufe</t>
  </si>
  <si>
    <t>Tourismus-, Hotel- und Gaststättenberufe</t>
  </si>
  <si>
    <t>dar. 632</t>
  </si>
  <si>
    <t>Hotellerie</t>
  </si>
  <si>
    <t>dar. 633</t>
  </si>
  <si>
    <t>Gastronomie</t>
  </si>
  <si>
    <t>Berufe Unternehmensführung,-organisation</t>
  </si>
  <si>
    <t>dar. 713</t>
  </si>
  <si>
    <t>Unternehmensorganisation und -strategie</t>
  </si>
  <si>
    <t>dar. 714</t>
  </si>
  <si>
    <t>Büro und Sekretariat</t>
  </si>
  <si>
    <t>Finanzdienstl.Rechnungsw.,Steuerberatung</t>
  </si>
  <si>
    <t>dar. 721</t>
  </si>
  <si>
    <t>Versicherungs- u. Finanzdienstleistungen</t>
  </si>
  <si>
    <t>dar. 722</t>
  </si>
  <si>
    <t>Rechnungswesen, Controlling und Revision</t>
  </si>
  <si>
    <t>Berufe in Recht und Verwaltung</t>
  </si>
  <si>
    <t>dar. 732</t>
  </si>
  <si>
    <t>Verwaltung</t>
  </si>
  <si>
    <t>Medizinische Gesundheitsberufe</t>
  </si>
  <si>
    <t>dar. 811</t>
  </si>
  <si>
    <t>Arzt- und Praxishilfe</t>
  </si>
  <si>
    <t>dar. 813</t>
  </si>
  <si>
    <t>Gesundh.,Krankenpfl.,Rettungsd.Geburtsh.</t>
  </si>
  <si>
    <r>
      <t xml:space="preserve">dar. Gesundheits- und Krankenpflege </t>
    </r>
    <r>
      <rPr>
        <vertAlign val="superscript"/>
        <sz val="8"/>
        <rFont val="Arial"/>
        <family val="2"/>
      </rPr>
      <t>2)</t>
    </r>
  </si>
  <si>
    <t>dar. 814</t>
  </si>
  <si>
    <t>Human- und Zahnmedizin</t>
  </si>
  <si>
    <t>dar. 817</t>
  </si>
  <si>
    <t>Nicht ärztliche Therapie und Heilkunde</t>
  </si>
  <si>
    <t>Nichtmed.Gesundheit,Körperpfl.,Medizint.</t>
  </si>
  <si>
    <t>dar. 821</t>
  </si>
  <si>
    <t>Altenpflege</t>
  </si>
  <si>
    <t>dar. 823</t>
  </si>
  <si>
    <t>Körperpflege</t>
  </si>
  <si>
    <t>Erziehung,soz.,hauswirt.Berufe,Theologie</t>
  </si>
  <si>
    <t>dar. 831</t>
  </si>
  <si>
    <t>Erziehung,Sozialarb.,Heilerziehungspfl.</t>
  </si>
  <si>
    <t>dar. Berufe i.d. Kinderbetr., -erziehung (8311)</t>
  </si>
  <si>
    <t>Lehrende und ausbildende Berufe</t>
  </si>
  <si>
    <t>dar. 841</t>
  </si>
  <si>
    <t>Lehrtätigkeit an allgemeinbild. Schulen</t>
  </si>
  <si>
    <t>dar. 842</t>
  </si>
  <si>
    <t>Lehrt.berufsb.Fächer,betr.Ausb.,Betr.päd</t>
  </si>
  <si>
    <t>dar. 843</t>
  </si>
  <si>
    <t>Lehr-, Forschungstätigkeit an Hochschulen</t>
  </si>
  <si>
    <t>Geistes-Gesellschafts-Wirtschaftswissen.</t>
  </si>
  <si>
    <t>Werbung,Marketing,kaufm,red.Medienberufe</t>
  </si>
  <si>
    <t>Produktdesign, Kunsthandwerk</t>
  </si>
  <si>
    <t>Darstellende, unterhaltende Berufe</t>
  </si>
  <si>
    <t>01</t>
  </si>
  <si>
    <t>Angehörige der regulären Streitkräfte</t>
  </si>
  <si>
    <t>XX</t>
  </si>
  <si>
    <r>
      <rPr>
        <vertAlign val="superscript"/>
        <sz val="7"/>
        <rFont val="Arial"/>
        <family val="2"/>
      </rPr>
      <t xml:space="preserve">2) </t>
    </r>
    <r>
      <rPr>
        <sz val="7"/>
        <rFont val="Arial"/>
        <family val="2"/>
      </rPr>
      <t>Gesundheits- und Krankenpflege = Summe der Berufsuntergruppen 8130,8131,8132,8138</t>
    </r>
  </si>
  <si>
    <r>
      <rPr>
        <vertAlign val="superscript"/>
        <sz val="7"/>
        <rFont val="Arial"/>
        <family val="2"/>
      </rPr>
      <t xml:space="preserve">*) </t>
    </r>
    <r>
      <rPr>
        <sz val="7"/>
        <rFont val="Arial"/>
        <family val="2"/>
      </rPr>
      <t xml:space="preserve">Aus Datenschutzgründen und Gründen der statistischen Geheimhaltung werden Zahlenwerte von 1 oder 2 und Daten, aus denen rechnerisch auf einen solchen Zahlenwert geschlossen werden kann, anonymisiert. </t>
    </r>
  </si>
  <si>
    <t>3.1 Geringfügig entlohnte Beschäftigte nach Regionen und ausgewählten Merkmalen</t>
  </si>
  <si>
    <t>Regionen / Merkmale</t>
  </si>
  <si>
    <t xml:space="preserve">geringfügig entlohnte Beschäftigte am Stichtag Ende ... </t>
  </si>
  <si>
    <t>3.2 Geringfügig entlohnte Beschäftigte nach ausgewählten Merkmalen</t>
  </si>
  <si>
    <r>
      <t xml:space="preserve">mit anerkanntem Berufsabschluss </t>
    </r>
    <r>
      <rPr>
        <vertAlign val="superscript"/>
        <sz val="8"/>
        <rFont val="Arial"/>
        <family val="2"/>
      </rPr>
      <t>2)</t>
    </r>
  </si>
  <si>
    <r>
      <rPr>
        <vertAlign val="superscript"/>
        <sz val="7"/>
        <rFont val="Arial"/>
        <family val="2"/>
      </rPr>
      <t xml:space="preserve">2) </t>
    </r>
    <r>
      <rPr>
        <sz val="7"/>
        <rFont val="Arial"/>
        <family val="2"/>
      </rPr>
      <t>"mit anerkanntem Berufsabschluss" ist die Summe aus "mit anerkannter Berufsausbildung" und "Meister-/Techniker-/gleichw. Fachschulabschluss"</t>
    </r>
  </si>
  <si>
    <t>3.3 Geringfügig entlohnte Beschäftigte nach der Klassifikation der Wirtschaftszweige 2008 (WZ 2008)</t>
  </si>
  <si>
    <t>3.4 Geringfügig entlohnte Beschäftigte nach der Klassifikation der Berufe (KldB 2010)</t>
  </si>
  <si>
    <t>Anforderungsniveau/
Berufshauptgruppen/-gruppen
(KldB2010)</t>
  </si>
  <si>
    <t>Ohne Angabe</t>
  </si>
  <si>
    <t xml:space="preserve">4.1 Begonnene sozialversicherungspflichtige Beschäftigungsverhältnisse und darunter 
befristete Beschäftigungsverhältnisse sowie Befristungsanteile nach ausgewählten Merkmalen </t>
  </si>
  <si>
    <t>1. Quartal 2020</t>
  </si>
  <si>
    <t xml:space="preserve">Merkmale           </t>
  </si>
  <si>
    <t>4. Quartal 2019</t>
  </si>
  <si>
    <t>3. Quartal 2019</t>
  </si>
  <si>
    <t>2. Quartal 2019</t>
  </si>
  <si>
    <t>1. Quartal 2019</t>
  </si>
  <si>
    <t>Veränderung gegenüber
dem Vorjahresquartal 
(Spalte 1 zu Spalte 5)</t>
  </si>
  <si>
    <t>in %(-Pkt.)</t>
  </si>
  <si>
    <t>begonnene sozialversicherungspflichtige 
Beschäftigungsverhältnisse (begBV)</t>
  </si>
  <si>
    <t>dav.:</t>
  </si>
  <si>
    <t xml:space="preserve"> Männer                      </t>
  </si>
  <si>
    <t xml:space="preserve"> Frauen                        </t>
  </si>
  <si>
    <t>dar.:</t>
  </si>
  <si>
    <r>
      <t xml:space="preserve">Befristungsanteil </t>
    </r>
    <r>
      <rPr>
        <b/>
        <vertAlign val="superscript"/>
        <sz val="8"/>
        <rFont val="Arial"/>
        <family val="2"/>
      </rPr>
      <t>2)</t>
    </r>
  </si>
  <si>
    <t>x</t>
  </si>
  <si>
    <r>
      <t xml:space="preserve">dar.: beg. svpfl. BV in der SvB-Kerngruppe </t>
    </r>
    <r>
      <rPr>
        <b/>
        <vertAlign val="superscript"/>
        <sz val="8"/>
        <rFont val="Arial"/>
        <family val="2"/>
      </rPr>
      <t>3)</t>
    </r>
  </si>
  <si>
    <t>befristet</t>
  </si>
  <si>
    <t>dar. befristet</t>
  </si>
  <si>
    <t>unter 25 Jahren</t>
  </si>
  <si>
    <r>
      <t>1)</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</si>
  <si>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r>
      <t>2)</t>
    </r>
    <r>
      <rPr>
        <sz val="7"/>
        <rFont val="Arial"/>
        <family val="2"/>
      </rPr>
      <t xml:space="preserve"> bezogen auf SvB-Kerngruppe-Befristung</t>
    </r>
  </si>
  <si>
    <r>
      <t>3)</t>
    </r>
    <r>
      <rPr>
        <sz val="7"/>
        <color indexed="8"/>
        <rFont val="Arial"/>
        <family val="2"/>
      </rPr>
      <t xml:space="preserve"> SvB-Kerngruppe Befristung - siehe methodische Hinweise</t>
    </r>
  </si>
  <si>
    <t>4.2 Begonnene sozialversicherungspflichtige Beschäftigungsverhältnisse nach der Klassifikation der 
Wirtschaftszweige 2008 (WZ 2008)</t>
  </si>
  <si>
    <r>
      <t>begonnene sozialversicherungspflichtige Beschäftigungsverhältnisse</t>
    </r>
    <r>
      <rPr>
        <vertAlign val="superscript"/>
        <sz val="8"/>
        <rFont val="Arial"/>
        <family val="2"/>
      </rPr>
      <t>2)</t>
    </r>
    <r>
      <rPr>
        <sz val="8"/>
        <rFont val="Arial"/>
        <family val="2"/>
      </rPr>
      <t xml:space="preserve"> im…</t>
    </r>
  </si>
  <si>
    <t>Veränderung gegenüber
dem Vorjahresquartal (Spalte 1 zu Spalte 5)</t>
  </si>
  <si>
    <r>
      <t>2)</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</si>
  <si>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</si>
  <si>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t>4.3 Begonnene sozialversicherungspflichtige Beschäftigungsverhältnisse nach der Klassifikation der 
Berufe (KldB 2010)</t>
  </si>
  <si>
    <r>
      <t>begonnene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</si>
  <si>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begonnene Beschäftigungsverhältnisse im Sinne der Beschäftigungsstatistik zählen die Anmeldungen zu einem sozialversicherungspflichtigen Beschäftigungsverhältnis innerhalb eines Zeitraums. Mehrfacherfassungen von Beschäftigten sind möglich.</t>
    </r>
  </si>
  <si>
    <t>.X Veränderungswert &gt;250%. In begründeten Ausnahmefällen kann von der Regel abgewichen werden.</t>
  </si>
  <si>
    <t>5.1 Beendete sozialversicherungspflichtige Beschäftigungsverhältnisse nach der Klassifikation der 
Wirtschaftszweige 2008 (WZ 2008)</t>
  </si>
  <si>
    <r>
      <t>beendete sozialversicherungspflichtige 
Beschäftigungsverhältnisse</t>
    </r>
    <r>
      <rPr>
        <vertAlign val="superscript"/>
        <sz val="8"/>
        <rFont val="Arial"/>
        <family val="2"/>
      </rPr>
      <t>2)</t>
    </r>
    <r>
      <rPr>
        <sz val="8"/>
        <rFont val="Arial"/>
        <family val="2"/>
      </rPr>
      <t xml:space="preserve"> im…</t>
    </r>
  </si>
  <si>
    <r>
      <t>2)</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</si>
  <si>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5.2 Beendete sozialversicherungspflichtige Beschäftigungsverhältnisse nach der Klassifikation der
Berufe (KldB 2010)</t>
  </si>
  <si>
    <r>
      <t>beendete sozialversicherungspflichtige 
Beschäftigungsverhältnisse</t>
    </r>
    <r>
      <rPr>
        <vertAlign val="superscript"/>
        <sz val="8"/>
        <rFont val="Arial"/>
        <family val="2"/>
      </rPr>
      <t>3)</t>
    </r>
    <r>
      <rPr>
        <sz val="8"/>
        <rFont val="Arial"/>
        <family val="2"/>
      </rPr>
      <t xml:space="preserve"> im…</t>
    </r>
  </si>
  <si>
    <r>
      <t>3)</t>
    </r>
    <r>
      <rPr>
        <sz val="7"/>
        <rFont val="Arial"/>
        <family val="2"/>
      </rPr>
      <t xml:space="preserve"> Als beendete Beschäftigungsverhältnisse im Sinne der Beschäftigungsstatistik zählen die Abmeldungen von einem sozialversicherungspflichtigen Beschäftigungsverhältnis innerhalb eines Zeitraums. Mehrfacherfassungen von Beschäftigten sind möglich.</t>
    </r>
  </si>
  <si>
    <t xml:space="preserve">6. Sozialversicherungspflichtig und geringfügig entlohnte Beschäftigte sowie begonnene und beendete sv-pflichtige
Beschäftigungsverhältnisse </t>
  </si>
  <si>
    <t>Rastatt (08216); (Gebietsstand September 2020)</t>
  </si>
  <si>
    <r>
      <t>Zeitreihe mit fiktivem Gebietsstand</t>
    </r>
    <r>
      <rPr>
        <vertAlign val="superscript"/>
        <sz val="8"/>
        <rFont val="Arial"/>
        <family val="2"/>
      </rPr>
      <t xml:space="preserve"> 1)</t>
    </r>
    <r>
      <rPr>
        <sz val="8"/>
        <rFont val="Arial"/>
        <family val="2"/>
      </rPr>
      <t xml:space="preserve"> </t>
    </r>
  </si>
  <si>
    <t>Stichtag Ende ... /
Quartal</t>
  </si>
  <si>
    <t>sozialversicherungspflichtig Beschäftigte
(Stichtag)</t>
  </si>
  <si>
    <t>geringfügig entlohnte Beschäftigte 
(Stichtag)</t>
  </si>
  <si>
    <t>Beschäftigungs-
verhältnisse
(Quartal)</t>
  </si>
  <si>
    <r>
      <t>Vollzeit</t>
    </r>
    <r>
      <rPr>
        <vertAlign val="superscript"/>
        <sz val="8"/>
        <rFont val="Arial"/>
        <family val="2"/>
      </rPr>
      <t>2)</t>
    </r>
  </si>
  <si>
    <r>
      <t>Teilzeit</t>
    </r>
    <r>
      <rPr>
        <vertAlign val="superscript"/>
        <sz val="8"/>
        <rFont val="Arial"/>
        <family val="2"/>
      </rPr>
      <t>2)</t>
    </r>
  </si>
  <si>
    <t>50 bis unter 65 Jahre</t>
  </si>
  <si>
    <t xml:space="preserve">aus-
schließlich </t>
  </si>
  <si>
    <t>im Nebenjob</t>
  </si>
  <si>
    <t xml:space="preserve">begonnene </t>
  </si>
  <si>
    <t>beendete</t>
  </si>
  <si>
    <t xml:space="preserve">2010 Mrz. / 1 . Quartal </t>
  </si>
  <si>
    <t xml:space="preserve">         Jun. / 2 . Quartal </t>
  </si>
  <si>
    <t xml:space="preserve">         Sep. / 3 . Quartal </t>
  </si>
  <si>
    <t xml:space="preserve">         Dez. / 4 . Quartal </t>
  </si>
  <si>
    <t xml:space="preserve">2011 Mrz. / 1 . Quartal </t>
  </si>
  <si>
    <t xml:space="preserve">2012 Mrz. / 1 . Quartal </t>
  </si>
  <si>
    <t xml:space="preserve">2013 Mrz. / 1 . Quartal </t>
  </si>
  <si>
    <t xml:space="preserve">2014 Mrz. / 1 . Quartal </t>
  </si>
  <si>
    <t xml:space="preserve">2015 Mrz. / 1 . Quartal </t>
  </si>
  <si>
    <t xml:space="preserve">2016 Mrz. / 1 . Quartal </t>
  </si>
  <si>
    <t xml:space="preserve">2017 Mrz. / 1 . Quartal </t>
  </si>
  <si>
    <t xml:space="preserve">2018 Mrz. / 1 . Quartal </t>
  </si>
  <si>
    <t xml:space="preserve">2019 Mrz. / 1 . Quartal </t>
  </si>
  <si>
    <t xml:space="preserve">2020 Mrz. / 1 . Quartal </t>
  </si>
  <si>
    <r>
      <rPr>
        <vertAlign val="superscript"/>
        <sz val="7"/>
        <rFont val="Arial"/>
        <family val="2"/>
      </rPr>
      <t xml:space="preserve">1) </t>
    </r>
    <r>
      <rPr>
        <sz val="7"/>
        <rFont val="Arial"/>
        <family val="2"/>
      </rPr>
      <t>Die Zeitreihe bildet abweichend von den anderen Tabellen dieses Produkts nicht den Gebietsstand zum jeweiligen Stichtag sondern zum o. g. festen Zeitpunkt ab und ermöglicht somit einen Vergleich unabhängig von in der Vergangenheit erfolgten Gebietsstandsänderungen.</t>
    </r>
  </si>
  <si>
    <r>
      <t>2)</t>
    </r>
    <r>
      <rPr>
        <sz val="7"/>
        <color rgb="FF000000"/>
        <rFont val="Arial"/>
        <family val="2"/>
      </rPr>
      <t>Aufgrund von Änderungen im Meldeverfahren ist die Anzahl der Beschäftigten ohne Angabe zur Arbeitszeit (Vollzeit/Teilzeit) seit dem Stichtag September 2014 deutlich gesunken. Darüber hinaus kommt es von Dezember 2010 auf Januar 2011 im Zusammenhang mit Einführung des Tätigkeitsschlüssels 2010 zu einem einmaligen umstellungsbedingten Niveaueffekt bei der Teilzeitquote, welcher bei den sozialversicherungspflichtig Beschäftigten auf Bundesebene rund plus zwei Prozentpunkte beträgt (weitere Hintergründe hierzu siehe im Methodenbericht „Revision der Beschäftigungsstatistik 2017).</t>
    </r>
  </si>
  <si>
    <t>Stand: Januar 2019</t>
  </si>
  <si>
    <t>Methodische Hinweise Befristung</t>
  </si>
  <si>
    <t xml:space="preserve">Die Information über die Befristung wurde erstmals im Zuge der Umstellung des Tätigkeitsschlüssels (TS 2010) aufgenommen. Auswertungen sind rückwirkend ab Oktober 2012 möglich. 
</t>
  </si>
  <si>
    <r>
      <t xml:space="preserve">Eine Beschäftigung kann befristet oder unbefristet sein. Die genauen Definitionen lauten: 
• </t>
    </r>
    <r>
      <rPr>
        <b/>
        <sz val="9"/>
        <color indexed="8"/>
        <rFont val="Arial"/>
        <family val="2"/>
      </rPr>
      <t>Unbefristete Beschäftigung</t>
    </r>
    <r>
      <rPr>
        <sz val="9"/>
        <color indexed="8"/>
        <rFont val="Arial"/>
        <family val="2"/>
      </rPr>
      <t xml:space="preserve"> 
  Der Arbeitsvertrag wurde auf unbestimmte Zeit abgeschlossen. 
• </t>
    </r>
    <r>
      <rPr>
        <b/>
        <sz val="9"/>
        <color indexed="8"/>
        <rFont val="Arial"/>
        <family val="2"/>
      </rPr>
      <t>Befristete Beschäftigung</t>
    </r>
    <r>
      <rPr>
        <sz val="9"/>
        <color indexed="8"/>
        <rFont val="Arial"/>
        <family val="2"/>
      </rPr>
      <t xml:space="preserve"> 
  Der Arbeitsvertrag wurde auf bestimmte Zeit abgeschlossen (kalendermäßig befristete Arbeitsverträge oder 
  zweckbefristete Arbeitsverträge). 
</t>
    </r>
  </si>
  <si>
    <r>
      <rPr>
        <b/>
        <sz val="9"/>
        <color indexed="8"/>
        <rFont val="Arial"/>
        <family val="2"/>
      </rPr>
      <t xml:space="preserve">Befristung der begonnenen Beschäftigungsverhältnisse </t>
    </r>
    <r>
      <rPr>
        <sz val="9"/>
        <color indexed="8"/>
        <rFont val="Arial"/>
        <family val="2"/>
      </rPr>
      <t xml:space="preserve">
Die Befristung ist für begonnene Beschäftigungsverhältnisse auswertbar. Für Auswertungen empfiehlt sich ein eingeschränkter Personenkreis der sozialversicherungspflichtig Beschäftigten mit dem Ausschluss von Personengruppen, die eine an sich befristete Beschäftigung haben. Diese wären: 
</t>
    </r>
  </si>
  <si>
    <t xml:space="preserve">• sozialversicherungspflichtig Beschäftigte in Ausbildung 
• Praktikanten 
• Personen, die ein freiwilliges soziales, ein freiwilliges ökologisches Jahr oder einen Bundesfreiwilligendienst
  leisten 
• Teilnehmende an zeitlich befristeten arbeitsmarktpolitischen Maßnahmen bei einem Rehabilitationsträger 
  (Personengruppenschlüssel 204) 
</t>
  </si>
  <si>
    <r>
      <rPr>
        <b/>
        <sz val="9"/>
        <color indexed="8"/>
        <rFont val="Arial"/>
        <family val="2"/>
      </rPr>
      <t>Befristung der Beschäftigungsverhältnisse und Beschäftigten im Bestand</t>
    </r>
    <r>
      <rPr>
        <sz val="9"/>
        <color indexed="8"/>
        <rFont val="Arial"/>
        <family val="2"/>
      </rPr>
      <t xml:space="preserve"> 
Für den Bestand in Beschäftigung ergeben sich überhöhte Werte bei der Befristung. Dies hängt mit den Meldungen der Arbeitgeber zur Sozialversicherung zusammen. 
Zeitpunkt der Gültigkeit für die Angabe zur Befristung: 
</t>
    </r>
  </si>
  <si>
    <t xml:space="preserve">• Beginnzeitpunkt der Meldung bei Anmeldungen zur Sozialversicherung
• Endezeitpunkt der Meldung bei allen übrigen Meldungen 
</t>
  </si>
  <si>
    <t xml:space="preserve">Bei Anmeldungen einer sozialversicherungspflichtigen Beschäftigung ist die Angabe zur Befristung zum Beginnzeitpunkt der Meldung zu melden. Damit ist für begonnene Beschäftigungen eine gesicherte Aussage möglich. Im Jahresverlauf nimmt die Qualität der Angabe allerdings für laufende Beschäftigungen ab. Zudem ist es notwendig, dass die Arbeitgeber die Angabe zur Befristung bei jeder Meldung überprüfen und entsprechend aktualisieren, ansonsten werden die Befristungen bei länger bestehenden Beschäftigungen überzeichnet. In den Daten ist eine solche Überzeichnung festzustellen. Es gibt einen Teil an Arbeitgebern, die die Angabe nicht regelmäßig aktualisieren und damit steigt der Anteil der befristeten Beschäftigungen beim Bestand der Beschäftigten und der Beschäftigungsverhältnisse in der Statistik über die Zeit hinweg stetig leicht an. </t>
  </si>
  <si>
    <t>Weitere Informationen finden im Methodenbericht "Befristete Beschäftigung":</t>
  </si>
  <si>
    <t>https://statistik.arbeitsagentur.de/DE/Statischer-Content/Grundlagen/Methodik-Qualitaet/Methodenberichte/Beschaeftigungsstatistik/Generische-Publikationen/Methodenbericht-Befristete-Beschaeftigung.pdf?__blob=publicationFile</t>
  </si>
  <si>
    <t xml:space="preserve">Methodische Hinweise zu begonnenen und beendeten Beschäftigungsverhältnissen </t>
  </si>
  <si>
    <t xml:space="preserve">Im Gegensatz zu den Bestandsdaten der Beschäftigungsstatistik werden begonnene und beendete Beschäftigungsverhältnisse zeitraumbezogen ausgewertet (Monat, Quartal oder Jahr). Während beim Bestand an Beschäftigten eine Person – unabhängig von der Anzahl der Beschäftigungsverhältnisse – zum Stichtag nur einmal gezählt wird (Personenkonzept), ist es bei den Bewegungsdaten durchaus möglich, dass eine Person mehrfach gezählt wird (Fallkonzept). Dies ist der Fall, wenn die Person im Betrachtungszeitraum mehr als ein Beschäftigungsverhältnis beginnt bzw. beendet.
Ergebnisse zu den begonnenen und beendeten Beschäftigungsverhältnissen liegen mit einer Wartezeit von sechs Monaten vor. Eine Betrachtung ist in der Regel nur nach dem Arbeitsort sinnvoll, weil die Beschäftigungsverhältnisse sich primär auf den Sitz des Betriebes beziehen. Für bestimmte Fragestellungen, beispielsweise wenn die begonnenen Beschäftigungen den Arbeitslosen gegenüber gestellt werden, kann dennoch der Wohnort der Beschäftigten betrachtet werden.
</t>
  </si>
  <si>
    <r>
      <t xml:space="preserve">Ein </t>
    </r>
    <r>
      <rPr>
        <b/>
        <sz val="9"/>
        <color indexed="8"/>
        <rFont val="Arial"/>
        <family val="2"/>
      </rPr>
      <t>begonnenes Beschäftigungsverhältnis</t>
    </r>
    <r>
      <rPr>
        <sz val="9"/>
        <color indexed="8"/>
        <rFont val="Arial"/>
        <family val="2"/>
      </rPr>
      <t xml:space="preserve"> wird gezählt, wenn eine Anmeldung mit Abgabegrund „Anmeldung wegen Beginn einer Beschäftigung“ im Rahmen des Meldeverfahrens zur Sozialversicherung durch den Arbeitgeber abgegeben wurde, deren Beginn-Datum der Beschäftigung innerhalb des Betrachtungszeitraums liegt. Entsprechend wird ein </t>
    </r>
    <r>
      <rPr>
        <b/>
        <sz val="9"/>
        <color indexed="8"/>
        <rFont val="Arial"/>
        <family val="2"/>
      </rPr>
      <t>beendetes Beschäftigungsverhältnis</t>
    </r>
    <r>
      <rPr>
        <sz val="9"/>
        <color indexed="8"/>
        <rFont val="Arial"/>
        <family val="2"/>
      </rPr>
      <t xml:space="preserve"> gezählt, wenn eine Abmeldung mit Abgabegrund „Abmeldung wegen Ende einer Beschäftigung“ abgegeben wurde, deren Ende der Beschäftigung innerhalb des Betrachtungszeitraums liegt. 
Ein beendetes und ein begonnenes Beschäftigungsverhältnis werden aber auch dann gezählt, wenn ein Wechsel zwischen folgenden Beschäftigungsarten stattfindet:
  - sozialversicherungspflichtiges Ausbildungsverhältnis
  - sozialversicherungspflichtiges Beschäftigungsverhältnis (keine Ausbildung)
  - geringfügig entlohntes Beschäftigungsverhältnis
  - kurzfristiges Beschäftigungsverhältnis
So werden zum Beispiel immer dann ein beendetes und ein begonnenes Beschäftigungsverhältnis gezählt, wenn ein Beschäftigter seine Ausbildung beendet und anschließend weiterbeschäftigt wird. Dabei ist gleichgültig, ob dies beim selben oder bei einem anderen Arbeitgeber geschieht.
Gleichzeitige An- und Abmeldungen, welche das Meldeverfahren für bestimmte, im Voraus befristete Beschäftigungsverhältnisse vorsieht, werden generell als Beginn und Ende eines Beschäftigungsverhältnisses gezählt.</t>
    </r>
  </si>
  <si>
    <t xml:space="preserve">Damit ist das neue Messkonzept wesentlich genauer und bildet sämtliche Übergänge konsequent und vollständig ab. Zu beachten ist in diesem Zusammenhang auch, dass ein beendetes Beschäftigungsverhältnis nicht (wie vor der Revision 2014) am letzten Arbeitstag in der Statistik gezählt wird, sondern erst am Tag danach. So werden z. B. alle Beschäftigungsverhältnisse, welche mit Ablauf des 31.12. enden, erst im Januar als Abgang gezählt.
</t>
  </si>
  <si>
    <t xml:space="preserve">Bei der Bewertung der Zahl der begonnenen und beendeten Beschäftigungsverhältnisse ist zu berücksichtigen, dass aufgrund des Verfahrens zur Betriebsnummernvergabe z. B.
   - bei der Aufsplittung von Betrieben bzw. Betriebsstätten oder
   - bei der Fusion von Betrieben bzw. Betriebsstätten
unter Umständen eine Abmeldung und nachfolgende (Neu-)Anmeldung von Beschäftigten unter einer neuen Betriebsnummer durch den Arbeitgeber erfolgt. Die Beschäftigten haben ihren Arbeitsplatz jedoch nicht gewechselt, und auch das Beschäftigungsverhältnis wurde nicht unterbrochen. Faktisch ist also weder ein Beschäftigungsverhältnis beendet noch eines begonnen worden, die Bewegungen werden aber statistisch gezählt. 
Auch An- und Abmeldungen in Verbindung mit der Eröffnung eines Insolvenzverfahrens führen zu einer Überzeichnung der begonnenen und beendeten Beschäftigungsverhältnisse, soweit eine neue Betriebsnummer vergeben wird. 
</t>
  </si>
  <si>
    <r>
      <t xml:space="preserve">Neben den begonnenen und beendeten Beschäftigungsverhältnissen kann auch der </t>
    </r>
    <r>
      <rPr>
        <b/>
        <sz val="9"/>
        <color indexed="8"/>
        <rFont val="Arial"/>
        <family val="2"/>
      </rPr>
      <t>Bestand an Beschäftigungsverhältnissen</t>
    </r>
    <r>
      <rPr>
        <sz val="9"/>
        <color indexed="8"/>
        <rFont val="Arial"/>
        <family val="2"/>
      </rPr>
      <t xml:space="preserve"> (nicht zu verwechseln mit dem Bestand an Beschäftigten) zum Stichtag ausgewertet werden. Es sei an dieser Stelle darauf hingewiesen, dass die Formel „Bestand (t)“ = „Bestand (t-1)“ - „Abgang (t) “ + „Zugang (t)“ (Stock-Flow-Modell) nur dann aufgeht, wenn alle Komponenten aus einem Datenstand ermittelt werden. Da in der Beschäftigungsstatistik grundsätzlich mit 6 Monaten Wartezeit ausgewertet wird, ist dies nicht der Fall und obige Formel geht nicht auf. Die rechnerischen Abweichungen sind dabei gering, variieren aber von Stichtag zu Stichtag.</t>
    </r>
  </si>
  <si>
    <r>
      <rPr>
        <b/>
        <sz val="10"/>
        <color indexed="8"/>
        <rFont val="Arial"/>
        <family val="2"/>
      </rPr>
      <t>Datenschutz</t>
    </r>
    <r>
      <rPr>
        <b/>
        <sz val="9"/>
        <color indexed="8"/>
        <rFont val="Arial"/>
        <family val="2"/>
      </rPr>
      <t xml:space="preserve">
</t>
    </r>
    <r>
      <rPr>
        <sz val="9"/>
        <color indexed="8"/>
        <rFont val="Arial"/>
        <family val="2"/>
      </rPr>
      <t xml:space="preserve">Die Bestandsdaten der Beschäftigungsstatistik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Grundsätzlich gelten auch bei den Bewegungsdaten die gleichen Regeln der statistischen Geheimhaltung wie bei den Bestandsdaten. Es ist daher eine Dominanzprüfung anzuwenden. Wenn im Bestand eine Geheimhaltung notwendig wird, so ist das in der Regel auch für die jeweiligen Bewegungsdaten anzunehmen. 
Für die Prüfung bei den begonnenen und beendeten Beschäftigungsverhältnissen wird der jeweilige Stichtag zum Quartalsende herangezogen. Bei Zeiträumen über mehrere Quartale hinweg wären alle Stichtage der Quartalsenden zu prüfen. Näherungsweise könnte auch die Prüfung eines repräsentativen Stichtages im Zeitraum herangezogen werden.  
</t>
    </r>
  </si>
  <si>
    <t xml:space="preserve">Weiterführende Informationen zur Statistik der sozialversicherungspflichtigen und geringfügigen Beschäftigung finden Sie unter:  </t>
  </si>
  <si>
    <t>https://statistik.arbeitsagentur.de/DE/Statischer-Content/Grundlagen/Methodik-Qualitaet/Qualitaetsberichte/Generische-Publikationen/Qualitaetsbericht-Statistik-Beschaeftigung.pdf?__blob=publicationFile</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</si>
  <si>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</si>
  <si>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</si>
  <si>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</si>
  <si>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</si>
  <si>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</si>
  <si>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</si>
  <si>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</si>
  <si>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</si>
  <si>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</si>
  <si>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</si>
  <si>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</si>
  <si>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</si>
  <si>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</si>
  <si>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</si>
  <si>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Balken</t>
  </si>
  <si>
    <t>Beschriftung 1</t>
  </si>
  <si>
    <t>Beschriftung 2</t>
  </si>
  <si>
    <t>Werte 2</t>
  </si>
  <si>
    <t>Werte Trennlinie</t>
  </si>
  <si>
    <t>SvB</t>
  </si>
  <si>
    <t>GeB</t>
  </si>
  <si>
    <t>SvB y-Wert</t>
  </si>
  <si>
    <t>SvB x-Wert</t>
  </si>
  <si>
    <t>GeB y-Wert</t>
  </si>
  <si>
    <t>GeB x-Wert</t>
  </si>
  <si>
    <t>Position y-Wert</t>
  </si>
  <si>
    <t>Kreis</t>
  </si>
  <si>
    <t>BL</t>
  </si>
  <si>
    <t>W/O</t>
  </si>
  <si>
    <t>D</t>
  </si>
  <si>
    <t>WZ</t>
  </si>
  <si>
    <t>Tabelle 4</t>
  </si>
  <si>
    <t>Stichtag</t>
  </si>
  <si>
    <t>Index 2003 = 100 %</t>
  </si>
  <si>
    <t>Beschriftung x-Achse</t>
  </si>
  <si>
    <t>Beschriftung Reihen</t>
  </si>
  <si>
    <t>keine Daten</t>
  </si>
  <si>
    <t>Diagrammdarstellung wegen fehlender Daten nicht möglich.</t>
  </si>
  <si>
    <t>März 2014</t>
  </si>
  <si>
    <t>Juni 2014</t>
  </si>
  <si>
    <t>Dezember 2014</t>
  </si>
  <si>
    <t>März 2015</t>
  </si>
  <si>
    <t>Juni 2015</t>
  </si>
  <si>
    <t>Dezember 2015</t>
  </si>
  <si>
    <t>März 2016</t>
  </si>
  <si>
    <t>Juni 2016</t>
  </si>
  <si>
    <t>Dezember 2016</t>
  </si>
  <si>
    <t>März 2017</t>
  </si>
  <si>
    <t>Juni 2017</t>
  </si>
  <si>
    <t>Dezember 2017</t>
  </si>
  <si>
    <t>März 2018</t>
  </si>
  <si>
    <t>Juni 2018</t>
  </si>
  <si>
    <t>Dezember 2018</t>
  </si>
  <si>
    <t>März 2019</t>
  </si>
  <si>
    <t>Juni 2019</t>
  </si>
  <si>
    <t>Dezember 2019</t>
  </si>
  <si>
    <t>März 2020</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</si>
  <si>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</si>
  <si>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</si>
  <si>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</si>
  <si>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</si>
  <si>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</si>
  <si>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</si>
  <si>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</si>
  <si>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</si>
  <si>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</si>
  <si>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</si>
  <si>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</si>
  <si>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</si>
  <si>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</si>
  <si>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</si>
  <si>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</si>
  <si>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</si>
  <si>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</si>
  <si>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</si>
  <si>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</si>
  <si>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</si>
  <si>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</si>
  <si>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</si>
  <si>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</si>
  <si>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</si>
  <si>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</si>
  <si>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</si>
  <si>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</si>
  <si>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</si>
  <si>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</si>
  <si>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</si>
  <si>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</si>
  <si>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</si>
  <si>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</si>
  <si>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</si>
  <si>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t>
  </si>
  <si>
    <t>0,0</t>
  </si>
  <si>
    <r>
      <t xml:space="preserve">1) </t>
    </r>
    <r>
      <rPr>
        <sz val="7"/>
        <rFont val="Arial"/>
        <family val="2"/>
      </rPr>
      <t>Anteil an der jeweiligen Gesamtsumme (Spaltenprozent)</t>
    </r>
  </si>
  <si>
    <r>
      <t xml:space="preserve">mit akademischem Abschluss </t>
    </r>
    <r>
      <rPr>
        <vertAlign val="superscript"/>
        <sz val="8"/>
        <rFont val="Arial"/>
        <family val="2"/>
      </rPr>
      <t>3)</t>
    </r>
  </si>
  <si>
    <r>
      <t xml:space="preserve">3) </t>
    </r>
    <r>
      <rPr>
        <sz val="7"/>
        <rFont val="Arial"/>
        <family val="2"/>
      </rPr>
      <t>"mit akademischem Abschluss" ist die Summe aus "Bachelor", "Diplom/Magister/Master/Staatsexamen" und "Promotion"</t>
    </r>
  </si>
  <si>
    <r>
      <t>Auszubildende nach Geschlech</t>
    </r>
    <r>
      <rPr>
        <sz val="8"/>
        <rFont val="Arial"/>
        <family val="2"/>
      </rPr>
      <t xml:space="preserve">t
         Auszubildende                  </t>
    </r>
  </si>
  <si>
    <r>
      <t>Sozialversicherungspflichtig Beschäftigte
in Freiwilligendiensten</t>
    </r>
    <r>
      <rPr>
        <sz val="8"/>
        <rFont val="Arial"/>
        <family val="2"/>
      </rPr>
      <t xml:space="preserve">
         Insgesamt                  </t>
    </r>
  </si>
  <si>
    <t>Aufgrund von betrieblichen Umstrukturierungen in der Automobilindustrie erfolgten zum November 2019 bundesweit vermehrte An- und Abmeldungen von Beschäftigungsverhältnissen, die sich in der erhöhten Anzahl von begonnenen und beendeten Beschäftigungsverhältnissen zeigen. Für den Gesamtbestand der Beschäftigten gibt es jedoch kaum Auswirkungen.</t>
  </si>
  <si>
    <t>Entwicklung der sozialversicherungspflichtigen und der geringfügig entlohnten Beschäftigten (Mrz 14: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</si>
</sst>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164" formatCode="mmmm\ yyyy"/>
    <numFmt numFmtId="165" formatCode="dd/\ mmmm\ yyyy"/>
    <numFmt numFmtId="166" formatCode="#,##0\ \ "/>
    <numFmt numFmtId="167" formatCode="[$-407]mmm/\ yy;@"/>
    <numFmt numFmtId="168" formatCode="0.0"/>
    <numFmt numFmtId="169" formatCode="* 0.0;* \-_ 0.0;\-"/>
    <numFmt numFmtId="170" formatCode="* #,##0;* \-_ #,##0;\-"/>
    <numFmt numFmtId="171" formatCode="* #,##0.0;* \-_ #,##0.0;\-"/>
    <numFmt numFmtId="172" formatCode="\ @"/>
    <numFmt numFmtId="173" formatCode="0.0%"/>
    <numFmt numFmtId="174" formatCode="#,##0\ "/>
    <numFmt numFmtId="175" formatCode="#,##0.0\ "/>
    <numFmt numFmtId="176" formatCode="#\ ###\ ##0.0\ ;\-\ #\ ###\ ##0.0\ ;\-"/>
    <numFmt numFmtId="177" formatCode="#\ ###\ ##0.0\ ;\-\ #\ ###\ ##0.0\ ;\-\ "/>
    <numFmt numFmtId="178" formatCode="#,##0.0"/>
    <numFmt numFmtId="179" formatCode="[$-407]mmmm\ yyyy;@"/>
  </numFmts>
  <fonts count="53" x14ac:knownFonts="1">
    <font>
      <sz val="11"/>
      <color theme="1"/>
      <name val="Arial"/>
      <family val="2"/>
    </font>
    <font>
      <sz val="11"/>
      <color theme="1"/>
      <name val="Arial"/>
      <family val="2"/>
    </font>
    <font>
      <b/>
      <sz val="11"/>
      <color theme="1"/>
      <name val="Arial"/>
      <family val="2"/>
    </font>
    <font>
      <sz val="10"/>
      <name val="Arial"/>
      <family val="2"/>
    </font>
    <font>
      <b/>
      <sz val="14"/>
      <name val="Arial"/>
      <family val="2"/>
    </font>
    <font>
      <b/>
      <sz val="12"/>
      <name val="Arial"/>
      <family val="2"/>
    </font>
    <font>
      <b/>
      <i/>
      <sz val="10"/>
      <color indexed="9"/>
      <name val="Arial"/>
      <family val="2"/>
    </font>
    <font>
      <b/>
      <sz val="10"/>
      <color indexed="9"/>
      <name val="Arial"/>
      <family val="2"/>
    </font>
    <font>
      <i/>
      <sz val="10"/>
      <color indexed="9"/>
      <name val="Arial"/>
      <family val="2"/>
    </font>
    <font>
      <b/>
      <sz val="10"/>
      <name val="Arial"/>
      <family val="2"/>
    </font>
    <font>
      <sz val="8"/>
      <name val="Tahoma"/>
      <family val="2"/>
    </font>
    <font>
      <sz val="12"/>
      <name val="Arial"/>
      <family val="2"/>
    </font>
    <font>
      <i/>
      <sz val="10"/>
      <name val="Arial"/>
      <family val="2"/>
    </font>
    <font>
      <sz val="10"/>
      <color indexed="10"/>
      <name val="Arial"/>
      <family val="2"/>
    </font>
    <font>
      <u/>
      <sz val="8"/>
      <color indexed="12"/>
      <name val="Tahoma"/>
      <family val="2"/>
    </font>
    <font>
      <u/>
      <sz val="10"/>
      <color indexed="12"/>
      <name val="Arial"/>
      <family val="2"/>
    </font>
    <font>
      <sz val="8"/>
      <name val="Arial"/>
      <family val="2"/>
    </font>
    <font>
      <sz val="10"/>
      <color indexed="8"/>
      <name val="Arial"/>
      <family val="2"/>
    </font>
    <font>
      <sz val="9"/>
      <name val="Arial"/>
      <family val="2"/>
    </font>
    <font>
      <b/>
      <sz val="11"/>
      <name val="Arial"/>
      <family val="2"/>
    </font>
    <font>
      <i/>
      <sz val="9"/>
      <name val="Arial"/>
      <family val="2"/>
    </font>
    <font>
      <u/>
      <sz val="9"/>
      <name val="Arial"/>
      <family val="2"/>
    </font>
    <font>
      <sz val="12"/>
      <color indexed="9"/>
      <name val="Arial"/>
      <family val="2"/>
    </font>
    <font>
      <sz val="8"/>
      <color rgb="FF000000"/>
      <name val="Arial"/>
      <family val="2"/>
    </font>
    <font>
      <vertAlign val="superscript"/>
      <sz val="8"/>
      <name val="Arial"/>
      <family val="2"/>
    </font>
    <font>
      <sz val="6"/>
      <name val="Arial"/>
      <family val="2"/>
    </font>
    <font>
      <b/>
      <sz val="8"/>
      <name val="Arial"/>
      <family val="2"/>
    </font>
    <font>
      <sz val="7"/>
      <name val="Arial"/>
      <family val="2"/>
    </font>
    <font>
      <vertAlign val="superscript"/>
      <sz val="7"/>
      <name val="Arial"/>
      <family val="2"/>
    </font>
    <font>
      <sz val="10"/>
      <color indexed="9"/>
      <name val="Arial"/>
      <family val="2"/>
    </font>
    <font>
      <sz val="8"/>
      <color indexed="9"/>
      <name val="Arial"/>
      <family val="2"/>
    </font>
    <font>
      <sz val="7"/>
      <color indexed="9"/>
      <name val="Arial"/>
      <family val="2"/>
    </font>
    <font>
      <u/>
      <sz val="7"/>
      <color indexed="12"/>
      <name val="Tahoma"/>
      <family val="2"/>
    </font>
    <font>
      <b/>
      <vertAlign val="superscript"/>
      <sz val="8"/>
      <name val="Arial"/>
      <family val="2"/>
    </font>
    <font>
      <u/>
      <sz val="7"/>
      <color indexed="12"/>
      <name val="Arial"/>
      <family val="2"/>
    </font>
    <font>
      <b/>
      <sz val="10"/>
      <color indexed="8"/>
      <name val="Arial"/>
      <family val="2"/>
    </font>
    <font>
      <vertAlign val="superscript"/>
      <sz val="7"/>
      <color indexed="8"/>
      <name val="Arial"/>
      <family val="2"/>
    </font>
    <font>
      <sz val="7"/>
      <color indexed="8"/>
      <name val="Arial"/>
      <family val="2"/>
    </font>
    <font>
      <vertAlign val="superscript"/>
      <sz val="7"/>
      <color rgb="FF000000"/>
      <name val="Arial"/>
      <family val="2"/>
    </font>
    <font>
      <sz val="7"/>
      <color rgb="FF000000"/>
      <name val="Arial"/>
      <family val="2"/>
    </font>
    <font>
      <sz val="9"/>
      <color indexed="8"/>
      <name val="Arial"/>
      <family val="2"/>
    </font>
    <font>
      <sz val="9"/>
      <color theme="1"/>
      <name val="Arial"/>
      <family val="2"/>
    </font>
    <font>
      <sz val="9"/>
      <color rgb="FF000000"/>
      <name val="Arial"/>
      <family val="2"/>
    </font>
    <font>
      <b/>
      <sz val="9"/>
      <color indexed="8"/>
      <name val="Arial"/>
      <family val="2"/>
    </font>
    <font>
      <u/>
      <sz val="11"/>
      <color theme="10"/>
      <name val="Arial"/>
      <family val="2"/>
    </font>
    <font>
      <u/>
      <sz val="10"/>
      <color theme="10"/>
      <name val="Arial"/>
      <family val="2"/>
    </font>
    <font>
      <b/>
      <sz val="10"/>
      <color theme="1"/>
      <name val="Arial"/>
      <family val="2"/>
    </font>
    <font>
      <sz val="10"/>
      <color theme="1"/>
      <name val="Arial"/>
      <family val="2"/>
    </font>
    <font>
      <b/>
      <sz val="9"/>
      <name val="Arial"/>
      <family val="2"/>
    </font>
    <font>
      <u/>
      <sz val="9"/>
      <color theme="10"/>
      <name val="Arial"/>
      <family val="2"/>
    </font>
    <font>
      <u/>
      <sz val="10"/>
      <name val="Arial"/>
      <family val="2"/>
    </font>
    <font>
      <b/>
      <sz val="10"/>
      <color indexed="12"/>
      <name val="Arial"/>
      <family val="2"/>
    </font>
    <font>
      <u/>
      <sz val="10"/>
      <color indexed="8"/>
      <name val="Arial"/>
      <family val="2"/>
    </font>
  </fonts>
  <fills count="9">
    <fill>
      <patternFill patternType="none"/>
    </fill>
    <fill>
      <patternFill patternType="gray125"/>
    </fill>
    <fill>
      <patternFill patternType="solid">
        <fgColor indexed="9"/>
        <bgColor indexed="64"/>
      </patternFill>
    </fill>
    <fill>
      <patternFill patternType="solid">
        <fgColor theme="0" tint="-0.14999847407452621"/>
        <bgColor indexed="64"/>
      </patternFill>
    </fill>
    <fill>
      <patternFill patternType="solid">
        <fgColor theme="0"/>
        <bgColor indexed="64"/>
      </patternFill>
    </fill>
    <fill>
      <patternFill patternType="solid">
        <fgColor indexed="44"/>
        <bgColor indexed="64"/>
      </patternFill>
    </fill>
    <fill>
      <patternFill patternType="solid">
        <fgColor indexed="41"/>
        <bgColor indexed="64"/>
      </patternFill>
    </fill>
    <fill>
      <patternFill patternType="solid">
        <fgColor indexed="42"/>
        <bgColor indexed="64"/>
      </patternFill>
    </fill>
    <fill>
      <patternFill patternType="solid">
        <fgColor indexed="22"/>
        <bgColor indexed="64"/>
      </patternFill>
    </fill>
  </fills>
  <borders count="35">
    <border>
      <left/>
      <right/>
      <top/>
      <bottom/>
      <diagonal/>
    </border>
    <border>
      <left/>
      <right/>
      <top/>
      <bottom style="thin">
        <color rgb="FF404040"/>
      </bottom>
      <diagonal/>
    </border>
    <border>
      <left style="hair">
        <color indexed="22"/>
      </left>
      <right style="hair">
        <color indexed="22"/>
      </right>
      <top style="hair">
        <color indexed="22"/>
      </top>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right/>
      <top/>
      <bottom style="thin">
        <color indexed="63"/>
      </bottom>
      <diagonal/>
    </border>
    <border>
      <left/>
      <right/>
      <top/>
      <bottom style="hair">
        <color indexed="22"/>
      </bottom>
      <diagonal/>
    </border>
    <border>
      <left style="hair">
        <color indexed="22"/>
      </left>
      <right/>
      <top style="hair">
        <color indexed="22"/>
      </top>
      <bottom/>
      <diagonal/>
    </border>
    <border>
      <left/>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right style="hair">
        <color indexed="22"/>
      </right>
      <top style="hair">
        <color indexed="22"/>
      </top>
      <bottom/>
      <diagonal/>
    </border>
    <border>
      <left style="hair">
        <color indexed="22"/>
      </left>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right style="hair">
        <color indexed="22"/>
      </right>
      <top/>
      <bottom/>
      <diagonal/>
    </border>
    <border>
      <left style="hair">
        <color theme="0" tint="-0.24994659260841701"/>
      </left>
      <right/>
      <top/>
      <bottom/>
      <diagonal/>
    </border>
    <border>
      <left/>
      <right style="hair">
        <color theme="0" tint="-0.14996795556505021"/>
      </right>
      <top/>
      <bottom/>
      <diagonal/>
    </border>
    <border>
      <left style="hair">
        <color rgb="FFC0C0C0"/>
      </left>
      <right style="hair">
        <color indexed="22"/>
      </right>
      <top style="hair">
        <color rgb="FFC0C0C0"/>
      </top>
      <bottom/>
      <diagonal/>
    </border>
    <border>
      <left style="hair">
        <color indexed="22"/>
      </left>
      <right style="hair">
        <color indexed="22"/>
      </right>
      <top style="hair">
        <color rgb="FFC0C0C0"/>
      </top>
      <bottom/>
      <diagonal/>
    </border>
    <border>
      <left style="hair">
        <color rgb="FFC0C0C0"/>
      </left>
      <right/>
      <top style="hair">
        <color rgb="FFC0C0C0"/>
      </top>
      <bottom/>
      <diagonal/>
    </border>
    <border>
      <left/>
      <right/>
      <top style="hair">
        <color rgb="FFC0C0C0"/>
      </top>
      <bottom/>
      <diagonal/>
    </border>
    <border>
      <left/>
      <right style="hair">
        <color indexed="22"/>
      </right>
      <top style="hair">
        <color rgb="FFC0C0C0"/>
      </top>
      <bottom/>
      <diagonal/>
    </border>
    <border>
      <left/>
      <right style="hair">
        <color rgb="FFC0C0C0"/>
      </right>
      <top style="hair">
        <color rgb="FFC0C0C0"/>
      </top>
      <bottom/>
      <diagonal/>
    </border>
    <border>
      <left style="hair">
        <color rgb="FFC0C0C0"/>
      </left>
      <right/>
      <top/>
      <bottom/>
      <diagonal/>
    </border>
    <border>
      <left/>
      <right style="hair">
        <color rgb="FFC0C0C0"/>
      </right>
      <top/>
      <bottom/>
      <diagonal/>
    </border>
    <border>
      <left style="hair">
        <color rgb="FFC0C0C0"/>
      </left>
      <right/>
      <top/>
      <bottom style="hair">
        <color rgb="FFC0C0C0"/>
      </bottom>
      <diagonal/>
    </border>
    <border>
      <left/>
      <right style="hair">
        <color rgb="FFBFBFBF"/>
      </right>
      <top/>
      <bottom style="hair">
        <color rgb="FFC0C0C0"/>
      </bottom>
      <diagonal/>
    </border>
    <border>
      <left/>
      <right/>
      <top/>
      <bottom style="hair">
        <color rgb="FFC0C0C0"/>
      </bottom>
      <diagonal/>
    </border>
    <border>
      <left/>
      <right style="hair">
        <color indexed="22"/>
      </right>
      <top/>
      <bottom style="hair">
        <color rgb="FFC0C0C0"/>
      </bottom>
      <diagonal/>
    </border>
    <border>
      <left/>
      <right style="hair">
        <color rgb="FFC0C0C0"/>
      </right>
      <top/>
      <bottom style="hair">
        <color rgb="FFC0C0C0"/>
      </bottom>
      <diagonal/>
    </border>
    <border>
      <left style="hair">
        <color indexed="22"/>
      </left>
      <right/>
      <top/>
      <bottom style="hair">
        <color rgb="FFC0C0C0"/>
      </bottom>
      <diagonal/>
    </border>
    <border>
      <left style="hair">
        <color rgb="FFC0C0C0"/>
      </left>
      <right/>
      <top/>
      <bottom style="hair">
        <color indexed="22"/>
      </bottom>
      <diagonal/>
    </border>
  </borders>
  <cellStyleXfs count="23">
    <xf numFmtId="0" fontId="0" fillId="0" borderId="0"/>
    <xf numFmtId="0" fontId="3" fillId="0" borderId="0"/>
    <xf numFmtId="0" fontId="1" fillId="0" borderId="0"/>
    <xf numFmtId="0" fontId="3" fillId="0" borderId="0"/>
    <xf numFmtId="0" fontId="3" fillId="0" borderId="0"/>
    <xf numFmtId="0" fontId="10" fillId="0" borderId="0"/>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xf numFmtId="0" fontId="10" fillId="0" borderId="0"/>
    <xf numFmtId="0" fontId="3" fillId="0" borderId="0"/>
    <xf numFmtId="0" fontId="3" fillId="0" borderId="0"/>
    <xf numFmtId="0" fontId="10" fillId="0" borderId="0"/>
    <xf numFmtId="0" fontId="1" fillId="0" borderId="0"/>
    <xf numFmtId="0" fontId="10" fillId="0" borderId="0"/>
    <xf numFmtId="0" fontId="3" fillId="0" borderId="0"/>
    <xf numFmtId="0" fontId="1" fillId="0" borderId="0"/>
    <xf numFmtId="0" fontId="44" fillId="0" borderId="0" applyNumberFormat="0" applyFill="0" applyBorder="0" applyAlignment="0" applyProtection="0"/>
    <xf numFmtId="0" fontId="1" fillId="0" borderId="0"/>
    <xf numFmtId="0" fontId="44" fillId="0" borderId="0" applyNumberFormat="0" applyFill="0" applyBorder="0" applyAlignment="0" applyProtection="0"/>
    <xf numFmtId="0" fontId="4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 fillId="0" borderId="0"/>
  </cellStyleXfs>
  <cellXfs count="695">
    <xf numFmtId="0" fontId="0" fillId="0" borderId="0" xfId="0"/>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centerContinuous" vertical="center" shrinkToFit="1"/>
    </xf>
    <xf numFmtId="0" fontId="3" fillId="0" borderId="0" xfId="1" applyFont="1" applyFill="1" applyBorder="1" applyAlignment="1">
      <alignment horizontal="centerContinuous" vertical="center" shrinkToFit="1"/>
    </xf>
    <xf numFmtId="0" fontId="3" fillId="0" borderId="0" xfId="1" applyBorder="1"/>
    <xf numFmtId="0" fontId="4" fillId="0" borderId="0" xfId="1" applyFont="1" applyBorder="1" applyAlignment="1">
      <alignment horizontal="centerContinuous" vertical="center"/>
    </xf>
    <xf numFmtId="0" fontId="3" fillId="0" borderId="0" xfId="1" applyBorder="1" applyAlignment="1">
      <alignment horizontal="centerContinuous" vertical="center"/>
    </xf>
    <xf numFmtId="0" fontId="3" fillId="0" borderId="0" xfId="1" applyFont="1" applyBorder="1"/>
    <xf numFmtId="0" fontId="3" fillId="0" borderId="2" xfId="1" applyFont="1" applyBorder="1"/>
    <xf numFmtId="0" fontId="5" fillId="0" borderId="3" xfId="1" applyFont="1" applyBorder="1" applyAlignment="1">
      <alignment horizontal="center"/>
    </xf>
    <xf numFmtId="0" fontId="3" fillId="0" borderId="4" xfId="1" applyFont="1" applyBorder="1"/>
    <xf numFmtId="0" fontId="1" fillId="0" borderId="0" xfId="2" applyFont="1"/>
    <xf numFmtId="0" fontId="1" fillId="0" borderId="0" xfId="2"/>
    <xf numFmtId="0" fontId="3" fillId="0" borderId="1" xfId="3" applyBorder="1"/>
    <xf numFmtId="0" fontId="3" fillId="0" borderId="1" xfId="3" applyFont="1" applyFill="1" applyBorder="1"/>
    <xf numFmtId="0" fontId="3" fillId="0" borderId="1" xfId="4" applyFont="1" applyBorder="1" applyAlignment="1">
      <alignment horizontal="right" vertical="center"/>
    </xf>
    <xf numFmtId="0" fontId="3" fillId="0" borderId="0" xfId="3" applyFont="1"/>
    <xf numFmtId="164" fontId="6" fillId="0" borderId="0" xfId="3" applyNumberFormat="1" applyFont="1" applyFill="1" applyBorder="1" applyAlignment="1">
      <alignment horizontal="left" vertical="center"/>
    </xf>
    <xf numFmtId="0" fontId="7" fillId="0" borderId="0" xfId="3" applyFont="1" applyFill="1" applyBorder="1" applyAlignment="1">
      <alignment horizontal="centerContinuous" vertical="center" shrinkToFit="1"/>
    </xf>
    <xf numFmtId="164" fontId="6" fillId="0" borderId="0" xfId="3" applyNumberFormat="1" applyFont="1" applyFill="1" applyBorder="1" applyAlignment="1">
      <alignment horizontal="centerContinuous" vertical="center" shrinkToFit="1"/>
    </xf>
    <xf numFmtId="0" fontId="8" fillId="0" borderId="0" xfId="3" applyFont="1" applyFill="1" applyBorder="1" applyAlignment="1">
      <alignment horizontal="centerContinuous" vertical="center" shrinkToFit="1"/>
    </xf>
    <xf numFmtId="0" fontId="3" fillId="0" borderId="0" xfId="3" applyFont="1" applyFill="1" applyBorder="1"/>
    <xf numFmtId="0" fontId="9" fillId="0" borderId="0" xfId="3" applyFont="1" applyFill="1" applyBorder="1"/>
    <xf numFmtId="0" fontId="3" fillId="0" borderId="0" xfId="3" applyFont="1" applyBorder="1"/>
    <xf numFmtId="0" fontId="11" fillId="0" borderId="0" xfId="3" applyFont="1" applyBorder="1"/>
    <xf numFmtId="0" fontId="9" fillId="0" borderId="0" xfId="3" applyFont="1" applyFill="1" applyBorder="1" applyAlignment="1">
      <alignment vertical="top"/>
    </xf>
    <xf numFmtId="0" fontId="3" fillId="0" borderId="0" xfId="3" applyFont="1" applyFill="1" applyBorder="1" applyAlignment="1">
      <alignment vertical="top"/>
    </xf>
    <xf numFmtId="0" fontId="3" fillId="0" borderId="0" xfId="3" applyFont="1" applyFill="1" applyBorder="1" applyAlignment="1">
      <alignment horizontal="left" wrapText="1"/>
    </xf>
    <xf numFmtId="164" fontId="3" fillId="0" borderId="0" xfId="3" applyNumberFormat="1" applyFont="1" applyFill="1" applyBorder="1" applyAlignment="1">
      <alignment horizontal="left" wrapText="1"/>
    </xf>
    <xf numFmtId="0" fontId="12" fillId="0" borderId="0" xfId="3" applyFont="1" applyFill="1" applyBorder="1" applyAlignment="1">
      <alignment horizontal="left" wrapText="1"/>
    </xf>
    <xf numFmtId="0" fontId="3" fillId="0" borderId="0" xfId="3" applyFont="1" applyBorder="1" applyAlignment="1"/>
    <xf numFmtId="165" fontId="3" fillId="0" borderId="0" xfId="3" applyNumberFormat="1" applyFont="1" applyFill="1" applyBorder="1" applyAlignment="1">
      <alignment horizontal="left" wrapText="1"/>
    </xf>
    <xf numFmtId="14" fontId="3" fillId="0" borderId="0" xfId="3" applyNumberFormat="1" applyFont="1" applyFill="1" applyBorder="1" applyAlignment="1">
      <alignment horizontal="left" wrapText="1"/>
    </xf>
    <xf numFmtId="0" fontId="9" fillId="0" borderId="0" xfId="4" applyFont="1" applyFill="1" applyBorder="1"/>
    <xf numFmtId="0" fontId="3" fillId="0" borderId="0" xfId="4" applyFont="1" applyFill="1" applyBorder="1"/>
    <xf numFmtId="164" fontId="3" fillId="0" borderId="0" xfId="4" applyNumberFormat="1" applyFont="1" applyFill="1" applyBorder="1" applyAlignment="1">
      <alignment horizontal="left" vertical="top" wrapText="1"/>
    </xf>
    <xf numFmtId="0" fontId="3" fillId="0" borderId="0" xfId="3" applyFont="1" applyFill="1" applyBorder="1" applyAlignment="1">
      <alignment wrapText="1"/>
    </xf>
    <xf numFmtId="0" fontId="3" fillId="0" borderId="0" xfId="4" applyFont="1" applyFill="1" applyBorder="1" applyAlignment="1">
      <alignment vertical="top" wrapText="1"/>
    </xf>
    <xf numFmtId="0" fontId="13" fillId="2" borderId="0" xfId="3" applyFont="1" applyFill="1" applyBorder="1"/>
    <xf numFmtId="0" fontId="15" fillId="0" borderId="0" xfId="6" applyFont="1" applyFill="1" applyBorder="1" applyAlignment="1" applyProtection="1">
      <alignment vertical="top" wrapText="1"/>
    </xf>
    <xf numFmtId="0" fontId="13" fillId="0" borderId="0" xfId="3" applyFont="1" applyFill="1" applyBorder="1" applyAlignment="1">
      <alignment wrapText="1"/>
    </xf>
    <xf numFmtId="0" fontId="13" fillId="2" borderId="0" xfId="3" applyFont="1" applyFill="1"/>
    <xf numFmtId="0" fontId="16" fillId="0" borderId="0" xfId="3" applyFont="1" applyFill="1" applyBorder="1" applyAlignment="1"/>
    <xf numFmtId="0" fontId="16" fillId="0" borderId="0" xfId="3" applyFont="1" applyBorder="1" applyAlignment="1"/>
    <xf numFmtId="0" fontId="13" fillId="0" borderId="0" xfId="3" applyFont="1"/>
    <xf numFmtId="0" fontId="17" fillId="0" borderId="0" xfId="3" applyFont="1" applyBorder="1" applyAlignment="1">
      <alignment wrapText="1"/>
    </xf>
    <xf numFmtId="0" fontId="9" fillId="0" borderId="0" xfId="3" applyFont="1" applyBorder="1" applyAlignment="1">
      <alignment vertical="top"/>
    </xf>
    <xf numFmtId="0" fontId="3" fillId="0" borderId="0" xfId="3" applyFont="1" applyBorder="1" applyAlignment="1">
      <alignment vertical="top" wrapText="1"/>
    </xf>
    <xf numFmtId="0" fontId="3" fillId="0" borderId="0" xfId="3" applyFont="1" applyBorder="1" applyAlignment="1">
      <alignment horizontal="left" vertical="top" wrapText="1"/>
    </xf>
    <xf numFmtId="0" fontId="3" fillId="0" borderId="0" xfId="3" applyFont="1" applyBorder="1" applyAlignment="1">
      <alignment horizontal="left" vertical="top"/>
    </xf>
    <xf numFmtId="0" fontId="3" fillId="0" borderId="0" xfId="3" applyFont="1" applyBorder="1" applyAlignment="1">
      <alignment vertical="top"/>
    </xf>
    <xf numFmtId="0" fontId="17" fillId="0" borderId="0" xfId="3" applyFont="1" applyFill="1" applyBorder="1" applyAlignment="1">
      <alignment vertical="top"/>
    </xf>
    <xf numFmtId="0" fontId="3" fillId="0" borderId="0" xfId="3" applyFont="1" applyFill="1" applyBorder="1" applyAlignment="1">
      <alignment vertical="top" wrapText="1"/>
    </xf>
    <xf numFmtId="0" fontId="17" fillId="0" borderId="0" xfId="3" applyFont="1" applyFill="1" applyBorder="1" applyAlignment="1"/>
    <xf numFmtId="0" fontId="3" fillId="0" borderId="0" xfId="3" applyNumberFormat="1" applyFont="1" applyBorder="1" applyAlignment="1">
      <alignment horizontal="left" wrapText="1"/>
    </xf>
    <xf numFmtId="0" fontId="3" fillId="0" borderId="0" xfId="3" applyNumberFormat="1" applyFont="1" applyBorder="1" applyAlignment="1"/>
    <xf numFmtId="0" fontId="3" fillId="0" borderId="5" xfId="8" applyFont="1" applyBorder="1" applyAlignment="1">
      <alignment horizontal="right" vertical="center"/>
    </xf>
    <xf numFmtId="0" fontId="18" fillId="0" borderId="5" xfId="8" applyFont="1" applyBorder="1"/>
    <xf numFmtId="0" fontId="18" fillId="0" borderId="0" xfId="8" applyFont="1" applyBorder="1"/>
    <xf numFmtId="0" fontId="18" fillId="0" borderId="0" xfId="8" applyFont="1" applyBorder="1" applyAlignment="1">
      <alignment horizontal="left"/>
    </xf>
    <xf numFmtId="0" fontId="18" fillId="0" borderId="0" xfId="8" applyFont="1" applyAlignment="1">
      <alignment horizontal="left"/>
    </xf>
    <xf numFmtId="0" fontId="5" fillId="0" borderId="0" xfId="8" applyFont="1" applyFill="1" applyAlignment="1"/>
    <xf numFmtId="0" fontId="9" fillId="0" borderId="0" xfId="9" applyFont="1" applyAlignment="1">
      <alignment horizontal="left"/>
    </xf>
    <xf numFmtId="0" fontId="19" fillId="0" borderId="0" xfId="8" applyFont="1" applyAlignment="1">
      <alignment horizontal="left"/>
    </xf>
    <xf numFmtId="0" fontId="3" fillId="0" borderId="0" xfId="9" applyFont="1" applyAlignment="1">
      <alignment horizontal="left"/>
    </xf>
    <xf numFmtId="0" fontId="3" fillId="0" borderId="0" xfId="8" applyFont="1" applyAlignment="1"/>
    <xf numFmtId="0" fontId="3" fillId="0" borderId="0" xfId="9" applyFont="1" applyAlignment="1"/>
    <xf numFmtId="0" fontId="9" fillId="0" borderId="0" xfId="8" applyFont="1" applyAlignment="1">
      <alignment horizontal="left"/>
    </xf>
    <xf numFmtId="0" fontId="9" fillId="0" borderId="0" xfId="4" applyFont="1" applyBorder="1" applyAlignment="1">
      <alignment horizontal="left"/>
    </xf>
    <xf numFmtId="0" fontId="9" fillId="0" borderId="0" xfId="8" applyFont="1" applyFill="1" applyAlignment="1">
      <alignment horizontal="left"/>
    </xf>
    <xf numFmtId="0" fontId="3" fillId="0" borderId="0" xfId="8" applyFont="1" applyFill="1" applyBorder="1" applyAlignment="1">
      <alignment horizontal="left"/>
    </xf>
    <xf numFmtId="0" fontId="3" fillId="0" borderId="0" xfId="4" applyFont="1" applyBorder="1" applyAlignment="1">
      <alignment horizontal="left"/>
    </xf>
    <xf numFmtId="0" fontId="15" fillId="0" borderId="0" xfId="8" applyFont="1" applyFill="1" applyBorder="1" applyAlignment="1">
      <alignment horizontal="right"/>
    </xf>
    <xf numFmtId="49" fontId="15" fillId="0" borderId="0" xfId="6" applyNumberFormat="1" applyFont="1" applyFill="1" applyBorder="1" applyAlignment="1" applyProtection="1">
      <alignment horizontal="left"/>
    </xf>
    <xf numFmtId="0" fontId="3" fillId="0" borderId="0" xfId="8" applyFont="1" applyBorder="1" applyAlignment="1"/>
    <xf numFmtId="0" fontId="3" fillId="0" borderId="0" xfId="8" applyFont="1" applyBorder="1" applyAlignment="1">
      <alignment horizontal="left"/>
    </xf>
    <xf numFmtId="14" fontId="3" fillId="0" borderId="0" xfId="8" applyNumberFormat="1" applyFont="1" applyFill="1" applyBorder="1" applyAlignment="1">
      <alignment horizontal="left"/>
    </xf>
    <xf numFmtId="0" fontId="3" fillId="0" borderId="0" xfId="8" applyFont="1" applyBorder="1"/>
    <xf numFmtId="0" fontId="12" fillId="0" borderId="0" xfId="8" applyFont="1" applyBorder="1" applyAlignment="1"/>
    <xf numFmtId="0" fontId="12" fillId="0" borderId="0" xfId="8" applyFont="1" applyBorder="1" applyAlignment="1">
      <alignment horizontal="left"/>
    </xf>
    <xf numFmtId="0" fontId="3" fillId="0" borderId="0" xfId="8" applyFont="1" applyBorder="1" applyAlignment="1">
      <alignment horizontal="left" wrapText="1"/>
    </xf>
    <xf numFmtId="0" fontId="12" fillId="0" borderId="0" xfId="8" applyFont="1" applyBorder="1" applyAlignment="1">
      <alignment wrapText="1"/>
    </xf>
    <xf numFmtId="0" fontId="18" fillId="0" borderId="0" xfId="8" applyFont="1" applyBorder="1" applyAlignment="1">
      <alignment horizontal="left" wrapText="1"/>
    </xf>
    <xf numFmtId="0" fontId="20" fillId="0" borderId="0" xfId="8" applyFont="1" applyBorder="1" applyAlignment="1">
      <alignment horizontal="left" wrapText="1"/>
    </xf>
    <xf numFmtId="0" fontId="21" fillId="0" borderId="0" xfId="8" applyFont="1" applyBorder="1" applyAlignment="1" applyProtection="1">
      <alignment horizontal="left" indent="10"/>
    </xf>
    <xf numFmtId="0" fontId="21" fillId="0" borderId="0" xfId="8" applyFont="1" applyBorder="1" applyAlignment="1" applyProtection="1">
      <alignment horizontal="left"/>
    </xf>
    <xf numFmtId="0" fontId="21" fillId="0" borderId="0" xfId="8" applyFont="1" applyAlignment="1" applyProtection="1">
      <alignment horizontal="left" indent="10"/>
    </xf>
    <xf numFmtId="0" fontId="18" fillId="0" borderId="0" xfId="8" applyFont="1" applyBorder="1" applyAlignment="1">
      <alignment horizontal="left" indent="10"/>
    </xf>
    <xf numFmtId="164" fontId="3" fillId="0" borderId="1" xfId="4" applyNumberFormat="1" applyFont="1" applyFill="1" applyBorder="1" applyAlignment="1">
      <alignment horizontal="left" vertical="center"/>
    </xf>
    <xf numFmtId="164" fontId="3" fillId="0" borderId="1" xfId="4" applyNumberFormat="1" applyFont="1" applyFill="1" applyBorder="1" applyAlignment="1">
      <alignment horizontal="centerContinuous" vertical="center" shrinkToFit="1"/>
    </xf>
    <xf numFmtId="0" fontId="3" fillId="0" borderId="1" xfId="4" applyFont="1" applyFill="1" applyBorder="1" applyAlignment="1">
      <alignment horizontal="centerContinuous" vertical="center" shrinkToFit="1"/>
    </xf>
    <xf numFmtId="0" fontId="3" fillId="0" borderId="0" xfId="4" applyBorder="1"/>
    <xf numFmtId="0" fontId="4" fillId="0" borderId="0" xfId="4" applyFont="1" applyBorder="1" applyAlignment="1">
      <alignment horizontal="centerContinuous" vertical="center"/>
    </xf>
    <xf numFmtId="0" fontId="3" fillId="0" borderId="0" xfId="4" applyBorder="1" applyAlignment="1">
      <alignment horizontal="centerContinuous" vertical="center"/>
    </xf>
    <xf numFmtId="0" fontId="11" fillId="0" borderId="0" xfId="4" applyFont="1" applyBorder="1"/>
    <xf numFmtId="0" fontId="22" fillId="0" borderId="0" xfId="4" applyFont="1" applyFill="1" applyBorder="1" applyAlignment="1">
      <alignment horizontal="left" vertical="center"/>
    </xf>
    <xf numFmtId="0" fontId="16" fillId="0" borderId="0" xfId="4" applyFont="1" applyBorder="1"/>
    <xf numFmtId="0" fontId="16" fillId="0" borderId="0" xfId="9" applyFont="1" applyFill="1"/>
    <xf numFmtId="3" fontId="16" fillId="0" borderId="16" xfId="9" applyNumberFormat="1" applyFont="1" applyFill="1" applyBorder="1" applyAlignment="1">
      <alignment horizontal="center" vertical="center"/>
    </xf>
    <xf numFmtId="168" fontId="16" fillId="0" borderId="16" xfId="9" applyNumberFormat="1" applyFont="1" applyFill="1" applyBorder="1" applyAlignment="1">
      <alignment horizontal="center" vertical="center"/>
    </xf>
    <xf numFmtId="1" fontId="25" fillId="0" borderId="16" xfId="9" applyNumberFormat="1" applyFont="1" applyFill="1" applyBorder="1" applyAlignment="1">
      <alignment horizontal="center" vertical="center"/>
    </xf>
    <xf numFmtId="0" fontId="25" fillId="0" borderId="0" xfId="9" applyFont="1" applyFill="1"/>
    <xf numFmtId="1" fontId="26" fillId="0" borderId="7" xfId="9" applyNumberFormat="1" applyFont="1" applyFill="1" applyBorder="1" applyAlignment="1">
      <alignment horizontal="left"/>
    </xf>
    <xf numFmtId="1" fontId="26" fillId="0" borderId="0" xfId="9" applyNumberFormat="1" applyFont="1" applyFill="1" applyBorder="1" applyAlignment="1">
      <alignment horizontal="center"/>
    </xf>
    <xf numFmtId="1" fontId="26" fillId="0" borderId="3" xfId="9" applyNumberFormat="1" applyFont="1" applyFill="1" applyBorder="1" applyAlignment="1">
      <alignment horizontal="center"/>
    </xf>
    <xf numFmtId="3" fontId="16" fillId="0" borderId="7" xfId="9" applyNumberFormat="1" applyFont="1" applyFill="1" applyBorder="1" applyAlignment="1">
      <alignment horizontal="center"/>
    </xf>
    <xf numFmtId="3" fontId="16" fillId="0" borderId="8" xfId="9" applyNumberFormat="1" applyFont="1" applyFill="1" applyBorder="1" applyAlignment="1">
      <alignment horizontal="center"/>
    </xf>
    <xf numFmtId="3" fontId="16" fillId="0" borderId="12" xfId="9" applyNumberFormat="1" applyFont="1" applyFill="1" applyBorder="1" applyAlignment="1">
      <alignment horizontal="center"/>
    </xf>
    <xf numFmtId="1" fontId="16" fillId="0" borderId="7" xfId="9" applyNumberFormat="1" applyFont="1" applyFill="1" applyBorder="1" applyAlignment="1">
      <alignment horizontal="center"/>
    </xf>
    <xf numFmtId="1" fontId="16" fillId="0" borderId="12" xfId="9" applyNumberFormat="1" applyFont="1" applyFill="1" applyBorder="1" applyAlignment="1">
      <alignment horizontal="center"/>
    </xf>
    <xf numFmtId="0" fontId="16" fillId="0" borderId="0" xfId="9" applyFont="1" applyFill="1" applyAlignment="1"/>
    <xf numFmtId="49" fontId="26" fillId="0" borderId="13" xfId="9" applyNumberFormat="1" applyFont="1" applyFill="1" applyBorder="1" applyAlignment="1"/>
    <xf numFmtId="0" fontId="26" fillId="0" borderId="0" xfId="9" applyFont="1" applyFill="1" applyBorder="1" applyAlignment="1"/>
    <xf numFmtId="169" fontId="16" fillId="0" borderId="3" xfId="9" applyNumberFormat="1" applyFont="1" applyFill="1" applyBorder="1" applyAlignment="1">
      <alignment horizontal="right"/>
    </xf>
    <xf numFmtId="170" fontId="16" fillId="0" borderId="0" xfId="9" applyNumberFormat="1" applyFont="1" applyFill="1" applyBorder="1" applyAlignment="1">
      <alignment horizontal="right"/>
    </xf>
    <xf numFmtId="170" fontId="16" fillId="0" borderId="13" xfId="9" applyNumberFormat="1" applyFont="1" applyFill="1" applyBorder="1" applyAlignment="1">
      <alignment horizontal="right"/>
    </xf>
    <xf numFmtId="171" fontId="16" fillId="0" borderId="17" xfId="9" applyNumberFormat="1" applyFont="1" applyFill="1" applyBorder="1" applyAlignment="1">
      <alignment horizontal="right"/>
    </xf>
    <xf numFmtId="0" fontId="16" fillId="0" borderId="0" xfId="9" applyFont="1" applyFill="1" applyAlignment="1">
      <alignment wrapText="1"/>
    </xf>
    <xf numFmtId="49" fontId="16" fillId="0" borderId="13" xfId="9" applyNumberFormat="1" applyFont="1" applyFill="1" applyBorder="1" applyAlignment="1"/>
    <xf numFmtId="49" fontId="16" fillId="0" borderId="0" xfId="9" applyNumberFormat="1" applyFont="1" applyFill="1" applyBorder="1" applyAlignment="1"/>
    <xf numFmtId="172" fontId="16" fillId="0" borderId="13" xfId="9" applyNumberFormat="1" applyFont="1" applyFill="1" applyBorder="1" applyAlignment="1"/>
    <xf numFmtId="0" fontId="16" fillId="0" borderId="0" xfId="4" applyFont="1" applyFill="1" applyBorder="1" applyAlignment="1">
      <alignment horizontal="left"/>
    </xf>
    <xf numFmtId="173" fontId="16" fillId="0" borderId="0" xfId="9" applyNumberFormat="1" applyFont="1" applyFill="1" applyBorder="1" applyAlignment="1"/>
    <xf numFmtId="172" fontId="16" fillId="0" borderId="14" xfId="9" applyNumberFormat="1" applyFont="1" applyFill="1" applyBorder="1" applyAlignment="1"/>
    <xf numFmtId="49" fontId="16" fillId="0" borderId="6" xfId="9" applyNumberFormat="1" applyFont="1" applyFill="1" applyBorder="1" applyAlignment="1"/>
    <xf numFmtId="169" fontId="16" fillId="0" borderId="4" xfId="9" applyNumberFormat="1" applyFont="1" applyFill="1" applyBorder="1" applyAlignment="1">
      <alignment horizontal="right"/>
    </xf>
    <xf numFmtId="1" fontId="26" fillId="0" borderId="13" xfId="9" applyNumberFormat="1" applyFont="1" applyFill="1" applyBorder="1" applyAlignment="1">
      <alignment horizontal="left"/>
    </xf>
    <xf numFmtId="1" fontId="26" fillId="0" borderId="3" xfId="9" applyNumberFormat="1" applyFont="1" applyFill="1" applyBorder="1" applyAlignment="1">
      <alignment horizontal="right"/>
    </xf>
    <xf numFmtId="3" fontId="16" fillId="0" borderId="7" xfId="9" applyNumberFormat="1" applyFont="1" applyFill="1" applyBorder="1" applyAlignment="1">
      <alignment horizontal="right"/>
    </xf>
    <xf numFmtId="3" fontId="16" fillId="0" borderId="8" xfId="9" applyNumberFormat="1" applyFont="1" applyFill="1" applyBorder="1" applyAlignment="1">
      <alignment horizontal="right"/>
    </xf>
    <xf numFmtId="3" fontId="16" fillId="0" borderId="12" xfId="9" applyNumberFormat="1" applyFont="1" applyFill="1" applyBorder="1" applyAlignment="1">
      <alignment horizontal="right"/>
    </xf>
    <xf numFmtId="1" fontId="16" fillId="0" borderId="7" xfId="9" applyNumberFormat="1" applyFont="1" applyFill="1" applyBorder="1" applyAlignment="1">
      <alignment horizontal="right"/>
    </xf>
    <xf numFmtId="1" fontId="16" fillId="0" borderId="12" xfId="9" applyNumberFormat="1" applyFont="1" applyFill="1" applyBorder="1" applyAlignment="1">
      <alignment horizontal="right"/>
    </xf>
    <xf numFmtId="1" fontId="16" fillId="0" borderId="3" xfId="9" applyNumberFormat="1" applyFont="1" applyFill="1" applyBorder="1" applyAlignment="1">
      <alignment horizontal="right"/>
    </xf>
    <xf numFmtId="3" fontId="16" fillId="0" borderId="13" xfId="9" applyNumberFormat="1" applyFont="1" applyFill="1" applyBorder="1" applyAlignment="1">
      <alignment horizontal="right"/>
    </xf>
    <xf numFmtId="3" fontId="16" fillId="0" borderId="0" xfId="9" applyNumberFormat="1" applyFont="1" applyFill="1" applyBorder="1" applyAlignment="1">
      <alignment horizontal="right"/>
    </xf>
    <xf numFmtId="3" fontId="16" fillId="0" borderId="17" xfId="9" applyNumberFormat="1" applyFont="1" applyFill="1" applyBorder="1" applyAlignment="1">
      <alignment horizontal="right"/>
    </xf>
    <xf numFmtId="174" fontId="16" fillId="0" borderId="13" xfId="9" applyNumberFormat="1" applyFont="1" applyFill="1" applyBorder="1" applyAlignment="1">
      <alignment horizontal="right"/>
    </xf>
    <xf numFmtId="175" fontId="16" fillId="0" borderId="17" xfId="9" applyNumberFormat="1" applyFont="1" applyFill="1" applyBorder="1" applyAlignment="1">
      <alignment horizontal="right"/>
    </xf>
    <xf numFmtId="170" fontId="16" fillId="0" borderId="13" xfId="9" applyNumberFormat="1" applyFont="1" applyFill="1" applyBorder="1" applyAlignment="1">
      <alignment horizontal="right" wrapText="1"/>
    </xf>
    <xf numFmtId="170" fontId="16" fillId="0" borderId="17" xfId="9" applyNumberFormat="1" applyFont="1" applyFill="1" applyBorder="1" applyAlignment="1">
      <alignment horizontal="right"/>
    </xf>
    <xf numFmtId="168" fontId="26" fillId="0" borderId="3" xfId="9" applyNumberFormat="1" applyFont="1" applyFill="1" applyBorder="1" applyAlignment="1">
      <alignment horizontal="right"/>
    </xf>
    <xf numFmtId="49" fontId="16" fillId="0" borderId="14" xfId="9" applyNumberFormat="1" applyFont="1" applyFill="1" applyBorder="1" applyAlignment="1"/>
    <xf numFmtId="170" fontId="16" fillId="0" borderId="14" xfId="9" applyNumberFormat="1" applyFont="1" applyFill="1" applyBorder="1" applyAlignment="1">
      <alignment horizontal="right"/>
    </xf>
    <xf numFmtId="170" fontId="16" fillId="0" borderId="6" xfId="9" applyNumberFormat="1" applyFont="1" applyFill="1" applyBorder="1" applyAlignment="1">
      <alignment horizontal="right"/>
    </xf>
    <xf numFmtId="170" fontId="16" fillId="0" borderId="15" xfId="9" applyNumberFormat="1" applyFont="1" applyFill="1" applyBorder="1" applyAlignment="1">
      <alignment horizontal="right"/>
    </xf>
    <xf numFmtId="171" fontId="16" fillId="0" borderId="15" xfId="9" applyNumberFormat="1" applyFont="1" applyFill="1" applyBorder="1" applyAlignment="1">
      <alignment horizontal="right"/>
    </xf>
    <xf numFmtId="172" fontId="27" fillId="0" borderId="0" xfId="9" applyNumberFormat="1" applyFont="1" applyFill="1" applyBorder="1"/>
    <xf numFmtId="3" fontId="27" fillId="0" borderId="0" xfId="9" applyNumberFormat="1" applyFont="1" applyFill="1" applyBorder="1"/>
    <xf numFmtId="3" fontId="27" fillId="0" borderId="0" xfId="9" applyNumberFormat="1" applyFont="1" applyFill="1" applyBorder="1" applyAlignment="1">
      <alignment horizontal="right"/>
    </xf>
    <xf numFmtId="168" fontId="27" fillId="0" borderId="0" xfId="9" applyNumberFormat="1" applyFont="1" applyFill="1" applyBorder="1" applyAlignment="1">
      <alignment horizontal="right" vertical="top"/>
    </xf>
    <xf numFmtId="0" fontId="27" fillId="0" borderId="0" xfId="9" applyFont="1" applyFill="1"/>
    <xf numFmtId="49" fontId="27" fillId="0" borderId="0" xfId="9" applyNumberFormat="1" applyFont="1" applyFill="1" applyBorder="1" applyAlignment="1">
      <alignment vertical="center"/>
    </xf>
    <xf numFmtId="0" fontId="25" fillId="0" borderId="0" xfId="9" applyFont="1" applyFill="1" applyAlignment="1">
      <alignment vertical="center"/>
    </xf>
    <xf numFmtId="0" fontId="25" fillId="0" borderId="0" xfId="9" applyFont="1" applyFill="1" applyAlignment="1">
      <alignment vertical="center" wrapText="1"/>
    </xf>
    <xf numFmtId="173" fontId="16" fillId="0" borderId="0" xfId="9" applyNumberFormat="1" applyFont="1" applyFill="1"/>
    <xf numFmtId="3" fontId="16" fillId="0" borderId="0" xfId="9" applyNumberFormat="1" applyFont="1" applyFill="1"/>
    <xf numFmtId="168" fontId="16" fillId="0" borderId="0" xfId="9" applyNumberFormat="1" applyFont="1" applyFill="1"/>
    <xf numFmtId="0" fontId="29" fillId="2" borderId="0" xfId="4" applyFont="1" applyFill="1" applyBorder="1"/>
    <xf numFmtId="0" fontId="29" fillId="0" borderId="0" xfId="4" applyFont="1" applyBorder="1"/>
    <xf numFmtId="0" fontId="22" fillId="2" borderId="0" xfId="4" applyFont="1" applyFill="1" applyBorder="1"/>
    <xf numFmtId="0" fontId="22" fillId="0" borderId="0" xfId="4" applyFont="1" applyBorder="1"/>
    <xf numFmtId="0" fontId="22" fillId="0" borderId="0" xfId="4" applyFont="1" applyFill="1" applyBorder="1" applyAlignment="1">
      <alignment horizontal="centerContinuous"/>
    </xf>
    <xf numFmtId="166" fontId="9" fillId="0" borderId="0" xfId="4" applyNumberFormat="1" applyFont="1" applyFill="1" applyBorder="1" applyAlignment="1">
      <alignment horizontal="left"/>
    </xf>
    <xf numFmtId="0" fontId="22" fillId="2" borderId="0" xfId="4" applyFont="1" applyFill="1" applyBorder="1" applyAlignment="1"/>
    <xf numFmtId="0" fontId="22" fillId="0" borderId="0" xfId="4" applyFont="1" applyBorder="1" applyAlignment="1"/>
    <xf numFmtId="0" fontId="11" fillId="0" borderId="0" xfId="4" applyFont="1" applyBorder="1" applyAlignment="1"/>
    <xf numFmtId="164" fontId="16" fillId="0" borderId="0" xfId="4" applyNumberFormat="1" applyFont="1" applyBorder="1" applyAlignment="1">
      <alignment horizontal="left" wrapText="1"/>
    </xf>
    <xf numFmtId="0" fontId="11" fillId="0" borderId="6" xfId="4" applyFont="1" applyBorder="1"/>
    <xf numFmtId="0" fontId="16" fillId="0" borderId="6" xfId="4" applyFont="1" applyBorder="1"/>
    <xf numFmtId="166" fontId="16" fillId="0" borderId="6" xfId="4" applyNumberFormat="1" applyFont="1" applyFill="1" applyBorder="1" applyAlignment="1">
      <alignment vertical="center"/>
    </xf>
    <xf numFmtId="166" fontId="9" fillId="0" borderId="7" xfId="4" applyNumberFormat="1" applyFont="1" applyFill="1" applyBorder="1" applyAlignment="1">
      <alignment horizontal="left" vertical="center"/>
    </xf>
    <xf numFmtId="166" fontId="9" fillId="0" borderId="8" xfId="4" applyNumberFormat="1" applyFont="1" applyFill="1" applyBorder="1" applyAlignment="1">
      <alignment horizontal="left" vertical="center"/>
    </xf>
    <xf numFmtId="166" fontId="9" fillId="0" borderId="12" xfId="4" applyNumberFormat="1" applyFont="1" applyFill="1" applyBorder="1" applyAlignment="1">
      <alignment horizontal="left" vertical="center"/>
    </xf>
    <xf numFmtId="166" fontId="16" fillId="0" borderId="13" xfId="4" applyNumberFormat="1" applyFont="1" applyFill="1" applyBorder="1" applyAlignment="1">
      <alignment vertical="center"/>
    </xf>
    <xf numFmtId="166" fontId="16" fillId="0" borderId="0" xfId="4" applyNumberFormat="1" applyFont="1" applyFill="1" applyBorder="1" applyAlignment="1">
      <alignment vertical="center"/>
    </xf>
    <xf numFmtId="166" fontId="16" fillId="0" borderId="17" xfId="4" applyNumberFormat="1" applyFont="1" applyFill="1" applyBorder="1" applyAlignment="1">
      <alignment vertical="center"/>
    </xf>
    <xf numFmtId="0" fontId="11" fillId="0" borderId="0" xfId="4" applyFont="1" applyBorder="1" applyAlignment="1">
      <alignment vertical="center"/>
    </xf>
    <xf numFmtId="168" fontId="16" fillId="0" borderId="6" xfId="9" applyNumberFormat="1" applyFont="1" applyFill="1" applyBorder="1" applyAlignment="1"/>
    <xf numFmtId="174" fontId="16" fillId="0" borderId="6" xfId="9" applyNumberFormat="1" applyFont="1" applyFill="1" applyBorder="1" applyAlignment="1"/>
    <xf numFmtId="174" fontId="16" fillId="0" borderId="15" xfId="9" applyNumberFormat="1" applyFont="1" applyFill="1" applyBorder="1" applyAlignment="1"/>
    <xf numFmtId="175" fontId="16" fillId="0" borderId="0" xfId="9" applyNumberFormat="1" applyFont="1" applyFill="1" applyBorder="1" applyAlignment="1"/>
    <xf numFmtId="0" fontId="16" fillId="0" borderId="0" xfId="9" applyFont="1" applyFill="1" applyBorder="1" applyAlignment="1"/>
    <xf numFmtId="168" fontId="16" fillId="0" borderId="0" xfId="9" applyNumberFormat="1" applyFont="1" applyFill="1" applyBorder="1" applyAlignment="1"/>
    <xf numFmtId="174" fontId="16" fillId="0" borderId="0" xfId="9" applyNumberFormat="1" applyFont="1" applyFill="1" applyBorder="1" applyAlignment="1"/>
    <xf numFmtId="174" fontId="16" fillId="0" borderId="17" xfId="9" applyNumberFormat="1" applyFont="1" applyFill="1" applyBorder="1" applyAlignment="1"/>
    <xf numFmtId="175" fontId="30" fillId="2" borderId="0" xfId="9" applyNumberFormat="1" applyFont="1" applyFill="1" applyBorder="1" applyAlignment="1"/>
    <xf numFmtId="0" fontId="30" fillId="0" borderId="0" xfId="9" applyFont="1" applyFill="1" applyBorder="1" applyAlignment="1"/>
    <xf numFmtId="0" fontId="29" fillId="2" borderId="0" xfId="4" applyFont="1" applyFill="1"/>
    <xf numFmtId="1" fontId="16" fillId="0" borderId="0" xfId="4" applyNumberFormat="1" applyFont="1" applyBorder="1" applyAlignment="1">
      <alignment horizontal="right" vertical="center"/>
    </xf>
    <xf numFmtId="174" fontId="16" fillId="0" borderId="0" xfId="9" applyNumberFormat="1" applyFont="1" applyFill="1" applyBorder="1" applyAlignment="1">
      <alignment vertical="center"/>
    </xf>
    <xf numFmtId="174" fontId="16" fillId="0" borderId="17" xfId="9" applyNumberFormat="1" applyFont="1" applyFill="1" applyBorder="1" applyAlignment="1">
      <alignment vertical="center"/>
    </xf>
    <xf numFmtId="0" fontId="16" fillId="0" borderId="0" xfId="9" applyFont="1" applyFill="1" applyAlignment="1">
      <alignment vertical="center"/>
    </xf>
    <xf numFmtId="0" fontId="16" fillId="0" borderId="13" xfId="4" applyFont="1" applyFill="1" applyBorder="1" applyAlignment="1">
      <alignment horizontal="left" vertical="center" wrapText="1"/>
    </xf>
    <xf numFmtId="49" fontId="16" fillId="0" borderId="0" xfId="9" applyNumberFormat="1" applyFont="1" applyFill="1" applyBorder="1" applyAlignment="1">
      <alignment horizontal="left" vertical="center" wrapText="1"/>
    </xf>
    <xf numFmtId="176" fontId="16" fillId="0" borderId="0" xfId="4" applyNumberFormat="1" applyFont="1" applyBorder="1" applyAlignment="1">
      <alignment horizontal="right" vertical="center" wrapText="1"/>
    </xf>
    <xf numFmtId="174" fontId="16" fillId="0" borderId="0" xfId="9" applyNumberFormat="1" applyFont="1" applyFill="1" applyBorder="1" applyAlignment="1">
      <alignment vertical="center" wrapText="1"/>
    </xf>
    <xf numFmtId="174" fontId="16" fillId="0" borderId="17" xfId="9" applyNumberFormat="1" applyFont="1" applyFill="1" applyBorder="1" applyAlignment="1">
      <alignment vertical="center" wrapText="1"/>
    </xf>
    <xf numFmtId="0" fontId="16" fillId="0" borderId="0" xfId="9" applyFont="1" applyFill="1" applyAlignment="1">
      <alignment vertical="center" wrapText="1"/>
    </xf>
    <xf numFmtId="173" fontId="16" fillId="0" borderId="0" xfId="9" applyNumberFormat="1" applyFont="1" applyFill="1" applyBorder="1" applyAlignment="1">
      <alignment horizontal="left" vertical="center" wrapText="1"/>
    </xf>
    <xf numFmtId="0" fontId="27" fillId="0" borderId="0" xfId="9" applyFont="1" applyFill="1" applyAlignment="1">
      <alignment vertical="center" wrapText="1"/>
    </xf>
    <xf numFmtId="0" fontId="16" fillId="0" borderId="13" xfId="4" applyFont="1" applyFill="1" applyBorder="1" applyAlignment="1">
      <alignment horizontal="left" vertical="center"/>
    </xf>
    <xf numFmtId="173" fontId="16" fillId="0" borderId="0" xfId="9" applyNumberFormat="1" applyFont="1" applyFill="1" applyBorder="1" applyAlignment="1">
      <alignment horizontal="left" vertical="center"/>
    </xf>
    <xf numFmtId="170" fontId="16" fillId="0" borderId="0" xfId="4" applyNumberFormat="1" applyFont="1" applyFill="1" applyBorder="1" applyAlignment="1">
      <alignment horizontal="left" vertical="center"/>
    </xf>
    <xf numFmtId="170" fontId="16" fillId="0" borderId="0" xfId="4" applyNumberFormat="1" applyFont="1" applyFill="1" applyBorder="1" applyAlignment="1">
      <alignment horizontal="left" vertical="center" wrapText="1"/>
    </xf>
    <xf numFmtId="0" fontId="26" fillId="0" borderId="13" xfId="4" applyFont="1" applyFill="1" applyBorder="1" applyAlignment="1">
      <alignment vertical="center"/>
    </xf>
    <xf numFmtId="49" fontId="16" fillId="0" borderId="0" xfId="9" applyNumberFormat="1" applyFont="1" applyFill="1" applyBorder="1" applyAlignment="1">
      <alignment vertical="center"/>
    </xf>
    <xf numFmtId="173" fontId="16" fillId="0" borderId="13" xfId="9" applyNumberFormat="1" applyFont="1" applyFill="1" applyBorder="1" applyAlignment="1">
      <alignment vertical="center" wrapText="1"/>
    </xf>
    <xf numFmtId="173" fontId="16" fillId="0" borderId="0" xfId="9" applyNumberFormat="1" applyFont="1" applyFill="1" applyBorder="1" applyAlignment="1">
      <alignment vertical="center" wrapText="1"/>
    </xf>
    <xf numFmtId="0" fontId="16" fillId="0" borderId="14" xfId="9" applyFont="1" applyFill="1" applyBorder="1"/>
    <xf numFmtId="0" fontId="16" fillId="0" borderId="6" xfId="9" applyFont="1" applyFill="1" applyBorder="1"/>
    <xf numFmtId="173" fontId="16" fillId="0" borderId="6" xfId="9" applyNumberFormat="1" applyFont="1" applyFill="1" applyBorder="1"/>
    <xf numFmtId="3" fontId="16" fillId="0" borderId="6" xfId="9" applyNumberFormat="1" applyFont="1" applyFill="1" applyBorder="1"/>
    <xf numFmtId="3" fontId="16" fillId="0" borderId="15" xfId="9" applyNumberFormat="1" applyFont="1" applyFill="1" applyBorder="1"/>
    <xf numFmtId="49" fontId="27" fillId="0" borderId="0" xfId="9" applyNumberFormat="1" applyFont="1" applyFill="1" applyBorder="1"/>
    <xf numFmtId="173" fontId="27" fillId="0" borderId="0" xfId="9" applyNumberFormat="1" applyFont="1" applyFill="1"/>
    <xf numFmtId="3" fontId="27" fillId="0" borderId="0" xfId="9" applyNumberFormat="1" applyFont="1" applyFill="1"/>
    <xf numFmtId="168" fontId="27" fillId="0" borderId="0" xfId="9" applyNumberFormat="1" applyFont="1" applyFill="1" applyBorder="1" applyAlignment="1">
      <alignment horizontal="right"/>
    </xf>
    <xf numFmtId="0" fontId="31" fillId="2" borderId="0" xfId="9" applyFont="1" applyFill="1"/>
    <xf numFmtId="0" fontId="31" fillId="0" borderId="0" xfId="9" applyFont="1" applyFill="1"/>
    <xf numFmtId="0" fontId="27" fillId="0" borderId="0" xfId="9" applyNumberFormat="1" applyFont="1" applyFill="1" applyBorder="1" applyAlignment="1"/>
    <xf numFmtId="0" fontId="27" fillId="0" borderId="0" xfId="9" applyFont="1" applyFill="1" applyBorder="1"/>
    <xf numFmtId="173" fontId="27" fillId="0" borderId="0" xfId="9" applyNumberFormat="1" applyFont="1" applyFill="1" applyBorder="1"/>
    <xf numFmtId="168" fontId="27" fillId="0" borderId="0" xfId="9" applyNumberFormat="1" applyFont="1" applyFill="1"/>
    <xf numFmtId="49" fontId="25" fillId="0" borderId="0" xfId="9" applyNumberFormat="1" applyFont="1" applyFill="1" applyBorder="1"/>
    <xf numFmtId="0" fontId="30" fillId="2" borderId="0" xfId="9" applyFont="1" applyFill="1"/>
    <xf numFmtId="0" fontId="30" fillId="0" borderId="0" xfId="9" applyFont="1" applyFill="1"/>
    <xf numFmtId="0" fontId="23" fillId="0" borderId="6" xfId="4" applyFont="1" applyBorder="1" applyAlignment="1">
      <alignment wrapText="1"/>
    </xf>
    <xf numFmtId="0" fontId="23" fillId="0" borderId="6" xfId="4" applyFont="1" applyBorder="1" applyAlignment="1"/>
    <xf numFmtId="1" fontId="26" fillId="0" borderId="8" xfId="9" applyNumberFormat="1" applyFont="1" applyFill="1" applyBorder="1" applyAlignment="1">
      <alignment horizontal="center"/>
    </xf>
    <xf numFmtId="1" fontId="26" fillId="0" borderId="2" xfId="9" applyNumberFormat="1" applyFont="1" applyFill="1" applyBorder="1" applyAlignment="1">
      <alignment horizontal="center"/>
    </xf>
    <xf numFmtId="174" fontId="16" fillId="0" borderId="7" xfId="9" applyNumberFormat="1" applyFont="1" applyFill="1" applyBorder="1" applyAlignment="1"/>
    <xf numFmtId="174" fontId="16" fillId="0" borderId="8" xfId="9" applyNumberFormat="1" applyFont="1" applyFill="1" applyBorder="1" applyAlignment="1"/>
    <xf numFmtId="174" fontId="16" fillId="0" borderId="12" xfId="9" applyNumberFormat="1" applyFont="1" applyFill="1" applyBorder="1" applyAlignment="1"/>
    <xf numFmtId="175" fontId="16" fillId="0" borderId="12" xfId="9" applyNumberFormat="1" applyFont="1" applyFill="1" applyBorder="1" applyAlignment="1"/>
    <xf numFmtId="170" fontId="16" fillId="0" borderId="13" xfId="9" applyNumberFormat="1" applyFont="1" applyFill="1" applyBorder="1" applyAlignment="1"/>
    <xf numFmtId="170" fontId="16" fillId="0" borderId="0" xfId="9" applyNumberFormat="1" applyFont="1" applyFill="1" applyBorder="1" applyAlignment="1"/>
    <xf numFmtId="170" fontId="16" fillId="0" borderId="7" xfId="9" applyNumberFormat="1" applyFont="1" applyFill="1" applyBorder="1" applyAlignment="1"/>
    <xf numFmtId="170" fontId="16" fillId="0" borderId="8" xfId="9" applyNumberFormat="1" applyFont="1" applyFill="1" applyBorder="1" applyAlignment="1"/>
    <xf numFmtId="170" fontId="16" fillId="0" borderId="12" xfId="9" applyNumberFormat="1" applyFont="1" applyFill="1" applyBorder="1" applyAlignment="1"/>
    <xf numFmtId="170" fontId="16" fillId="0" borderId="13" xfId="9" applyNumberFormat="1" applyFont="1" applyFill="1" applyBorder="1" applyAlignment="1">
      <alignment wrapText="1"/>
    </xf>
    <xf numFmtId="170" fontId="16" fillId="0" borderId="17" xfId="9" applyNumberFormat="1" applyFont="1" applyFill="1" applyBorder="1" applyAlignment="1"/>
    <xf numFmtId="168" fontId="27" fillId="0" borderId="0" xfId="9" applyNumberFormat="1" applyFont="1" applyFill="1" applyBorder="1" applyAlignment="1">
      <alignment horizontal="right" vertical="center"/>
    </xf>
    <xf numFmtId="0" fontId="32" fillId="0" borderId="0" xfId="6" applyFont="1" applyFill="1" applyBorder="1" applyAlignment="1" applyProtection="1">
      <alignment wrapText="1"/>
    </xf>
    <xf numFmtId="0" fontId="16" fillId="0" borderId="0" xfId="9" applyFont="1" applyFill="1" applyBorder="1"/>
    <xf numFmtId="173" fontId="16" fillId="0" borderId="0" xfId="9" applyNumberFormat="1" applyFont="1" applyFill="1" applyBorder="1"/>
    <xf numFmtId="3" fontId="16" fillId="0" borderId="0" xfId="9" applyNumberFormat="1" applyFont="1" applyFill="1" applyBorder="1"/>
    <xf numFmtId="168" fontId="16" fillId="0" borderId="0" xfId="9" applyNumberFormat="1" applyFont="1" applyFill="1" applyBorder="1"/>
    <xf numFmtId="0" fontId="16" fillId="0" borderId="1" xfId="4" applyFont="1" applyFill="1" applyBorder="1" applyAlignment="1">
      <alignment horizontal="centerContinuous" vertical="center" shrinkToFit="1"/>
    </xf>
    <xf numFmtId="164" fontId="3" fillId="0" borderId="1" xfId="4" applyNumberFormat="1" applyFont="1" applyFill="1" applyBorder="1" applyAlignment="1">
      <alignment horizontal="right" vertical="center" shrinkToFit="1"/>
    </xf>
    <xf numFmtId="0" fontId="16" fillId="0" borderId="0" xfId="4" applyFont="1" applyBorder="1" applyAlignment="1">
      <alignment horizontal="centerContinuous" vertical="center"/>
    </xf>
    <xf numFmtId="0" fontId="3" fillId="0" borderId="0" xfId="4" applyBorder="1" applyAlignment="1">
      <alignment horizontal="right" vertical="center"/>
    </xf>
    <xf numFmtId="0" fontId="22" fillId="0" borderId="0" xfId="4" applyFont="1" applyFill="1" applyBorder="1" applyAlignment="1">
      <alignment horizontal="centerContinuous" vertical="center"/>
    </xf>
    <xf numFmtId="0" fontId="22" fillId="0" borderId="0" xfId="4" applyFont="1" applyFill="1" applyBorder="1" applyAlignment="1">
      <alignment horizontal="right" vertical="center"/>
    </xf>
    <xf numFmtId="0" fontId="11" fillId="0" borderId="0" xfId="4" applyFont="1" applyBorder="1" applyAlignment="1">
      <alignment horizontal="right"/>
    </xf>
    <xf numFmtId="49" fontId="26" fillId="0" borderId="7" xfId="9" applyNumberFormat="1" applyFont="1" applyFill="1" applyBorder="1" applyAlignment="1">
      <alignment vertical="center"/>
    </xf>
    <xf numFmtId="49" fontId="26" fillId="0" borderId="0" xfId="9" applyNumberFormat="1" applyFont="1" applyFill="1" applyBorder="1" applyAlignment="1">
      <alignment vertical="center"/>
    </xf>
    <xf numFmtId="0" fontId="26" fillId="0" borderId="0" xfId="9" applyFont="1" applyFill="1" applyBorder="1" applyAlignment="1">
      <alignment vertical="center"/>
    </xf>
    <xf numFmtId="0" fontId="16" fillId="0" borderId="0" xfId="10" applyFont="1"/>
    <xf numFmtId="0" fontId="16" fillId="0" borderId="0" xfId="10" applyFont="1" applyAlignment="1">
      <alignment horizontal="left" indent="1"/>
    </xf>
    <xf numFmtId="0" fontId="16" fillId="0" borderId="6" xfId="10" applyFont="1" applyBorder="1"/>
    <xf numFmtId="0" fontId="16" fillId="0" borderId="6" xfId="9" applyFont="1" applyFill="1" applyBorder="1" applyAlignment="1"/>
    <xf numFmtId="169" fontId="16" fillId="0" borderId="2" xfId="9" applyNumberFormat="1" applyFont="1" applyFill="1" applyBorder="1" applyAlignment="1">
      <alignment horizontal="right"/>
    </xf>
    <xf numFmtId="170" fontId="16" fillId="0" borderId="7" xfId="9" applyNumberFormat="1" applyFont="1" applyFill="1" applyBorder="1" applyAlignment="1">
      <alignment horizontal="right"/>
    </xf>
    <xf numFmtId="170" fontId="16" fillId="0" borderId="8" xfId="9" applyNumberFormat="1" applyFont="1" applyFill="1" applyBorder="1" applyAlignment="1">
      <alignment horizontal="right"/>
    </xf>
    <xf numFmtId="170" fontId="16" fillId="0" borderId="12" xfId="9" applyNumberFormat="1" applyFont="1" applyFill="1" applyBorder="1" applyAlignment="1">
      <alignment horizontal="right"/>
    </xf>
    <xf numFmtId="171" fontId="16" fillId="0" borderId="12" xfId="9" applyNumberFormat="1" applyFont="1" applyFill="1" applyBorder="1" applyAlignment="1">
      <alignment horizontal="right"/>
    </xf>
    <xf numFmtId="0" fontId="16" fillId="0" borderId="0" xfId="9" applyFont="1" applyFill="1" applyAlignment="1">
      <alignment horizontal="left" indent="1"/>
    </xf>
    <xf numFmtId="0" fontId="16" fillId="0" borderId="0" xfId="10" applyFont="1" applyBorder="1"/>
    <xf numFmtId="0" fontId="27" fillId="0" borderId="0" xfId="9" applyFont="1" applyFill="1" applyAlignment="1">
      <alignment horizontal="right" vertical="top"/>
    </xf>
    <xf numFmtId="49" fontId="27" fillId="0" borderId="0" xfId="9" applyNumberFormat="1" applyFont="1" applyFill="1" applyBorder="1" applyAlignment="1">
      <alignment horizontal="right" vertical="top"/>
    </xf>
    <xf numFmtId="172" fontId="27" fillId="0" borderId="0" xfId="9" applyNumberFormat="1" applyFont="1" applyFill="1" applyBorder="1" applyAlignment="1">
      <alignment horizontal="right" vertical="top"/>
    </xf>
    <xf numFmtId="3" fontId="27" fillId="0" borderId="0" xfId="9" applyNumberFormat="1" applyFont="1" applyFill="1" applyBorder="1" applyAlignment="1">
      <alignment horizontal="right" vertical="top"/>
    </xf>
    <xf numFmtId="173" fontId="16" fillId="0" borderId="0" xfId="9" applyNumberFormat="1" applyFont="1" applyFill="1" applyAlignment="1">
      <alignment vertical="center"/>
    </xf>
    <xf numFmtId="3" fontId="16" fillId="0" borderId="0" xfId="9" applyNumberFormat="1" applyFont="1" applyFill="1" applyAlignment="1">
      <alignment vertical="center"/>
    </xf>
    <xf numFmtId="3" fontId="16" fillId="0" borderId="0" xfId="9" applyNumberFormat="1" applyFont="1" applyFill="1" applyAlignment="1">
      <alignment horizontal="right" vertical="center"/>
    </xf>
    <xf numFmtId="168" fontId="16" fillId="0" borderId="0" xfId="9" applyNumberFormat="1" applyFont="1" applyFill="1" applyAlignment="1">
      <alignment vertical="center"/>
    </xf>
    <xf numFmtId="0" fontId="27" fillId="0" borderId="0" xfId="4" applyFont="1"/>
    <xf numFmtId="0" fontId="27" fillId="0" borderId="0" xfId="9" applyFont="1" applyFill="1" applyAlignment="1">
      <alignment horizontal="left" vertical="center" wrapText="1"/>
    </xf>
    <xf numFmtId="0" fontId="27" fillId="0" borderId="0" xfId="9" applyFont="1" applyFill="1" applyBorder="1" applyAlignment="1">
      <alignment vertical="center"/>
    </xf>
    <xf numFmtId="0" fontId="27" fillId="0" borderId="0" xfId="9" applyFont="1" applyFill="1" applyAlignment="1">
      <alignment vertical="center"/>
    </xf>
    <xf numFmtId="3" fontId="16" fillId="0" borderId="0" xfId="9" applyNumberFormat="1" applyFont="1" applyFill="1" applyAlignment="1">
      <alignment wrapText="1"/>
    </xf>
    <xf numFmtId="3" fontId="16" fillId="0" borderId="0" xfId="9" applyNumberFormat="1" applyFont="1" applyFill="1" applyAlignment="1">
      <alignment horizontal="right"/>
    </xf>
    <xf numFmtId="1" fontId="16" fillId="0" borderId="14" xfId="9" applyNumberFormat="1" applyFont="1" applyFill="1" applyBorder="1" applyAlignment="1">
      <alignment vertical="center" wrapText="1"/>
    </xf>
    <xf numFmtId="1" fontId="16" fillId="0" borderId="15" xfId="9" applyNumberFormat="1" applyFont="1" applyFill="1" applyBorder="1" applyAlignment="1">
      <alignment vertical="center" wrapText="1"/>
    </xf>
    <xf numFmtId="169" fontId="16" fillId="0" borderId="3" xfId="4" applyNumberFormat="1" applyFont="1" applyBorder="1" applyAlignment="1">
      <alignment horizontal="right"/>
    </xf>
    <xf numFmtId="0" fontId="26" fillId="0" borderId="0" xfId="9" applyFont="1" applyFill="1" applyAlignment="1"/>
    <xf numFmtId="0" fontId="27" fillId="0" borderId="0" xfId="9" applyFont="1" applyFill="1" applyAlignment="1"/>
    <xf numFmtId="0" fontId="16" fillId="0" borderId="17" xfId="9" applyFont="1" applyFill="1" applyBorder="1" applyAlignment="1">
      <alignment horizontal="left" vertical="center"/>
    </xf>
    <xf numFmtId="177" fontId="16" fillId="0" borderId="3" xfId="9" applyNumberFormat="1" applyFont="1" applyFill="1" applyBorder="1" applyAlignment="1">
      <alignment horizontal="right"/>
    </xf>
    <xf numFmtId="0" fontId="16" fillId="0" borderId="13" xfId="4" applyFont="1" applyFill="1" applyBorder="1" applyAlignment="1">
      <alignment vertical="center" wrapText="1"/>
    </xf>
    <xf numFmtId="49" fontId="16" fillId="0" borderId="17" xfId="9" applyNumberFormat="1" applyFont="1" applyFill="1" applyBorder="1" applyAlignment="1">
      <alignment vertical="center" wrapText="1"/>
    </xf>
    <xf numFmtId="0" fontId="16" fillId="0" borderId="13" xfId="9" applyFont="1" applyFill="1" applyBorder="1" applyAlignment="1">
      <alignment vertical="center"/>
    </xf>
    <xf numFmtId="0" fontId="16" fillId="0" borderId="17" xfId="4" applyFont="1" applyFill="1" applyBorder="1" applyAlignment="1">
      <alignment vertical="center" wrapText="1"/>
    </xf>
    <xf numFmtId="0" fontId="16" fillId="0" borderId="14" xfId="4" applyFont="1" applyFill="1" applyBorder="1" applyAlignment="1">
      <alignment vertical="center" wrapText="1"/>
    </xf>
    <xf numFmtId="0" fontId="16" fillId="0" borderId="15" xfId="9" applyNumberFormat="1" applyFont="1" applyFill="1" applyBorder="1" applyAlignment="1">
      <alignment vertical="center" wrapText="1"/>
    </xf>
    <xf numFmtId="0" fontId="27" fillId="0" borderId="0" xfId="9" applyFont="1" applyFill="1" applyBorder="1" applyAlignment="1"/>
    <xf numFmtId="49" fontId="26" fillId="0" borderId="7" xfId="11" applyNumberFormat="1" applyFont="1" applyFill="1" applyBorder="1" applyAlignment="1">
      <alignment horizontal="left" vertical="top"/>
    </xf>
    <xf numFmtId="0" fontId="16" fillId="0" borderId="8" xfId="9" applyFont="1" applyFill="1" applyBorder="1" applyAlignment="1">
      <alignment horizontal="left"/>
    </xf>
    <xf numFmtId="0" fontId="16" fillId="0" borderId="8" xfId="11" quotePrefix="1" applyFont="1" applyFill="1" applyBorder="1" applyAlignment="1">
      <alignment horizontal="left"/>
    </xf>
    <xf numFmtId="168" fontId="26" fillId="3" borderId="13" xfId="12" applyNumberFormat="1" applyFont="1" applyFill="1" applyBorder="1" applyAlignment="1">
      <alignment horizontal="left"/>
    </xf>
    <xf numFmtId="168" fontId="26" fillId="3" borderId="0" xfId="12" applyNumberFormat="1" applyFont="1" applyFill="1" applyBorder="1" applyAlignment="1">
      <alignment horizontal="left"/>
    </xf>
    <xf numFmtId="168" fontId="26" fillId="3" borderId="0" xfId="12" applyNumberFormat="1" applyFont="1" applyFill="1" applyBorder="1" applyAlignment="1"/>
    <xf numFmtId="3" fontId="26" fillId="3" borderId="0" xfId="12" applyNumberFormat="1" applyFont="1" applyFill="1" applyBorder="1" applyAlignment="1"/>
    <xf numFmtId="168" fontId="26" fillId="3" borderId="17" xfId="12" applyNumberFormat="1" applyFont="1" applyFill="1" applyBorder="1" applyAlignment="1"/>
    <xf numFmtId="0" fontId="26" fillId="0" borderId="0" xfId="12" applyFont="1" applyFill="1" applyAlignment="1">
      <alignment vertical="center"/>
    </xf>
    <xf numFmtId="49" fontId="16" fillId="0" borderId="13" xfId="11" applyNumberFormat="1" applyFont="1" applyFill="1" applyBorder="1" applyAlignment="1">
      <alignment horizontal="left"/>
    </xf>
    <xf numFmtId="0" fontId="16" fillId="0" borderId="0" xfId="9" applyFont="1" applyFill="1" applyBorder="1" applyAlignment="1">
      <alignment horizontal="left"/>
    </xf>
    <xf numFmtId="168" fontId="16" fillId="0" borderId="0" xfId="11" applyNumberFormat="1" applyFont="1" applyFill="1" applyBorder="1" applyAlignment="1">
      <alignment horizontal="left"/>
    </xf>
    <xf numFmtId="3" fontId="26" fillId="3" borderId="0" xfId="12" applyNumberFormat="1" applyFont="1" applyFill="1" applyBorder="1" applyAlignment="1">
      <alignment horizontal="right"/>
    </xf>
    <xf numFmtId="49" fontId="16" fillId="0" borderId="14" xfId="11" applyNumberFormat="1" applyFont="1" applyFill="1" applyBorder="1" applyAlignment="1">
      <alignment horizontal="left"/>
    </xf>
    <xf numFmtId="0" fontId="16" fillId="0" borderId="6" xfId="9" applyFont="1" applyFill="1" applyBorder="1" applyAlignment="1">
      <alignment horizontal="left"/>
    </xf>
    <xf numFmtId="168" fontId="16" fillId="0" borderId="6" xfId="11" applyNumberFormat="1" applyFont="1" applyFill="1" applyBorder="1" applyAlignment="1">
      <alignment horizontal="left"/>
    </xf>
    <xf numFmtId="3" fontId="16" fillId="0" borderId="13" xfId="9" applyNumberFormat="1" applyFont="1" applyFill="1" applyBorder="1" applyAlignment="1"/>
    <xf numFmtId="3" fontId="16" fillId="0" borderId="0" xfId="9" applyNumberFormat="1" applyFont="1" applyFill="1" applyBorder="1" applyAlignment="1"/>
    <xf numFmtId="3" fontId="16" fillId="0" borderId="17" xfId="9" applyNumberFormat="1" applyFont="1" applyFill="1" applyBorder="1" applyAlignment="1"/>
    <xf numFmtId="174" fontId="16" fillId="0" borderId="13" xfId="9" applyNumberFormat="1" applyFont="1" applyFill="1" applyBorder="1" applyAlignment="1"/>
    <xf numFmtId="175" fontId="16" fillId="0" borderId="17" xfId="9" applyNumberFormat="1" applyFont="1" applyFill="1" applyBorder="1" applyAlignment="1"/>
    <xf numFmtId="170" fontId="16" fillId="0" borderId="18" xfId="9" applyNumberFormat="1" applyFont="1" applyFill="1" applyBorder="1" applyAlignment="1">
      <alignment horizontal="right"/>
    </xf>
    <xf numFmtId="171" fontId="16" fillId="0" borderId="19" xfId="9" applyNumberFormat="1" applyFont="1" applyFill="1" applyBorder="1" applyAlignment="1">
      <alignment horizontal="right"/>
    </xf>
    <xf numFmtId="0" fontId="16" fillId="0" borderId="0" xfId="9" applyNumberFormat="1" applyFont="1" applyFill="1" applyBorder="1" applyAlignment="1"/>
    <xf numFmtId="0" fontId="16" fillId="0" borderId="8" xfId="4" applyFont="1" applyFill="1" applyBorder="1" applyAlignment="1">
      <alignment horizontal="right" vertical="top" wrapText="1"/>
    </xf>
    <xf numFmtId="172" fontId="27" fillId="0" borderId="0" xfId="9" applyNumberFormat="1" applyFont="1" applyFill="1" applyBorder="1" applyAlignment="1">
      <alignment horizontal="right"/>
    </xf>
    <xf numFmtId="0" fontId="27" fillId="0" borderId="0" xfId="9" applyFont="1" applyFill="1" applyAlignment="1">
      <alignment horizontal="right"/>
    </xf>
    <xf numFmtId="174" fontId="26" fillId="3" borderId="0" xfId="12" applyNumberFormat="1" applyFont="1" applyFill="1" applyBorder="1" applyAlignment="1"/>
    <xf numFmtId="164" fontId="35" fillId="0" borderId="1" xfId="13" applyNumberFormat="1" applyFont="1" applyFill="1" applyBorder="1" applyAlignment="1">
      <alignment horizontal="left" vertical="center"/>
    </xf>
    <xf numFmtId="0" fontId="35" fillId="0" borderId="1" xfId="13" applyFont="1" applyFill="1" applyBorder="1" applyAlignment="1">
      <alignment horizontal="centerContinuous" vertical="center" shrinkToFit="1"/>
    </xf>
    <xf numFmtId="164" fontId="35" fillId="0" borderId="1" xfId="13" applyNumberFormat="1" applyFont="1" applyFill="1" applyBorder="1" applyAlignment="1">
      <alignment horizontal="centerContinuous" vertical="center" shrinkToFit="1"/>
    </xf>
    <xf numFmtId="0" fontId="17" fillId="0" borderId="1" xfId="13" applyFont="1" applyFill="1" applyBorder="1" applyAlignment="1">
      <alignment horizontal="centerContinuous" vertical="center" shrinkToFit="1"/>
    </xf>
    <xf numFmtId="164" fontId="35" fillId="0" borderId="1" xfId="13" applyNumberFormat="1" applyFont="1" applyFill="1" applyBorder="1" applyAlignment="1">
      <alignment vertical="center"/>
    </xf>
    <xf numFmtId="0" fontId="4" fillId="0" borderId="0" xfId="13" applyFont="1" applyBorder="1" applyAlignment="1">
      <alignment horizontal="centerContinuous" vertical="center"/>
    </xf>
    <xf numFmtId="0" fontId="1" fillId="0" borderId="0" xfId="13" applyBorder="1" applyAlignment="1">
      <alignment horizontal="centerContinuous" vertical="center"/>
    </xf>
    <xf numFmtId="0" fontId="1" fillId="0" borderId="0" xfId="13" applyFill="1" applyBorder="1" applyAlignment="1">
      <alignment horizontal="centerContinuous" vertical="center"/>
    </xf>
    <xf numFmtId="0" fontId="1" fillId="0" borderId="0" xfId="13" applyBorder="1"/>
    <xf numFmtId="0" fontId="16" fillId="0" borderId="0" xfId="13" applyFont="1" applyFill="1" applyBorder="1" applyAlignment="1"/>
    <xf numFmtId="0" fontId="16" fillId="0" borderId="0" xfId="13" applyFont="1" applyFill="1" applyBorder="1"/>
    <xf numFmtId="0" fontId="26" fillId="0" borderId="0" xfId="13" applyFont="1" applyBorder="1"/>
    <xf numFmtId="0" fontId="26" fillId="0" borderId="0" xfId="13" applyFont="1" applyFill="1" applyBorder="1"/>
    <xf numFmtId="3" fontId="16" fillId="4" borderId="2" xfId="12" applyNumberFormat="1" applyFont="1" applyFill="1" applyBorder="1" applyAlignment="1">
      <alignment horizontal="center" vertical="center"/>
    </xf>
    <xf numFmtId="168" fontId="16" fillId="4" borderId="2" xfId="12" applyNumberFormat="1" applyFont="1" applyFill="1" applyBorder="1" applyAlignment="1">
      <alignment horizontal="center" vertical="center"/>
    </xf>
    <xf numFmtId="3" fontId="25" fillId="4" borderId="20" xfId="12" applyNumberFormat="1" applyFont="1" applyFill="1" applyBorder="1" applyAlignment="1">
      <alignment horizontal="center" vertical="center"/>
    </xf>
    <xf numFmtId="3" fontId="25" fillId="4" borderId="21" xfId="12" applyNumberFormat="1" applyFont="1" applyFill="1" applyBorder="1" applyAlignment="1">
      <alignment horizontal="center" vertical="center"/>
    </xf>
    <xf numFmtId="3" fontId="25" fillId="0" borderId="23" xfId="12" applyNumberFormat="1" applyFont="1" applyFill="1" applyBorder="1" applyAlignment="1">
      <alignment horizontal="center" vertical="center"/>
    </xf>
    <xf numFmtId="3" fontId="25" fillId="0" borderId="25" xfId="12" applyNumberFormat="1" applyFont="1" applyFill="1" applyBorder="1" applyAlignment="1">
      <alignment horizontal="center" vertical="center"/>
    </xf>
    <xf numFmtId="0" fontId="26" fillId="0" borderId="26" xfId="13" applyFont="1" applyFill="1" applyBorder="1" applyAlignment="1">
      <alignment horizontal="left"/>
    </xf>
    <xf numFmtId="0" fontId="26" fillId="0" borderId="0" xfId="13" applyFont="1" applyFill="1" applyBorder="1" applyAlignment="1">
      <alignment horizontal="left"/>
    </xf>
    <xf numFmtId="1" fontId="16" fillId="0" borderId="0" xfId="12" applyNumberFormat="1" applyFont="1" applyFill="1" applyBorder="1" applyAlignment="1">
      <alignment horizontal="center" vertical="center"/>
    </xf>
    <xf numFmtId="1" fontId="16" fillId="0" borderId="17" xfId="12" applyNumberFormat="1" applyFont="1" applyFill="1" applyBorder="1" applyAlignment="1">
      <alignment horizontal="center" vertical="center"/>
    </xf>
    <xf numFmtId="178" fontId="16" fillId="0" borderId="27" xfId="13" applyNumberFormat="1" applyFont="1" applyFill="1" applyBorder="1" applyAlignment="1">
      <alignment horizontal="right"/>
    </xf>
    <xf numFmtId="0" fontId="16" fillId="0" borderId="26" xfId="13" applyFont="1" applyFill="1" applyBorder="1" applyAlignment="1">
      <alignment horizontal="left"/>
    </xf>
    <xf numFmtId="0" fontId="16" fillId="0" borderId="0" xfId="13" applyFont="1" applyFill="1" applyBorder="1" applyAlignment="1">
      <alignment horizontal="left"/>
    </xf>
    <xf numFmtId="0" fontId="16" fillId="0" borderId="28" xfId="13" applyFont="1" applyFill="1" applyBorder="1" applyAlignment="1">
      <alignment horizontal="left" vertical="top"/>
    </xf>
    <xf numFmtId="0" fontId="16" fillId="0" borderId="29" xfId="13" applyFont="1" applyFill="1" applyBorder="1" applyAlignment="1">
      <alignment vertical="top"/>
    </xf>
    <xf numFmtId="1" fontId="16" fillId="0" borderId="30" xfId="12" applyNumberFormat="1" applyFont="1" applyFill="1" applyBorder="1" applyAlignment="1">
      <alignment horizontal="center" vertical="center"/>
    </xf>
    <xf numFmtId="1" fontId="16" fillId="0" borderId="31" xfId="12" applyNumberFormat="1" applyFont="1" applyFill="1" applyBorder="1" applyAlignment="1">
      <alignment horizontal="center" vertical="center"/>
    </xf>
    <xf numFmtId="178" fontId="16" fillId="0" borderId="32" xfId="13" applyNumberFormat="1" applyFont="1" applyFill="1" applyBorder="1" applyAlignment="1">
      <alignment horizontal="right"/>
    </xf>
    <xf numFmtId="168" fontId="16" fillId="4" borderId="23" xfId="12" applyNumberFormat="1" applyFont="1" applyFill="1" applyBorder="1" applyAlignment="1">
      <alignment horizontal="right"/>
    </xf>
    <xf numFmtId="174" fontId="16" fillId="4" borderId="22" xfId="12" applyNumberFormat="1" applyFont="1" applyFill="1" applyBorder="1" applyAlignment="1">
      <alignment horizontal="right"/>
    </xf>
    <xf numFmtId="178" fontId="16" fillId="4" borderId="24" xfId="12" applyNumberFormat="1" applyFont="1" applyFill="1" applyBorder="1" applyAlignment="1">
      <alignment horizontal="right"/>
    </xf>
    <xf numFmtId="0" fontId="26" fillId="4" borderId="26" xfId="13" applyFont="1" applyFill="1" applyBorder="1" applyAlignment="1">
      <alignment horizontal="left"/>
    </xf>
    <xf numFmtId="0" fontId="26" fillId="4" borderId="0" xfId="13" applyFont="1" applyFill="1" applyBorder="1" applyAlignment="1">
      <alignment horizontal="left"/>
    </xf>
    <xf numFmtId="1" fontId="16" fillId="4" borderId="0" xfId="12" applyNumberFormat="1" applyFont="1" applyFill="1" applyBorder="1" applyAlignment="1">
      <alignment horizontal="center" vertical="center"/>
    </xf>
    <xf numFmtId="1" fontId="16" fillId="4" borderId="17" xfId="12" applyNumberFormat="1" applyFont="1" applyFill="1" applyBorder="1" applyAlignment="1">
      <alignment horizontal="center" vertical="center"/>
    </xf>
    <xf numFmtId="171" fontId="16" fillId="4" borderId="27" xfId="13" applyNumberFormat="1" applyFont="1" applyFill="1" applyBorder="1" applyAlignment="1">
      <alignment horizontal="right"/>
    </xf>
    <xf numFmtId="0" fontId="16" fillId="4" borderId="26" xfId="13" applyFont="1" applyFill="1" applyBorder="1" applyAlignment="1">
      <alignment horizontal="left"/>
    </xf>
    <xf numFmtId="0" fontId="16" fillId="4" borderId="0" xfId="13" applyFont="1" applyFill="1" applyBorder="1" applyAlignment="1">
      <alignment horizontal="left"/>
    </xf>
    <xf numFmtId="49" fontId="16" fillId="4" borderId="13" xfId="12" applyNumberFormat="1" applyFont="1" applyFill="1" applyBorder="1" applyAlignment="1"/>
    <xf numFmtId="49" fontId="16" fillId="4" borderId="0" xfId="12" applyNumberFormat="1" applyFont="1" applyFill="1" applyBorder="1" applyAlignment="1"/>
    <xf numFmtId="0" fontId="16" fillId="4" borderId="0" xfId="9" applyFont="1" applyFill="1" applyAlignment="1"/>
    <xf numFmtId="49" fontId="16" fillId="4" borderId="33" xfId="12" applyNumberFormat="1" applyFont="1" applyFill="1" applyBorder="1" applyAlignment="1"/>
    <xf numFmtId="49" fontId="16" fillId="4" borderId="30" xfId="12" applyNumberFormat="1" applyFont="1" applyFill="1" applyBorder="1" applyAlignment="1"/>
    <xf numFmtId="1" fontId="16" fillId="4" borderId="30" xfId="12" applyNumberFormat="1" applyFont="1" applyFill="1" applyBorder="1" applyAlignment="1">
      <alignment horizontal="center" vertical="center"/>
    </xf>
    <xf numFmtId="1" fontId="16" fillId="4" borderId="31" xfId="12" applyNumberFormat="1" applyFont="1" applyFill="1" applyBorder="1" applyAlignment="1">
      <alignment horizontal="center" vertical="center"/>
    </xf>
    <xf numFmtId="171" fontId="16" fillId="4" borderId="32" xfId="13" applyNumberFormat="1" applyFont="1" applyFill="1" applyBorder="1" applyAlignment="1">
      <alignment horizontal="right"/>
    </xf>
    <xf numFmtId="49" fontId="26" fillId="4" borderId="22" xfId="12" applyNumberFormat="1" applyFont="1" applyFill="1" applyBorder="1"/>
    <xf numFmtId="173" fontId="26" fillId="4" borderId="23" xfId="12" applyNumberFormat="1" applyFont="1" applyFill="1" applyBorder="1"/>
    <xf numFmtId="0" fontId="26" fillId="4" borderId="23" xfId="12" applyFont="1" applyFill="1" applyBorder="1"/>
    <xf numFmtId="173" fontId="26" fillId="4" borderId="24" xfId="12" applyNumberFormat="1" applyFont="1" applyFill="1" applyBorder="1"/>
    <xf numFmtId="3" fontId="16" fillId="4" borderId="0" xfId="12" applyNumberFormat="1" applyFont="1" applyFill="1" applyBorder="1" applyAlignment="1">
      <alignment horizontal="right"/>
    </xf>
    <xf numFmtId="178" fontId="16" fillId="4" borderId="17" xfId="12" applyNumberFormat="1" applyFont="1" applyFill="1" applyBorder="1" applyAlignment="1">
      <alignment horizontal="right"/>
    </xf>
    <xf numFmtId="0" fontId="16" fillId="4" borderId="26" xfId="12" applyFont="1" applyFill="1" applyBorder="1"/>
    <xf numFmtId="49" fontId="16" fillId="4" borderId="0" xfId="12" applyNumberFormat="1" applyFont="1" applyFill="1" applyBorder="1" applyAlignment="1">
      <alignment horizontal="left"/>
    </xf>
    <xf numFmtId="173" fontId="16" fillId="4" borderId="17" xfId="12" applyNumberFormat="1" applyFont="1" applyFill="1" applyBorder="1"/>
    <xf numFmtId="49" fontId="16" fillId="4" borderId="0" xfId="12" applyNumberFormat="1" applyFont="1" applyFill="1" applyBorder="1"/>
    <xf numFmtId="173" fontId="16" fillId="4" borderId="0" xfId="12" applyNumberFormat="1" applyFont="1" applyFill="1" applyBorder="1"/>
    <xf numFmtId="172" fontId="16" fillId="4" borderId="0" xfId="12" applyNumberFormat="1" applyFont="1" applyFill="1" applyBorder="1"/>
    <xf numFmtId="172" fontId="16" fillId="4" borderId="17" xfId="12" applyNumberFormat="1" applyFont="1" applyFill="1" applyBorder="1"/>
    <xf numFmtId="0" fontId="16" fillId="4" borderId="28" xfId="12" applyFont="1" applyFill="1" applyBorder="1"/>
    <xf numFmtId="173" fontId="16" fillId="4" borderId="30" xfId="12" applyNumberFormat="1" applyFont="1" applyFill="1" applyBorder="1"/>
    <xf numFmtId="49" fontId="16" fillId="4" borderId="30" xfId="12" applyNumberFormat="1" applyFont="1" applyFill="1" applyBorder="1" applyAlignment="1">
      <alignment horizontal="left"/>
    </xf>
    <xf numFmtId="173" fontId="16" fillId="4" borderId="31" xfId="12" applyNumberFormat="1" applyFont="1" applyFill="1" applyBorder="1"/>
    <xf numFmtId="178" fontId="16" fillId="4" borderId="15" xfId="12" applyNumberFormat="1" applyFont="1" applyFill="1" applyBorder="1" applyAlignment="1">
      <alignment horizontal="right"/>
    </xf>
    <xf numFmtId="0" fontId="16" fillId="4" borderId="0" xfId="12" applyFont="1" applyFill="1" applyBorder="1"/>
    <xf numFmtId="3" fontId="16" fillId="4" borderId="0" xfId="12" applyNumberFormat="1" applyFont="1" applyFill="1" applyBorder="1"/>
    <xf numFmtId="3" fontId="27" fillId="4" borderId="0" xfId="12" applyNumberFormat="1" applyFont="1" applyFill="1" applyBorder="1" applyAlignment="1">
      <alignment horizontal="right"/>
    </xf>
    <xf numFmtId="0" fontId="27" fillId="0" borderId="0" xfId="12" applyFont="1" applyFill="1" applyBorder="1"/>
    <xf numFmtId="3" fontId="16" fillId="0" borderId="0" xfId="12" applyNumberFormat="1" applyFont="1" applyFill="1" applyBorder="1"/>
    <xf numFmtId="0" fontId="16" fillId="0" borderId="0" xfId="12" applyFont="1" applyFill="1" applyBorder="1"/>
    <xf numFmtId="173" fontId="16" fillId="0" borderId="0" xfId="12" applyNumberFormat="1" applyFont="1" applyFill="1" applyBorder="1"/>
    <xf numFmtId="168" fontId="16" fillId="0" borderId="0" xfId="12" applyNumberFormat="1" applyFont="1" applyFill="1" applyBorder="1"/>
    <xf numFmtId="168" fontId="16" fillId="0" borderId="0" xfId="12" applyNumberFormat="1" applyFont="1" applyFill="1" applyAlignment="1">
      <alignment horizontal="right"/>
    </xf>
    <xf numFmtId="0" fontId="16" fillId="0" borderId="0" xfId="12" applyFont="1" applyFill="1"/>
    <xf numFmtId="173" fontId="16" fillId="0" borderId="0" xfId="12" applyNumberFormat="1" applyFont="1" applyFill="1"/>
    <xf numFmtId="3" fontId="16" fillId="0" borderId="0" xfId="12" applyNumberFormat="1" applyFont="1" applyFill="1"/>
    <xf numFmtId="168" fontId="16" fillId="0" borderId="0" xfId="12" applyNumberFormat="1" applyFont="1" applyFill="1"/>
    <xf numFmtId="0" fontId="16" fillId="4" borderId="0" xfId="9" applyFont="1" applyFill="1"/>
    <xf numFmtId="0" fontId="24" fillId="0" borderId="0" xfId="9" applyFont="1" applyFill="1"/>
    <xf numFmtId="0" fontId="3" fillId="0" borderId="0" xfId="4" applyBorder="1" applyAlignment="1">
      <alignment horizontal="center"/>
    </xf>
    <xf numFmtId="0" fontId="3" fillId="0" borderId="1" xfId="4" applyFont="1" applyFill="1" applyBorder="1" applyAlignment="1">
      <alignment horizontal="right" vertical="center"/>
    </xf>
    <xf numFmtId="166" fontId="16" fillId="0" borderId="0" xfId="4" applyNumberFormat="1" applyFont="1" applyFill="1" applyBorder="1" applyAlignment="1">
      <alignment horizontal="left"/>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2" fillId="0" borderId="0" xfId="4" applyFont="1" applyFill="1" applyBorder="1" applyAlignment="1">
      <alignment horizontal="centerContinuous" vertical="top"/>
    </xf>
    <xf numFmtId="1" fontId="16" fillId="0" borderId="16" xfId="9" applyNumberFormat="1" applyFont="1" applyFill="1" applyBorder="1" applyAlignment="1">
      <alignment horizontal="center" vertical="center" wrapText="1"/>
    </xf>
    <xf numFmtId="167" fontId="16" fillId="0" borderId="16" xfId="4" applyNumberFormat="1" applyFont="1" applyBorder="1" applyAlignment="1">
      <alignment horizontal="center" vertical="center" wrapText="1"/>
    </xf>
    <xf numFmtId="167" fontId="16" fillId="0" borderId="9" xfId="4" applyNumberFormat="1" applyFont="1" applyBorder="1" applyAlignment="1">
      <alignment horizontal="center" vertical="center" wrapText="1"/>
    </xf>
    <xf numFmtId="0" fontId="16" fillId="0" borderId="9" xfId="9" applyFont="1" applyFill="1" applyBorder="1" applyAlignment="1">
      <alignment horizontal="center" vertical="center"/>
    </xf>
    <xf numFmtId="1" fontId="16" fillId="4" borderId="16" xfId="12" applyNumberFormat="1" applyFont="1" applyFill="1" applyBorder="1" applyAlignment="1">
      <alignment horizontal="center" vertical="center" wrapText="1"/>
    </xf>
    <xf numFmtId="0" fontId="16" fillId="4" borderId="16" xfId="12" applyFont="1" applyFill="1" applyBorder="1" applyAlignment="1">
      <alignment horizontal="center" vertical="center"/>
    </xf>
    <xf numFmtId="1" fontId="25" fillId="0" borderId="9" xfId="9" applyNumberFormat="1" applyFont="1" applyFill="1" applyBorder="1" applyAlignment="1">
      <alignment horizontal="center" vertical="center"/>
    </xf>
    <xf numFmtId="1" fontId="25" fillId="4" borderId="16" xfId="9" applyNumberFormat="1" applyFont="1" applyFill="1" applyBorder="1" applyAlignment="1">
      <alignment horizontal="center" vertical="center"/>
    </xf>
    <xf numFmtId="179" fontId="16" fillId="0" borderId="3" xfId="9" applyNumberFormat="1" applyFont="1" applyFill="1" applyBorder="1" applyAlignment="1">
      <alignment horizontal="left"/>
    </xf>
    <xf numFmtId="170" fontId="16" fillId="4" borderId="13" xfId="9" applyNumberFormat="1" applyFont="1" applyFill="1" applyBorder="1" applyAlignment="1">
      <alignment horizontal="right"/>
    </xf>
    <xf numFmtId="170" fontId="16" fillId="4" borderId="17" xfId="9" applyNumberFormat="1" applyFont="1" applyFill="1" applyBorder="1" applyAlignment="1">
      <alignment horizontal="right"/>
    </xf>
    <xf numFmtId="179" fontId="16" fillId="0" borderId="3" xfId="9" quotePrefix="1" applyNumberFormat="1" applyFont="1" applyFill="1" applyBorder="1" applyAlignment="1">
      <alignment horizontal="left"/>
    </xf>
    <xf numFmtId="170" fontId="16" fillId="4" borderId="14" xfId="9" applyNumberFormat="1" applyFont="1" applyFill="1" applyBorder="1" applyAlignment="1">
      <alignment horizontal="right"/>
    </xf>
    <xf numFmtId="170" fontId="16" fillId="4" borderId="15" xfId="9" applyNumberFormat="1" applyFont="1" applyFill="1" applyBorder="1" applyAlignment="1">
      <alignment horizontal="right"/>
    </xf>
    <xf numFmtId="0" fontId="16" fillId="0" borderId="8" xfId="9" applyFont="1" applyFill="1" applyBorder="1"/>
    <xf numFmtId="173" fontId="16" fillId="0" borderId="8" xfId="9" applyNumberFormat="1" applyFont="1" applyFill="1" applyBorder="1"/>
    <xf numFmtId="3" fontId="16" fillId="0" borderId="8" xfId="9" applyNumberFormat="1" applyFont="1" applyFill="1" applyBorder="1"/>
    <xf numFmtId="168" fontId="16" fillId="0" borderId="8" xfId="9" applyNumberFormat="1" applyFont="1" applyFill="1" applyBorder="1"/>
    <xf numFmtId="0" fontId="27" fillId="0" borderId="0" xfId="9" applyFont="1" applyFill="1" applyBorder="1" applyAlignment="1">
      <alignment horizontal="right" vertical="top"/>
    </xf>
    <xf numFmtId="0" fontId="9" fillId="0" borderId="0" xfId="4" applyFont="1"/>
    <xf numFmtId="173" fontId="9" fillId="0" borderId="0" xfId="9" applyNumberFormat="1" applyFont="1" applyFill="1" applyBorder="1"/>
    <xf numFmtId="3" fontId="9" fillId="0" borderId="0" xfId="9" applyNumberFormat="1" applyFont="1" applyFill="1" applyBorder="1"/>
    <xf numFmtId="168" fontId="9" fillId="0" borderId="0" xfId="9" applyNumberFormat="1" applyFont="1" applyFill="1" applyBorder="1"/>
    <xf numFmtId="0" fontId="9" fillId="0" borderId="0" xfId="9" applyFont="1" applyFill="1" applyBorder="1"/>
    <xf numFmtId="17" fontId="16" fillId="0" borderId="0" xfId="9" applyNumberFormat="1" applyFont="1" applyFill="1" applyBorder="1"/>
    <xf numFmtId="17" fontId="16" fillId="0" borderId="0" xfId="9" applyNumberFormat="1" applyFont="1" applyFill="1"/>
    <xf numFmtId="0" fontId="16" fillId="0" borderId="0" xfId="9" applyFont="1" applyFill="1" applyAlignment="1">
      <alignment horizontal="right"/>
    </xf>
    <xf numFmtId="0" fontId="18" fillId="4" borderId="1" xfId="14" applyFont="1" applyFill="1" applyBorder="1"/>
    <xf numFmtId="164" fontId="40" fillId="4" borderId="1" xfId="15" applyNumberFormat="1" applyFont="1" applyFill="1" applyBorder="1" applyAlignment="1">
      <alignment horizontal="right" vertical="center"/>
    </xf>
    <xf numFmtId="0" fontId="18" fillId="4" borderId="0" xfId="14" applyFont="1" applyFill="1" applyBorder="1"/>
    <xf numFmtId="0" fontId="41" fillId="4" borderId="0" xfId="16" applyFont="1" applyFill="1" applyAlignment="1"/>
    <xf numFmtId="0" fontId="42" fillId="0" borderId="0" xfId="16" applyFont="1" applyAlignment="1">
      <alignment horizontal="right" readingOrder="1"/>
    </xf>
    <xf numFmtId="0" fontId="41" fillId="4" borderId="0" xfId="16" applyFont="1" applyFill="1"/>
    <xf numFmtId="0" fontId="2" fillId="4" borderId="0" xfId="16" applyFont="1" applyFill="1"/>
    <xf numFmtId="0" fontId="41" fillId="4" borderId="0" xfId="16" applyFont="1" applyFill="1" applyAlignment="1">
      <alignment horizontal="justify" vertical="top" wrapText="1"/>
    </xf>
    <xf numFmtId="0" fontId="41" fillId="4" borderId="0" xfId="16" applyFont="1" applyFill="1" applyAlignment="1">
      <alignment horizontal="left" wrapText="1"/>
    </xf>
    <xf numFmtId="0" fontId="45" fillId="4" borderId="0" xfId="17" applyFont="1" applyFill="1" applyAlignment="1">
      <alignment horizontal="left" wrapText="1"/>
    </xf>
    <xf numFmtId="0" fontId="3" fillId="0" borderId="1" xfId="4" applyBorder="1" applyAlignment="1">
      <alignment horizontal="right"/>
    </xf>
    <xf numFmtId="0" fontId="3" fillId="0" borderId="1" xfId="4" applyBorder="1" applyAlignment="1">
      <alignment horizontal="right" vertical="center"/>
    </xf>
    <xf numFmtId="0" fontId="3" fillId="0" borderId="0" xfId="4"/>
    <xf numFmtId="0" fontId="3" fillId="0" borderId="0" xfId="4" applyAlignment="1">
      <alignment horizontal="right" vertical="center"/>
    </xf>
    <xf numFmtId="0" fontId="3" fillId="0" borderId="0" xfId="4" applyAlignment="1">
      <alignment horizontal="left" vertical="top"/>
    </xf>
    <xf numFmtId="0" fontId="19" fillId="0" borderId="0" xfId="10" applyFont="1" applyAlignment="1">
      <alignment horizontal="left" vertical="top"/>
    </xf>
    <xf numFmtId="0" fontId="40" fillId="4" borderId="0" xfId="16" applyFont="1" applyFill="1" applyAlignment="1">
      <alignment horizontal="justify" vertical="top" wrapText="1"/>
    </xf>
    <xf numFmtId="0" fontId="46" fillId="0" borderId="0" xfId="18" applyFont="1" applyAlignment="1">
      <alignment horizontal="left" vertical="top"/>
    </xf>
    <xf numFmtId="0" fontId="47" fillId="0" borderId="0" xfId="18" applyFont="1" applyAlignment="1">
      <alignment horizontal="left" vertical="top"/>
    </xf>
    <xf numFmtId="0" fontId="45" fillId="0" borderId="0" xfId="19" applyFont="1" applyAlignment="1">
      <alignment horizontal="left" vertical="top" wrapText="1"/>
    </xf>
    <xf numFmtId="0" fontId="3" fillId="0" borderId="0" xfId="4" applyAlignment="1"/>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3" fillId="0" borderId="0" xfId="3" applyNumberFormat="1" applyAlignment="1">
      <alignment horizontal="right" vertical="center"/>
    </xf>
    <xf numFmtId="0" fontId="3" fillId="0" borderId="0" xfId="3" applyAlignment="1">
      <alignment horizontal="left" vertical="top"/>
    </xf>
    <xf numFmtId="0" fontId="19" fillId="0" borderId="0" xfId="3" applyFont="1" applyAlignment="1">
      <alignment horizontal="left" vertical="top"/>
    </xf>
    <xf numFmtId="0" fontId="9" fillId="0" borderId="0" xfId="3" applyFont="1" applyAlignment="1">
      <alignment horizontal="left" vertical="top"/>
    </xf>
    <xf numFmtId="0" fontId="3" fillId="0" borderId="0" xfId="3" applyAlignment="1">
      <alignment horizontal="justify" vertical="top"/>
    </xf>
    <xf numFmtId="0" fontId="18"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49" fillId="0" borderId="0" xfId="20" applyFont="1" applyAlignment="1" applyProtection="1">
      <alignment horizontal="justify" vertical="top" wrapText="1"/>
    </xf>
    <xf numFmtId="0" fontId="3" fillId="0" borderId="0" xfId="3" applyAlignment="1"/>
    <xf numFmtId="0" fontId="3" fillId="0" borderId="0" xfId="4" applyNumberFormat="1"/>
    <xf numFmtId="0" fontId="3" fillId="0" borderId="0" xfId="4" applyNumberFormat="1" applyFill="1" applyBorder="1"/>
    <xf numFmtId="0" fontId="9" fillId="0" borderId="0" xfId="4" applyNumberFormat="1" applyFont="1"/>
    <xf numFmtId="1" fontId="3" fillId="0" borderId="0" xfId="4" applyNumberFormat="1"/>
    <xf numFmtId="168" fontId="3" fillId="5" borderId="0" xfId="4" applyNumberFormat="1" applyFill="1"/>
    <xf numFmtId="168" fontId="3" fillId="6" borderId="0" xfId="4" applyNumberFormat="1" applyFill="1"/>
    <xf numFmtId="168" fontId="3" fillId="0" borderId="0" xfId="4" applyNumberFormat="1" applyFill="1"/>
    <xf numFmtId="168" fontId="3" fillId="0" borderId="0" xfId="4" applyNumberFormat="1"/>
    <xf numFmtId="167" fontId="3" fillId="0" borderId="0" xfId="4" applyNumberFormat="1"/>
    <xf numFmtId="0" fontId="3" fillId="0" borderId="0" xfId="4" applyAlignment="1">
      <alignment horizontal="center"/>
    </xf>
    <xf numFmtId="0" fontId="3" fillId="0" borderId="0" xfId="4" applyAlignment="1">
      <alignment horizontal="center" vertical="center" wrapText="1"/>
    </xf>
    <xf numFmtId="167" fontId="3" fillId="7" borderId="0" xfId="4" applyNumberFormat="1" applyFill="1"/>
    <xf numFmtId="3" fontId="3" fillId="7" borderId="0" xfId="4" applyNumberFormat="1" applyFill="1" applyAlignment="1">
      <alignment horizontal="right"/>
    </xf>
    <xf numFmtId="168" fontId="3" fillId="0" borderId="0" xfId="4" applyNumberFormat="1" applyFill="1" applyBorder="1"/>
    <xf numFmtId="17" fontId="3" fillId="0" borderId="0" xfId="4" applyNumberFormat="1" applyFill="1" applyBorder="1"/>
    <xf numFmtId="17" fontId="3" fillId="7" borderId="0" xfId="4" applyNumberFormat="1" applyFill="1"/>
    <xf numFmtId="168" fontId="3" fillId="8" borderId="0" xfId="4" applyNumberFormat="1" applyFill="1" applyBorder="1"/>
    <xf numFmtId="17" fontId="3" fillId="8" borderId="0" xfId="4" applyNumberFormat="1" applyFill="1" applyBorder="1"/>
    <xf numFmtId="3" fontId="3" fillId="7" borderId="0" xfId="4" quotePrefix="1" applyNumberFormat="1" applyFill="1" applyAlignment="1">
      <alignment horizontal="right"/>
    </xf>
    <xf numFmtId="17" fontId="3" fillId="0" borderId="0" xfId="4" applyNumberFormat="1"/>
    <xf numFmtId="1" fontId="3" fillId="0" borderId="0" xfId="4" applyNumberFormat="1" applyFill="1" applyBorder="1"/>
    <xf numFmtId="0" fontId="18" fillId="0" borderId="1" xfId="4" applyFont="1" applyBorder="1"/>
    <xf numFmtId="0" fontId="18" fillId="0" borderId="0" xfId="4" applyFont="1" applyBorder="1"/>
    <xf numFmtId="0" fontId="15" fillId="0" borderId="0" xfId="21" applyBorder="1" applyAlignment="1" applyProtection="1">
      <alignment horizontal="right"/>
    </xf>
    <xf numFmtId="0" fontId="50" fillId="0" borderId="0" xfId="4" applyFont="1" applyBorder="1" applyAlignment="1" applyProtection="1">
      <alignment horizontal="left" indent="10"/>
    </xf>
    <xf numFmtId="0" fontId="3" fillId="0" borderId="0" xfId="4" applyBorder="1" applyAlignment="1">
      <alignment horizontal="left"/>
    </xf>
    <xf numFmtId="0" fontId="16" fillId="4" borderId="0" xfId="4" applyFont="1" applyFill="1" applyBorder="1" applyAlignment="1">
      <alignment horizontal="right"/>
    </xf>
    <xf numFmtId="0" fontId="3" fillId="0" borderId="0" xfId="4" applyFont="1" applyAlignment="1">
      <alignment horizontal="left" vertical="top" wrapText="1"/>
    </xf>
    <xf numFmtId="0" fontId="5" fillId="0" borderId="0" xfId="4" applyFont="1" applyBorder="1"/>
    <xf numFmtId="0" fontId="4" fillId="0" borderId="0" xfId="4" applyFont="1" applyBorder="1"/>
    <xf numFmtId="0" fontId="17" fillId="0" borderId="0" xfId="4" applyFont="1" applyBorder="1" applyAlignment="1">
      <alignment horizontal="left"/>
    </xf>
    <xf numFmtId="0" fontId="17" fillId="0" borderId="0" xfId="22" applyFont="1" applyAlignment="1" applyProtection="1"/>
    <xf numFmtId="0" fontId="51" fillId="4" borderId="0" xfId="21" applyFont="1" applyFill="1" applyAlignment="1" applyProtection="1">
      <alignment vertical="top" wrapText="1"/>
    </xf>
    <xf numFmtId="0" fontId="35" fillId="0" borderId="0" xfId="22" applyFont="1" applyAlignment="1" applyProtection="1">
      <alignment horizontal="center"/>
    </xf>
    <xf numFmtId="0" fontId="35" fillId="0" borderId="0" xfId="4" applyFont="1" applyBorder="1" applyAlignment="1">
      <alignment horizontal="left"/>
    </xf>
    <xf numFmtId="0" fontId="52" fillId="0" borderId="0" xfId="22" applyFont="1" applyAlignment="1" applyProtection="1">
      <alignment horizontal="left" indent="10"/>
    </xf>
    <xf numFmtId="0" fontId="52" fillId="0" borderId="0" xfId="22" applyFont="1" applyAlignment="1" applyProtection="1">
      <alignment horizontal="center"/>
    </xf>
    <xf numFmtId="0" fontId="3" fillId="0" borderId="0" xfId="4" applyAlignment="1" applyProtection="1">
      <alignment horizontal="left" indent="3"/>
    </xf>
    <xf numFmtId="0" fontId="3" fillId="0" borderId="0" xfId="4" applyFont="1" applyBorder="1" applyAlignment="1">
      <alignment horizontal="left" vertical="top" wrapText="1"/>
    </xf>
    <xf numFmtId="0" fontId="9" fillId="0" borderId="0" xfId="4" applyFont="1" applyBorder="1" applyAlignment="1">
      <alignment horizontal="left" vertical="top" wrapText="1"/>
    </xf>
    <xf numFmtId="0" fontId="50" fillId="0" borderId="0" xfId="22" applyFont="1" applyFill="1" applyBorder="1" applyAlignment="1">
      <alignment horizontal="left" vertical="top" wrapText="1" indent="2"/>
    </xf>
    <xf numFmtId="0" fontId="15" fillId="0" borderId="0" xfId="21" applyAlignment="1" applyProtection="1">
      <alignment wrapText="1"/>
    </xf>
    <xf numFmtId="0" fontId="3" fillId="0" borderId="0" xfId="4" applyFont="1" applyFill="1" applyBorder="1" applyAlignment="1">
      <alignment horizontal="left"/>
    </xf>
    <xf numFmtId="0" fontId="17" fillId="0" borderId="0" xfId="4" applyFont="1" applyFill="1" applyBorder="1" applyAlignment="1">
      <alignment horizontal="left"/>
    </xf>
    <xf numFmtId="0" fontId="15" fillId="0" borderId="0" xfId="21" applyFont="1" applyFill="1" applyAlignment="1" applyProtection="1">
      <alignment horizontal="left" wrapText="1" indent="2"/>
    </xf>
    <xf numFmtId="0" fontId="15" fillId="0" borderId="0" xfId="21" applyFont="1" applyFill="1" applyAlignment="1" applyProtection="1">
      <alignment horizontal="left" indent="2"/>
    </xf>
    <xf numFmtId="0" fontId="50" fillId="0" borderId="0" xfId="22" applyFont="1" applyFill="1" applyAlignment="1">
      <alignment horizontal="left" vertical="top"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15" fillId="0" borderId="0" xfId="21" applyFill="1" applyAlignment="1" applyProtection="1">
      <alignment wrapText="1"/>
    </xf>
    <xf numFmtId="0" fontId="1" fillId="0" borderId="0" xfId="22" applyFill="1" applyAlignment="1">
      <alignment wrapText="1"/>
    </xf>
    <xf numFmtId="0" fontId="3" fillId="0" borderId="0" xfId="4" applyFill="1" applyAlignment="1">
      <alignment wrapText="1"/>
    </xf>
    <xf numFmtId="0" fontId="52" fillId="0" borderId="0" xfId="22" applyFont="1" applyFill="1" applyAlignment="1" applyProtection="1">
      <alignment horizontal="left" indent="10"/>
    </xf>
    <xf numFmtId="0" fontId="15" fillId="0" borderId="0" xfId="21" applyFill="1" applyBorder="1" applyAlignment="1" applyProtection="1">
      <alignment horizontal="left" wrapText="1" indent="2"/>
    </xf>
    <xf numFmtId="0" fontId="52" fillId="0" borderId="0" xfId="22" applyFont="1" applyFill="1" applyAlignment="1" applyProtection="1">
      <alignment horizontal="center"/>
    </xf>
    <xf numFmtId="0" fontId="3" fillId="0" borderId="0" xfId="22" applyFont="1" applyFill="1" applyAlignment="1">
      <alignment horizontal="left"/>
    </xf>
    <xf numFmtId="0" fontId="3" fillId="0" borderId="0" xfId="22" applyFont="1" applyFill="1" applyBorder="1" applyAlignment="1">
      <alignment horizontal="left"/>
    </xf>
    <xf numFmtId="0" fontId="15" fillId="0" borderId="0" xfId="21" applyFill="1" applyAlignment="1" applyProtection="1">
      <alignment horizontal="left"/>
    </xf>
    <xf numFmtId="49" fontId="28" fillId="0" borderId="0" xfId="9" applyNumberFormat="1" applyFont="1" applyFill="1" applyBorder="1" applyAlignment="1">
      <alignment vertical="center"/>
    </xf>
    <xf numFmtId="172" fontId="24" fillId="0" borderId="13" xfId="9" applyNumberFormat="1" applyFont="1" applyFill="1" applyBorder="1" applyAlignment="1"/>
    <xf numFmtId="0" fontId="28" fillId="0" borderId="0" xfId="9" applyFont="1" applyFill="1" applyBorder="1" applyAlignment="1">
      <alignment vertical="center"/>
    </xf>
    <xf numFmtId="170" fontId="16" fillId="0" borderId="0" xfId="13" applyNumberFormat="1" applyFont="1" applyFill="1" applyBorder="1" applyAlignment="1">
      <alignment horizontal="right"/>
    </xf>
    <xf numFmtId="170" fontId="16" fillId="0" borderId="27" xfId="13" applyNumberFormat="1" applyFont="1" applyFill="1" applyBorder="1" applyAlignment="1">
      <alignment horizontal="right"/>
    </xf>
    <xf numFmtId="170" fontId="16" fillId="0" borderId="26" xfId="13" applyNumberFormat="1" applyFont="1" applyFill="1" applyBorder="1" applyAlignment="1">
      <alignment horizontal="right"/>
    </xf>
    <xf numFmtId="170" fontId="16" fillId="0" borderId="30" xfId="13" applyNumberFormat="1" applyFont="1" applyFill="1" applyBorder="1" applyAlignment="1">
      <alignment horizontal="right"/>
    </xf>
    <xf numFmtId="170" fontId="16" fillId="0" borderId="32" xfId="13" applyNumberFormat="1" applyFont="1" applyFill="1" applyBorder="1" applyAlignment="1">
      <alignment horizontal="right"/>
    </xf>
    <xf numFmtId="170" fontId="16" fillId="0" borderId="28" xfId="13" applyNumberFormat="1" applyFont="1" applyFill="1" applyBorder="1" applyAlignment="1">
      <alignment horizontal="right"/>
    </xf>
    <xf numFmtId="171" fontId="16" fillId="4" borderId="0" xfId="12" applyNumberFormat="1" applyFont="1" applyFill="1" applyBorder="1" applyAlignment="1">
      <alignment horizontal="right"/>
    </xf>
    <xf numFmtId="171" fontId="16" fillId="4" borderId="26" xfId="13" applyNumberFormat="1" applyFont="1" applyFill="1" applyBorder="1" applyAlignment="1">
      <alignment horizontal="right"/>
    </xf>
    <xf numFmtId="171" fontId="16" fillId="4" borderId="27" xfId="12" applyNumberFormat="1" applyFont="1" applyFill="1" applyBorder="1" applyAlignment="1">
      <alignment horizontal="right"/>
    </xf>
    <xf numFmtId="171" fontId="16" fillId="0" borderId="30" xfId="13" applyNumberFormat="1" applyFont="1" applyFill="1" applyBorder="1" applyAlignment="1">
      <alignment horizontal="right"/>
    </xf>
    <xf numFmtId="171" fontId="16" fillId="0" borderId="32" xfId="13" applyNumberFormat="1" applyFont="1" applyFill="1" applyBorder="1" applyAlignment="1">
      <alignment horizontal="right"/>
    </xf>
    <xf numFmtId="171" fontId="16" fillId="4" borderId="28" xfId="13" applyNumberFormat="1" applyFont="1" applyFill="1" applyBorder="1" applyAlignment="1">
      <alignment horizontal="right"/>
    </xf>
    <xf numFmtId="170" fontId="16" fillId="4" borderId="0" xfId="12" applyNumberFormat="1" applyFont="1" applyFill="1" applyBorder="1" applyAlignment="1">
      <alignment horizontal="right"/>
    </xf>
    <xf numFmtId="170" fontId="16" fillId="4" borderId="26" xfId="12" applyNumberFormat="1" applyFont="1" applyFill="1" applyBorder="1" applyAlignment="1">
      <alignment horizontal="right"/>
    </xf>
    <xf numFmtId="170" fontId="16" fillId="4" borderId="27" xfId="12" applyNumberFormat="1" applyFont="1" applyFill="1" applyBorder="1" applyAlignment="1">
      <alignment horizontal="right"/>
    </xf>
    <xf numFmtId="170" fontId="16" fillId="4" borderId="14" xfId="12" applyNumberFormat="1" applyFont="1" applyFill="1" applyBorder="1" applyAlignment="1">
      <alignment horizontal="right"/>
    </xf>
    <xf numFmtId="170" fontId="16" fillId="4" borderId="6" xfId="12" applyNumberFormat="1" applyFont="1" applyFill="1" applyBorder="1" applyAlignment="1">
      <alignment horizontal="right"/>
    </xf>
    <xf numFmtId="170" fontId="16" fillId="4" borderId="34" xfId="12" applyNumberFormat="1" applyFont="1" applyFill="1" applyBorder="1" applyAlignment="1">
      <alignment horizontal="right"/>
    </xf>
    <xf numFmtId="0" fontId="11" fillId="0" borderId="0" xfId="4" applyFont="1" applyBorder="1" applyAlignment="1">
      <alignment horizontal="left"/>
    </xf>
    <xf numFmtId="0" fontId="2" fillId="0" borderId="0" xfId="0" applyFont="1" applyBorder="1" applyAlignment="1">
      <alignment wrapText="1"/>
    </xf>
    <xf numFmtId="0" fontId="0" fillId="0" borderId="0" xfId="0" applyAlignment="1">
      <alignment wrapText="1"/>
    </xf>
    <xf numFmtId="0" fontId="3" fillId="0" borderId="0" xfId="3" applyFont="1" applyFill="1" applyBorder="1" applyAlignment="1">
      <alignment horizontal="left" vertical="top" wrapText="1"/>
    </xf>
    <xf numFmtId="0" fontId="5" fillId="0" borderId="0" xfId="5" applyFont="1" applyFill="1" applyBorder="1" applyAlignment="1">
      <alignment horizontal="left"/>
    </xf>
    <xf numFmtId="0" fontId="3" fillId="0" borderId="0" xfId="3" applyFont="1" applyFill="1" applyBorder="1" applyAlignment="1">
      <alignment horizontal="left" wrapText="1"/>
    </xf>
    <xf numFmtId="164" fontId="3" fillId="0" borderId="0" xfId="4" applyNumberFormat="1" applyFont="1" applyFill="1" applyBorder="1" applyAlignment="1">
      <alignment horizontal="left" vertical="top" wrapText="1"/>
    </xf>
    <xf numFmtId="165" fontId="3" fillId="0" borderId="0" xfId="4" applyNumberFormat="1" applyFont="1" applyFill="1" applyBorder="1" applyAlignment="1">
      <alignment horizontal="left" vertical="top" wrapText="1"/>
    </xf>
    <xf numFmtId="0" fontId="9" fillId="0" borderId="0" xfId="4" applyFont="1" applyFill="1" applyBorder="1" applyAlignment="1">
      <alignment horizontal="left" wrapText="1"/>
    </xf>
    <xf numFmtId="0" fontId="15" fillId="0" borderId="0" xfId="7" applyFont="1" applyFill="1" applyBorder="1" applyAlignment="1" applyProtection="1">
      <alignment horizontal="left" vertical="top" wrapText="1"/>
    </xf>
    <xf numFmtId="0" fontId="3" fillId="0" borderId="0" xfId="5" applyFont="1" applyBorder="1" applyAlignment="1">
      <alignment horizontal="left"/>
    </xf>
    <xf numFmtId="0" fontId="3" fillId="0" borderId="0" xfId="3" applyAlignment="1">
      <alignment horizontal="left"/>
    </xf>
    <xf numFmtId="0" fontId="15" fillId="0" borderId="0" xfId="7" applyBorder="1" applyAlignment="1" applyProtection="1">
      <alignment horizontal="left" wrapText="1"/>
    </xf>
    <xf numFmtId="0" fontId="15" fillId="0" borderId="0" xfId="7" applyAlignment="1" applyProtection="1">
      <alignment horizontal="left" wrapText="1"/>
    </xf>
    <xf numFmtId="0" fontId="3" fillId="0" borderId="0" xfId="4" applyFont="1" applyBorder="1" applyAlignment="1">
      <alignment horizontal="left" vertical="center" wrapText="1"/>
    </xf>
    <xf numFmtId="49" fontId="27" fillId="0" borderId="0" xfId="9" applyNumberFormat="1" applyFont="1" applyFill="1" applyBorder="1" applyAlignment="1">
      <alignment horizontal="left" vertical="center" wrapText="1"/>
    </xf>
    <xf numFmtId="49" fontId="27" fillId="0" borderId="0" xfId="9" applyNumberFormat="1" applyFont="1" applyFill="1" applyBorder="1" applyAlignment="1">
      <alignment horizontal="left" vertical="center"/>
    </xf>
    <xf numFmtId="166" fontId="9" fillId="0" borderId="0" xfId="4" applyNumberFormat="1" applyFont="1" applyFill="1" applyBorder="1" applyAlignment="1">
      <alignment horizontal="left" vertical="center" wrapText="1"/>
    </xf>
    <xf numFmtId="166" fontId="9" fillId="0" borderId="0" xfId="4" applyNumberFormat="1" applyFont="1" applyFill="1" applyBorder="1" applyAlignment="1">
      <alignment horizontal="left" vertical="center"/>
    </xf>
    <xf numFmtId="166" fontId="16" fillId="0" borderId="0" xfId="4" applyNumberFormat="1" applyFont="1" applyFill="1" applyBorder="1" applyAlignment="1">
      <alignment horizontal="left" vertical="center"/>
    </xf>
    <xf numFmtId="164" fontId="16" fillId="0" borderId="0" xfId="4" applyNumberFormat="1" applyFont="1" applyBorder="1" applyAlignment="1">
      <alignment horizontal="left" vertical="center" wrapText="1"/>
    </xf>
    <xf numFmtId="0" fontId="23" fillId="0" borderId="6" xfId="4" applyFont="1" applyBorder="1" applyAlignment="1">
      <alignment horizontal="left" wrapText="1"/>
    </xf>
    <xf numFmtId="0" fontId="23" fillId="0" borderId="6" xfId="4" applyFont="1" applyBorder="1" applyAlignment="1">
      <alignment horizontal="left"/>
    </xf>
    <xf numFmtId="1" fontId="16" fillId="0" borderId="7" xfId="9" applyNumberFormat="1" applyFont="1" applyFill="1" applyBorder="1" applyAlignment="1">
      <alignment horizontal="center" vertical="center"/>
    </xf>
    <xf numFmtId="1" fontId="16" fillId="0" borderId="8" xfId="9" applyNumberFormat="1" applyFont="1" applyFill="1" applyBorder="1" applyAlignment="1">
      <alignment horizontal="center" vertical="center"/>
    </xf>
    <xf numFmtId="1" fontId="16" fillId="0" borderId="13" xfId="9" applyNumberFormat="1" applyFont="1" applyFill="1" applyBorder="1" applyAlignment="1">
      <alignment horizontal="center" vertical="center"/>
    </xf>
    <xf numFmtId="1" fontId="16" fillId="0" borderId="0" xfId="9" applyNumberFormat="1" applyFont="1" applyFill="1" applyBorder="1" applyAlignment="1">
      <alignment horizontal="center" vertical="center"/>
    </xf>
    <xf numFmtId="1" fontId="16" fillId="0" borderId="14" xfId="9" applyNumberFormat="1" applyFont="1" applyFill="1" applyBorder="1" applyAlignment="1">
      <alignment horizontal="center" vertical="center"/>
    </xf>
    <xf numFmtId="1" fontId="16" fillId="0" borderId="6" xfId="9" applyNumberFormat="1" applyFont="1" applyFill="1" applyBorder="1" applyAlignment="1">
      <alignment horizontal="center" vertical="center"/>
    </xf>
    <xf numFmtId="1" fontId="16" fillId="0" borderId="2" xfId="9" applyNumberFormat="1" applyFont="1" applyFill="1" applyBorder="1" applyAlignment="1">
      <alignment horizontal="center" vertical="center" wrapText="1"/>
    </xf>
    <xf numFmtId="1" fontId="16" fillId="0" borderId="3" xfId="9" applyNumberFormat="1" applyFont="1" applyFill="1" applyBorder="1" applyAlignment="1">
      <alignment horizontal="center" vertical="center" wrapText="1"/>
    </xf>
    <xf numFmtId="1" fontId="16" fillId="0" borderId="4" xfId="9" applyNumberFormat="1" applyFont="1" applyFill="1" applyBorder="1" applyAlignment="1">
      <alignment horizontal="center" vertical="center" wrapText="1"/>
    </xf>
    <xf numFmtId="0" fontId="16" fillId="0" borderId="9" xfId="4" applyFont="1" applyBorder="1" applyAlignment="1">
      <alignment horizontal="center" vertical="center"/>
    </xf>
    <xf numFmtId="0" fontId="16" fillId="0" borderId="10" xfId="4" applyFont="1" applyBorder="1" applyAlignment="1">
      <alignment horizontal="center" vertical="center"/>
    </xf>
    <xf numFmtId="0" fontId="16" fillId="0" borderId="11" xfId="4" applyFont="1" applyBorder="1" applyAlignment="1">
      <alignment horizontal="center" vertical="center"/>
    </xf>
    <xf numFmtId="1" fontId="16" fillId="0" borderId="7" xfId="9" applyNumberFormat="1" applyFont="1" applyFill="1" applyBorder="1" applyAlignment="1">
      <alignment horizontal="center" vertical="center" wrapText="1"/>
    </xf>
    <xf numFmtId="1" fontId="16" fillId="0" borderId="12" xfId="9" applyNumberFormat="1" applyFont="1" applyFill="1" applyBorder="1" applyAlignment="1">
      <alignment horizontal="center" vertical="center" wrapText="1"/>
    </xf>
    <xf numFmtId="1" fontId="16" fillId="0" borderId="14" xfId="9" applyNumberFormat="1" applyFont="1" applyFill="1" applyBorder="1" applyAlignment="1">
      <alignment horizontal="center" vertical="center" wrapText="1"/>
    </xf>
    <xf numFmtId="1" fontId="16" fillId="0" borderId="15" xfId="9" applyNumberFormat="1" applyFont="1" applyFill="1" applyBorder="1" applyAlignment="1">
      <alignment horizontal="center" vertical="center" wrapText="1"/>
    </xf>
    <xf numFmtId="167" fontId="16" fillId="0" borderId="2" xfId="4" applyNumberFormat="1" applyFont="1" applyBorder="1" applyAlignment="1">
      <alignment horizontal="center" vertical="center" wrapText="1"/>
    </xf>
    <xf numFmtId="167" fontId="16" fillId="0" borderId="4" xfId="4" applyNumberFormat="1" applyFont="1" applyBorder="1" applyAlignment="1">
      <alignment horizontal="center" vertical="center" wrapText="1"/>
    </xf>
    <xf numFmtId="164" fontId="16" fillId="0" borderId="6" xfId="4" applyNumberFormat="1" applyFont="1" applyBorder="1" applyAlignment="1">
      <alignment horizontal="center" vertical="top"/>
    </xf>
    <xf numFmtId="164" fontId="16" fillId="0" borderId="0" xfId="4" applyNumberFormat="1" applyFont="1" applyBorder="1" applyAlignment="1">
      <alignment horizontal="left" wrapText="1"/>
    </xf>
    <xf numFmtId="164" fontId="16" fillId="0" borderId="0" xfId="4" applyNumberFormat="1" applyFont="1" applyBorder="1" applyAlignment="1">
      <alignment horizontal="center"/>
    </xf>
    <xf numFmtId="170" fontId="16" fillId="0" borderId="0" xfId="4" applyNumberFormat="1" applyFont="1" applyFill="1" applyBorder="1" applyAlignment="1">
      <alignment horizontal="left" vertical="center" wrapText="1"/>
    </xf>
    <xf numFmtId="173" fontId="16"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top" wrapText="1"/>
    </xf>
    <xf numFmtId="166" fontId="16" fillId="0" borderId="13" xfId="4" applyNumberFormat="1" applyFont="1" applyFill="1" applyBorder="1" applyAlignment="1">
      <alignment horizontal="left" vertical="center"/>
    </xf>
    <xf numFmtId="166" fontId="16" fillId="0" borderId="17" xfId="4" applyNumberFormat="1" applyFont="1" applyFill="1" applyBorder="1" applyAlignment="1">
      <alignment horizontal="left" vertical="center"/>
    </xf>
    <xf numFmtId="0" fontId="26" fillId="0" borderId="13" xfId="4" applyFont="1" applyFill="1" applyBorder="1" applyAlignment="1">
      <alignment horizontal="left" vertical="center" wrapText="1"/>
    </xf>
    <xf numFmtId="0" fontId="26" fillId="0" borderId="0" xfId="4" applyFont="1" applyFill="1" applyBorder="1" applyAlignment="1">
      <alignment horizontal="left" vertical="center" wrapText="1"/>
    </xf>
    <xf numFmtId="0" fontId="27" fillId="0" borderId="0" xfId="9" applyNumberFormat="1" applyFont="1" applyFill="1" applyBorder="1" applyAlignment="1">
      <alignment horizontal="left" vertical="center" wrapText="1"/>
    </xf>
    <xf numFmtId="0" fontId="27" fillId="0" borderId="0" xfId="9" applyNumberFormat="1" applyFont="1" applyFill="1" applyBorder="1" applyAlignment="1">
      <alignment horizontal="left" vertical="center"/>
    </xf>
    <xf numFmtId="0" fontId="26" fillId="0" borderId="13" xfId="9" applyNumberFormat="1" applyFont="1" applyFill="1" applyBorder="1" applyAlignment="1">
      <alignment horizontal="left" wrapText="1"/>
    </xf>
    <xf numFmtId="0" fontId="26" fillId="0" borderId="0" xfId="9" applyNumberFormat="1" applyFont="1" applyFill="1" applyBorder="1" applyAlignment="1">
      <alignment horizontal="left" wrapText="1"/>
    </xf>
    <xf numFmtId="0" fontId="26" fillId="0" borderId="17" xfId="9" applyNumberFormat="1" applyFont="1" applyFill="1" applyBorder="1" applyAlignment="1">
      <alignment horizontal="left" wrapText="1"/>
    </xf>
    <xf numFmtId="49" fontId="16" fillId="0" borderId="0" xfId="9" applyNumberFormat="1" applyFont="1" applyFill="1" applyBorder="1" applyAlignment="1"/>
    <xf numFmtId="0" fontId="16" fillId="0" borderId="0" xfId="9" applyNumberFormat="1" applyFont="1" applyFill="1" applyBorder="1" applyAlignment="1">
      <alignment horizontal="left" wrapText="1"/>
    </xf>
    <xf numFmtId="0" fontId="16" fillId="0" borderId="17" xfId="9" applyNumberFormat="1" applyFont="1" applyFill="1" applyBorder="1" applyAlignment="1">
      <alignment horizontal="left" wrapText="1"/>
    </xf>
    <xf numFmtId="0" fontId="26" fillId="0" borderId="7" xfId="9" applyNumberFormat="1" applyFont="1" applyFill="1" applyBorder="1" applyAlignment="1">
      <alignment horizontal="left" wrapText="1"/>
    </xf>
    <xf numFmtId="0" fontId="26" fillId="0" borderId="8" xfId="9" applyNumberFormat="1" applyFont="1" applyFill="1" applyBorder="1" applyAlignment="1">
      <alignment horizontal="left" wrapText="1"/>
    </xf>
    <xf numFmtId="0" fontId="26" fillId="0" borderId="12" xfId="9" applyNumberFormat="1" applyFont="1" applyFill="1" applyBorder="1" applyAlignment="1">
      <alignment horizontal="left" wrapText="1"/>
    </xf>
    <xf numFmtId="0" fontId="27" fillId="0" borderId="0" xfId="9" applyNumberFormat="1" applyFont="1" applyFill="1" applyBorder="1" applyAlignment="1">
      <alignment horizontal="left" wrapText="1"/>
    </xf>
    <xf numFmtId="1" fontId="16" fillId="0" borderId="13" xfId="9" applyNumberFormat="1" applyFont="1" applyFill="1" applyBorder="1" applyAlignment="1">
      <alignment horizontal="center" vertical="center" wrapText="1"/>
    </xf>
    <xf numFmtId="1" fontId="16" fillId="0" borderId="17" xfId="9" applyNumberFormat="1" applyFont="1" applyFill="1" applyBorder="1" applyAlignment="1">
      <alignment horizontal="center" vertical="center" wrapText="1"/>
    </xf>
    <xf numFmtId="0" fontId="26" fillId="0" borderId="7" xfId="4" applyFont="1" applyFill="1" applyBorder="1" applyAlignment="1">
      <alignment horizontal="left" vertical="center" wrapText="1"/>
    </xf>
    <xf numFmtId="0" fontId="26" fillId="0" borderId="12" xfId="4" applyFont="1" applyFill="1" applyBorder="1" applyAlignment="1">
      <alignment horizontal="left" vertical="center" wrapText="1"/>
    </xf>
    <xf numFmtId="0" fontId="27" fillId="0" borderId="0" xfId="4" applyFont="1" applyAlignment="1">
      <alignment wrapText="1"/>
    </xf>
    <xf numFmtId="0" fontId="34" fillId="0" borderId="0" xfId="6" applyFont="1" applyAlignment="1" applyProtection="1">
      <alignment horizontal="left" wrapText="1"/>
    </xf>
    <xf numFmtId="166" fontId="9" fillId="0" borderId="0" xfId="13" applyNumberFormat="1" applyFont="1" applyFill="1" applyBorder="1" applyAlignment="1">
      <alignment horizontal="left" vertical="center" wrapText="1"/>
    </xf>
    <xf numFmtId="164" fontId="16" fillId="4" borderId="0" xfId="12" applyNumberFormat="1" applyFont="1" applyFill="1" applyBorder="1" applyAlignment="1">
      <alignment horizontal="left"/>
    </xf>
    <xf numFmtId="1" fontId="16" fillId="4" borderId="16" xfId="12" applyNumberFormat="1" applyFont="1" applyFill="1" applyBorder="1" applyAlignment="1">
      <alignment horizontal="center" vertical="center"/>
    </xf>
    <xf numFmtId="1" fontId="16" fillId="4" borderId="2" xfId="12" applyNumberFormat="1" applyFont="1" applyFill="1" applyBorder="1" applyAlignment="1">
      <alignment horizontal="center" vertical="center"/>
    </xf>
    <xf numFmtId="1" fontId="16" fillId="4" borderId="7" xfId="12" applyNumberFormat="1" applyFont="1" applyFill="1" applyBorder="1" applyAlignment="1">
      <alignment horizontal="center" vertical="center"/>
    </xf>
    <xf numFmtId="0" fontId="16" fillId="4" borderId="7" xfId="13" applyFont="1" applyFill="1" applyBorder="1" applyAlignment="1">
      <alignment horizontal="center" vertical="center" wrapText="1"/>
    </xf>
    <xf numFmtId="0" fontId="16" fillId="4" borderId="8" xfId="13" applyFont="1" applyFill="1" applyBorder="1" applyAlignment="1">
      <alignment horizontal="center" vertical="center" wrapText="1"/>
    </xf>
    <xf numFmtId="0" fontId="16" fillId="4" borderId="12" xfId="13" applyFont="1" applyFill="1" applyBorder="1" applyAlignment="1">
      <alignment horizontal="center" vertical="center" wrapText="1"/>
    </xf>
    <xf numFmtId="49" fontId="16" fillId="4" borderId="16" xfId="12" applyNumberFormat="1" applyFont="1" applyFill="1" applyBorder="1" applyAlignment="1">
      <alignment horizontal="center" vertical="center" wrapText="1"/>
    </xf>
    <xf numFmtId="49" fontId="16" fillId="4" borderId="2" xfId="12" applyNumberFormat="1" applyFont="1" applyFill="1" applyBorder="1" applyAlignment="1">
      <alignment horizontal="center" vertical="center"/>
    </xf>
    <xf numFmtId="49" fontId="16" fillId="4" borderId="9" xfId="12" applyNumberFormat="1" applyFont="1" applyFill="1" applyBorder="1" applyAlignment="1">
      <alignment horizontal="center" vertical="center" wrapText="1"/>
    </xf>
    <xf numFmtId="49" fontId="16" fillId="4" borderId="11" xfId="12" applyNumberFormat="1" applyFont="1" applyFill="1" applyBorder="1" applyAlignment="1">
      <alignment horizontal="center" vertical="center" wrapText="1"/>
    </xf>
    <xf numFmtId="164" fontId="26" fillId="0" borderId="6" xfId="12" applyNumberFormat="1" applyFont="1" applyFill="1" applyBorder="1" applyAlignment="1">
      <alignment horizontal="left" wrapText="1"/>
    </xf>
    <xf numFmtId="0" fontId="2" fillId="0" borderId="6" xfId="0" applyFont="1" applyBorder="1" applyAlignment="1">
      <alignment horizontal="left" wrapText="1"/>
    </xf>
    <xf numFmtId="0" fontId="26" fillId="0" borderId="22" xfId="13" applyFont="1" applyFill="1" applyBorder="1" applyAlignment="1">
      <alignment horizontal="left" wrapText="1"/>
    </xf>
    <xf numFmtId="0" fontId="26" fillId="0" borderId="23" xfId="13" applyFont="1" applyFill="1" applyBorder="1" applyAlignment="1">
      <alignment horizontal="left" wrapText="1"/>
    </xf>
    <xf numFmtId="0" fontId="26" fillId="0" borderId="24" xfId="13" applyFont="1" applyFill="1" applyBorder="1" applyAlignment="1">
      <alignment horizontal="left" wrapText="1"/>
    </xf>
    <xf numFmtId="0" fontId="26" fillId="4" borderId="22" xfId="13" applyFont="1" applyFill="1" applyBorder="1" applyAlignment="1">
      <alignment horizontal="left" wrapText="1"/>
    </xf>
    <xf numFmtId="0" fontId="26" fillId="4" borderId="23" xfId="13" applyFont="1" applyFill="1" applyBorder="1" applyAlignment="1">
      <alignment horizontal="left" wrapText="1"/>
    </xf>
    <xf numFmtId="0" fontId="26" fillId="4" borderId="24" xfId="13" applyFont="1" applyFill="1" applyBorder="1" applyAlignment="1">
      <alignment horizontal="left" wrapText="1"/>
    </xf>
    <xf numFmtId="49" fontId="28" fillId="0" borderId="0" xfId="12" applyNumberFormat="1" applyFont="1" applyFill="1" applyBorder="1" applyAlignment="1">
      <alignment horizontal="left" wrapText="1"/>
    </xf>
    <xf numFmtId="49" fontId="27" fillId="0" borderId="0" xfId="12" applyNumberFormat="1" applyFont="1" applyFill="1" applyBorder="1" applyAlignment="1">
      <alignment horizontal="left" wrapText="1"/>
    </xf>
    <xf numFmtId="49" fontId="28" fillId="0" borderId="0" xfId="12" applyNumberFormat="1" applyFont="1" applyFill="1" applyBorder="1" applyAlignment="1">
      <alignment horizontal="left"/>
    </xf>
    <xf numFmtId="49" fontId="27" fillId="0" borderId="0" xfId="12" applyNumberFormat="1" applyFont="1" applyFill="1" applyBorder="1" applyAlignment="1">
      <alignment horizontal="left"/>
    </xf>
    <xf numFmtId="0" fontId="36" fillId="0" borderId="0" xfId="13" applyFont="1" applyFill="1" applyBorder="1" applyAlignment="1">
      <alignment horizontal="left"/>
    </xf>
    <xf numFmtId="0" fontId="37" fillId="0" borderId="0" xfId="13" applyFont="1" applyFill="1" applyBorder="1" applyAlignment="1">
      <alignment horizontal="left"/>
    </xf>
    <xf numFmtId="0" fontId="16" fillId="4" borderId="9" xfId="4" applyFont="1" applyFill="1" applyBorder="1" applyAlignment="1">
      <alignment horizontal="center" vertical="center" wrapText="1"/>
    </xf>
    <xf numFmtId="0" fontId="16" fillId="4" borderId="10" xfId="4" applyFont="1" applyFill="1" applyBorder="1" applyAlignment="1">
      <alignment horizontal="center" vertical="center"/>
    </xf>
    <xf numFmtId="0" fontId="16" fillId="4" borderId="11" xfId="4" applyFont="1" applyFill="1" applyBorder="1" applyAlignment="1">
      <alignment horizontal="center" vertical="center"/>
    </xf>
    <xf numFmtId="1" fontId="16" fillId="4" borderId="7" xfId="9" applyNumberFormat="1" applyFont="1" applyFill="1" applyBorder="1" applyAlignment="1">
      <alignment horizontal="center" vertical="center" wrapText="1"/>
    </xf>
    <xf numFmtId="1" fontId="16" fillId="4" borderId="12" xfId="9" applyNumberFormat="1" applyFont="1" applyFill="1" applyBorder="1" applyAlignment="1">
      <alignment horizontal="center" vertical="center" wrapText="1"/>
    </xf>
    <xf numFmtId="1" fontId="16" fillId="4" borderId="14" xfId="9" applyNumberFormat="1" applyFont="1" applyFill="1" applyBorder="1" applyAlignment="1">
      <alignment horizontal="center" vertical="center" wrapText="1"/>
    </xf>
    <xf numFmtId="1" fontId="16" fillId="4" borderId="15" xfId="9" applyNumberFormat="1" applyFont="1" applyFill="1" applyBorder="1" applyAlignment="1">
      <alignment horizontal="center" vertical="center" wrapText="1"/>
    </xf>
    <xf numFmtId="49" fontId="28" fillId="4" borderId="0" xfId="9" applyNumberFormat="1" applyFont="1" applyFill="1" applyBorder="1" applyAlignment="1">
      <alignment horizontal="left" wrapText="1"/>
    </xf>
    <xf numFmtId="49" fontId="27" fillId="4" borderId="0" xfId="9" applyNumberFormat="1" applyFont="1" applyFill="1" applyBorder="1" applyAlignment="1">
      <alignment horizontal="left" wrapText="1"/>
    </xf>
    <xf numFmtId="0" fontId="27" fillId="4" borderId="0" xfId="9" applyNumberFormat="1" applyFont="1" applyFill="1" applyBorder="1" applyAlignment="1">
      <alignment horizontal="left" wrapText="1"/>
    </xf>
    <xf numFmtId="0" fontId="16" fillId="0" borderId="9" xfId="4" applyFont="1" applyBorder="1" applyAlignment="1">
      <alignment horizontal="center" vertical="center" wrapText="1"/>
    </xf>
    <xf numFmtId="0" fontId="28" fillId="4" borderId="0" xfId="4" applyFont="1" applyFill="1" applyAlignment="1">
      <alignment horizontal="left" wrapText="1"/>
    </xf>
    <xf numFmtId="0" fontId="28" fillId="0" borderId="0" xfId="4" applyFont="1" applyAlignment="1">
      <alignment wrapText="1"/>
    </xf>
    <xf numFmtId="0" fontId="16" fillId="0" borderId="10" xfId="4" applyFont="1" applyBorder="1" applyAlignment="1">
      <alignment horizontal="center" vertical="center" wrapText="1"/>
    </xf>
    <xf numFmtId="0" fontId="16" fillId="0" borderId="11" xfId="4" applyFont="1" applyBorder="1" applyAlignment="1">
      <alignment horizontal="center" vertical="center" wrapText="1"/>
    </xf>
    <xf numFmtId="0" fontId="16" fillId="4" borderId="9" xfId="3" applyFont="1" applyFill="1" applyBorder="1" applyAlignment="1">
      <alignment horizontal="center" wrapText="1"/>
    </xf>
    <xf numFmtId="0" fontId="18" fillId="4" borderId="11" xfId="3" applyFont="1" applyFill="1" applyBorder="1" applyAlignment="1">
      <alignment horizontal="center"/>
    </xf>
    <xf numFmtId="0" fontId="9" fillId="0" borderId="0" xfId="6" applyFont="1" applyFill="1" applyBorder="1" applyAlignment="1" applyProtection="1">
      <alignment horizontal="justify" wrapText="1"/>
    </xf>
    <xf numFmtId="164" fontId="16" fillId="4" borderId="0" xfId="4" applyNumberFormat="1" applyFont="1" applyFill="1" applyBorder="1" applyAlignment="1">
      <alignment horizontal="left" wrapText="1"/>
    </xf>
    <xf numFmtId="1" fontId="16" fillId="0" borderId="16" xfId="9" applyNumberFormat="1" applyFont="1" applyFill="1" applyBorder="1" applyAlignment="1">
      <alignment horizontal="center" vertical="center" wrapText="1"/>
    </xf>
    <xf numFmtId="1" fontId="16" fillId="0" borderId="9" xfId="9" applyNumberFormat="1" applyFont="1" applyFill="1" applyBorder="1" applyAlignment="1">
      <alignment horizontal="center" vertical="center" wrapText="1"/>
    </xf>
    <xf numFmtId="0" fontId="27" fillId="0" borderId="0" xfId="9" applyFont="1" applyFill="1" applyBorder="1" applyAlignment="1">
      <alignment horizontal="left" wrapText="1"/>
    </xf>
    <xf numFmtId="0" fontId="38" fillId="0" borderId="0" xfId="3" applyFont="1" applyFill="1" applyAlignment="1">
      <alignment horizontal="left" vertical="top" wrapText="1"/>
    </xf>
    <xf numFmtId="0" fontId="27" fillId="0" borderId="0" xfId="3" applyFont="1" applyAlignment="1">
      <alignment horizontal="left" wrapText="1"/>
    </xf>
    <xf numFmtId="0" fontId="27" fillId="0" borderId="0" xfId="4" applyFont="1" applyBorder="1" applyAlignment="1">
      <alignment horizontal="left" vertical="center" wrapText="1"/>
    </xf>
    <xf numFmtId="0" fontId="27" fillId="0" borderId="0" xfId="4" applyFont="1" applyBorder="1" applyAlignment="1">
      <alignment horizontal="left" vertical="center"/>
    </xf>
    <xf numFmtId="17" fontId="9" fillId="0" borderId="0" xfId="4" applyNumberFormat="1" applyFont="1" applyAlignment="1">
      <alignment horizontal="left" wrapText="1"/>
    </xf>
    <xf numFmtId="0" fontId="9" fillId="0" borderId="0" xfId="4" applyFont="1" applyAlignment="1">
      <alignment horizontal="left" wrapText="1"/>
    </xf>
    <xf numFmtId="0" fontId="3" fillId="0" borderId="0" xfId="4" applyNumberFormat="1" applyAlignment="1">
      <alignment horizontal="center"/>
    </xf>
    <xf numFmtId="0" fontId="3" fillId="0" borderId="0" xfId="4" applyNumberFormat="1" applyFill="1" applyBorder="1" applyAlignment="1">
      <alignment horizontal="center"/>
    </xf>
    <xf numFmtId="17" fontId="3" fillId="0" borderId="0" xfId="4" applyNumberFormat="1" applyAlignment="1">
      <alignment horizontal="center" vertical="center"/>
    </xf>
    <xf numFmtId="0" fontId="3" fillId="0" borderId="0" xfId="4" applyAlignment="1">
      <alignment horizontal="center"/>
    </xf>
    <xf numFmtId="168" fontId="3" fillId="0" borderId="0" xfId="4" applyNumberFormat="1" applyAlignment="1">
      <alignment horizontal="center"/>
    </xf>
    <xf numFmtId="0" fontId="3" fillId="0" borderId="0" xfId="4" applyNumberFormat="1" applyFill="1" applyBorder="1" applyAlignment="1">
      <alignment horizontal="center" vertical="center" wrapText="1"/>
    </xf>
    <xf numFmtId="168" fontId="3" fillId="0" borderId="0" xfId="4" applyNumberFormat="1" applyFill="1" applyBorder="1" applyAlignment="1">
      <alignment horizontal="center"/>
    </xf>
    <xf numFmtId="1" fontId="3" fillId="0" borderId="0" xfId="4" applyNumberFormat="1" applyAlignment="1">
      <alignment horizontal="left" vertical="top"/>
    </xf>
    <xf numFmtId="0" fontId="15" fillId="0" borderId="0" xfId="21" applyFill="1" applyAlignment="1" applyProtection="1">
      <alignment horizontal="left" vertical="top" wrapText="1" indent="2"/>
    </xf>
    <xf numFmtId="0" fontId="15" fillId="0" borderId="0" xfId="21" applyAlignment="1" applyProtection="1">
      <alignment horizontal="left" vertical="top" wrapText="1"/>
    </xf>
    <xf numFmtId="0" fontId="3" fillId="0" borderId="0" xfId="4" applyFont="1" applyAlignment="1">
      <alignment horizontal="left" wrapText="1"/>
    </xf>
    <xf numFmtId="0" fontId="3" fillId="0" borderId="0" xfId="4" applyAlignment="1">
      <alignment horizontal="left" wrapText="1"/>
    </xf>
    <xf numFmtId="0" fontId="15" fillId="0" borderId="0" xfId="21" applyAlignment="1" applyProtection="1">
      <alignment horizontal="left" wrapText="1" indent="2"/>
    </xf>
    <xf numFmtId="0" fontId="15" fillId="0" borderId="0" xfId="21" applyFill="1" applyAlignment="1" applyProtection="1">
      <alignment horizontal="left"/>
    </xf>
    <xf numFmtId="0" fontId="15" fillId="0" borderId="0" xfId="21" applyFill="1" applyAlignment="1" applyProtection="1"/>
    <xf numFmtId="0" fontId="15" fillId="0" borderId="0" xfId="21" applyFill="1" applyBorder="1" applyAlignment="1" applyProtection="1">
      <alignment horizontal="left" wrapText="1"/>
    </xf>
    <xf numFmtId="0" fontId="15" fillId="0" borderId="0" xfId="21" applyFill="1" applyAlignment="1" applyProtection="1">
      <alignment horizontal="left" wrapText="1"/>
    </xf>
    <xf numFmtId="0" fontId="3" fillId="0" borderId="0" xfId="4" applyFont="1" applyFill="1" applyBorder="1" applyAlignment="1">
      <alignment horizontal="left" wrapText="1"/>
    </xf>
    <xf numFmtId="0" fontId="3" fillId="0" borderId="0" xfId="4" applyFill="1" applyAlignment="1">
      <alignment horizontal="left" wrapText="1"/>
    </xf>
  </cellXfs>
  <cellStyles count="23">
    <cellStyle name="Hyperlink 3 3" xfId="19"/>
    <cellStyle name="Link" xfId="6" builtinId="8"/>
    <cellStyle name="Link 2" xfId="20"/>
    <cellStyle name="Link 2 2" xfId="21"/>
    <cellStyle name="Link 3" xfId="7"/>
    <cellStyle name="Link 4" xfId="17"/>
    <cellStyle name="Standard" xfId="0" builtinId="0"/>
    <cellStyle name="Standard 2 11" xfId="22"/>
    <cellStyle name="Standard 2 2 2" xfId="4"/>
    <cellStyle name="Standard 2 2 5" xfId="8"/>
    <cellStyle name="Standard 2 3" xfId="3"/>
    <cellStyle name="Standard 24 2" xfId="18"/>
    <cellStyle name="Standard 3" xfId="10"/>
    <cellStyle name="Standard 3 4" xfId="15"/>
    <cellStyle name="Standard 4 2" xfId="11"/>
    <cellStyle name="Standard 6" xfId="13"/>
    <cellStyle name="Standard 8" xfId="2"/>
    <cellStyle name="Standard 8 3" xfId="16"/>
    <cellStyle name="Standard_Entwurf_Kreisheft_18_08_2009" xfId="1"/>
    <cellStyle name="Standard_qheftd" xfId="9"/>
    <cellStyle name="Standard_qheftd 2" xfId="12"/>
    <cellStyle name="Standard_Vorlage Infoseite" xfId="5"/>
    <cellStyle name="Standard_Vorlage Publikation" xfId="1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1" Type="http://schemas.openxmlformats.org/officeDocument/2006/relationships/image" Target="../media/image6.png"/></Relationships>
</file>

<file path=xl/charts/_rels/chart2.xml.rels><?xml version="1.0" encoding="UTF-8" standalone="yes"?>
<Relationships xmlns="http://schemas.openxmlformats.org/package/2006/relationships"><Relationship Id="rId1" Type="http://schemas.openxmlformats.org/officeDocument/2006/relationships/image" Target="../media/image6.png"/></Relationships>
</file>

<file path=xl/charts/_rels/chart3.xml.rels><?xml version="1.0" encoding="UTF-8" standalone="yes"?>
<Relationships xmlns="http://schemas.openxmlformats.org/package/2006/relationships"><Relationship Id="rId1" Type="http://schemas.openxmlformats.org/officeDocument/2006/relationships/image" Target="../media/image6.png"/></Relationships>
</file>

<file path=xl/charts/_rels/chart4.xml.rels><?xml version="1.0" encoding="UTF-8" standalone="yes"?>
<Relationships xmlns="http://schemas.openxmlformats.org/package/2006/relationships"><Relationship Id="rId1" Type="http://schemas.openxmlformats.org/officeDocument/2006/relationships/image" Target="../media/image6.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3.9278131634819531E-2"/>
          <c:y val="3.40135455096085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Daten_Diagramme!$D$6</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{56FBD33A-06F0-4A88-85A3-D87380E036F5}</c15:txfldGUID>
                      <c15:f>Daten_Diagramme!$D$6</c15:f>
                      <c15:dlblFieldTableCache>
                        <c:ptCount val="1"/>
                        <c:pt idx="0">
                          <c:v>0.2</c:v>
                        </c:pt>
                      </c15:dlblFieldTableCache>
                    </c15:dlblFTEntry>
                  </c15:dlblFieldTable>
                  <c15:showDataLabelsRange val="0"/>
                </c:ext>
                <c:ext xmlns:c16="http://schemas.microsoft.com/office/drawing/2014/chart" uri="{C3380CC4-5D6E-409C-BE32-E72D297353CC}">
                  <c16:uniqueId val="{00000000-9D66-4C37-98B4-29F525A9006B}"/>
                </c:ext>
              </c:extLst>
            </c:dLbl>
            <c:dLbl>
              <c:idx val="1"/>
              <c:tx>
                <c:strRef>
                  <c:f>Daten_Diagramme!$D$7</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{DAAD8680-2F9E-4E90-B6D1-00C48004DA87}</c15:txfldGUID>
                      <c15:f>Daten_Diagramme!$D$7</c15:f>
                      <c15:dlblFieldTableCache>
                        <c:ptCount val="1"/>
                        <c:pt idx="0">
                          <c:v>0.8</c:v>
                        </c:pt>
                      </c15:dlblFieldTableCache>
                    </c15:dlblFTEntry>
                  </c15:dlblFieldTable>
                  <c15:showDataLabelsRange val="0"/>
                </c:ext>
                <c:ext xmlns:c16="http://schemas.microsoft.com/office/drawing/2014/chart" uri="{C3380CC4-5D6E-409C-BE32-E72D297353CC}">
                  <c16:uniqueId val="{00000001-9D66-4C37-98B4-29F525A9006B}"/>
                </c:ext>
              </c:extLst>
            </c:dLbl>
            <c:dLbl>
              <c:idx val="2"/>
              <c:tx>
                <c:strRef>
                  <c:f>Daten_Diagramme!$D$8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{5B656EDB-C826-4E88-A9FC-18F53FE55C04}</c15:txfldGUID>
                      <c15:f>Daten_Diagramme!$D$8</c15:f>
                      <c15:dlblFieldTableCache>
                        <c:ptCount val="1"/>
                        <c:pt idx="0">
                          <c:v>1.1</c:v>
                        </c:pt>
                      </c15:dlblFieldTableCache>
                    </c15:dlblFTEntry>
                  </c15:dlblFieldTable>
                  <c15:showDataLabelsRange val="0"/>
                </c:ext>
                <c:ext xmlns:c16="http://schemas.microsoft.com/office/drawing/2014/chart" uri="{C3380CC4-5D6E-409C-BE32-E72D297353CC}">
                  <c16:uniqueId val="{00000002-9D66-4C37-98B4-29F525A9006B}"/>
                </c:ext>
              </c:extLst>
            </c:dLbl>
            <c:dLbl>
              <c:idx val="3"/>
              <c:tx>
                <c:strRef>
                  <c:f>Daten_Diagramme!$D$9</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{E6B9582E-75D0-436A-80DA-D16AB3672058}</c15:txfldGUID>
                      <c15:f>Daten_Diagramme!$D$9</c15:f>
                      <c15:dlblFieldTableCache>
                        <c:ptCount val="1"/>
                        <c:pt idx="0">
                          <c:v>1.1</c:v>
                        </c:pt>
                      </c15:dlblFieldTableCache>
                    </c15:dlblFTEntry>
                  </c15:dlblFieldTable>
                  <c15:showDataLabelsRange val="0"/>
                </c:ext>
                <c:ext xmlns:c16="http://schemas.microsoft.com/office/drawing/2014/chart" uri="{C3380CC4-5D6E-409C-BE32-E72D297353CC}">
                  <c16:uniqueId val="{00000003-9D66-4C37-98B4-29F525A9006B}"/>
                </c:ext>
              </c:extLst>
            </c:dLbl>
            <c:numFmt formatCode="#,##0.0" sourceLinked="0"/>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Daten_Diagramme!$B$6:$B$9</c:f>
              <c:numCache>
                <c:formatCode>#,#00</c:formatCode>
                <c:ptCount val="4"/>
                <c:pt idx="0">
                  <c:v>0.21307196505619774</c:v>
                </c:pt>
                <c:pt idx="1">
                  <c:v>0.77822269034374059</c:v>
                </c:pt>
                <c:pt idx="2">
                  <c:v>1.1186464311118853</c:v>
                </c:pt>
                <c:pt idx="3">
                  <c:v>1.0875687030768</c:v>
                </c:pt>
              </c:numCache>
            </c:numRef>
          </c:val>
          <c:extLst>
            <c:ext xmlns:c16="http://schemas.microsoft.com/office/drawing/2014/chart" uri="{C3380CC4-5D6E-409C-BE32-E72D297353CC}">
              <c16:uniqueId val="{00000004-9D66-4C37-98B4-29F525A9006B}"/>
            </c:ext>
          </c:extLst>
        </c:ser>
        <c:ser>
          <c:idx val="1"/>
          <c:order val="1"/>
          <c:spPr>
            <a:noFill/>
            <a:ln w="25400">
              <a:noFill/>
            </a:ln>
          </c:spPr>
          <c:invertIfNegative val="0"/>
          <c:dLbls>
            <c:dLbl>
              <c:idx val="0"/>
              <c:tx>
                <c:strRef>
                  <c:f>Daten_Diagramme!$F$6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{0B2CD3AF-F6F0-498D-ABD9-B5B5746EDC9C}</c15:txfldGUID>
                      <c15:f>Daten_Diagramme!$F$6</c15:f>
                      <c15:dlblFieldTableCache>
                        <c:ptCount val="1"/>
                      </c15:dlblFieldTableCache>
                    </c15:dlblFTEntry>
                  </c15:dlblFieldTable>
                  <c15:showDataLabelsRange val="0"/>
                </c:ext>
                <c:ext xmlns:c16="http://schemas.microsoft.com/office/drawing/2014/chart" uri="{C3380CC4-5D6E-409C-BE32-E72D297353CC}">
                  <c16:uniqueId val="{00000005-9D66-4C37-98B4-29F525A9006B}"/>
                </c:ext>
              </c:extLst>
            </c:dLbl>
            <c:dLbl>
              <c:idx val="1"/>
              <c:tx>
                <c:strRef>
                  <c:f>Daten_Diagramme!$F$7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{26EA6443-5778-42D8-A0A3-01AF00D5DC09}</c15:txfldGUID>
                      <c15:f>Daten_Diagramme!$F$7</c15:f>
                      <c15:dlblFieldTableCache>
                        <c:ptCount val="1"/>
                      </c15:dlblFieldTableCache>
                    </c15:dlblFTEntry>
                  </c15:dlblFieldTable>
                  <c15:showDataLabelsRange val="0"/>
                </c:ext>
                <c:ext xmlns:c16="http://schemas.microsoft.com/office/drawing/2014/chart" uri="{C3380CC4-5D6E-409C-BE32-E72D297353CC}">
                  <c16:uniqueId val="{00000006-9D66-4C37-98B4-29F525A9006B}"/>
                </c:ext>
              </c:extLst>
            </c:dLbl>
            <c:dLbl>
              <c:idx val="2"/>
              <c:tx>
                <c:strRef>
                  <c:f>Daten_Diagramme!$F$8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{96360980-8C3D-4B5F-AE3E-F18895A03285}</c15:txfldGUID>
                      <c15:f>Daten_Diagramme!$F$8</c15:f>
                      <c15:dlblFieldTableCache>
                        <c:ptCount val="1"/>
                      </c15:dlblFieldTableCache>
                    </c15:dlblFTEntry>
                  </c15:dlblFieldTable>
                  <c15:showDataLabelsRange val="0"/>
                </c:ext>
                <c:ext xmlns:c16="http://schemas.microsoft.com/office/drawing/2014/chart" uri="{C3380CC4-5D6E-409C-BE32-E72D297353CC}">
                  <c16:uniqueId val="{00000007-9D66-4C37-98B4-29F525A9006B}"/>
                </c:ext>
              </c:extLst>
            </c:dLbl>
            <c:dLbl>
              <c:idx val="3"/>
              <c:tx>
                <c:strRef>
                  <c:f>Daten_Diagramme!$F$9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{B3F7A2FF-A915-4726-AA65-B7B937FCAA5C}</c15:txfldGUID>
                      <c15:f>Daten_Diagramme!$F$9</c15:f>
                      <c15:dlblFieldTableCache>
                        <c:ptCount val="1"/>
                      </c15:dlblFieldTableCache>
                    </c15:dlblFTEntry>
                  </c15:dlblFieldTable>
                  <c15:showDataLabelsRange val="0"/>
                </c:ext>
                <c:ext xmlns:c16="http://schemas.microsoft.com/office/drawing/2014/chart" uri="{C3380CC4-5D6E-409C-BE32-E72D297353CC}">
                  <c16:uniqueId val="{00000008-9D66-4C37-98B4-29F525A9006B}"/>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Daten_Diagramme!$H$6:$H$9</c:f>
              <c:numCache>
                <c:formatCode>#,#00</c:formatCode>
                <c:ptCount val="4"/>
                <c:pt idx="0">
                  <c:v>0</c:v>
                </c:pt>
                <c:pt idx="1">
                  <c:v>0</c:v>
                </c:pt>
                <c:pt idx="2">
                  <c:v>0</c:v>
                </c:pt>
                <c:pt idx="3">
                  <c:v>0</c:v>
                </c:pt>
              </c:numCache>
            </c:numRef>
          </c:val>
          <c:extLst>
            <c:ext xmlns:c16="http://schemas.microsoft.com/office/drawing/2014/chart" uri="{C3380CC4-5D6E-409C-BE32-E72D297353CC}">
              <c16:uniqueId val="{00000009-9D66-4C37-98B4-29F525A9006B}"/>
            </c:ext>
          </c:extLst>
        </c:ser>
        <c:dLbls>
          <c:showLegendKey val="0"/>
          <c:showVal val="1"/>
          <c:showCatName val="0"/>
          <c:showSerName val="0"/>
          <c:showPercent val="0"/>
          <c:showBubbleSize val="0"/>
        </c:dLbls>
        <c:gapWidth val="100"/>
        <c:overlap val="100"/>
        <c:axId val="296103672"/>
        <c:axId val="296104064"/>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Daten_Diagramme!$K$6:$K$9</c:f>
              <c:numCache>
                <c:formatCode>General</c:formatCode>
                <c:ptCount val="4"/>
                <c:pt idx="0">
                  <c:v>#N/A</c:v>
                </c:pt>
                <c:pt idx="1">
                  <c:v>#N/A</c:v>
                </c:pt>
                <c:pt idx="2">
                  <c:v>#N/A</c:v>
                </c:pt>
                <c:pt idx="3">
                  <c:v>#N/A</c:v>
                </c:pt>
              </c:numCache>
            </c:numRef>
          </c:xVal>
          <c:yVal>
            <c:numRef>
              <c:f>Daten_Diagramme!$J$6:$J$9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9D66-4C37-98B4-29F525A9006B}"/>
            </c:ext>
          </c:extLst>
        </c:ser>
        <c:dLbls>
          <c:showLegendKey val="0"/>
          <c:showVal val="1"/>
          <c:showCatName val="0"/>
          <c:showSerName val="0"/>
          <c:showPercent val="0"/>
          <c:showBubbleSize val="0"/>
        </c:dLbls>
        <c:axId val="296104456"/>
        <c:axId val="296104848"/>
      </c:scatterChart>
      <c:catAx>
        <c:axId val="296103672"/>
        <c:scaling>
          <c:orientation val="maxMin"/>
        </c:scaling>
        <c:delete val="0"/>
        <c:axPos val="l"/>
        <c:majorTickMark val="none"/>
        <c:minorTickMark val="none"/>
        <c:tickLblPos val="none"/>
        <c:spPr>
          <a:ln w="3175">
            <a:solidFill>
              <a:srgbClr val="000000"/>
            </a:solidFill>
            <a:prstDash val="solid"/>
          </a:ln>
        </c:spPr>
        <c:crossAx val="296104064"/>
        <c:crosses val="autoZero"/>
        <c:auto val="1"/>
        <c:lblAlgn val="ctr"/>
        <c:lblOffset val="100"/>
        <c:tickMarkSkip val="1"/>
        <c:noMultiLvlLbl val="0"/>
      </c:catAx>
      <c:valAx>
        <c:axId val="296104064"/>
        <c:scaling>
          <c:orientation val="minMax"/>
          <c:max val="50"/>
          <c:min val="-50"/>
        </c:scaling>
        <c:delete val="1"/>
        <c:axPos val="t"/>
        <c:numFmt formatCode="#,#00" sourceLinked="1"/>
        <c:majorTickMark val="out"/>
        <c:minorTickMark val="none"/>
        <c:tickLblPos val="none"/>
        <c:crossAx val="296103672"/>
        <c:crosses val="autoZero"/>
        <c:crossBetween val="between"/>
        <c:majorUnit val="10"/>
        <c:minorUnit val="5"/>
      </c:valAx>
      <c:valAx>
        <c:axId val="296104456"/>
        <c:scaling>
          <c:orientation val="minMax"/>
        </c:scaling>
        <c:delete val="1"/>
        <c:axPos val="t"/>
        <c:numFmt formatCode="General" sourceLinked="1"/>
        <c:majorTickMark val="out"/>
        <c:minorTickMark val="none"/>
        <c:tickLblPos val="none"/>
        <c:crossAx val="296104848"/>
        <c:crossesAt val="40"/>
        <c:crossBetween val="midCat"/>
      </c:valAx>
      <c:valAx>
        <c:axId val="296104848"/>
        <c:scaling>
          <c:orientation val="maxMin"/>
          <c:max val="40"/>
          <c:min val="0"/>
        </c:scaling>
        <c:delete val="1"/>
        <c:axPos val="r"/>
        <c:numFmt formatCode="General" sourceLinked="1"/>
        <c:majorTickMark val="out"/>
        <c:minorTickMark val="none"/>
        <c:tickLblPos val="none"/>
        <c:crossAx val="296104456"/>
        <c:crosses val="max"/>
        <c:crossBetween val="midCat"/>
        <c:majorUnit val="10"/>
        <c:minorUnit val="5"/>
      </c:valAx>
    </c:plotArea>
    <c:plotVisOnly val="1"/>
    <c:dispBlanksAs val="gap"/>
    <c:showDLblsOverMax val="0"/>
  </c:chart>
  <c:spPr>
    <a:noFill/>
    <a:ln w="9525">
      <a:noFill/>
    </a:ln>
  </c:spPr>
  <c:txPr>
    <a:bodyPr/>
    <a:lstStyle/>
    <a:p>
      <a:pPr>
        <a:defRPr sz="35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770700636942734E-2"/>
          <c:y val="3.4013831405661492E-2"/>
          <c:w val="0.90764331210191085"/>
          <c:h val="0.93878174679625559"/>
        </c:manualLayout>
      </c:layout>
      <c:barChart>
        <c:barDir val="bar"/>
        <c:grouping val="clustered"/>
        <c:varyColors val="0"/>
        <c:ser>
          <c:idx val="0"/>
          <c:order val="0"/>
          <c:spPr>
            <a:solidFill>
              <a:srgbClr val="969696"/>
            </a:solidFill>
            <a:ln w="25400">
              <a:noFill/>
            </a:ln>
          </c:spPr>
          <c:invertIfNegative val="0"/>
          <c:dLbls>
            <c:dLbl>
              <c:idx val="0"/>
              <c:tx>
                <c:strRef>
                  <c:f>Daten_Diagramme!$E$6</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{36B97EFF-C784-4199-9138-EAF41741269E}</c15:txfldGUID>
                      <c15:f>Daten_Diagramme!$E$6</c15:f>
                      <c15:dlblFieldTableCache>
                        <c:ptCount val="1"/>
                        <c:pt idx="0">
                          <c:v>-1.9</c:v>
                        </c:pt>
                      </c15:dlblFieldTableCache>
                    </c15:dlblFTEntry>
                  </c15:dlblFieldTable>
                  <c15:showDataLabelsRange val="0"/>
                </c:ext>
                <c:ext xmlns:c16="http://schemas.microsoft.com/office/drawing/2014/chart" uri="{C3380CC4-5D6E-409C-BE32-E72D297353CC}">
                  <c16:uniqueId val="{00000000-76AE-42DB-B457-45C5E4B01884}"/>
                </c:ext>
              </c:extLst>
            </c:dLbl>
            <c:dLbl>
              <c:idx val="1"/>
              <c:tx>
                <c:strRef>
                  <c:f>Daten_Diagramme!$E$7</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{00E62C59-2C74-4CD4-9798-BB3E8441A67A}</c15:txfldGUID>
                      <c15:f>Daten_Diagramme!$E$7</c15:f>
                      <c15:dlblFieldTableCache>
                        <c:ptCount val="1"/>
                        <c:pt idx="0">
                          <c:v>-2.7</c:v>
                        </c:pt>
                      </c15:dlblFieldTableCache>
                    </c15:dlblFTEntry>
                  </c15:dlblFieldTable>
                  <c15:showDataLabelsRange val="0"/>
                </c:ext>
                <c:ext xmlns:c16="http://schemas.microsoft.com/office/drawing/2014/chart" uri="{C3380CC4-5D6E-409C-BE32-E72D297353CC}">
                  <c16:uniqueId val="{00000001-76AE-42DB-B457-45C5E4B01884}"/>
                </c:ext>
              </c:extLst>
            </c:dLbl>
            <c:dLbl>
              <c:idx val="2"/>
              <c:tx>
                <c:strRef>
                  <c:f>Daten_Diagramme!$E$8</c:f>
                  <c:strCache>
                    <c:ptCount val="1"/>
                    <c:pt idx="0">
                      <c:v>-2.8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{409F116C-BE7B-4838-BA60-A57C9FB97556}</c15:txfldGUID>
                      <c15:f>Daten_Diagramme!$E$8</c15:f>
                      <c15:dlblFieldTableCache>
                        <c:ptCount val="1"/>
                        <c:pt idx="0">
                          <c:v>-2.8</c:v>
                        </c:pt>
                      </c15:dlblFieldTableCache>
                    </c15:dlblFTEntry>
                  </c15:dlblFieldTable>
                  <c15:showDataLabelsRange val="0"/>
                </c:ext>
                <c:ext xmlns:c16="http://schemas.microsoft.com/office/drawing/2014/chart" uri="{C3380CC4-5D6E-409C-BE32-E72D297353CC}">
                  <c16:uniqueId val="{00000002-76AE-42DB-B457-45C5E4B01884}"/>
                </c:ext>
              </c:extLst>
            </c:dLbl>
            <c:dLbl>
              <c:idx val="3"/>
              <c:tx>
                <c:strRef>
                  <c:f>Daten_Diagramme!$E$9</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{794983AF-820F-42D4-98E1-736CE995BB17}</c15:txfldGUID>
                      <c15:f>Daten_Diagramme!$E$9</c15:f>
                      <c15:dlblFieldTableCache>
                        <c:ptCount val="1"/>
                        <c:pt idx="0">
                          <c:v>-2.9</c:v>
                        </c:pt>
                      </c15:dlblFieldTableCache>
                    </c15:dlblFTEntry>
                  </c15:dlblFieldTable>
                  <c15:showDataLabelsRange val="0"/>
                </c:ext>
                <c:ext xmlns:c16="http://schemas.microsoft.com/office/drawing/2014/chart" uri="{C3380CC4-5D6E-409C-BE32-E72D297353CC}">
                  <c16:uniqueId val="{00000003-76AE-42DB-B457-45C5E4B01884}"/>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Daten_Diagramme!$C$6:$C$9</c:f>
              <c:numCache>
                <c:formatCode>#,#00</c:formatCode>
                <c:ptCount val="4"/>
                <c:pt idx="0">
                  <c:v>-1.9299160699890938</c:v>
                </c:pt>
                <c:pt idx="1">
                  <c:v>-2.6975865719528453</c:v>
                </c:pt>
                <c:pt idx="2">
                  <c:v>-2.7637010795899166</c:v>
                </c:pt>
                <c:pt idx="3">
                  <c:v>-2.8655893304673015</c:v>
                </c:pt>
              </c:numCache>
            </c:numRef>
          </c:val>
          <c:extLst>
            <c:ext xmlns:c16="http://schemas.microsoft.com/office/drawing/2014/chart" uri="{C3380CC4-5D6E-409C-BE32-E72D297353CC}">
              <c16:uniqueId val="{00000004-76AE-42DB-B457-45C5E4B01884}"/>
            </c:ext>
          </c:extLst>
        </c:ser>
        <c:ser>
          <c:idx val="1"/>
          <c:order val="1"/>
          <c:spPr>
            <a:noFill/>
            <a:ln w="25400">
              <a:noFill/>
            </a:ln>
          </c:spPr>
          <c:invertIfNegative val="0"/>
          <c:dLbls>
            <c:dLbl>
              <c:idx val="0"/>
              <c:tx>
                <c:strRef>
                  <c:f>Daten_Diagramme!$G$6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{71AFE4D6-B855-44B4-B9FC-5D2E61B11746}</c15:txfldGUID>
                      <c15:f>Daten_Diagramme!$G$6</c15:f>
                      <c15:dlblFieldTableCache>
                        <c:ptCount val="1"/>
                      </c15:dlblFieldTableCache>
                    </c15:dlblFTEntry>
                  </c15:dlblFieldTable>
                  <c15:showDataLabelsRange val="0"/>
                </c:ext>
                <c:ext xmlns:c16="http://schemas.microsoft.com/office/drawing/2014/chart" uri="{C3380CC4-5D6E-409C-BE32-E72D297353CC}">
                  <c16:uniqueId val="{00000005-76AE-42DB-B457-45C5E4B01884}"/>
                </c:ext>
              </c:extLst>
            </c:dLbl>
            <c:dLbl>
              <c:idx val="1"/>
              <c:tx>
                <c:strRef>
                  <c:f>Daten_Diagramme!$G$7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{CEDB217F-5A34-4F32-A310-0104A265E212}</c15:txfldGUID>
                      <c15:f>Daten_Diagramme!$G$7</c15:f>
                      <c15:dlblFieldTableCache>
                        <c:ptCount val="1"/>
                      </c15:dlblFieldTableCache>
                    </c15:dlblFTEntry>
                  </c15:dlblFieldTable>
                  <c15:showDataLabelsRange val="0"/>
                </c:ext>
                <c:ext xmlns:c16="http://schemas.microsoft.com/office/drawing/2014/chart" uri="{C3380CC4-5D6E-409C-BE32-E72D297353CC}">
                  <c16:uniqueId val="{00000006-76AE-42DB-B457-45C5E4B01884}"/>
                </c:ext>
              </c:extLst>
            </c:dLbl>
            <c:dLbl>
              <c:idx val="2"/>
              <c:tx>
                <c:strRef>
                  <c:f>Daten_Diagramme!$G$8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{279F1801-D866-4F55-86F8-43848FD26E51}</c15:txfldGUID>
                      <c15:f>Daten_Diagramme!$G$8</c15:f>
                      <c15:dlblFieldTableCache>
                        <c:ptCount val="1"/>
                      </c15:dlblFieldTableCache>
                    </c15:dlblFTEntry>
                  </c15:dlblFieldTable>
                  <c15:showDataLabelsRange val="0"/>
                </c:ext>
                <c:ext xmlns:c16="http://schemas.microsoft.com/office/drawing/2014/chart" uri="{C3380CC4-5D6E-409C-BE32-E72D297353CC}">
                  <c16:uniqueId val="{00000007-76AE-42DB-B457-45C5E4B01884}"/>
                </c:ext>
              </c:extLst>
            </c:dLbl>
            <c:dLbl>
              <c:idx val="3"/>
              <c:tx>
                <c:strRef>
                  <c:f>Daten_Diagramme!$G$9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{85FC5049-8FE4-4345-BE19-76AC1C2B10DE}</c15:txfldGUID>
                      <c15:f>Daten_Diagramme!$G$9</c15:f>
                      <c15:dlblFieldTableCache>
                        <c:ptCount val="1"/>
                      </c15:dlblFieldTableCache>
                    </c15:dlblFTEntry>
                  </c15:dlblFieldTable>
                  <c15:showDataLabelsRange val="0"/>
                </c:ext>
                <c:ext xmlns:c16="http://schemas.microsoft.com/office/drawing/2014/chart" uri="{C3380CC4-5D6E-409C-BE32-E72D297353CC}">
                  <c16:uniqueId val="{00000008-76AE-42DB-B457-45C5E4B01884}"/>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Daten_Diagramme!$I$6:$I$9</c:f>
              <c:numCache>
                <c:formatCode>#,#00</c:formatCode>
                <c:ptCount val="4"/>
                <c:pt idx="0">
                  <c:v>0</c:v>
                </c:pt>
                <c:pt idx="1">
                  <c:v>0</c:v>
                </c:pt>
                <c:pt idx="2">
                  <c:v>0</c:v>
                </c:pt>
                <c:pt idx="3">
                  <c:v>0</c:v>
                </c:pt>
              </c:numCache>
            </c:numRef>
          </c:val>
          <c:extLst>
            <c:ext xmlns:c16="http://schemas.microsoft.com/office/drawing/2014/chart" uri="{C3380CC4-5D6E-409C-BE32-E72D297353CC}">
              <c16:uniqueId val="{00000009-76AE-42DB-B457-45C5E4B01884}"/>
            </c:ext>
          </c:extLst>
        </c:ser>
        <c:dLbls>
          <c:showLegendKey val="0"/>
          <c:showVal val="1"/>
          <c:showCatName val="0"/>
          <c:showSerName val="0"/>
          <c:showPercent val="0"/>
          <c:showBubbleSize val="0"/>
        </c:dLbls>
        <c:gapWidth val="100"/>
        <c:overlap val="100"/>
        <c:axId val="296107200"/>
        <c:axId val="29728973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Daten_Diagramme!$M$6:$M$9</c:f>
              <c:numCache>
                <c:formatCode>General</c:formatCode>
                <c:ptCount val="4"/>
                <c:pt idx="0">
                  <c:v>#N/A</c:v>
                </c:pt>
                <c:pt idx="1">
                  <c:v>#N/A</c:v>
                </c:pt>
                <c:pt idx="2">
                  <c:v>#N/A</c:v>
                </c:pt>
                <c:pt idx="3">
                  <c:v>#N/A</c:v>
                </c:pt>
              </c:numCache>
            </c:numRef>
          </c:xVal>
          <c:yVal>
            <c:numRef>
              <c:f>Daten_Diagramme!$L$6:$L$9</c:f>
              <c:numCache>
                <c:formatCode>General</c:formatCode>
                <c:ptCount val="4"/>
                <c:pt idx="0">
                  <c:v>#N/A</c:v>
                </c:pt>
                <c:pt idx="1">
                  <c:v>#N/A</c:v>
                </c:pt>
                <c:pt idx="2">
                  <c:v>#N/A</c:v>
                </c:pt>
                <c:pt idx="3">
                  <c:v>#N/A</c:v>
                </c:pt>
              </c:numCache>
            </c:numRef>
          </c:yVal>
          <c:smooth val="0"/>
          <c:extLst>
            <c:ext xmlns:c16="http://schemas.microsoft.com/office/drawing/2014/chart" uri="{C3380CC4-5D6E-409C-BE32-E72D297353CC}">
              <c16:uniqueId val="{0000000A-76AE-42DB-B457-45C5E4B01884}"/>
            </c:ext>
          </c:extLst>
        </c:ser>
        <c:dLbls>
          <c:showLegendKey val="0"/>
          <c:showVal val="1"/>
          <c:showCatName val="0"/>
          <c:showSerName val="0"/>
          <c:showPercent val="0"/>
          <c:showBubbleSize val="0"/>
        </c:dLbls>
        <c:axId val="297290128"/>
        <c:axId val="297290520"/>
      </c:scatterChart>
      <c:catAx>
        <c:axId val="296107200"/>
        <c:scaling>
          <c:orientation val="maxMin"/>
        </c:scaling>
        <c:delete val="0"/>
        <c:axPos val="l"/>
        <c:majorTickMark val="none"/>
        <c:minorTickMark val="none"/>
        <c:tickLblPos val="none"/>
        <c:spPr>
          <a:ln w="3175">
            <a:solidFill>
              <a:srgbClr val="000000"/>
            </a:solidFill>
            <a:prstDash val="solid"/>
          </a:ln>
        </c:spPr>
        <c:crossAx val="297289736"/>
        <c:crosses val="autoZero"/>
        <c:auto val="1"/>
        <c:lblAlgn val="ctr"/>
        <c:lblOffset val="100"/>
        <c:tickMarkSkip val="1"/>
        <c:noMultiLvlLbl val="0"/>
      </c:catAx>
      <c:valAx>
        <c:axId val="297289736"/>
        <c:scaling>
          <c:orientation val="minMax"/>
          <c:max val="50"/>
          <c:min val="-50"/>
        </c:scaling>
        <c:delete val="1"/>
        <c:axPos val="t"/>
        <c:numFmt formatCode="#,#00" sourceLinked="1"/>
        <c:majorTickMark val="out"/>
        <c:minorTickMark val="none"/>
        <c:tickLblPos val="none"/>
        <c:crossAx val="296107200"/>
        <c:crosses val="autoZero"/>
        <c:crossBetween val="between"/>
        <c:majorUnit val="10"/>
        <c:minorUnit val="5"/>
      </c:valAx>
      <c:valAx>
        <c:axId val="297290128"/>
        <c:scaling>
          <c:orientation val="minMax"/>
        </c:scaling>
        <c:delete val="1"/>
        <c:axPos val="b"/>
        <c:numFmt formatCode="General" sourceLinked="1"/>
        <c:majorTickMark val="out"/>
        <c:minorTickMark val="none"/>
        <c:tickLblPos val="none"/>
        <c:crossAx val="297290520"/>
        <c:crosses val="max"/>
        <c:crossBetween val="midCat"/>
      </c:valAx>
      <c:valAx>
        <c:axId val="297290520"/>
        <c:scaling>
          <c:orientation val="maxMin"/>
          <c:max val="40"/>
          <c:min val="0"/>
        </c:scaling>
        <c:delete val="1"/>
        <c:axPos val="r"/>
        <c:numFmt formatCode="General" sourceLinked="1"/>
        <c:majorTickMark val="out"/>
        <c:minorTickMark val="none"/>
        <c:tickLblPos val="none"/>
        <c:crossAx val="29729012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325"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4585987261146924E-2"/>
          <c:y val="1.4231505644191103E-2"/>
          <c:w val="0.9140127388535032"/>
          <c:h val="0.98576853674540688"/>
        </c:manualLayout>
      </c:layout>
      <c:barChart>
        <c:barDir val="bar"/>
        <c:grouping val="clustered"/>
        <c:varyColors val="0"/>
        <c:ser>
          <c:idx val="0"/>
          <c:order val="0"/>
          <c:spPr>
            <a:solidFill>
              <a:srgbClr val="969696"/>
            </a:solidFill>
            <a:ln w="25400">
              <a:noFill/>
            </a:ln>
          </c:spPr>
          <c:invertIfNegative val="0"/>
          <c:dLbls>
            <c:dLbl>
              <c:idx val="0"/>
              <c:tx>
                <c:strRef>
                  <c:f>Daten_Diagramme!$D$14</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{2557F82A-64F7-4838-94C1-729E9D24BB12}</c15:txfldGUID>
                      <c15:f>Daten_Diagramme!$D$14</c15:f>
                      <c15:dlblFieldTableCache>
                        <c:ptCount val="1"/>
                        <c:pt idx="0">
                          <c:v>0.2</c:v>
                        </c:pt>
                      </c15:dlblFieldTableCache>
                    </c15:dlblFTEntry>
                  </c15:dlblFieldTable>
                  <c15:showDataLabelsRange val="0"/>
                </c:ext>
                <c:ext xmlns:c16="http://schemas.microsoft.com/office/drawing/2014/chart" uri="{C3380CC4-5D6E-409C-BE32-E72D297353CC}">
                  <c16:uniqueId val="{00000000-2764-4165-8B06-0E42DF27B2FF}"/>
                </c:ext>
              </c:extLst>
            </c:dLbl>
            <c:dLbl>
              <c:idx val="1"/>
              <c:tx>
                <c:strRef>
                  <c:f>Daten_Diagramme!$D$15</c:f>
                  <c:strCache>
                    <c:ptCount val="1"/>
                    <c:pt idx="0">
                      <c:v>5.8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{4F5B5E7C-E220-4731-9BB4-772C52FB1992}</c15:txfldGUID>
                      <c15:f>Daten_Diagramme!$D$15</c15:f>
                      <c15:dlblFieldTableCache>
                        <c:ptCount val="1"/>
                        <c:pt idx="0">
                          <c:v>5.8</c:v>
                        </c:pt>
                      </c15:dlblFieldTableCache>
                    </c15:dlblFTEntry>
                  </c15:dlblFieldTable>
                  <c15:showDataLabelsRange val="0"/>
                </c:ext>
                <c:ext xmlns:c16="http://schemas.microsoft.com/office/drawing/2014/chart" uri="{C3380CC4-5D6E-409C-BE32-E72D297353CC}">
                  <c16:uniqueId val="{00000001-2764-4165-8B06-0E42DF27B2FF}"/>
                </c:ext>
              </c:extLst>
            </c:dLbl>
            <c:dLbl>
              <c:idx val="2"/>
              <c:tx>
                <c:strRef>
                  <c:f>Daten_Diagramme!$D$16</c:f>
                  <c:strCache>
                    <c:ptCount val="1"/>
                    <c:pt idx="0">
                      <c:v>0.8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{1B87C93E-BB51-49A1-8016-45375A9E7086}</c15:txfldGUID>
                      <c15:f>Daten_Diagramme!$D$16</c15:f>
                      <c15:dlblFieldTableCache>
                        <c:ptCount val="1"/>
                        <c:pt idx="0">
                          <c:v>0.8</c:v>
                        </c:pt>
                      </c15:dlblFieldTableCache>
                    </c15:dlblFTEntry>
                  </c15:dlblFieldTable>
                  <c15:showDataLabelsRange val="0"/>
                </c:ext>
                <c:ext xmlns:c16="http://schemas.microsoft.com/office/drawing/2014/chart" uri="{C3380CC4-5D6E-409C-BE32-E72D297353CC}">
                  <c16:uniqueId val="{00000002-2764-4165-8B06-0E42DF27B2FF}"/>
                </c:ext>
              </c:extLst>
            </c:dLbl>
            <c:dLbl>
              <c:idx val="3"/>
              <c:tx>
                <c:strRef>
                  <c:f>Daten_Diagramme!$D$17</c:f>
                  <c:strCache>
                    <c:ptCount val="1"/>
                    <c:pt idx="0">
                      <c:v>-1.6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{114748B3-D5D0-43CE-A09F-F57CFF943451}</c15:txfldGUID>
                      <c15:f>Daten_Diagramme!$D$17</c15:f>
                      <c15:dlblFieldTableCache>
                        <c:ptCount val="1"/>
                        <c:pt idx="0">
                          <c:v>-1.6</c:v>
                        </c:pt>
                      </c15:dlblFieldTableCache>
                    </c15:dlblFTEntry>
                  </c15:dlblFieldTable>
                  <c15:showDataLabelsRange val="0"/>
                </c:ext>
                <c:ext xmlns:c16="http://schemas.microsoft.com/office/drawing/2014/chart" uri="{C3380CC4-5D6E-409C-BE32-E72D297353CC}">
                  <c16:uniqueId val="{00000003-2764-4165-8B06-0E42DF27B2FF}"/>
                </c:ext>
              </c:extLst>
            </c:dLbl>
            <c:dLbl>
              <c:idx val="4"/>
              <c:tx>
                <c:strRef>
                  <c:f>Daten_Diagramme!$D$18</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{E352DF43-75A3-4E62-8A7A-99D88D832037}</c15:txfldGUID>
                      <c15:f>Daten_Diagramme!$D$18</c15:f>
                      <c15:dlblFieldTableCache>
                        <c:ptCount val="1"/>
                        <c:pt idx="0">
                          <c:v>-0.7</c:v>
                        </c:pt>
                      </c15:dlblFieldTableCache>
                    </c15:dlblFTEntry>
                  </c15:dlblFieldTable>
                  <c15:showDataLabelsRange val="0"/>
                </c:ext>
                <c:ext xmlns:c16="http://schemas.microsoft.com/office/drawing/2014/chart" uri="{C3380CC4-5D6E-409C-BE32-E72D297353CC}">
                  <c16:uniqueId val="{00000004-2764-4165-8B06-0E42DF27B2FF}"/>
                </c:ext>
              </c:extLst>
            </c:dLbl>
            <c:dLbl>
              <c:idx val="5"/>
              <c:tx>
                <c:strRef>
                  <c:f>Daten_Diagramme!$D$19</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{77C07C37-C350-4913-8AB2-A4DFC73D7993}</c15:txfldGUID>
                      <c15:f>Daten_Diagramme!$D$19</c15:f>
                      <c15:dlblFieldTableCache>
                        <c:ptCount val="1"/>
                        <c:pt idx="0">
                          <c:v>-1.7</c:v>
                        </c:pt>
                      </c15:dlblFieldTableCache>
                    </c15:dlblFTEntry>
                  </c15:dlblFieldTable>
                  <c15:showDataLabelsRange val="0"/>
                </c:ext>
                <c:ext xmlns:c16="http://schemas.microsoft.com/office/drawing/2014/chart" uri="{C3380CC4-5D6E-409C-BE32-E72D297353CC}">
                  <c16:uniqueId val="{00000005-2764-4165-8B06-0E42DF27B2FF}"/>
                </c:ext>
              </c:extLst>
            </c:dLbl>
            <c:dLbl>
              <c:idx val="6"/>
              <c:tx>
                <c:strRef>
                  <c:f>Daten_Diagramme!$D$20</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{B7D428F6-173B-457A-B6CC-51FF3008DB7B}</c15:txfldGUID>
                      <c15:f>Daten_Diagramme!$D$20</c15:f>
                      <c15:dlblFieldTableCache>
                        <c:ptCount val="1"/>
                        <c:pt idx="0">
                          <c:v>-1.4</c:v>
                        </c:pt>
                      </c15:dlblFieldTableCache>
                    </c15:dlblFTEntry>
                  </c15:dlblFieldTable>
                  <c15:showDataLabelsRange val="0"/>
                </c:ext>
                <c:ext xmlns:c16="http://schemas.microsoft.com/office/drawing/2014/chart" uri="{C3380CC4-5D6E-409C-BE32-E72D297353CC}">
                  <c16:uniqueId val="{00000006-2764-4165-8B06-0E42DF27B2FF}"/>
                </c:ext>
              </c:extLst>
            </c:dLbl>
            <c:dLbl>
              <c:idx val="7"/>
              <c:tx>
                <c:strRef>
                  <c:f>Daten_Diagramme!$D$21</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{CB358DBB-621D-4492-B6B9-CA63B4A9217C}</c15:txfldGUID>
                      <c15:f>Daten_Diagramme!$D$21</c15:f>
                      <c15:dlblFieldTableCache>
                        <c:ptCount val="1"/>
                        <c:pt idx="0">
                          <c:v>1.5</c:v>
                        </c:pt>
                      </c15:dlblFieldTableCache>
                    </c15:dlblFTEntry>
                  </c15:dlblFieldTable>
                  <c15:showDataLabelsRange val="0"/>
                </c:ext>
                <c:ext xmlns:c16="http://schemas.microsoft.com/office/drawing/2014/chart" uri="{C3380CC4-5D6E-409C-BE32-E72D297353CC}">
                  <c16:uniqueId val="{00000007-2764-4165-8B06-0E42DF27B2FF}"/>
                </c:ext>
              </c:extLst>
            </c:dLbl>
            <c:dLbl>
              <c:idx val="8"/>
              <c:tx>
                <c:strRef>
                  <c:f>Daten_Diagramme!$D$22</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{00084339-9B3E-4C5A-9BE2-2D87123A77D0}</c15:txfldGUID>
                      <c15:f>Daten_Diagramme!$D$22</c15:f>
                      <c15:dlblFieldTableCache>
                        <c:ptCount val="1"/>
                        <c:pt idx="0">
                          <c:v>1.8</c:v>
                        </c:pt>
                      </c15:dlblFieldTableCache>
                    </c15:dlblFTEntry>
                  </c15:dlblFieldTable>
                  <c15:showDataLabelsRange val="0"/>
                </c:ext>
                <c:ext xmlns:c16="http://schemas.microsoft.com/office/drawing/2014/chart" uri="{C3380CC4-5D6E-409C-BE32-E72D297353CC}">
                  <c16:uniqueId val="{00000008-2764-4165-8B06-0E42DF27B2FF}"/>
                </c:ext>
              </c:extLst>
            </c:dLbl>
            <c:dLbl>
              <c:idx val="9"/>
              <c:tx>
                <c:strRef>
                  <c:f>Daten_Diagramme!$D$23</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{0FF8CAEE-6B06-49B1-9D09-28536486DC2C}</c15:txfldGUID>
                      <c15:f>Daten_Diagramme!$D$23</c15:f>
                      <c15:dlblFieldTableCache>
                        <c:ptCount val="1"/>
                        <c:pt idx="0">
                          <c:v>0.2</c:v>
                        </c:pt>
                      </c15:dlblFieldTableCache>
                    </c15:dlblFTEntry>
                  </c15:dlblFieldTable>
                  <c15:showDataLabelsRange val="0"/>
                </c:ext>
                <c:ext xmlns:c16="http://schemas.microsoft.com/office/drawing/2014/chart" uri="{C3380CC4-5D6E-409C-BE32-E72D297353CC}">
                  <c16:uniqueId val="{00000009-2764-4165-8B06-0E42DF27B2FF}"/>
                </c:ext>
              </c:extLst>
            </c:dLbl>
            <c:dLbl>
              <c:idx val="10"/>
              <c:tx>
                <c:strRef>
                  <c:f>Daten_Diagramme!$D$24</c:f>
                  <c:strCache>
                    <c:ptCount val="1"/>
                    <c:pt idx="0">
                      <c:v>-0.3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{AFC9F351-C68E-4573-8BCE-0F9BAC0AF0F0}</c15:txfldGUID>
                      <c15:f>Daten_Diagramme!$D$24</c15:f>
                      <c15:dlblFieldTableCache>
                        <c:ptCount val="1"/>
                        <c:pt idx="0">
                          <c:v>-0.3</c:v>
                        </c:pt>
                      </c15:dlblFieldTableCache>
                    </c15:dlblFTEntry>
                  </c15:dlblFieldTable>
                  <c15:showDataLabelsRange val="0"/>
                </c:ext>
                <c:ext xmlns:c16="http://schemas.microsoft.com/office/drawing/2014/chart" uri="{C3380CC4-5D6E-409C-BE32-E72D297353CC}">
                  <c16:uniqueId val="{0000000A-2764-4165-8B06-0E42DF27B2FF}"/>
                </c:ext>
              </c:extLst>
            </c:dLbl>
            <c:dLbl>
              <c:idx val="11"/>
              <c:tx>
                <c:strRef>
                  <c:f>Daten_Diagramme!$D$25</c:f>
                  <c:strCache>
                    <c:ptCount val="1"/>
                    <c:pt idx="0">
                      <c:v>2.9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{033F7999-B252-484D-ABEB-57F11E175063}</c15:txfldGUID>
                      <c15:f>Daten_Diagramme!$D$25</c15:f>
                      <c15:dlblFieldTableCache>
                        <c:ptCount val="1"/>
                        <c:pt idx="0">
                          <c:v>2.9</c:v>
                        </c:pt>
                      </c15:dlblFieldTableCache>
                    </c15:dlblFTEntry>
                  </c15:dlblFieldTable>
                  <c15:showDataLabelsRange val="0"/>
                </c:ext>
                <c:ext xmlns:c16="http://schemas.microsoft.com/office/drawing/2014/chart" uri="{C3380CC4-5D6E-409C-BE32-E72D297353CC}">
                  <c16:uniqueId val="{0000000B-2764-4165-8B06-0E42DF27B2FF}"/>
                </c:ext>
              </c:extLst>
            </c:dLbl>
            <c:dLbl>
              <c:idx val="12"/>
              <c:tx>
                <c:strRef>
                  <c:f>Daten_Diagramme!$D$26</c:f>
                  <c:strCache>
                    <c:ptCount val="1"/>
                    <c:pt idx="0">
                      <c:v>-1.7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{C940FD97-3354-4318-AC16-DDB8487AA17C}</c15:txfldGUID>
                      <c15:f>Daten_Diagramme!$D$26</c15:f>
                      <c15:dlblFieldTableCache>
                        <c:ptCount val="1"/>
                        <c:pt idx="0">
                          <c:v>-1.7</c:v>
                        </c:pt>
                      </c15:dlblFieldTableCache>
                    </c15:dlblFTEntry>
                  </c15:dlblFieldTable>
                  <c15:showDataLabelsRange val="0"/>
                </c:ext>
                <c:ext xmlns:c16="http://schemas.microsoft.com/office/drawing/2014/chart" uri="{C3380CC4-5D6E-409C-BE32-E72D297353CC}">
                  <c16:uniqueId val="{0000000C-2764-4165-8B06-0E42DF27B2FF}"/>
                </c:ext>
              </c:extLst>
            </c:dLbl>
            <c:dLbl>
              <c:idx val="13"/>
              <c:tx>
                <c:strRef>
                  <c:f>Daten_Diagramme!$D$27</c:f>
                  <c:strCache>
                    <c:ptCount val="1"/>
                    <c:pt idx="0">
                      <c:v>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{A47C3914-3301-4FAA-AC10-734E1F6AFBA0}</c15:txfldGUID>
                      <c15:f>Daten_Diagramme!$D$27</c15:f>
                      <c15:dlblFieldTableCache>
                        <c:ptCount val="1"/>
                        <c:pt idx="0">
                          <c:v>3.1</c:v>
                        </c:pt>
                      </c15:dlblFieldTableCache>
                    </c15:dlblFTEntry>
                  </c15:dlblFieldTable>
                  <c15:showDataLabelsRange val="0"/>
                </c:ext>
                <c:ext xmlns:c16="http://schemas.microsoft.com/office/drawing/2014/chart" uri="{C3380CC4-5D6E-409C-BE32-E72D297353CC}">
                  <c16:uniqueId val="{0000000D-2764-4165-8B06-0E42DF27B2FF}"/>
                </c:ext>
              </c:extLst>
            </c:dLbl>
            <c:dLbl>
              <c:idx val="14"/>
              <c:tx>
                <c:strRef>
                  <c:f>Daten_Diagramme!$D$28</c:f>
                  <c:strCache>
                    <c:ptCount val="1"/>
                    <c:pt idx="0">
                      <c:v>14.7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{D14D84D8-C38E-4018-88AC-1CE92B405016}</c15:txfldGUID>
                      <c15:f>Daten_Diagramme!$D$28</c15:f>
                      <c15:dlblFieldTableCache>
                        <c:ptCount val="1"/>
                        <c:pt idx="0">
                          <c:v>14.7</c:v>
                        </c:pt>
                      </c15:dlblFieldTableCache>
                    </c15:dlblFTEntry>
                  </c15:dlblFieldTable>
                  <c15:showDataLabelsRange val="0"/>
                </c:ext>
                <c:ext xmlns:c16="http://schemas.microsoft.com/office/drawing/2014/chart" uri="{C3380CC4-5D6E-409C-BE32-E72D297353CC}">
                  <c16:uniqueId val="{0000000E-2764-4165-8B06-0E42DF27B2FF}"/>
                </c:ext>
              </c:extLst>
            </c:dLbl>
            <c:dLbl>
              <c:idx val="15"/>
              <c:tx>
                <c:strRef>
                  <c:f>Daten_Diagramme!$D$29</c:f>
                  <c:strCache>
                    <c:ptCount val="1"/>
                    <c:pt idx="0">
                      <c:v>-9.0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{EAB1104E-A03B-4335-B53B-2CA5152FF700}</c15:txfldGUID>
                      <c15:f>Daten_Diagramme!$D$29</c15:f>
                      <c15:dlblFieldTableCache>
                        <c:ptCount val="1"/>
                        <c:pt idx="0">
                          <c:v>-9.0</c:v>
                        </c:pt>
                      </c15:dlblFieldTableCache>
                    </c15:dlblFTEntry>
                  </c15:dlblFieldTable>
                  <c15:showDataLabelsRange val="0"/>
                </c:ext>
                <c:ext xmlns:c16="http://schemas.microsoft.com/office/drawing/2014/chart" uri="{C3380CC4-5D6E-409C-BE32-E72D297353CC}">
                  <c16:uniqueId val="{0000000F-2764-4165-8B06-0E42DF27B2FF}"/>
                </c:ext>
              </c:extLst>
            </c:dLbl>
            <c:dLbl>
              <c:idx val="16"/>
              <c:tx>
                <c:strRef>
                  <c:f>Daten_Diagramme!$D$30</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{2484E2AB-36FD-40C7-BF25-07D5EDFC5476}</c15:txfldGUID>
                      <c15:f>Daten_Diagramme!$D$30</c15:f>
                      <c15:dlblFieldTableCache>
                        <c:ptCount val="1"/>
                        <c:pt idx="0">
                          <c:v>2.7</c:v>
                        </c:pt>
                      </c15:dlblFieldTableCache>
                    </c15:dlblFTEntry>
                  </c15:dlblFieldTable>
                  <c15:showDataLabelsRange val="0"/>
                </c:ext>
                <c:ext xmlns:c16="http://schemas.microsoft.com/office/drawing/2014/chart" uri="{C3380CC4-5D6E-409C-BE32-E72D297353CC}">
                  <c16:uniqueId val="{00000010-2764-4165-8B06-0E42DF27B2FF}"/>
                </c:ext>
              </c:extLst>
            </c:dLbl>
            <c:dLbl>
              <c:idx val="17"/>
              <c:tx>
                <c:strRef>
                  <c:f>Daten_Diagramme!$D$31</c:f>
                  <c:strCache>
                    <c:ptCount val="1"/>
                    <c:pt idx="0">
                      <c:v>2.7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{C2E52DAA-A8B4-489F-87FB-101227FDE8FA}</c15:txfldGUID>
                      <c15:f>Daten_Diagramme!$D$31</c15:f>
                      <c15:dlblFieldTableCache>
                        <c:ptCount val="1"/>
                        <c:pt idx="0">
                          <c:v>2.7</c:v>
                        </c:pt>
                      </c15:dlblFieldTableCache>
                    </c15:dlblFTEntry>
                  </c15:dlblFieldTable>
                  <c15:showDataLabelsRange val="0"/>
                </c:ext>
                <c:ext xmlns:c16="http://schemas.microsoft.com/office/drawing/2014/chart" uri="{C3380CC4-5D6E-409C-BE32-E72D297353CC}">
                  <c16:uniqueId val="{00000011-2764-4165-8B06-0E42DF27B2FF}"/>
                </c:ext>
              </c:extLst>
            </c:dLbl>
            <c:dLbl>
              <c:idx val="18"/>
              <c:tx>
                <c:strRef>
                  <c:f>Daten_Diagramme!$D$32</c:f>
                  <c:strCache>
                    <c:ptCount val="1"/>
                    <c:pt idx="0">
                      <c:v>2.4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{CBF3826D-1ECF-4D70-9DD2-347B2F631FFD}</c15:txfldGUID>
                      <c15:f>Daten_Diagramme!$D$32</c15:f>
                      <c15:dlblFieldTableCache>
                        <c:ptCount val="1"/>
                        <c:pt idx="0">
                          <c:v>2.4</c:v>
                        </c:pt>
                      </c15:dlblFieldTableCache>
                    </c15:dlblFTEntry>
                  </c15:dlblFieldTable>
                  <c15:showDataLabelsRange val="0"/>
                </c:ext>
                <c:ext xmlns:c16="http://schemas.microsoft.com/office/drawing/2014/chart" uri="{C3380CC4-5D6E-409C-BE32-E72D297353CC}">
                  <c16:uniqueId val="{00000012-2764-4165-8B06-0E42DF27B2FF}"/>
                </c:ext>
              </c:extLst>
            </c:dLbl>
            <c:dLbl>
              <c:idx val="19"/>
              <c:tx>
                <c:strRef>
                  <c:f>Daten_Diagramme!$D$33</c:f>
                  <c:strCache>
                    <c:ptCount val="1"/>
                    <c:pt idx="0">
                      <c:v>3.3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{3BF479B6-A7F0-4AC2-9FE0-3483043B4ED1}</c15:txfldGUID>
                      <c15:f>Daten_Diagramme!$D$33</c15:f>
                      <c15:dlblFieldTableCache>
                        <c:ptCount val="1"/>
                        <c:pt idx="0">
                          <c:v>3.3</c:v>
                        </c:pt>
                      </c15:dlblFieldTableCache>
                    </c15:dlblFTEntry>
                  </c15:dlblFieldTable>
                  <c15:showDataLabelsRange val="0"/>
                </c:ext>
                <c:ext xmlns:c16="http://schemas.microsoft.com/office/drawing/2014/chart" uri="{C3380CC4-5D6E-409C-BE32-E72D297353CC}">
                  <c16:uniqueId val="{00000013-2764-4165-8B06-0E42DF27B2FF}"/>
                </c:ext>
              </c:extLst>
            </c:dLbl>
            <c:dLbl>
              <c:idx val="20"/>
              <c:tx>
                <c:strRef>
                  <c:f>Daten_Diagramme!$D$34</c:f>
                  <c:strCache>
                    <c:ptCount val="1"/>
                    <c:pt idx="0">
                      <c:v>-0.4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{9003A0A2-8381-4A97-8AB9-42EC8EE6E068}</c15:txfldGUID>
                      <c15:f>Daten_Diagramme!$D$34</c15:f>
                      <c15:dlblFieldTableCache>
                        <c:ptCount val="1"/>
                        <c:pt idx="0">
                          <c:v>-0.4</c:v>
                        </c:pt>
                      </c15:dlblFieldTableCache>
                    </c15:dlblFTEntry>
                  </c15:dlblFieldTable>
                  <c15:showDataLabelsRange val="0"/>
                </c:ext>
                <c:ext xmlns:c16="http://schemas.microsoft.com/office/drawing/2014/chart" uri="{C3380CC4-5D6E-409C-BE32-E72D297353CC}">
                  <c16:uniqueId val="{00000014-2764-4165-8B06-0E42DF27B2FF}"/>
                </c:ext>
              </c:extLst>
            </c:dLbl>
            <c:dLbl>
              <c:idx val="21"/>
              <c:tx>
                <c:strRef>
                  <c:f>Daten_Diagramme!$D$35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{AB1627EE-1C9B-4373-9211-0A04A813B539}</c15:txfldGUID>
                      <c15:f>Daten_Diagramme!$D$35</c15:f>
                      <c15:dlblFieldTableCache>
                        <c:ptCount val="1"/>
                        <c:pt idx="0">
                          <c:v>*</c:v>
                        </c:pt>
                      </c15:dlblFieldTableCache>
                    </c15:dlblFTEntry>
                  </c15:dlblFieldTable>
                  <c15:showDataLabelsRange val="0"/>
                </c:ext>
                <c:ext xmlns:c16="http://schemas.microsoft.com/office/drawing/2014/chart" uri="{C3380CC4-5D6E-409C-BE32-E72D297353CC}">
                  <c16:uniqueId val="{00000015-2764-4165-8B06-0E42DF27B2FF}"/>
                </c:ext>
              </c:extLst>
            </c:dLbl>
            <c:dLbl>
              <c:idx val="22"/>
              <c:tx>
                <c:strRef>
                  <c:f>Daten_Diagramme!$D$36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{0262C1C3-DDEB-4772-AFE5-873FD3FC5C7C}</c15:txfldGUID>
                      <c15:f>Daten_Diagramme!$D$36</c15:f>
                      <c15:dlblFieldTableCache>
                        <c:ptCount val="1"/>
                        <c:pt idx="0">
                          <c:v>0.0</c:v>
                        </c:pt>
                      </c15:dlblFieldTableCache>
                    </c15:dlblFTEntry>
                  </c15:dlblFieldTable>
                  <c15:showDataLabelsRange val="0"/>
                </c:ext>
                <c:ext xmlns:c16="http://schemas.microsoft.com/office/drawing/2014/chart" uri="{C3380CC4-5D6E-409C-BE32-E72D297353CC}">
                  <c16:uniqueId val="{00000016-2764-4165-8B06-0E42DF27B2FF}"/>
                </c:ext>
              </c:extLst>
            </c:dLbl>
            <c:dLbl>
              <c:idx val="23"/>
              <c:tx>
                <c:strRef>
                  <c:f>Daten_Diagramme!$D$37</c:f>
                  <c:strCache>
                    <c:ptCount val="1"/>
                    <c:pt idx="0">
                      <c:v>5.8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{75ABAA14-BF6F-47E9-9536-786950D1D7D2}</c15:txfldGUID>
                      <c15:f>Daten_Diagramme!$D$37</c15:f>
                      <c15:dlblFieldTableCache>
                        <c:ptCount val="1"/>
                        <c:pt idx="0">
                          <c:v>5.8</c:v>
                        </c:pt>
                      </c15:dlblFieldTableCache>
                    </c15:dlblFTEntry>
                  </c15:dlblFieldTable>
                  <c15:showDataLabelsRange val="0"/>
                </c:ext>
                <c:ext xmlns:c16="http://schemas.microsoft.com/office/drawing/2014/chart" uri="{C3380CC4-5D6E-409C-BE32-E72D297353CC}">
                  <c16:uniqueId val="{00000017-2764-4165-8B06-0E42DF27B2FF}"/>
                </c:ext>
              </c:extLst>
            </c:dLbl>
            <c:dLbl>
              <c:idx val="24"/>
              <c:layout>
                <c:manualLayout>
                  <c:x val="4.7769028871392123E-3"/>
                  <c:y val="-4.6876052205785108E-5"/>
                </c:manualLayout>
              </c:layout>
              <c:tx>
                <c:strRef>
                  <c:f>Daten_Diagramme!$D$38</c:f>
                  <c:strCache>
                    <c:ptCount val="1"/>
                    <c:pt idx="0">
                      <c:v>-1.2</c:v>
                    </c:pt>
                  </c:strCache>
                </c:strRef>
              </c:tx>
              <c:dLblPos val="outEnd"/>
              <c:showLegendKey val="0"/>
              <c:showVal val="0"/>
              <c:showCatName val="0"/>
              <c:showSerName val="0"/>
              <c:showPercent val="0"/>
              <c:showBubbleSize val="0"/>
              <c:extLst>
                <c:ext xmlns:c15="http://schemas.microsoft.com/office/drawing/2012/chart" uri="{CE6537A1-D6FC-4f65-9D91-7224C49458BB}">
                  <c15:dlblFieldTable>
                    <c15:dlblFTEntry>
                      <c15:txfldGUID>{7E84935E-4355-4C54-B5B2-8877F1C1E710}</c15:txfldGUID>
                      <c15:f>Daten_Diagramme!$D$38</c15:f>
                      <c15:dlblFieldTableCache>
                        <c:ptCount val="1"/>
                        <c:pt idx="0">
                          <c:v>-1.2</c:v>
                        </c:pt>
                      </c15:dlblFieldTableCache>
                    </c15:dlblFTEntry>
                  </c15:dlblFieldTable>
                  <c15:showDataLabelsRange val="0"/>
                </c:ext>
                <c:ext xmlns:c16="http://schemas.microsoft.com/office/drawing/2014/chart" uri="{C3380CC4-5D6E-409C-BE32-E72D297353CC}">
                  <c16:uniqueId val="{00000018-2764-4165-8B06-0E42DF27B2FF}"/>
                </c:ext>
              </c:extLst>
            </c:dLbl>
            <c:dLbl>
              <c:idx val="25"/>
              <c:tx>
                <c:strRef>
                  <c:f>Daten_Diagramme!$D$39</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{398AF288-969B-48AA-9857-803A76274A46}</c15:txfldGUID>
                      <c15:f>Daten_Diagramme!$D$39</c15:f>
                      <c15:dlblFieldTableCache>
                        <c:ptCount val="1"/>
                        <c:pt idx="0">
                          <c:v>1.8</c:v>
                        </c:pt>
                      </c15:dlblFieldTableCache>
                    </c15:dlblFTEntry>
                  </c15:dlblFieldTable>
                  <c15:showDataLabelsRange val="0"/>
                </c:ext>
                <c:ext xmlns:c16="http://schemas.microsoft.com/office/drawing/2014/chart" uri="{C3380CC4-5D6E-409C-BE32-E72D297353CC}">
                  <c16:uniqueId val="{00000019-2764-4165-8B06-0E42DF27B2FF}"/>
                </c:ext>
              </c:extLst>
            </c:dLbl>
            <c:dLbl>
              <c:idx val="26"/>
              <c:tx>
                <c:strRef>
                  <c:f>Daten_Diagramme!$D$40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{EAD30AC5-AF94-4F4A-837B-4FC7034E18F7}</c15:txfldGUID>
                      <c15:f>Daten_Diagramme!$D$40</c15:f>
                      <c15:dlblFieldTableCache>
                        <c:ptCount val="1"/>
                        <c:pt idx="0">
                          <c:v>#REF!</c:v>
                        </c:pt>
                      </c15:dlblFieldTableCache>
                    </c15:dlblFTEntry>
                  </c15:dlblFieldTable>
                  <c15:showDataLabelsRange val="0"/>
                </c:ext>
                <c:ext xmlns:c16="http://schemas.microsoft.com/office/drawing/2014/chart" uri="{C3380CC4-5D6E-409C-BE32-E72D297353CC}">
                  <c16:uniqueId val="{0000001A-2764-4165-8B06-0E42DF27B2FF}"/>
                </c:ext>
              </c:extLst>
            </c:dLbl>
            <c:dLbl>
              <c:idx val="27"/>
              <c:tx>
                <c:strRef>
                  <c:f>Daten_Diagramme!$D$41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{1FBD7BAA-1B16-4029-AA46-09C9FF5B1762}</c15:txfldGUID>
                      <c15:f>Daten_Diagramme!$D$41</c15:f>
                      <c15:dlblFieldTableCache>
                        <c:ptCount val="1"/>
                        <c:pt idx="0">
                          <c:v>#REF!</c:v>
                        </c:pt>
                      </c15:dlblFieldTableCache>
                    </c15:dlblFTEntry>
                  </c15:dlblFieldTable>
                  <c15:showDataLabelsRange val="0"/>
                </c:ext>
                <c:ext xmlns:c16="http://schemas.microsoft.com/office/drawing/2014/chart" uri="{C3380CC4-5D6E-409C-BE32-E72D297353CC}">
                  <c16:uniqueId val="{0000001B-2764-4165-8B06-0E42DF27B2FF}"/>
                </c:ext>
              </c:extLst>
            </c:dLbl>
            <c:dLbl>
              <c:idx val="28"/>
              <c:tx>
                <c:strRef>
                  <c:f>Daten_Diagramme!$D$42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{10F23876-5D55-4BEC-881B-7DB42886D8BA}</c15:txfldGUID>
                      <c15:f>Daten_Diagramme!$D$42</c15:f>
                      <c15:dlblFieldTableCache>
                        <c:ptCount val="1"/>
                        <c:pt idx="0">
                          <c:v>#REF!</c:v>
                        </c:pt>
                      </c15:dlblFieldTableCache>
                    </c15:dlblFTEntry>
                  </c15:dlblFieldTable>
                  <c15:showDataLabelsRange val="0"/>
                </c:ext>
                <c:ext xmlns:c16="http://schemas.microsoft.com/office/drawing/2014/chart" uri="{C3380CC4-5D6E-409C-BE32-E72D297353CC}">
                  <c16:uniqueId val="{0000001C-2764-4165-8B06-0E42DF27B2FF}"/>
                </c:ext>
              </c:extLst>
            </c:dLbl>
            <c:dLbl>
              <c:idx val="29"/>
              <c:tx>
                <c:strRef>
                  <c:f>Daten_Diagramme!$D$43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{616027DC-5A67-45C2-AABD-97C0C3DC8DA6}</c15:txfldGUID>
                      <c15:f>Daten_Diagramme!$D$43</c15:f>
                      <c15:dlblFieldTableCache>
                        <c:ptCount val="1"/>
                        <c:pt idx="0">
                          <c:v>#REF!</c:v>
                        </c:pt>
                      </c15:dlblFieldTableCache>
                    </c15:dlblFTEntry>
                  </c15:dlblFieldTable>
                  <c15:showDataLabelsRange val="0"/>
                </c:ext>
                <c:ext xmlns:c16="http://schemas.microsoft.com/office/drawing/2014/chart" uri="{C3380CC4-5D6E-409C-BE32-E72D297353CC}">
                  <c16:uniqueId val="{0000001D-2764-4165-8B06-0E42DF27B2FF}"/>
                </c:ext>
              </c:extLst>
            </c:dLbl>
            <c:dLbl>
              <c:idx val="30"/>
              <c:tx>
                <c:strRef>
                  <c:f>Daten_Diagramme!$D$44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{53CBFF52-BDC4-4FA1-B3F3-ACAB81D345CC}</c15:txfldGUID>
                      <c15:f>Daten_Diagramme!$D$44</c15:f>
                      <c15:dlblFieldTableCache>
                        <c:ptCount val="1"/>
                        <c:pt idx="0">
                          <c:v>#REF!</c:v>
                        </c:pt>
                      </c15:dlblFieldTableCache>
                    </c15:dlblFTEntry>
                  </c15:dlblFieldTable>
                  <c15:showDataLabelsRange val="0"/>
                </c:ext>
                <c:ext xmlns:c16="http://schemas.microsoft.com/office/drawing/2014/chart" uri="{C3380CC4-5D6E-409C-BE32-E72D297353CC}">
                  <c16:uniqueId val="{0000001E-2764-4165-8B06-0E42DF27B2FF}"/>
                </c:ext>
              </c:extLst>
            </c:dLbl>
            <c:dLbl>
              <c:idx val="31"/>
              <c:tx>
                <c:strRef>
                  <c:f>Daten_Diagramme!$D$45</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{0343F423-F231-4EA3-8EA1-E1D6DA61C35A}</c15:txfldGUID>
                      <c15:f>Daten_Diagramme!$D$45</c15:f>
                      <c15:dlblFieldTableCache>
                        <c:ptCount val="1"/>
                        <c:pt idx="0">
                          <c:v>1.8</c:v>
                        </c:pt>
                      </c15:dlblFieldTableCache>
                    </c15:dlblFTEntry>
                  </c15:dlblFieldTable>
                  <c15:showDataLabelsRange val="0"/>
                </c:ext>
                <c:ext xmlns:c16="http://schemas.microsoft.com/office/drawing/2014/chart" uri="{C3380CC4-5D6E-409C-BE32-E72D297353CC}">
                  <c16:uniqueId val="{0000001F-2764-4165-8B06-0E42DF27B2FF}"/>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Daten_Diagramme!$B$14:$B$39</c:f>
              <c:numCache>
                <c:formatCode>#,#00</c:formatCode>
                <c:ptCount val="26"/>
                <c:pt idx="0">
                  <c:v>0.21307196505619774</c:v>
                </c:pt>
                <c:pt idx="1">
                  <c:v>5.8309037900874632</c:v>
                </c:pt>
                <c:pt idx="2">
                  <c:v>0.76849183477425553</c:v>
                </c:pt>
                <c:pt idx="3">
                  <c:v>-1.5843148186865519</c:v>
                </c:pt>
                <c:pt idx="4">
                  <c:v>-0.6537805571347356</c:v>
                </c:pt>
                <c:pt idx="5">
                  <c:v>-1.7255324885413859</c:v>
                </c:pt>
                <c:pt idx="6">
                  <c:v>-1.350032530904359</c:v>
                </c:pt>
                <c:pt idx="7">
                  <c:v>1.5094339622641511</c:v>
                </c:pt>
                <c:pt idx="8">
                  <c:v>1.7831522853043658</c:v>
                </c:pt>
                <c:pt idx="9">
                  <c:v>0.21616947686986598</c:v>
                </c:pt>
                <c:pt idx="10">
                  <c:v>-0.322061191626409</c:v>
                </c:pt>
                <c:pt idx="11">
                  <c:v>2.8662420382165603</c:v>
                </c:pt>
                <c:pt idx="12">
                  <c:v>-1.7207147584381204</c:v>
                </c:pt>
                <c:pt idx="13">
                  <c:v>3.133159268929504</c:v>
                </c:pt>
                <c:pt idx="14">
                  <c:v>14.674329501915709</c:v>
                </c:pt>
                <c:pt idx="15">
                  <c:v>-8.9953632148377132</c:v>
                </c:pt>
                <c:pt idx="16">
                  <c:v>2.7057245080500896</c:v>
                </c:pt>
                <c:pt idx="17">
                  <c:v>2.7040560841261891</c:v>
                </c:pt>
                <c:pt idx="18">
                  <c:v>2.4187046492878257</c:v>
                </c:pt>
                <c:pt idx="19">
                  <c:v>3.2689095681221665</c:v>
                </c:pt>
                <c:pt idx="20">
                  <c:v>-0.39772727272727271</c:v>
                </c:pt>
                <c:pt idx="21">
                  <c:v>0</c:v>
                </c:pt>
                <c:pt idx="23">
                  <c:v>5.8309037900874632</c:v>
                </c:pt>
                <c:pt idx="24">
                  <c:v>-1.2027213088199562</c:v>
                </c:pt>
                <c:pt idx="25">
                  <c:v>1.7537896811909455</c:v>
                </c:pt>
              </c:numCache>
            </c:numRef>
          </c:val>
          <c:extLst>
            <c:ext xmlns:c16="http://schemas.microsoft.com/office/drawing/2014/chart" uri="{C3380CC4-5D6E-409C-BE32-E72D297353CC}">
              <c16:uniqueId val="{00000020-2764-4165-8B06-0E42DF27B2FF}"/>
            </c:ext>
          </c:extLst>
        </c:ser>
        <c:ser>
          <c:idx val="1"/>
          <c:order val="1"/>
          <c:spPr>
            <a:noFill/>
            <a:ln w="25400">
              <a:noFill/>
            </a:ln>
          </c:spPr>
          <c:invertIfNegative val="0"/>
          <c:dLbls>
            <c:dLbl>
              <c:idx val="0"/>
              <c:tx>
                <c:strRef>
                  <c:f>Daten_Diagramme!$F$14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{77D58B0C-E6B0-4CE1-8BBD-DE0022970686}</c15:txfldGUID>
                      <c15:f>Daten_Diagramme!$F$14</c15:f>
                      <c15:dlblFieldTableCache>
                        <c:ptCount val="1"/>
                      </c15:dlblFieldTableCache>
                    </c15:dlblFTEntry>
                  </c15:dlblFieldTable>
                  <c15:showDataLabelsRange val="0"/>
                </c:ext>
                <c:ext xmlns:c16="http://schemas.microsoft.com/office/drawing/2014/chart" uri="{C3380CC4-5D6E-409C-BE32-E72D297353CC}">
                  <c16:uniqueId val="{00000021-2764-4165-8B06-0E42DF27B2FF}"/>
                </c:ext>
              </c:extLst>
            </c:dLbl>
            <c:dLbl>
              <c:idx val="1"/>
              <c:tx>
                <c:strRef>
                  <c:f>Daten_Diagramme!$F$15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{36484B98-1255-411D-9961-DBD6DC1B4793}</c15:txfldGUID>
                      <c15:f>Daten_Diagramme!$F$15</c15:f>
                      <c15:dlblFieldTableCache>
                        <c:ptCount val="1"/>
                      </c15:dlblFieldTableCache>
                    </c15:dlblFTEntry>
                  </c15:dlblFieldTable>
                  <c15:showDataLabelsRange val="0"/>
                </c:ext>
                <c:ext xmlns:c16="http://schemas.microsoft.com/office/drawing/2014/chart" uri="{C3380CC4-5D6E-409C-BE32-E72D297353CC}">
                  <c16:uniqueId val="{00000022-2764-4165-8B06-0E42DF27B2FF}"/>
                </c:ext>
              </c:extLst>
            </c:dLbl>
            <c:dLbl>
              <c:idx val="2"/>
              <c:tx>
                <c:strRef>
                  <c:f>Daten_Diagramme!$F$16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{792BE658-AA47-4372-8FA6-E3F234944EA3}</c15:txfldGUID>
                      <c15:f>Daten_Diagramme!$F$16</c15:f>
                      <c15:dlblFieldTableCache>
                        <c:ptCount val="1"/>
                      </c15:dlblFieldTableCache>
                    </c15:dlblFTEntry>
                  </c15:dlblFieldTable>
                  <c15:showDataLabelsRange val="0"/>
                </c:ext>
                <c:ext xmlns:c16="http://schemas.microsoft.com/office/drawing/2014/chart" uri="{C3380CC4-5D6E-409C-BE32-E72D297353CC}">
                  <c16:uniqueId val="{00000023-2764-4165-8B06-0E42DF27B2FF}"/>
                </c:ext>
              </c:extLst>
            </c:dLbl>
            <c:dLbl>
              <c:idx val="3"/>
              <c:tx>
                <c:strRef>
                  <c:f>Daten_Diagramme!$F$17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{2CFFF8C3-8E70-4F85-B9CD-AC71DA253C5B}</c15:txfldGUID>
                      <c15:f>Daten_Diagramme!$F$17</c15:f>
                      <c15:dlblFieldTableCache>
                        <c:ptCount val="1"/>
                      </c15:dlblFieldTableCache>
                    </c15:dlblFTEntry>
                  </c15:dlblFieldTable>
                  <c15:showDataLabelsRange val="0"/>
                </c:ext>
                <c:ext xmlns:c16="http://schemas.microsoft.com/office/drawing/2014/chart" uri="{C3380CC4-5D6E-409C-BE32-E72D297353CC}">
                  <c16:uniqueId val="{00000024-2764-4165-8B06-0E42DF27B2FF}"/>
                </c:ext>
              </c:extLst>
            </c:dLbl>
            <c:dLbl>
              <c:idx val="4"/>
              <c:tx>
                <c:strRef>
                  <c:f>Daten_Diagramme!$F$18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{893CDADB-415D-4556-AB74-191CA8E8B0C5}</c15:txfldGUID>
                      <c15:f>Daten_Diagramme!$F$18</c15:f>
                      <c15:dlblFieldTableCache>
                        <c:ptCount val="1"/>
                      </c15:dlblFieldTableCache>
                    </c15:dlblFTEntry>
                  </c15:dlblFieldTable>
                  <c15:showDataLabelsRange val="0"/>
                </c:ext>
                <c:ext xmlns:c16="http://schemas.microsoft.com/office/drawing/2014/chart" uri="{C3380CC4-5D6E-409C-BE32-E72D297353CC}">
                  <c16:uniqueId val="{00000025-2764-4165-8B06-0E42DF27B2FF}"/>
                </c:ext>
              </c:extLst>
            </c:dLbl>
            <c:dLbl>
              <c:idx val="5"/>
              <c:tx>
                <c:strRef>
                  <c:f>Daten_Diagramme!$F$19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{F19B1578-FE0B-46FC-9839-3135860629BA}</c15:txfldGUID>
                      <c15:f>Daten_Diagramme!$F$19</c15:f>
                      <c15:dlblFieldTableCache>
                        <c:ptCount val="1"/>
                      </c15:dlblFieldTableCache>
                    </c15:dlblFTEntry>
                  </c15:dlblFieldTable>
                  <c15:showDataLabelsRange val="0"/>
                </c:ext>
                <c:ext xmlns:c16="http://schemas.microsoft.com/office/drawing/2014/chart" uri="{C3380CC4-5D6E-409C-BE32-E72D297353CC}">
                  <c16:uniqueId val="{00000026-2764-4165-8B06-0E42DF27B2FF}"/>
                </c:ext>
              </c:extLst>
            </c:dLbl>
            <c:dLbl>
              <c:idx val="6"/>
              <c:tx>
                <c:strRef>
                  <c:f>Daten_Diagramme!$F$20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{807CED4D-80B8-4211-BF24-989FF1D2BCE8}</c15:txfldGUID>
                      <c15:f>Daten_Diagramme!$F$20</c15:f>
                      <c15:dlblFieldTableCache>
                        <c:ptCount val="1"/>
                      </c15:dlblFieldTableCache>
                    </c15:dlblFTEntry>
                  </c15:dlblFieldTable>
                  <c15:showDataLabelsRange val="0"/>
                </c:ext>
                <c:ext xmlns:c16="http://schemas.microsoft.com/office/drawing/2014/chart" uri="{C3380CC4-5D6E-409C-BE32-E72D297353CC}">
                  <c16:uniqueId val="{00000027-2764-4165-8B06-0E42DF27B2FF}"/>
                </c:ext>
              </c:extLst>
            </c:dLbl>
            <c:dLbl>
              <c:idx val="7"/>
              <c:tx>
                <c:strRef>
                  <c:f>Daten_Diagramme!$F$21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{29949D81-BA9E-422F-ABAA-D6422728E6CA}</c15:txfldGUID>
                      <c15:f>Daten_Diagramme!$F$21</c15:f>
                      <c15:dlblFieldTableCache>
                        <c:ptCount val="1"/>
                      </c15:dlblFieldTableCache>
                    </c15:dlblFTEntry>
                  </c15:dlblFieldTable>
                  <c15:showDataLabelsRange val="0"/>
                </c:ext>
                <c:ext xmlns:c16="http://schemas.microsoft.com/office/drawing/2014/chart" uri="{C3380CC4-5D6E-409C-BE32-E72D297353CC}">
                  <c16:uniqueId val="{00000028-2764-4165-8B06-0E42DF27B2FF}"/>
                </c:ext>
              </c:extLst>
            </c:dLbl>
            <c:dLbl>
              <c:idx val="8"/>
              <c:tx>
                <c:strRef>
                  <c:f>Daten_Diagramme!$F$22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{A93DCECD-0FFA-4320-97BF-821A3E318C2C}</c15:txfldGUID>
                      <c15:f>Daten_Diagramme!$F$22</c15:f>
                      <c15:dlblFieldTableCache>
                        <c:ptCount val="1"/>
                      </c15:dlblFieldTableCache>
                    </c15:dlblFTEntry>
                  </c15:dlblFieldTable>
                  <c15:showDataLabelsRange val="0"/>
                </c:ext>
                <c:ext xmlns:c16="http://schemas.microsoft.com/office/drawing/2014/chart" uri="{C3380CC4-5D6E-409C-BE32-E72D297353CC}">
                  <c16:uniqueId val="{00000029-2764-4165-8B06-0E42DF27B2FF}"/>
                </c:ext>
              </c:extLst>
            </c:dLbl>
            <c:dLbl>
              <c:idx val="9"/>
              <c:tx>
                <c:strRef>
                  <c:f>Daten_Diagramme!$F$23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{8CFD00F7-78B9-4058-852C-35E3FF881128}</c15:txfldGUID>
                      <c15:f>Daten_Diagramme!$F$23</c15:f>
                      <c15:dlblFieldTableCache>
                        <c:ptCount val="1"/>
                      </c15:dlblFieldTableCache>
                    </c15:dlblFTEntry>
                  </c15:dlblFieldTable>
                  <c15:showDataLabelsRange val="0"/>
                </c:ext>
                <c:ext xmlns:c16="http://schemas.microsoft.com/office/drawing/2014/chart" uri="{C3380CC4-5D6E-409C-BE32-E72D297353CC}">
                  <c16:uniqueId val="{0000002A-2764-4165-8B06-0E42DF27B2FF}"/>
                </c:ext>
              </c:extLst>
            </c:dLbl>
            <c:dLbl>
              <c:idx val="10"/>
              <c:tx>
                <c:strRef>
                  <c:f>Daten_Diagramme!$F$24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{373E54EB-0FD7-4E16-BA99-3B1FD07FC9FE}</c15:txfldGUID>
                      <c15:f>Daten_Diagramme!$F$24</c15:f>
                      <c15:dlblFieldTableCache>
                        <c:ptCount val="1"/>
                      </c15:dlblFieldTableCache>
                    </c15:dlblFTEntry>
                  </c15:dlblFieldTable>
                  <c15:showDataLabelsRange val="0"/>
                </c:ext>
                <c:ext xmlns:c16="http://schemas.microsoft.com/office/drawing/2014/chart" uri="{C3380CC4-5D6E-409C-BE32-E72D297353CC}">
                  <c16:uniqueId val="{0000002B-2764-4165-8B06-0E42DF27B2FF}"/>
                </c:ext>
              </c:extLst>
            </c:dLbl>
            <c:dLbl>
              <c:idx val="11"/>
              <c:tx>
                <c:strRef>
                  <c:f>Daten_Diagramme!$F$25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{33D3FE86-B968-4CE7-A65D-F9355CDBD760}</c15:txfldGUID>
                      <c15:f>Daten_Diagramme!$F$25</c15:f>
                      <c15:dlblFieldTableCache>
                        <c:ptCount val="1"/>
                      </c15:dlblFieldTableCache>
                    </c15:dlblFTEntry>
                  </c15:dlblFieldTable>
                  <c15:showDataLabelsRange val="0"/>
                </c:ext>
                <c:ext xmlns:c16="http://schemas.microsoft.com/office/drawing/2014/chart" uri="{C3380CC4-5D6E-409C-BE32-E72D297353CC}">
                  <c16:uniqueId val="{0000002C-2764-4165-8B06-0E42DF27B2FF}"/>
                </c:ext>
              </c:extLst>
            </c:dLbl>
            <c:dLbl>
              <c:idx val="12"/>
              <c:tx>
                <c:strRef>
                  <c:f>Daten_Diagramme!$F$26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{F15512F1-5701-4409-8293-3B0289D43820}</c15:txfldGUID>
                      <c15:f>Daten_Diagramme!$F$26</c15:f>
                      <c15:dlblFieldTableCache>
                        <c:ptCount val="1"/>
                      </c15:dlblFieldTableCache>
                    </c15:dlblFTEntry>
                  </c15:dlblFieldTable>
                  <c15:showDataLabelsRange val="0"/>
                </c:ext>
                <c:ext xmlns:c16="http://schemas.microsoft.com/office/drawing/2014/chart" uri="{C3380CC4-5D6E-409C-BE32-E72D297353CC}">
                  <c16:uniqueId val="{0000002D-2764-4165-8B06-0E42DF27B2FF}"/>
                </c:ext>
              </c:extLst>
            </c:dLbl>
            <c:dLbl>
              <c:idx val="13"/>
              <c:tx>
                <c:strRef>
                  <c:f>Daten_Diagramme!$F$27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{5CEABCD9-9899-415F-B4C0-09EF6DFACF08}</c15:txfldGUID>
                      <c15:f>Daten_Diagramme!$F$27</c15:f>
                      <c15:dlblFieldTableCache>
                        <c:ptCount val="1"/>
                      </c15:dlblFieldTableCache>
                    </c15:dlblFTEntry>
                  </c15:dlblFieldTable>
                  <c15:showDataLabelsRange val="0"/>
                </c:ext>
                <c:ext xmlns:c16="http://schemas.microsoft.com/office/drawing/2014/chart" uri="{C3380CC4-5D6E-409C-BE32-E72D297353CC}">
                  <c16:uniqueId val="{0000002E-2764-4165-8B06-0E42DF27B2FF}"/>
                </c:ext>
              </c:extLst>
            </c:dLbl>
            <c:dLbl>
              <c:idx val="14"/>
              <c:tx>
                <c:strRef>
                  <c:f>Daten_Diagramme!$F$28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{0EF4C6D4-43A6-4426-AE87-8DC6F0562E64}</c15:txfldGUID>
                      <c15:f>Daten_Diagramme!$F$28</c15:f>
                      <c15:dlblFieldTableCache>
                        <c:ptCount val="1"/>
                      </c15:dlblFieldTableCache>
                    </c15:dlblFTEntry>
                  </c15:dlblFieldTable>
                  <c15:showDataLabelsRange val="0"/>
                </c:ext>
                <c:ext xmlns:c16="http://schemas.microsoft.com/office/drawing/2014/chart" uri="{C3380CC4-5D6E-409C-BE32-E72D297353CC}">
                  <c16:uniqueId val="{0000002F-2764-4165-8B06-0E42DF27B2FF}"/>
                </c:ext>
              </c:extLst>
            </c:dLbl>
            <c:dLbl>
              <c:idx val="15"/>
              <c:tx>
                <c:strRef>
                  <c:f>Daten_Diagramme!$F$29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{712CECD1-2621-44ED-A4AD-0AE89361EFED}</c15:txfldGUID>
                      <c15:f>Daten_Diagramme!$F$29</c15:f>
                      <c15:dlblFieldTableCache>
                        <c:ptCount val="1"/>
                      </c15:dlblFieldTableCache>
                    </c15:dlblFTEntry>
                  </c15:dlblFieldTable>
                  <c15:showDataLabelsRange val="0"/>
                </c:ext>
                <c:ext xmlns:c16="http://schemas.microsoft.com/office/drawing/2014/chart" uri="{C3380CC4-5D6E-409C-BE32-E72D297353CC}">
                  <c16:uniqueId val="{00000030-2764-4165-8B06-0E42DF27B2FF}"/>
                </c:ext>
              </c:extLst>
            </c:dLbl>
            <c:dLbl>
              <c:idx val="16"/>
              <c:tx>
                <c:strRef>
                  <c:f>Daten_Diagramme!$F$30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{9C4C3A55-DF87-425E-86AD-B225BCEF5A45}</c15:txfldGUID>
                      <c15:f>Daten_Diagramme!$F$30</c15:f>
                      <c15:dlblFieldTableCache>
                        <c:ptCount val="1"/>
                      </c15:dlblFieldTableCache>
                    </c15:dlblFTEntry>
                  </c15:dlblFieldTable>
                  <c15:showDataLabelsRange val="0"/>
                </c:ext>
                <c:ext xmlns:c16="http://schemas.microsoft.com/office/drawing/2014/chart" uri="{C3380CC4-5D6E-409C-BE32-E72D297353CC}">
                  <c16:uniqueId val="{00000031-2764-4165-8B06-0E42DF27B2FF}"/>
                </c:ext>
              </c:extLst>
            </c:dLbl>
            <c:dLbl>
              <c:idx val="17"/>
              <c:tx>
                <c:strRef>
                  <c:f>Daten_Diagramme!$F$31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{AEFE057C-E4F3-44BB-9EC9-EF6D8E3A7620}</c15:txfldGUID>
                      <c15:f>Daten_Diagramme!$F$31</c15:f>
                      <c15:dlblFieldTableCache>
                        <c:ptCount val="1"/>
                      </c15:dlblFieldTableCache>
                    </c15:dlblFTEntry>
                  </c15:dlblFieldTable>
                  <c15:showDataLabelsRange val="0"/>
                </c:ext>
                <c:ext xmlns:c16="http://schemas.microsoft.com/office/drawing/2014/chart" uri="{C3380CC4-5D6E-409C-BE32-E72D297353CC}">
                  <c16:uniqueId val="{00000032-2764-4165-8B06-0E42DF27B2FF}"/>
                </c:ext>
              </c:extLst>
            </c:dLbl>
            <c:dLbl>
              <c:idx val="18"/>
              <c:tx>
                <c:strRef>
                  <c:f>Daten_Diagramme!$F$32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{0D252191-8AAF-4C9D-A424-958BFAF426AC}</c15:txfldGUID>
                      <c15:f>Daten_Diagramme!$F$32</c15:f>
                      <c15:dlblFieldTableCache>
                        <c:ptCount val="1"/>
                      </c15:dlblFieldTableCache>
                    </c15:dlblFTEntry>
                  </c15:dlblFieldTable>
                  <c15:showDataLabelsRange val="0"/>
                </c:ext>
                <c:ext xmlns:c16="http://schemas.microsoft.com/office/drawing/2014/chart" uri="{C3380CC4-5D6E-409C-BE32-E72D297353CC}">
                  <c16:uniqueId val="{00000033-2764-4165-8B06-0E42DF27B2FF}"/>
                </c:ext>
              </c:extLst>
            </c:dLbl>
            <c:dLbl>
              <c:idx val="19"/>
              <c:tx>
                <c:strRef>
                  <c:f>Daten_Diagramme!$F$33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{64A93013-F58E-4F8C-BF0C-2EDF6701A5F1}</c15:txfldGUID>
                      <c15:f>Daten_Diagramme!$F$33</c15:f>
                      <c15:dlblFieldTableCache>
                        <c:ptCount val="1"/>
                      </c15:dlblFieldTableCache>
                    </c15:dlblFTEntry>
                  </c15:dlblFieldTable>
                  <c15:showDataLabelsRange val="0"/>
                </c:ext>
                <c:ext xmlns:c16="http://schemas.microsoft.com/office/drawing/2014/chart" uri="{C3380CC4-5D6E-409C-BE32-E72D297353CC}">
                  <c16:uniqueId val="{00000034-2764-4165-8B06-0E42DF27B2FF}"/>
                </c:ext>
              </c:extLst>
            </c:dLbl>
            <c:dLbl>
              <c:idx val="20"/>
              <c:tx>
                <c:strRef>
                  <c:f>Daten_Diagramme!$F$34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{973533F8-8969-4B5D-B9D2-09BF7A4D44CD}</c15:txfldGUID>
                      <c15:f>Daten_Diagramme!$F$34</c15:f>
                      <c15:dlblFieldTableCache>
                        <c:ptCount val="1"/>
                      </c15:dlblFieldTableCache>
                    </c15:dlblFTEntry>
                  </c15:dlblFieldTable>
                  <c15:showDataLabelsRange val="0"/>
                </c:ext>
                <c:ext xmlns:c16="http://schemas.microsoft.com/office/drawing/2014/chart" uri="{C3380CC4-5D6E-409C-BE32-E72D297353CC}">
                  <c16:uniqueId val="{00000035-2764-4165-8B06-0E42DF27B2FF}"/>
                </c:ext>
              </c:extLst>
            </c:dLbl>
            <c:dLbl>
              <c:idx val="21"/>
              <c:tx>
                <c:strRef>
                  <c:f>Daten_Diagramme!$F$35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{DEF7CE95-B38B-4277-9CC6-C6BEACF3D5A0}</c15:txfldGUID>
                      <c15:f>Daten_Diagramme!$F$35</c15:f>
                      <c15:dlblFieldTableCache>
                        <c:ptCount val="1"/>
                      </c15:dlblFieldTableCache>
                    </c15:dlblFTEntry>
                  </c15:dlblFieldTable>
                  <c15:showDataLabelsRange val="0"/>
                </c:ext>
                <c:ext xmlns:c16="http://schemas.microsoft.com/office/drawing/2014/chart" uri="{C3380CC4-5D6E-409C-BE32-E72D297353CC}">
                  <c16:uniqueId val="{00000036-2764-4165-8B06-0E42DF27B2FF}"/>
                </c:ext>
              </c:extLst>
            </c:dLbl>
            <c:dLbl>
              <c:idx val="22"/>
              <c:tx>
                <c:strRef>
                  <c:f>Daten_Diagramme!$F$36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{1D16362E-C0B4-4CCC-A2A1-1B3AD15FD47E}</c15:txfldGUID>
                      <c15:f>Daten_Diagramme!$F$36</c15:f>
                      <c15:dlblFieldTableCache>
                        <c:ptCount val="1"/>
                      </c15:dlblFieldTableCache>
                    </c15:dlblFTEntry>
                  </c15:dlblFieldTable>
                  <c15:showDataLabelsRange val="0"/>
                </c:ext>
                <c:ext xmlns:c16="http://schemas.microsoft.com/office/drawing/2014/chart" uri="{C3380CC4-5D6E-409C-BE32-E72D297353CC}">
                  <c16:uniqueId val="{00000037-2764-4165-8B06-0E42DF27B2FF}"/>
                </c:ext>
              </c:extLst>
            </c:dLbl>
            <c:dLbl>
              <c:idx val="23"/>
              <c:tx>
                <c:strRef>
                  <c:f>Daten_Diagramme!$F$37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{DBF65ED3-9142-442D-9286-8A81821F3FAD}</c15:txfldGUID>
                      <c15:f>Daten_Diagramme!$F$37</c15:f>
                      <c15:dlblFieldTableCache>
                        <c:ptCount val="1"/>
                      </c15:dlblFieldTableCache>
                    </c15:dlblFTEntry>
                  </c15:dlblFieldTable>
                  <c15:showDataLabelsRange val="0"/>
                </c:ext>
                <c:ext xmlns:c16="http://schemas.microsoft.com/office/drawing/2014/chart" uri="{C3380CC4-5D6E-409C-BE32-E72D297353CC}">
                  <c16:uniqueId val="{00000038-2764-4165-8B06-0E42DF27B2FF}"/>
                </c:ext>
              </c:extLst>
            </c:dLbl>
            <c:dLbl>
              <c:idx val="24"/>
              <c:tx>
                <c:strRef>
                  <c:f>Daten_Diagramme!$F$38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{59AFD7B5-100C-4604-9905-7A4ABDE2743F}</c15:txfldGUID>
                      <c15:f>Daten_Diagramme!$F$38</c15:f>
                      <c15:dlblFieldTableCache>
                        <c:ptCount val="1"/>
                      </c15:dlblFieldTableCache>
                    </c15:dlblFTEntry>
                  </c15:dlblFieldTable>
                  <c15:showDataLabelsRange val="0"/>
                </c:ext>
                <c:ext xmlns:c16="http://schemas.microsoft.com/office/drawing/2014/chart" uri="{C3380CC4-5D6E-409C-BE32-E72D297353CC}">
                  <c16:uniqueId val="{00000039-2764-4165-8B06-0E42DF27B2FF}"/>
                </c:ext>
              </c:extLst>
            </c:dLbl>
            <c:dLbl>
              <c:idx val="25"/>
              <c:tx>
                <c:strRef>
                  <c:f>Daten_Diagramme!$F$39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{AE93FEE5-F575-4B95-B857-F7305DAE53BC}</c15:txfldGUID>
                      <c15:f>Daten_Diagramme!$F$39</c15:f>
                      <c15:dlblFieldTableCache>
                        <c:ptCount val="1"/>
                      </c15:dlblFieldTableCache>
                    </c15:dlblFTEntry>
                  </c15:dlblFieldTable>
                  <c15:showDataLabelsRange val="0"/>
                </c:ext>
                <c:ext xmlns:c16="http://schemas.microsoft.com/office/drawing/2014/chart" uri="{C3380CC4-5D6E-409C-BE32-E72D297353CC}">
                  <c16:uniqueId val="{0000003A-2764-4165-8B06-0E42DF27B2FF}"/>
                </c:ext>
              </c:extLst>
            </c:dLbl>
            <c:dLbl>
              <c:idx val="26"/>
              <c:tx>
                <c:strRef>
                  <c:f>Daten_Diagramme!$F$40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{38473E6C-AF49-4956-A765-3575A5858854}</c15:txfldGUID>
                      <c15:f>Daten_Diagramme!$F$40</c15:f>
                      <c15:dlblFieldTableCache>
                        <c:ptCount val="1"/>
                      </c15:dlblFieldTableCache>
                    </c15:dlblFTEntry>
                  </c15:dlblFieldTable>
                  <c15:showDataLabelsRange val="0"/>
                </c:ext>
                <c:ext xmlns:c16="http://schemas.microsoft.com/office/drawing/2014/chart" uri="{C3380CC4-5D6E-409C-BE32-E72D297353CC}">
                  <c16:uniqueId val="{0000003B-2764-4165-8B06-0E42DF27B2FF}"/>
                </c:ext>
              </c:extLst>
            </c:dLbl>
            <c:dLbl>
              <c:idx val="27"/>
              <c:tx>
                <c:strRef>
                  <c:f>Daten_Diagramme!$F$41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{5595A2A6-7066-47B2-9C3F-155210435744}</c15:txfldGUID>
                      <c15:f>Daten_Diagramme!$F$41</c15:f>
                      <c15:dlblFieldTableCache>
                        <c:ptCount val="1"/>
                      </c15:dlblFieldTableCache>
                    </c15:dlblFTEntry>
                  </c15:dlblFieldTable>
                  <c15:showDataLabelsRange val="0"/>
                </c:ext>
                <c:ext xmlns:c16="http://schemas.microsoft.com/office/drawing/2014/chart" uri="{C3380CC4-5D6E-409C-BE32-E72D297353CC}">
                  <c16:uniqueId val="{0000003C-2764-4165-8B06-0E42DF27B2FF}"/>
                </c:ext>
              </c:extLst>
            </c:dLbl>
            <c:dLbl>
              <c:idx val="28"/>
              <c:tx>
                <c:strRef>
                  <c:f>Daten_Diagramme!$F$42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{99A59151-C570-46A3-B910-76EFFF38B5FA}</c15:txfldGUID>
                      <c15:f>Daten_Diagramme!$F$42</c15:f>
                      <c15:dlblFieldTableCache>
                        <c:ptCount val="1"/>
                      </c15:dlblFieldTableCache>
                    </c15:dlblFTEntry>
                  </c15:dlblFieldTable>
                  <c15:showDataLabelsRange val="0"/>
                </c:ext>
                <c:ext xmlns:c16="http://schemas.microsoft.com/office/drawing/2014/chart" uri="{C3380CC4-5D6E-409C-BE32-E72D297353CC}">
                  <c16:uniqueId val="{0000003D-2764-4165-8B06-0E42DF27B2FF}"/>
                </c:ext>
              </c:extLst>
            </c:dLbl>
            <c:dLbl>
              <c:idx val="29"/>
              <c:tx>
                <c:strRef>
                  <c:f>Daten_Diagramme!$F$43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{2F3737BA-8F50-47F0-B43A-F18B48673A2C}</c15:txfldGUID>
                      <c15:f>Daten_Diagramme!$F$43</c15:f>
                      <c15:dlblFieldTableCache>
                        <c:ptCount val="1"/>
                      </c15:dlblFieldTableCache>
                    </c15:dlblFTEntry>
                  </c15:dlblFieldTable>
                  <c15:showDataLabelsRange val="0"/>
                </c:ext>
                <c:ext xmlns:c16="http://schemas.microsoft.com/office/drawing/2014/chart" uri="{C3380CC4-5D6E-409C-BE32-E72D297353CC}">
                  <c16:uniqueId val="{0000003E-2764-4165-8B06-0E42DF27B2FF}"/>
                </c:ext>
              </c:extLst>
            </c:dLbl>
            <c:dLbl>
              <c:idx val="30"/>
              <c:tx>
                <c:strRef>
                  <c:f>Daten_Diagramme!$F$44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{326338B2-439F-4BF5-8576-F18F8A6A54FC}</c15:txfldGUID>
                      <c15:f>Daten_Diagramme!$F$44</c15:f>
                      <c15:dlblFieldTableCache>
                        <c:ptCount val="1"/>
                      </c15:dlblFieldTableCache>
                    </c15:dlblFTEntry>
                  </c15:dlblFieldTable>
                  <c15:showDataLabelsRange val="0"/>
                </c:ext>
                <c:ext xmlns:c16="http://schemas.microsoft.com/office/drawing/2014/chart" uri="{C3380CC4-5D6E-409C-BE32-E72D297353CC}">
                  <c16:uniqueId val="{0000003F-2764-4165-8B06-0E42DF27B2FF}"/>
                </c:ext>
              </c:extLst>
            </c:dLbl>
            <c:dLbl>
              <c:idx val="31"/>
              <c:tx>
                <c:strRef>
                  <c:f>Daten_Diagramme!$F$45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{66EE213C-FEFF-4357-89D7-0ECE252901CF}</c15:txfldGUID>
                      <c15:f>Daten_Diagramme!$F$45</c15:f>
                      <c15:dlblFieldTableCache>
                        <c:ptCount val="1"/>
                      </c15:dlblFieldTableCache>
                    </c15:dlblFTEntry>
                  </c15:dlblFieldTable>
                  <c15:showDataLabelsRange val="0"/>
                </c:ext>
                <c:ext xmlns:c16="http://schemas.microsoft.com/office/drawing/2014/chart" uri="{C3380CC4-5D6E-409C-BE32-E72D297353CC}">
                  <c16:uniqueId val="{00000040-2764-4165-8B06-0E42DF27B2FF}"/>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Daten_Diagramme!$H$14:$H$39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2764-4165-8B06-0E42DF27B2FF}"/>
            </c:ext>
          </c:extLst>
        </c:ser>
        <c:dLbls>
          <c:showLegendKey val="0"/>
          <c:showVal val="1"/>
          <c:showCatName val="0"/>
          <c:showSerName val="0"/>
          <c:showPercent val="0"/>
          <c:showBubbleSize val="0"/>
        </c:dLbls>
        <c:gapWidth val="100"/>
        <c:overlap val="100"/>
        <c:axId val="297291304"/>
        <c:axId val="297291696"/>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Daten_Diagramme!$K$14:$K$39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Daten_Diagramme!$J$14:$J$39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2764-4165-8B06-0E42DF27B2FF}"/>
            </c:ext>
          </c:extLst>
        </c:ser>
        <c:dLbls>
          <c:showLegendKey val="0"/>
          <c:showVal val="1"/>
          <c:showCatName val="0"/>
          <c:showSerName val="0"/>
          <c:showPercent val="0"/>
          <c:showBubbleSize val="0"/>
        </c:dLbls>
        <c:axId val="297292088"/>
        <c:axId val="297292480"/>
      </c:scatterChart>
      <c:catAx>
        <c:axId val="297291304"/>
        <c:scaling>
          <c:orientation val="maxMin"/>
        </c:scaling>
        <c:delete val="0"/>
        <c:axPos val="l"/>
        <c:majorTickMark val="none"/>
        <c:minorTickMark val="none"/>
        <c:tickLblPos val="none"/>
        <c:spPr>
          <a:ln w="3175">
            <a:solidFill>
              <a:srgbClr val="000000"/>
            </a:solidFill>
            <a:prstDash val="solid"/>
          </a:ln>
        </c:spPr>
        <c:crossAx val="297291696"/>
        <c:crosses val="autoZero"/>
        <c:auto val="1"/>
        <c:lblAlgn val="ctr"/>
        <c:lblOffset val="100"/>
        <c:tickMarkSkip val="1"/>
        <c:noMultiLvlLbl val="0"/>
      </c:catAx>
      <c:valAx>
        <c:axId val="297291696"/>
        <c:scaling>
          <c:orientation val="minMax"/>
          <c:max val="50"/>
          <c:min val="-50"/>
        </c:scaling>
        <c:delete val="1"/>
        <c:axPos val="t"/>
        <c:numFmt formatCode="#,#00" sourceLinked="1"/>
        <c:majorTickMark val="out"/>
        <c:minorTickMark val="none"/>
        <c:tickLblPos val="none"/>
        <c:crossAx val="297291304"/>
        <c:crosses val="autoZero"/>
        <c:crossBetween val="between"/>
        <c:majorUnit val="10"/>
        <c:minorUnit val="5"/>
      </c:valAx>
      <c:valAx>
        <c:axId val="297292088"/>
        <c:scaling>
          <c:orientation val="minMax"/>
        </c:scaling>
        <c:delete val="1"/>
        <c:axPos val="b"/>
        <c:numFmt formatCode="General" sourceLinked="1"/>
        <c:majorTickMark val="out"/>
        <c:minorTickMark val="none"/>
        <c:tickLblPos val="none"/>
        <c:crossAx val="297292480"/>
        <c:crosses val="max"/>
        <c:crossBetween val="midCat"/>
      </c:valAx>
      <c:valAx>
        <c:axId val="297292480"/>
        <c:scaling>
          <c:orientation val="maxMin"/>
          <c:max val="320"/>
          <c:min val="0"/>
        </c:scaling>
        <c:delete val="1"/>
        <c:axPos val="r"/>
        <c:numFmt formatCode="General" sourceLinked="1"/>
        <c:majorTickMark val="out"/>
        <c:minorTickMark val="none"/>
        <c:tickLblPos val="none"/>
        <c:crossAx val="297292088"/>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923397444397504E-2"/>
          <c:y val="1.4231505644191103E-2"/>
          <c:w val="0.90734965828060365"/>
          <c:h val="0.98576848542396367"/>
        </c:manualLayout>
      </c:layout>
      <c:barChart>
        <c:barDir val="bar"/>
        <c:grouping val="clustered"/>
        <c:varyColors val="0"/>
        <c:ser>
          <c:idx val="0"/>
          <c:order val="0"/>
          <c:spPr>
            <a:solidFill>
              <a:srgbClr val="969696"/>
            </a:solidFill>
            <a:ln w="25400">
              <a:noFill/>
            </a:ln>
          </c:spPr>
          <c:invertIfNegative val="0"/>
          <c:dLbls>
            <c:dLbl>
              <c:idx val="0"/>
              <c:tx>
                <c:strRef>
                  <c:f>Daten_Diagramme!$E$14</c:f>
                  <c:strCache>
                    <c:ptCount val="1"/>
                    <c:pt idx="0">
                      <c:v>-1.9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{0B083539-84D9-43BF-8791-927DEF01B2C1}</c15:txfldGUID>
                      <c15:f>Daten_Diagramme!$E$14</c15:f>
                      <c15:dlblFieldTableCache>
                        <c:ptCount val="1"/>
                        <c:pt idx="0">
                          <c:v>-1.9</c:v>
                        </c:pt>
                      </c15:dlblFieldTableCache>
                    </c15:dlblFTEntry>
                  </c15:dlblFieldTable>
                  <c15:showDataLabelsRange val="0"/>
                </c:ext>
                <c:ext xmlns:c16="http://schemas.microsoft.com/office/drawing/2014/chart" uri="{C3380CC4-5D6E-409C-BE32-E72D297353CC}">
                  <c16:uniqueId val="{00000000-03BC-445A-B4AE-295A43A7E064}"/>
                </c:ext>
              </c:extLst>
            </c:dLbl>
            <c:dLbl>
              <c:idx val="1"/>
              <c:tx>
                <c:strRef>
                  <c:f>Daten_Diagramme!$E$15</c:f>
                  <c:strCache>
                    <c:ptCount val="1"/>
                    <c:pt idx="0">
                      <c:v>-5.1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{A8B71352-9AFE-455B-841C-DBD118081768}</c15:txfldGUID>
                      <c15:f>Daten_Diagramme!$E$15</c15:f>
                      <c15:dlblFieldTableCache>
                        <c:ptCount val="1"/>
                        <c:pt idx="0">
                          <c:v>-5.1</c:v>
                        </c:pt>
                      </c15:dlblFieldTableCache>
                    </c15:dlblFTEntry>
                  </c15:dlblFieldTable>
                  <c15:showDataLabelsRange val="0"/>
                </c:ext>
                <c:ext xmlns:c16="http://schemas.microsoft.com/office/drawing/2014/chart" uri="{C3380CC4-5D6E-409C-BE32-E72D297353CC}">
                  <c16:uniqueId val="{00000001-03BC-445A-B4AE-295A43A7E064}"/>
                </c:ext>
              </c:extLst>
            </c:dLbl>
            <c:dLbl>
              <c:idx val="2"/>
              <c:tx>
                <c:strRef>
                  <c:f>Daten_Diagramme!$E$16</c:f>
                  <c:strCache>
                    <c:ptCount val="1"/>
                    <c:pt idx="0">
                      <c:v>7.9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{C154B1AA-A58D-4F2A-9268-7984EEBC3628}</c15:txfldGUID>
                      <c15:f>Daten_Diagramme!$E$16</c15:f>
                      <c15:dlblFieldTableCache>
                        <c:ptCount val="1"/>
                        <c:pt idx="0">
                          <c:v>7.9</c:v>
                        </c:pt>
                      </c15:dlblFieldTableCache>
                    </c15:dlblFTEntry>
                  </c15:dlblFieldTable>
                  <c15:showDataLabelsRange val="0"/>
                </c:ext>
                <c:ext xmlns:c16="http://schemas.microsoft.com/office/drawing/2014/chart" uri="{C3380CC4-5D6E-409C-BE32-E72D297353CC}">
                  <c16:uniqueId val="{00000002-03BC-445A-B4AE-295A43A7E064}"/>
                </c:ext>
              </c:extLst>
            </c:dLbl>
            <c:dLbl>
              <c:idx val="3"/>
              <c:tx>
                <c:strRef>
                  <c:f>Daten_Diagramme!$E$17</c:f>
                  <c:strCache>
                    <c:ptCount val="1"/>
                    <c:pt idx="0">
                      <c:v>-0.7</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{6BF151B5-28ED-40DC-AC83-898F52DC2C9B}</c15:txfldGUID>
                      <c15:f>Daten_Diagramme!$E$17</c15:f>
                      <c15:dlblFieldTableCache>
                        <c:ptCount val="1"/>
                        <c:pt idx="0">
                          <c:v>-0.7</c:v>
                        </c:pt>
                      </c15:dlblFieldTableCache>
                    </c15:dlblFTEntry>
                  </c15:dlblFieldTable>
                  <c15:showDataLabelsRange val="0"/>
                </c:ext>
                <c:ext xmlns:c16="http://schemas.microsoft.com/office/drawing/2014/chart" uri="{C3380CC4-5D6E-409C-BE32-E72D297353CC}">
                  <c16:uniqueId val="{00000003-03BC-445A-B4AE-295A43A7E064}"/>
                </c:ext>
              </c:extLst>
            </c:dLbl>
            <c:dLbl>
              <c:idx val="4"/>
              <c:tx>
                <c:strRef>
                  <c:f>Daten_Diagramme!$E$18</c:f>
                  <c:strCache>
                    <c:ptCount val="1"/>
                    <c:pt idx="0">
                      <c:v>-1.1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{2655E83F-B3F5-4A9F-BF82-B48F7EF7DBA3}</c15:txfldGUID>
                      <c15:f>Daten_Diagramme!$E$18</c15:f>
                      <c15:dlblFieldTableCache>
                        <c:ptCount val="1"/>
                        <c:pt idx="0">
                          <c:v>-1.1</c:v>
                        </c:pt>
                      </c15:dlblFieldTableCache>
                    </c15:dlblFTEntry>
                  </c15:dlblFieldTable>
                  <c15:showDataLabelsRange val="0"/>
                </c:ext>
                <c:ext xmlns:c16="http://schemas.microsoft.com/office/drawing/2014/chart" uri="{C3380CC4-5D6E-409C-BE32-E72D297353CC}">
                  <c16:uniqueId val="{00000004-03BC-445A-B4AE-295A43A7E064}"/>
                </c:ext>
              </c:extLst>
            </c:dLbl>
            <c:dLbl>
              <c:idx val="5"/>
              <c:tx>
                <c:strRef>
                  <c:f>Daten_Diagramme!$E$19</c:f>
                  <c:strCache>
                    <c:ptCount val="1"/>
                    <c:pt idx="0">
                      <c:v>-1.4</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{0B384DC7-5253-4337-99F4-B4314BD3D4D6}</c15:txfldGUID>
                      <c15:f>Daten_Diagramme!$E$19</c15:f>
                      <c15:dlblFieldTableCache>
                        <c:ptCount val="1"/>
                        <c:pt idx="0">
                          <c:v>-1.4</c:v>
                        </c:pt>
                      </c15:dlblFieldTableCache>
                    </c15:dlblFTEntry>
                  </c15:dlblFieldTable>
                  <c15:showDataLabelsRange val="0"/>
                </c:ext>
                <c:ext xmlns:c16="http://schemas.microsoft.com/office/drawing/2014/chart" uri="{C3380CC4-5D6E-409C-BE32-E72D297353CC}">
                  <c16:uniqueId val="{00000005-03BC-445A-B4AE-295A43A7E064}"/>
                </c:ext>
              </c:extLst>
            </c:dLbl>
            <c:dLbl>
              <c:idx val="6"/>
              <c:tx>
                <c:strRef>
                  <c:f>Daten_Diagramme!$E$20</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{B8FCAF20-CD20-4065-8155-B1787474812F}</c15:txfldGUID>
                      <c15:f>Daten_Diagramme!$E$20</c15:f>
                      <c15:dlblFieldTableCache>
                        <c:ptCount val="1"/>
                        <c:pt idx="0">
                          <c:v>1.8</c:v>
                        </c:pt>
                      </c15:dlblFieldTableCache>
                    </c15:dlblFTEntry>
                  </c15:dlblFieldTable>
                  <c15:showDataLabelsRange val="0"/>
                </c:ext>
                <c:ext xmlns:c16="http://schemas.microsoft.com/office/drawing/2014/chart" uri="{C3380CC4-5D6E-409C-BE32-E72D297353CC}">
                  <c16:uniqueId val="{00000006-03BC-445A-B4AE-295A43A7E064}"/>
                </c:ext>
              </c:extLst>
            </c:dLbl>
            <c:dLbl>
              <c:idx val="7"/>
              <c:tx>
                <c:strRef>
                  <c:f>Daten_Diagramme!$E$21</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{D7E84BAB-662C-4D7D-BFBA-3DDE40AD2428}</c15:txfldGUID>
                      <c15:f>Daten_Diagramme!$E$21</c15:f>
                      <c15:dlblFieldTableCache>
                        <c:ptCount val="1"/>
                        <c:pt idx="0">
                          <c:v>2.5</c:v>
                        </c:pt>
                      </c15:dlblFieldTableCache>
                    </c15:dlblFTEntry>
                  </c15:dlblFieldTable>
                  <c15:showDataLabelsRange val="0"/>
                </c:ext>
                <c:ext xmlns:c16="http://schemas.microsoft.com/office/drawing/2014/chart" uri="{C3380CC4-5D6E-409C-BE32-E72D297353CC}">
                  <c16:uniqueId val="{00000007-03BC-445A-B4AE-295A43A7E064}"/>
                </c:ext>
              </c:extLst>
            </c:dLbl>
            <c:dLbl>
              <c:idx val="8"/>
              <c:tx>
                <c:strRef>
                  <c:f>Daten_Diagramme!$E$22</c:f>
                  <c:strCache>
                    <c:ptCount val="1"/>
                    <c:pt idx="0">
                      <c:v>-0.2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{47DDCFA8-A81B-4961-90AC-485E330075CB}</c15:txfldGUID>
                      <c15:f>Daten_Diagramme!$E$22</c15:f>
                      <c15:dlblFieldTableCache>
                        <c:ptCount val="1"/>
                        <c:pt idx="0">
                          <c:v>-0.2</c:v>
                        </c:pt>
                      </c15:dlblFieldTableCache>
                    </c15:dlblFTEntry>
                  </c15:dlblFieldTable>
                  <c15:showDataLabelsRange val="0"/>
                </c:ext>
                <c:ext xmlns:c16="http://schemas.microsoft.com/office/drawing/2014/chart" uri="{C3380CC4-5D6E-409C-BE32-E72D297353CC}">
                  <c16:uniqueId val="{00000008-03BC-445A-B4AE-295A43A7E064}"/>
                </c:ext>
              </c:extLst>
            </c:dLbl>
            <c:dLbl>
              <c:idx val="9"/>
              <c:tx>
                <c:strRef>
                  <c:f>Daten_Diagramme!$E$23</c:f>
                  <c:strCache>
                    <c:ptCount val="1"/>
                    <c:pt idx="0">
                      <c:v>1.8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{69E49936-AD6B-4D72-A1ED-681B654B3DF5}</c15:txfldGUID>
                      <c15:f>Daten_Diagramme!$E$23</c15:f>
                      <c15:dlblFieldTableCache>
                        <c:ptCount val="1"/>
                        <c:pt idx="0">
                          <c:v>1.8</c:v>
                        </c:pt>
                      </c15:dlblFieldTableCache>
                    </c15:dlblFTEntry>
                  </c15:dlblFieldTable>
                  <c15:showDataLabelsRange val="0"/>
                </c:ext>
                <c:ext xmlns:c16="http://schemas.microsoft.com/office/drawing/2014/chart" uri="{C3380CC4-5D6E-409C-BE32-E72D297353CC}">
                  <c16:uniqueId val="{00000009-03BC-445A-B4AE-295A43A7E064}"/>
                </c:ext>
              </c:extLst>
            </c:dLbl>
            <c:dLbl>
              <c:idx val="10"/>
              <c:tx>
                <c:strRef>
                  <c:f>Daten_Diagramme!$E$24</c:f>
                  <c:strCache>
                    <c:ptCount val="1"/>
                    <c:pt idx="0">
                      <c:v>-7.2</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{AF7E6427-5569-4F31-B096-A246E8A5FEE6}</c15:txfldGUID>
                      <c15:f>Daten_Diagramme!$E$24</c15:f>
                      <c15:dlblFieldTableCache>
                        <c:ptCount val="1"/>
                        <c:pt idx="0">
                          <c:v>-7.2</c:v>
                        </c:pt>
                      </c15:dlblFieldTableCache>
                    </c15:dlblFTEntry>
                  </c15:dlblFieldTable>
                  <c15:showDataLabelsRange val="0"/>
                </c:ext>
                <c:ext xmlns:c16="http://schemas.microsoft.com/office/drawing/2014/chart" uri="{C3380CC4-5D6E-409C-BE32-E72D297353CC}">
                  <c16:uniqueId val="{0000000A-03BC-445A-B4AE-295A43A7E064}"/>
                </c:ext>
              </c:extLst>
            </c:dLbl>
            <c:dLbl>
              <c:idx val="11"/>
              <c:tx>
                <c:strRef>
                  <c:f>Daten_Diagramme!$E$25</c:f>
                  <c:strCache>
                    <c:ptCount val="1"/>
                    <c:pt idx="0">
                      <c:v>-9.8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{E9A28699-34E9-43B5-802C-6E40CFD25D52}</c15:txfldGUID>
                      <c15:f>Daten_Diagramme!$E$25</c15:f>
                      <c15:dlblFieldTableCache>
                        <c:ptCount val="1"/>
                        <c:pt idx="0">
                          <c:v>-9.8</c:v>
                        </c:pt>
                      </c15:dlblFieldTableCache>
                    </c15:dlblFTEntry>
                  </c15:dlblFieldTable>
                  <c15:showDataLabelsRange val="0"/>
                </c:ext>
                <c:ext xmlns:c16="http://schemas.microsoft.com/office/drawing/2014/chart" uri="{C3380CC4-5D6E-409C-BE32-E72D297353CC}">
                  <c16:uniqueId val="{0000000B-03BC-445A-B4AE-295A43A7E064}"/>
                </c:ext>
              </c:extLst>
            </c:dLbl>
            <c:dLbl>
              <c:idx val="12"/>
              <c:tx>
                <c:strRef>
                  <c:f>Daten_Diagramme!$E$26</c:f>
                  <c:strCache>
                    <c:ptCount val="1"/>
                    <c:pt idx="0">
                      <c:v>1.5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{20CCF831-95A5-4771-B932-614ECA8CB796}</c15:txfldGUID>
                      <c15:f>Daten_Diagramme!$E$26</c15:f>
                      <c15:dlblFieldTableCache>
                        <c:ptCount val="1"/>
                        <c:pt idx="0">
                          <c:v>1.5</c:v>
                        </c:pt>
                      </c15:dlblFieldTableCache>
                    </c15:dlblFTEntry>
                  </c15:dlblFieldTable>
                  <c15:showDataLabelsRange val="0"/>
                </c:ext>
                <c:ext xmlns:c16="http://schemas.microsoft.com/office/drawing/2014/chart" uri="{C3380CC4-5D6E-409C-BE32-E72D297353CC}">
                  <c16:uniqueId val="{0000000C-03BC-445A-B4AE-295A43A7E064}"/>
                </c:ext>
              </c:extLst>
            </c:dLbl>
            <c:dLbl>
              <c:idx val="13"/>
              <c:tx>
                <c:strRef>
                  <c:f>Daten_Diagramme!$E$27</c:f>
                  <c:strCache>
                    <c:ptCount val="1"/>
                    <c:pt idx="0">
                      <c:v>0.6</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{959CFC41-5F4F-41D6-B15D-EB111F7624D5}</c15:txfldGUID>
                      <c15:f>Daten_Diagramme!$E$27</c15:f>
                      <c15:dlblFieldTableCache>
                        <c:ptCount val="1"/>
                        <c:pt idx="0">
                          <c:v>0.6</c:v>
                        </c:pt>
                      </c15:dlblFieldTableCache>
                    </c15:dlblFTEntry>
                  </c15:dlblFieldTable>
                  <c15:showDataLabelsRange val="0"/>
                </c:ext>
                <c:ext xmlns:c16="http://schemas.microsoft.com/office/drawing/2014/chart" uri="{C3380CC4-5D6E-409C-BE32-E72D297353CC}">
                  <c16:uniqueId val="{0000000D-03BC-445A-B4AE-295A43A7E064}"/>
                </c:ext>
              </c:extLst>
            </c:dLbl>
            <c:dLbl>
              <c:idx val="14"/>
              <c:tx>
                <c:strRef>
                  <c:f>Daten_Diagramme!$E$28</c:f>
                  <c:strCache>
                    <c:ptCount val="1"/>
                    <c:pt idx="0">
                      <c:v>-3.1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{5FBE7287-BCA8-4C24-ACC0-348AD7EA2DA4}</c15:txfldGUID>
                      <c15:f>Daten_Diagramme!$E$28</c15:f>
                      <c15:dlblFieldTableCache>
                        <c:ptCount val="1"/>
                        <c:pt idx="0">
                          <c:v>-3.1</c:v>
                        </c:pt>
                      </c15:dlblFieldTableCache>
                    </c15:dlblFTEntry>
                  </c15:dlblFieldTable>
                  <c15:showDataLabelsRange val="0"/>
                </c:ext>
                <c:ext xmlns:c16="http://schemas.microsoft.com/office/drawing/2014/chart" uri="{C3380CC4-5D6E-409C-BE32-E72D297353CC}">
                  <c16:uniqueId val="{0000000E-03BC-445A-B4AE-295A43A7E064}"/>
                </c:ext>
              </c:extLst>
            </c:dLbl>
            <c:dLbl>
              <c:idx val="15"/>
              <c:tx>
                <c:strRef>
                  <c:f>Daten_Diagramme!$E$29</c:f>
                  <c:strCache>
                    <c:ptCount val="1"/>
                    <c:pt idx="0">
                      <c:v>-17.9</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{D7F8C01B-986A-487E-9FAE-1C7A0B2FD7E8}</c15:txfldGUID>
                      <c15:f>Daten_Diagramme!$E$29</c15:f>
                      <c15:dlblFieldTableCache>
                        <c:ptCount val="1"/>
                        <c:pt idx="0">
                          <c:v>-17.9</c:v>
                        </c:pt>
                      </c15:dlblFieldTableCache>
                    </c15:dlblFTEntry>
                  </c15:dlblFieldTable>
                  <c15:showDataLabelsRange val="0"/>
                </c:ext>
                <c:ext xmlns:c16="http://schemas.microsoft.com/office/drawing/2014/chart" uri="{C3380CC4-5D6E-409C-BE32-E72D297353CC}">
                  <c16:uniqueId val="{0000000F-03BC-445A-B4AE-295A43A7E064}"/>
                </c:ext>
              </c:extLst>
            </c:dLbl>
            <c:dLbl>
              <c:idx val="16"/>
              <c:tx>
                <c:strRef>
                  <c:f>Daten_Diagramme!$E$30</c:f>
                  <c:strCache>
                    <c:ptCount val="1"/>
                    <c:pt idx="0">
                      <c:v>-4.3</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{05C60F15-BE1B-4874-82AD-5FE9D985CBD0}</c15:txfldGUID>
                      <c15:f>Daten_Diagramme!$E$30</c15:f>
                      <c15:dlblFieldTableCache>
                        <c:ptCount val="1"/>
                        <c:pt idx="0">
                          <c:v>-4.3</c:v>
                        </c:pt>
                      </c15:dlblFieldTableCache>
                    </c15:dlblFTEntry>
                  </c15:dlblFieldTable>
                  <c15:showDataLabelsRange val="0"/>
                </c:ext>
                <c:ext xmlns:c16="http://schemas.microsoft.com/office/drawing/2014/chart" uri="{C3380CC4-5D6E-409C-BE32-E72D297353CC}">
                  <c16:uniqueId val="{00000010-03BC-445A-B4AE-295A43A7E064}"/>
                </c:ext>
              </c:extLst>
            </c:dLbl>
            <c:dLbl>
              <c:idx val="17"/>
              <c:tx>
                <c:strRef>
                  <c:f>Daten_Diagramme!$E$31</c:f>
                  <c:strCache>
                    <c:ptCount val="1"/>
                    <c:pt idx="0">
                      <c:v>-13.1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{84B7F203-31B1-40CB-AEBC-BDDB62085FC0}</c15:txfldGUID>
                      <c15:f>Daten_Diagramme!$E$31</c15:f>
                      <c15:dlblFieldTableCache>
                        <c:ptCount val="1"/>
                        <c:pt idx="0">
                          <c:v>-13.1</c:v>
                        </c:pt>
                      </c15:dlblFieldTableCache>
                    </c15:dlblFTEntry>
                  </c15:dlblFieldTable>
                  <c15:showDataLabelsRange val="0"/>
                </c:ext>
                <c:ext xmlns:c16="http://schemas.microsoft.com/office/drawing/2014/chart" uri="{C3380CC4-5D6E-409C-BE32-E72D297353CC}">
                  <c16:uniqueId val="{00000011-03BC-445A-B4AE-295A43A7E064}"/>
                </c:ext>
              </c:extLst>
            </c:dLbl>
            <c:dLbl>
              <c:idx val="18"/>
              <c:tx>
                <c:strRef>
                  <c:f>Daten_Diagramme!$E$32</c:f>
                  <c:strCache>
                    <c:ptCount val="1"/>
                    <c:pt idx="0">
                      <c:v>-2.0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{51BBFB99-50B0-4C22-BFFF-7A0010120B7E}</c15:txfldGUID>
                      <c15:f>Daten_Diagramme!$E$32</c15:f>
                      <c15:dlblFieldTableCache>
                        <c:ptCount val="1"/>
                        <c:pt idx="0">
                          <c:v>-2.0</c:v>
                        </c:pt>
                      </c15:dlblFieldTableCache>
                    </c15:dlblFTEntry>
                  </c15:dlblFieldTable>
                  <c15:showDataLabelsRange val="0"/>
                </c:ext>
                <c:ext xmlns:c16="http://schemas.microsoft.com/office/drawing/2014/chart" uri="{C3380CC4-5D6E-409C-BE32-E72D297353CC}">
                  <c16:uniqueId val="{00000012-03BC-445A-B4AE-295A43A7E064}"/>
                </c:ext>
              </c:extLst>
            </c:dLbl>
            <c:dLbl>
              <c:idx val="19"/>
              <c:tx>
                <c:strRef>
                  <c:f>Daten_Diagramme!$E$33</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{958E48A6-262F-4965-A5A5-147AECCAF6A8}</c15:txfldGUID>
                      <c15:f>Daten_Diagramme!$E$33</c15:f>
                      <c15:dlblFieldTableCache>
                        <c:ptCount val="1"/>
                        <c:pt idx="0">
                          <c:v>3.8</c:v>
                        </c:pt>
                      </c15:dlblFieldTableCache>
                    </c15:dlblFTEntry>
                  </c15:dlblFieldTable>
                  <c15:showDataLabelsRange val="0"/>
                </c:ext>
                <c:ext xmlns:c16="http://schemas.microsoft.com/office/drawing/2014/chart" uri="{C3380CC4-5D6E-409C-BE32-E72D297353CC}">
                  <c16:uniqueId val="{00000013-03BC-445A-B4AE-295A43A7E064}"/>
                </c:ext>
              </c:extLst>
            </c:dLbl>
            <c:dLbl>
              <c:idx val="20"/>
              <c:tx>
                <c:strRef>
                  <c:f>Daten_Diagramme!$E$34</c:f>
                  <c:strCache>
                    <c:ptCount val="1"/>
                    <c:pt idx="0">
                      <c:v>-3.8</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{629D2623-7149-476C-BFAA-D2C4582FF173}</c15:txfldGUID>
                      <c15:f>Daten_Diagramme!$E$34</c15:f>
                      <c15:dlblFieldTableCache>
                        <c:ptCount val="1"/>
                        <c:pt idx="0">
                          <c:v>-3.8</c:v>
                        </c:pt>
                      </c15:dlblFieldTableCache>
                    </c15:dlblFTEntry>
                  </c15:dlblFieldTable>
                  <c15:showDataLabelsRange val="0"/>
                </c:ext>
                <c:ext xmlns:c16="http://schemas.microsoft.com/office/drawing/2014/chart" uri="{C3380CC4-5D6E-409C-BE32-E72D297353CC}">
                  <c16:uniqueId val="{00000014-03BC-445A-B4AE-295A43A7E064}"/>
                </c:ext>
              </c:extLst>
            </c:dLbl>
            <c:dLbl>
              <c:idx val="21"/>
              <c:tx>
                <c:strRef>
                  <c:f>Daten_Diagramme!$E$35</c:f>
                  <c:strCache>
                    <c:ptCount val="1"/>
                    <c:pt idx="0">
                      <c:v>*</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{E642DA6B-813D-4F27-B9F3-5B05A1EE25D6}</c15:txfldGUID>
                      <c15:f>Daten_Diagramme!$E$35</c15:f>
                      <c15:dlblFieldTableCache>
                        <c:ptCount val="1"/>
                        <c:pt idx="0">
                          <c:v>*</c:v>
                        </c:pt>
                      </c15:dlblFieldTableCache>
                    </c15:dlblFTEntry>
                  </c15:dlblFieldTable>
                  <c15:showDataLabelsRange val="0"/>
                </c:ext>
                <c:ext xmlns:c16="http://schemas.microsoft.com/office/drawing/2014/chart" uri="{C3380CC4-5D6E-409C-BE32-E72D297353CC}">
                  <c16:uniqueId val="{00000015-03BC-445A-B4AE-295A43A7E064}"/>
                </c:ext>
              </c:extLst>
            </c:dLbl>
            <c:dLbl>
              <c:idx val="22"/>
              <c:tx>
                <c:strRef>
                  <c:f>Daten_Diagramme!$E$36</c:f>
                  <c:strCache>
                    <c:ptCount val="1"/>
                    <c:pt idx="0">
                      <c:v>0.0</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{C8E7CB84-9E95-4D0E-930C-FD9278B25C62}</c15:txfldGUID>
                      <c15:f>Daten_Diagramme!$E$36</c15:f>
                      <c15:dlblFieldTableCache>
                        <c:ptCount val="1"/>
                        <c:pt idx="0">
                          <c:v>0.0</c:v>
                        </c:pt>
                      </c15:dlblFieldTableCache>
                    </c15:dlblFTEntry>
                  </c15:dlblFieldTable>
                  <c15:showDataLabelsRange val="0"/>
                </c:ext>
                <c:ext xmlns:c16="http://schemas.microsoft.com/office/drawing/2014/chart" uri="{C3380CC4-5D6E-409C-BE32-E72D297353CC}">
                  <c16:uniqueId val="{00000016-03BC-445A-B4AE-295A43A7E064}"/>
                </c:ext>
              </c:extLst>
            </c:dLbl>
            <c:dLbl>
              <c:idx val="23"/>
              <c:tx>
                <c:strRef>
                  <c:f>Daten_Diagramme!$E$37</c:f>
                  <c:strCache>
                    <c:ptCount val="1"/>
                    <c:pt idx="0">
                      <c:v>-5.1</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{1102BBA6-F0FC-4B48-ADDA-7BE52B7E723B}</c15:txfldGUID>
                      <c15:f>Daten_Diagramme!$E$37</c15:f>
                      <c15:dlblFieldTableCache>
                        <c:ptCount val="1"/>
                        <c:pt idx="0">
                          <c:v>-5.1</c:v>
                        </c:pt>
                      </c15:dlblFieldTableCache>
                    </c15:dlblFTEntry>
                  </c15:dlblFieldTable>
                  <c15:showDataLabelsRange val="0"/>
                </c:ext>
                <c:ext xmlns:c16="http://schemas.microsoft.com/office/drawing/2014/chart" uri="{C3380CC4-5D6E-409C-BE32-E72D297353CC}">
                  <c16:uniqueId val="{00000017-03BC-445A-B4AE-295A43A7E064}"/>
                </c:ext>
              </c:extLst>
            </c:dLbl>
            <c:dLbl>
              <c:idx val="24"/>
              <c:tx>
                <c:strRef>
                  <c:f>Daten_Diagramme!$E$38</c:f>
                  <c:strCache>
                    <c:ptCount val="1"/>
                    <c:pt idx="0">
                      <c:v>0.5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{19E99723-C279-4276-9F56-492467DCBFEF}</c15:txfldGUID>
                      <c15:f>Daten_Diagramme!$E$38</c15:f>
                      <c15:dlblFieldTableCache>
                        <c:ptCount val="1"/>
                        <c:pt idx="0">
                          <c:v>0.5</c:v>
                        </c:pt>
                      </c15:dlblFieldTableCache>
                    </c15:dlblFTEntry>
                  </c15:dlblFieldTable>
                  <c15:showDataLabelsRange val="0"/>
                </c:ext>
                <c:ext xmlns:c16="http://schemas.microsoft.com/office/drawing/2014/chart" uri="{C3380CC4-5D6E-409C-BE32-E72D297353CC}">
                  <c16:uniqueId val="{00000018-03BC-445A-B4AE-295A43A7E064}"/>
                </c:ext>
              </c:extLst>
            </c:dLbl>
            <c:dLbl>
              <c:idx val="25"/>
              <c:tx>
                <c:strRef>
                  <c:f>Daten_Diagramme!$E$39</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{AB6D49F7-2618-4097-8362-D48C6790B9B6}</c15:txfldGUID>
                      <c15:f>Daten_Diagramme!$E$39</c15:f>
                      <c15:dlblFieldTableCache>
                        <c:ptCount val="1"/>
                        <c:pt idx="0">
                          <c:v>-2.5</c:v>
                        </c:pt>
                      </c15:dlblFieldTableCache>
                    </c15:dlblFTEntry>
                  </c15:dlblFieldTable>
                  <c15:showDataLabelsRange val="0"/>
                </c:ext>
                <c:ext xmlns:c16="http://schemas.microsoft.com/office/drawing/2014/chart" uri="{C3380CC4-5D6E-409C-BE32-E72D297353CC}">
                  <c16:uniqueId val="{00000019-03BC-445A-B4AE-295A43A7E064}"/>
                </c:ext>
              </c:extLst>
            </c:dLbl>
            <c:dLbl>
              <c:idx val="26"/>
              <c:tx>
                <c:strRef>
                  <c:f>Daten_Diagramme!$E$40</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{FF63EEA3-FFEB-433D-B8C8-95EAB690B855}</c15:txfldGUID>
                      <c15:f>Daten_Diagramme!$E$40</c15:f>
                      <c15:dlblFieldTableCache>
                        <c:ptCount val="1"/>
                        <c:pt idx="0">
                          <c:v>#REF!</c:v>
                        </c:pt>
                      </c15:dlblFieldTableCache>
                    </c15:dlblFTEntry>
                  </c15:dlblFieldTable>
                  <c15:showDataLabelsRange val="0"/>
                </c:ext>
                <c:ext xmlns:c16="http://schemas.microsoft.com/office/drawing/2014/chart" uri="{C3380CC4-5D6E-409C-BE32-E72D297353CC}">
                  <c16:uniqueId val="{0000001A-03BC-445A-B4AE-295A43A7E064}"/>
                </c:ext>
              </c:extLst>
            </c:dLbl>
            <c:dLbl>
              <c:idx val="27"/>
              <c:tx>
                <c:strRef>
                  <c:f>Daten_Diagramme!$E$41</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{6E6D74DA-D403-471C-B66E-F827E18E7E31}</c15:txfldGUID>
                      <c15:f>Daten_Diagramme!$E$41</c15:f>
                      <c15:dlblFieldTableCache>
                        <c:ptCount val="1"/>
                        <c:pt idx="0">
                          <c:v>#REF!</c:v>
                        </c:pt>
                      </c15:dlblFieldTableCache>
                    </c15:dlblFTEntry>
                  </c15:dlblFieldTable>
                  <c15:showDataLabelsRange val="0"/>
                </c:ext>
                <c:ext xmlns:c16="http://schemas.microsoft.com/office/drawing/2014/chart" uri="{C3380CC4-5D6E-409C-BE32-E72D297353CC}">
                  <c16:uniqueId val="{0000001B-03BC-445A-B4AE-295A43A7E064}"/>
                </c:ext>
              </c:extLst>
            </c:dLbl>
            <c:dLbl>
              <c:idx val="28"/>
              <c:tx>
                <c:strRef>
                  <c:f>Daten_Diagramme!$E$42</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{B1E83CDE-CEBC-4015-B997-4C4EC971AF89}</c15:txfldGUID>
                      <c15:f>Daten_Diagramme!$E$42</c15:f>
                      <c15:dlblFieldTableCache>
                        <c:ptCount val="1"/>
                        <c:pt idx="0">
                          <c:v>#REF!</c:v>
                        </c:pt>
                      </c15:dlblFieldTableCache>
                    </c15:dlblFTEntry>
                  </c15:dlblFieldTable>
                  <c15:showDataLabelsRange val="0"/>
                </c:ext>
                <c:ext xmlns:c16="http://schemas.microsoft.com/office/drawing/2014/chart" uri="{C3380CC4-5D6E-409C-BE32-E72D297353CC}">
                  <c16:uniqueId val="{0000001C-03BC-445A-B4AE-295A43A7E064}"/>
                </c:ext>
              </c:extLst>
            </c:dLbl>
            <c:dLbl>
              <c:idx val="29"/>
              <c:tx>
                <c:strRef>
                  <c:f>Daten_Diagramme!$E$43</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{FBF0FC39-A0BD-46F0-80D5-5FC00EF24D0B}</c15:txfldGUID>
                      <c15:f>Daten_Diagramme!$E$43</c15:f>
                      <c15:dlblFieldTableCache>
                        <c:ptCount val="1"/>
                        <c:pt idx="0">
                          <c:v>#REF!</c:v>
                        </c:pt>
                      </c15:dlblFieldTableCache>
                    </c15:dlblFTEntry>
                  </c15:dlblFieldTable>
                  <c15:showDataLabelsRange val="0"/>
                </c:ext>
                <c:ext xmlns:c16="http://schemas.microsoft.com/office/drawing/2014/chart" uri="{C3380CC4-5D6E-409C-BE32-E72D297353CC}">
                  <c16:uniqueId val="{0000001D-03BC-445A-B4AE-295A43A7E064}"/>
                </c:ext>
              </c:extLst>
            </c:dLbl>
            <c:dLbl>
              <c:idx val="30"/>
              <c:tx>
                <c:strRef>
                  <c:f>Daten_Diagramme!$E$44</c:f>
                  <c:strCache>
                    <c:ptCount val="1"/>
                    <c:pt idx="0">
                      <c:v>#REF!</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{2F2023CB-39A0-41BE-851F-A63A25FBC04E}</c15:txfldGUID>
                      <c15:f>Daten_Diagramme!$E$44</c15:f>
                      <c15:dlblFieldTableCache>
                        <c:ptCount val="1"/>
                        <c:pt idx="0">
                          <c:v>#REF!</c:v>
                        </c:pt>
                      </c15:dlblFieldTableCache>
                    </c15:dlblFTEntry>
                  </c15:dlblFieldTable>
                  <c15:showDataLabelsRange val="0"/>
                </c:ext>
                <c:ext xmlns:c16="http://schemas.microsoft.com/office/drawing/2014/chart" uri="{C3380CC4-5D6E-409C-BE32-E72D297353CC}">
                  <c16:uniqueId val="{0000001E-03BC-445A-B4AE-295A43A7E064}"/>
                </c:ext>
              </c:extLst>
            </c:dLbl>
            <c:dLbl>
              <c:idx val="31"/>
              <c:tx>
                <c:strRef>
                  <c:f>Daten_Diagramme!$E$45</c:f>
                  <c:strCache>
                    <c:ptCount val="1"/>
                    <c:pt idx="0">
                      <c:v>-2.5</c:v>
                    </c:pt>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{7963C01F-49C2-413F-94CB-94380F47F61A}</c15:txfldGUID>
                      <c15:f>Daten_Diagramme!$E$45</c15:f>
                      <c15:dlblFieldTableCache>
                        <c:ptCount val="1"/>
                        <c:pt idx="0">
                          <c:v>-2.5</c:v>
                        </c:pt>
                      </c15:dlblFieldTableCache>
                    </c15:dlblFTEntry>
                  </c15:dlblFieldTable>
                  <c15:showDataLabelsRange val="0"/>
                </c:ext>
                <c:ext xmlns:c16="http://schemas.microsoft.com/office/drawing/2014/chart" uri="{C3380CC4-5D6E-409C-BE32-E72D297353CC}">
                  <c16:uniqueId val="{0000001F-03BC-445A-B4AE-295A43A7E064}"/>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Daten_Diagramme!$C$14:$C$39</c:f>
              <c:numCache>
                <c:formatCode>#,#00</c:formatCode>
                <c:ptCount val="26"/>
                <c:pt idx="0">
                  <c:v>-1.9299160699890938</c:v>
                </c:pt>
                <c:pt idx="1">
                  <c:v>-5.1020408163265305</c:v>
                </c:pt>
                <c:pt idx="2">
                  <c:v>7.8947368421052628</c:v>
                </c:pt>
                <c:pt idx="3">
                  <c:v>-0.6741573033707865</c:v>
                </c:pt>
                <c:pt idx="4">
                  <c:v>-1.1295180722891567</c:v>
                </c:pt>
                <c:pt idx="5">
                  <c:v>-1.4440433212996391</c:v>
                </c:pt>
                <c:pt idx="6">
                  <c:v>1.7612524461839529</c:v>
                </c:pt>
                <c:pt idx="7">
                  <c:v>2.478551000953289</c:v>
                </c:pt>
                <c:pt idx="8">
                  <c:v>-0.23591860808021234</c:v>
                </c:pt>
                <c:pt idx="9">
                  <c:v>1.8440905280804694</c:v>
                </c:pt>
                <c:pt idx="10">
                  <c:v>-7.2157159047978841</c:v>
                </c:pt>
                <c:pt idx="11">
                  <c:v>-9.795918367346939</c:v>
                </c:pt>
                <c:pt idx="12">
                  <c:v>1.4705882352941178</c:v>
                </c:pt>
                <c:pt idx="13">
                  <c:v>0.59012875536480691</c:v>
                </c:pt>
                <c:pt idx="14">
                  <c:v>-3.1179394487121552</c:v>
                </c:pt>
                <c:pt idx="15">
                  <c:v>-17.948717948717949</c:v>
                </c:pt>
                <c:pt idx="16">
                  <c:v>-4.3478260869565215</c:v>
                </c:pt>
                <c:pt idx="17">
                  <c:v>-13.055555555555555</c:v>
                </c:pt>
                <c:pt idx="18">
                  <c:v>-2.0017406440382941</c:v>
                </c:pt>
                <c:pt idx="19">
                  <c:v>3.8327526132404182</c:v>
                </c:pt>
                <c:pt idx="20">
                  <c:v>-3.8071065989847717</c:v>
                </c:pt>
                <c:pt idx="21">
                  <c:v>0</c:v>
                </c:pt>
                <c:pt idx="23">
                  <c:v>-5.1020408163265305</c:v>
                </c:pt>
                <c:pt idx="24">
                  <c:v>0.51666236114699049</c:v>
                </c:pt>
                <c:pt idx="25">
                  <c:v>-2.4557899065859821</c:v>
                </c:pt>
              </c:numCache>
            </c:numRef>
          </c:val>
          <c:extLst>
            <c:ext xmlns:c16="http://schemas.microsoft.com/office/drawing/2014/chart" uri="{C3380CC4-5D6E-409C-BE32-E72D297353CC}">
              <c16:uniqueId val="{00000020-03BC-445A-B4AE-295A43A7E064}"/>
            </c:ext>
          </c:extLst>
        </c:ser>
        <c:ser>
          <c:idx val="1"/>
          <c:order val="1"/>
          <c:spPr>
            <a:noFill/>
            <a:ln w="25400">
              <a:noFill/>
            </a:ln>
          </c:spPr>
          <c:invertIfNegative val="0"/>
          <c:dLbls>
            <c:dLbl>
              <c:idx val="0"/>
              <c:tx>
                <c:strRef>
                  <c:f>Daten_Diagramme!$G$14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{35AB8EA8-7DCE-4703-84CA-B7DAAD30BB7B}</c15:txfldGUID>
                      <c15:f>Daten_Diagramme!$G$14</c15:f>
                      <c15:dlblFieldTableCache>
                        <c:ptCount val="1"/>
                      </c15:dlblFieldTableCache>
                    </c15:dlblFTEntry>
                  </c15:dlblFieldTable>
                  <c15:showDataLabelsRange val="0"/>
                </c:ext>
                <c:ext xmlns:c16="http://schemas.microsoft.com/office/drawing/2014/chart" uri="{C3380CC4-5D6E-409C-BE32-E72D297353CC}">
                  <c16:uniqueId val="{00000021-03BC-445A-B4AE-295A43A7E064}"/>
                </c:ext>
              </c:extLst>
            </c:dLbl>
            <c:dLbl>
              <c:idx val="1"/>
              <c:tx>
                <c:strRef>
                  <c:f>Daten_Diagramme!$G$15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{9CD0EFA2-E61C-406B-947F-35052D1A643D}</c15:txfldGUID>
                      <c15:f>Daten_Diagramme!$G$15</c15:f>
                      <c15:dlblFieldTableCache>
                        <c:ptCount val="1"/>
                      </c15:dlblFieldTableCache>
                    </c15:dlblFTEntry>
                  </c15:dlblFieldTable>
                  <c15:showDataLabelsRange val="0"/>
                </c:ext>
                <c:ext xmlns:c16="http://schemas.microsoft.com/office/drawing/2014/chart" uri="{C3380CC4-5D6E-409C-BE32-E72D297353CC}">
                  <c16:uniqueId val="{00000022-03BC-445A-B4AE-295A43A7E064}"/>
                </c:ext>
              </c:extLst>
            </c:dLbl>
            <c:dLbl>
              <c:idx val="2"/>
              <c:tx>
                <c:strRef>
                  <c:f>Daten_Diagramme!$G$16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{66110A89-E98B-42B2-8F88-AA080754865D}</c15:txfldGUID>
                      <c15:f>Daten_Diagramme!$G$16</c15:f>
                      <c15:dlblFieldTableCache>
                        <c:ptCount val="1"/>
                      </c15:dlblFieldTableCache>
                    </c15:dlblFTEntry>
                  </c15:dlblFieldTable>
                  <c15:showDataLabelsRange val="0"/>
                </c:ext>
                <c:ext xmlns:c16="http://schemas.microsoft.com/office/drawing/2014/chart" uri="{C3380CC4-5D6E-409C-BE32-E72D297353CC}">
                  <c16:uniqueId val="{00000023-03BC-445A-B4AE-295A43A7E064}"/>
                </c:ext>
              </c:extLst>
            </c:dLbl>
            <c:dLbl>
              <c:idx val="3"/>
              <c:tx>
                <c:strRef>
                  <c:f>Daten_Diagramme!$G$17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{8F6AEA28-4744-4E82-BF13-05F7CB5C1377}</c15:txfldGUID>
                      <c15:f>Daten_Diagramme!$G$17</c15:f>
                      <c15:dlblFieldTableCache>
                        <c:ptCount val="1"/>
                      </c15:dlblFieldTableCache>
                    </c15:dlblFTEntry>
                  </c15:dlblFieldTable>
                  <c15:showDataLabelsRange val="0"/>
                </c:ext>
                <c:ext xmlns:c16="http://schemas.microsoft.com/office/drawing/2014/chart" uri="{C3380CC4-5D6E-409C-BE32-E72D297353CC}">
                  <c16:uniqueId val="{00000024-03BC-445A-B4AE-295A43A7E064}"/>
                </c:ext>
              </c:extLst>
            </c:dLbl>
            <c:dLbl>
              <c:idx val="4"/>
              <c:tx>
                <c:strRef>
                  <c:f>Daten_Diagramme!$G$18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{83C579A4-C281-4AFA-A96A-B4C69DEAC38E}</c15:txfldGUID>
                      <c15:f>Daten_Diagramme!$G$18</c15:f>
                      <c15:dlblFieldTableCache>
                        <c:ptCount val="1"/>
                      </c15:dlblFieldTableCache>
                    </c15:dlblFTEntry>
                  </c15:dlblFieldTable>
                  <c15:showDataLabelsRange val="0"/>
                </c:ext>
                <c:ext xmlns:c16="http://schemas.microsoft.com/office/drawing/2014/chart" uri="{C3380CC4-5D6E-409C-BE32-E72D297353CC}">
                  <c16:uniqueId val="{00000025-03BC-445A-B4AE-295A43A7E064}"/>
                </c:ext>
              </c:extLst>
            </c:dLbl>
            <c:dLbl>
              <c:idx val="5"/>
              <c:tx>
                <c:strRef>
                  <c:f>Daten_Diagramme!$G$19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{AC9356B9-8136-4808-8C4D-240D365E02A5}</c15:txfldGUID>
                      <c15:f>Daten_Diagramme!$G$19</c15:f>
                      <c15:dlblFieldTableCache>
                        <c:ptCount val="1"/>
                      </c15:dlblFieldTableCache>
                    </c15:dlblFTEntry>
                  </c15:dlblFieldTable>
                  <c15:showDataLabelsRange val="0"/>
                </c:ext>
                <c:ext xmlns:c16="http://schemas.microsoft.com/office/drawing/2014/chart" uri="{C3380CC4-5D6E-409C-BE32-E72D297353CC}">
                  <c16:uniqueId val="{00000026-03BC-445A-B4AE-295A43A7E064}"/>
                </c:ext>
              </c:extLst>
            </c:dLbl>
            <c:dLbl>
              <c:idx val="6"/>
              <c:tx>
                <c:strRef>
                  <c:f>Daten_Diagramme!$G$20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{D2CB5D4D-FC79-4828-9E8F-9E10F02000A1}</c15:txfldGUID>
                      <c15:f>Daten_Diagramme!$G$20</c15:f>
                      <c15:dlblFieldTableCache>
                        <c:ptCount val="1"/>
                      </c15:dlblFieldTableCache>
                    </c15:dlblFTEntry>
                  </c15:dlblFieldTable>
                  <c15:showDataLabelsRange val="0"/>
                </c:ext>
                <c:ext xmlns:c16="http://schemas.microsoft.com/office/drawing/2014/chart" uri="{C3380CC4-5D6E-409C-BE32-E72D297353CC}">
                  <c16:uniqueId val="{00000027-03BC-445A-B4AE-295A43A7E064}"/>
                </c:ext>
              </c:extLst>
            </c:dLbl>
            <c:dLbl>
              <c:idx val="7"/>
              <c:tx>
                <c:strRef>
                  <c:f>Daten_Diagramme!$G$21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{2C35A696-533A-4C0F-9EC0-57C80809807A}</c15:txfldGUID>
                      <c15:f>Daten_Diagramme!$G$21</c15:f>
                      <c15:dlblFieldTableCache>
                        <c:ptCount val="1"/>
                      </c15:dlblFieldTableCache>
                    </c15:dlblFTEntry>
                  </c15:dlblFieldTable>
                  <c15:showDataLabelsRange val="0"/>
                </c:ext>
                <c:ext xmlns:c16="http://schemas.microsoft.com/office/drawing/2014/chart" uri="{C3380CC4-5D6E-409C-BE32-E72D297353CC}">
                  <c16:uniqueId val="{00000028-03BC-445A-B4AE-295A43A7E064}"/>
                </c:ext>
              </c:extLst>
            </c:dLbl>
            <c:dLbl>
              <c:idx val="8"/>
              <c:tx>
                <c:strRef>
                  <c:f>Daten_Diagramme!$G$22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{DCC9E7E1-40BE-42FE-9105-41DE198980A8}</c15:txfldGUID>
                      <c15:f>Daten_Diagramme!$G$22</c15:f>
                      <c15:dlblFieldTableCache>
                        <c:ptCount val="1"/>
                      </c15:dlblFieldTableCache>
                    </c15:dlblFTEntry>
                  </c15:dlblFieldTable>
                  <c15:showDataLabelsRange val="0"/>
                </c:ext>
                <c:ext xmlns:c16="http://schemas.microsoft.com/office/drawing/2014/chart" uri="{C3380CC4-5D6E-409C-BE32-E72D297353CC}">
                  <c16:uniqueId val="{00000029-03BC-445A-B4AE-295A43A7E064}"/>
                </c:ext>
              </c:extLst>
            </c:dLbl>
            <c:dLbl>
              <c:idx val="9"/>
              <c:tx>
                <c:strRef>
                  <c:f>Daten_Diagramme!$G$23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{8D9AC628-05A8-41D8-8D20-3457C40D3426}</c15:txfldGUID>
                      <c15:f>Daten_Diagramme!$G$23</c15:f>
                      <c15:dlblFieldTableCache>
                        <c:ptCount val="1"/>
                      </c15:dlblFieldTableCache>
                    </c15:dlblFTEntry>
                  </c15:dlblFieldTable>
                  <c15:showDataLabelsRange val="0"/>
                </c:ext>
                <c:ext xmlns:c16="http://schemas.microsoft.com/office/drawing/2014/chart" uri="{C3380CC4-5D6E-409C-BE32-E72D297353CC}">
                  <c16:uniqueId val="{0000002A-03BC-445A-B4AE-295A43A7E064}"/>
                </c:ext>
              </c:extLst>
            </c:dLbl>
            <c:dLbl>
              <c:idx val="10"/>
              <c:tx>
                <c:strRef>
                  <c:f>Daten_Diagramme!$G$24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{BAF472CB-2FC2-47CE-9B76-A7EA29032737}</c15:txfldGUID>
                      <c15:f>Daten_Diagramme!$G$24</c15:f>
                      <c15:dlblFieldTableCache>
                        <c:ptCount val="1"/>
                      </c15:dlblFieldTableCache>
                    </c15:dlblFTEntry>
                  </c15:dlblFieldTable>
                  <c15:showDataLabelsRange val="0"/>
                </c:ext>
                <c:ext xmlns:c16="http://schemas.microsoft.com/office/drawing/2014/chart" uri="{C3380CC4-5D6E-409C-BE32-E72D297353CC}">
                  <c16:uniqueId val="{0000002B-03BC-445A-B4AE-295A43A7E064}"/>
                </c:ext>
              </c:extLst>
            </c:dLbl>
            <c:dLbl>
              <c:idx val="11"/>
              <c:tx>
                <c:strRef>
                  <c:f>Daten_Diagramme!$G$25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{2B0FD21B-540B-429C-AA01-B9DC72BBB3A7}</c15:txfldGUID>
                      <c15:f>Daten_Diagramme!$G$25</c15:f>
                      <c15:dlblFieldTableCache>
                        <c:ptCount val="1"/>
                      </c15:dlblFieldTableCache>
                    </c15:dlblFTEntry>
                  </c15:dlblFieldTable>
                  <c15:showDataLabelsRange val="0"/>
                </c:ext>
                <c:ext xmlns:c16="http://schemas.microsoft.com/office/drawing/2014/chart" uri="{C3380CC4-5D6E-409C-BE32-E72D297353CC}">
                  <c16:uniqueId val="{0000002C-03BC-445A-B4AE-295A43A7E064}"/>
                </c:ext>
              </c:extLst>
            </c:dLbl>
            <c:dLbl>
              <c:idx val="12"/>
              <c:tx>
                <c:strRef>
                  <c:f>Daten_Diagramme!$G$26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{52132D9A-085C-4745-BEF9-26A6D137DD6E}</c15:txfldGUID>
                      <c15:f>Daten_Diagramme!$G$26</c15:f>
                      <c15:dlblFieldTableCache>
                        <c:ptCount val="1"/>
                      </c15:dlblFieldTableCache>
                    </c15:dlblFTEntry>
                  </c15:dlblFieldTable>
                  <c15:showDataLabelsRange val="0"/>
                </c:ext>
                <c:ext xmlns:c16="http://schemas.microsoft.com/office/drawing/2014/chart" uri="{C3380CC4-5D6E-409C-BE32-E72D297353CC}">
                  <c16:uniqueId val="{0000002D-03BC-445A-B4AE-295A43A7E064}"/>
                </c:ext>
              </c:extLst>
            </c:dLbl>
            <c:dLbl>
              <c:idx val="13"/>
              <c:tx>
                <c:strRef>
                  <c:f>Daten_Diagramme!$G$27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{1842EE7D-5268-4A4A-91A4-D65264634796}</c15:txfldGUID>
                      <c15:f>Daten_Diagramme!$G$27</c15:f>
                      <c15:dlblFieldTableCache>
                        <c:ptCount val="1"/>
                      </c15:dlblFieldTableCache>
                    </c15:dlblFTEntry>
                  </c15:dlblFieldTable>
                  <c15:showDataLabelsRange val="0"/>
                </c:ext>
                <c:ext xmlns:c16="http://schemas.microsoft.com/office/drawing/2014/chart" uri="{C3380CC4-5D6E-409C-BE32-E72D297353CC}">
                  <c16:uniqueId val="{0000002E-03BC-445A-B4AE-295A43A7E064}"/>
                </c:ext>
              </c:extLst>
            </c:dLbl>
            <c:dLbl>
              <c:idx val="14"/>
              <c:tx>
                <c:strRef>
                  <c:f>Daten_Diagramme!$G$28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{9E33FAFC-6425-47F5-858E-46A11E75562D}</c15:txfldGUID>
                      <c15:f>Daten_Diagramme!$G$28</c15:f>
                      <c15:dlblFieldTableCache>
                        <c:ptCount val="1"/>
                      </c15:dlblFieldTableCache>
                    </c15:dlblFTEntry>
                  </c15:dlblFieldTable>
                  <c15:showDataLabelsRange val="0"/>
                </c:ext>
                <c:ext xmlns:c16="http://schemas.microsoft.com/office/drawing/2014/chart" uri="{C3380CC4-5D6E-409C-BE32-E72D297353CC}">
                  <c16:uniqueId val="{0000002F-03BC-445A-B4AE-295A43A7E064}"/>
                </c:ext>
              </c:extLst>
            </c:dLbl>
            <c:dLbl>
              <c:idx val="15"/>
              <c:tx>
                <c:strRef>
                  <c:f>Daten_Diagramme!$G$29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{562A4FC8-D850-49ED-A454-58AE842F9D44}</c15:txfldGUID>
                      <c15:f>Daten_Diagramme!$G$29</c15:f>
                      <c15:dlblFieldTableCache>
                        <c:ptCount val="1"/>
                      </c15:dlblFieldTableCache>
                    </c15:dlblFTEntry>
                  </c15:dlblFieldTable>
                  <c15:showDataLabelsRange val="0"/>
                </c:ext>
                <c:ext xmlns:c16="http://schemas.microsoft.com/office/drawing/2014/chart" uri="{C3380CC4-5D6E-409C-BE32-E72D297353CC}">
                  <c16:uniqueId val="{00000030-03BC-445A-B4AE-295A43A7E064}"/>
                </c:ext>
              </c:extLst>
            </c:dLbl>
            <c:dLbl>
              <c:idx val="16"/>
              <c:tx>
                <c:strRef>
                  <c:f>Daten_Diagramme!$G$30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{E085BE4E-BF7D-4F80-9D2C-7F52DF354272}</c15:txfldGUID>
                      <c15:f>Daten_Diagramme!$G$30</c15:f>
                      <c15:dlblFieldTableCache>
                        <c:ptCount val="1"/>
                      </c15:dlblFieldTableCache>
                    </c15:dlblFTEntry>
                  </c15:dlblFieldTable>
                  <c15:showDataLabelsRange val="0"/>
                </c:ext>
                <c:ext xmlns:c16="http://schemas.microsoft.com/office/drawing/2014/chart" uri="{C3380CC4-5D6E-409C-BE32-E72D297353CC}">
                  <c16:uniqueId val="{00000031-03BC-445A-B4AE-295A43A7E064}"/>
                </c:ext>
              </c:extLst>
            </c:dLbl>
            <c:dLbl>
              <c:idx val="17"/>
              <c:tx>
                <c:strRef>
                  <c:f>Daten_Diagramme!$G$31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{88BC7601-5998-447B-B840-810BA0F01235}</c15:txfldGUID>
                      <c15:f>Daten_Diagramme!$G$31</c15:f>
                      <c15:dlblFieldTableCache>
                        <c:ptCount val="1"/>
                      </c15:dlblFieldTableCache>
                    </c15:dlblFTEntry>
                  </c15:dlblFieldTable>
                  <c15:showDataLabelsRange val="0"/>
                </c:ext>
                <c:ext xmlns:c16="http://schemas.microsoft.com/office/drawing/2014/chart" uri="{C3380CC4-5D6E-409C-BE32-E72D297353CC}">
                  <c16:uniqueId val="{00000032-03BC-445A-B4AE-295A43A7E064}"/>
                </c:ext>
              </c:extLst>
            </c:dLbl>
            <c:dLbl>
              <c:idx val="18"/>
              <c:tx>
                <c:strRef>
                  <c:f>Daten_Diagramme!$G$32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{79897DD3-6F33-4BCD-8FCC-408FC02E22DF}</c15:txfldGUID>
                      <c15:f>Daten_Diagramme!$G$32</c15:f>
                      <c15:dlblFieldTableCache>
                        <c:ptCount val="1"/>
                      </c15:dlblFieldTableCache>
                    </c15:dlblFTEntry>
                  </c15:dlblFieldTable>
                  <c15:showDataLabelsRange val="0"/>
                </c:ext>
                <c:ext xmlns:c16="http://schemas.microsoft.com/office/drawing/2014/chart" uri="{C3380CC4-5D6E-409C-BE32-E72D297353CC}">
                  <c16:uniqueId val="{00000033-03BC-445A-B4AE-295A43A7E064}"/>
                </c:ext>
              </c:extLst>
            </c:dLbl>
            <c:dLbl>
              <c:idx val="19"/>
              <c:tx>
                <c:strRef>
                  <c:f>Daten_Diagramme!$G$33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{96400B64-6A83-4E22-9CE8-592B0907EA5E}</c15:txfldGUID>
                      <c15:f>Daten_Diagramme!$G$33</c15:f>
                      <c15:dlblFieldTableCache>
                        <c:ptCount val="1"/>
                      </c15:dlblFieldTableCache>
                    </c15:dlblFTEntry>
                  </c15:dlblFieldTable>
                  <c15:showDataLabelsRange val="0"/>
                </c:ext>
                <c:ext xmlns:c16="http://schemas.microsoft.com/office/drawing/2014/chart" uri="{C3380CC4-5D6E-409C-BE32-E72D297353CC}">
                  <c16:uniqueId val="{00000034-03BC-445A-B4AE-295A43A7E064}"/>
                </c:ext>
              </c:extLst>
            </c:dLbl>
            <c:dLbl>
              <c:idx val="20"/>
              <c:tx>
                <c:strRef>
                  <c:f>Daten_Diagramme!$G$34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{33E23952-5F9C-4FD0-A12A-71A83AEA55F8}</c15:txfldGUID>
                      <c15:f>Daten_Diagramme!$G$34</c15:f>
                      <c15:dlblFieldTableCache>
                        <c:ptCount val="1"/>
                      </c15:dlblFieldTableCache>
                    </c15:dlblFTEntry>
                  </c15:dlblFieldTable>
                  <c15:showDataLabelsRange val="0"/>
                </c:ext>
                <c:ext xmlns:c16="http://schemas.microsoft.com/office/drawing/2014/chart" uri="{C3380CC4-5D6E-409C-BE32-E72D297353CC}">
                  <c16:uniqueId val="{00000035-03BC-445A-B4AE-295A43A7E064}"/>
                </c:ext>
              </c:extLst>
            </c:dLbl>
            <c:dLbl>
              <c:idx val="21"/>
              <c:tx>
                <c:strRef>
                  <c:f>Daten_Diagramme!$G$35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{F9E343E9-48F4-4C62-B72C-A8D84068C110}</c15:txfldGUID>
                      <c15:f>Daten_Diagramme!$G$35</c15:f>
                      <c15:dlblFieldTableCache>
                        <c:ptCount val="1"/>
                      </c15:dlblFieldTableCache>
                    </c15:dlblFTEntry>
                  </c15:dlblFieldTable>
                  <c15:showDataLabelsRange val="0"/>
                </c:ext>
                <c:ext xmlns:c16="http://schemas.microsoft.com/office/drawing/2014/chart" uri="{C3380CC4-5D6E-409C-BE32-E72D297353CC}">
                  <c16:uniqueId val="{00000036-03BC-445A-B4AE-295A43A7E064}"/>
                </c:ext>
              </c:extLst>
            </c:dLbl>
            <c:dLbl>
              <c:idx val="22"/>
              <c:tx>
                <c:strRef>
                  <c:f>Daten_Diagramme!$G$36</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{659B8065-4EF2-4A22-A6E4-F4A2BE6AFA8E}</c15:txfldGUID>
                      <c15:f>Daten_Diagramme!$G$36</c15:f>
                      <c15:dlblFieldTableCache>
                        <c:ptCount val="1"/>
                      </c15:dlblFieldTableCache>
                    </c15:dlblFTEntry>
                  </c15:dlblFieldTable>
                  <c15:showDataLabelsRange val="0"/>
                </c:ext>
                <c:ext xmlns:c16="http://schemas.microsoft.com/office/drawing/2014/chart" uri="{C3380CC4-5D6E-409C-BE32-E72D297353CC}">
                  <c16:uniqueId val="{00000037-03BC-445A-B4AE-295A43A7E064}"/>
                </c:ext>
              </c:extLst>
            </c:dLbl>
            <c:dLbl>
              <c:idx val="23"/>
              <c:tx>
                <c:strRef>
                  <c:f>Daten_Diagramme!$G$37</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{26CD2D60-0817-4305-B7FB-D4193E34446C}</c15:txfldGUID>
                      <c15:f>Daten_Diagramme!$G$37</c15:f>
                      <c15:dlblFieldTableCache>
                        <c:ptCount val="1"/>
                      </c15:dlblFieldTableCache>
                    </c15:dlblFTEntry>
                  </c15:dlblFieldTable>
                  <c15:showDataLabelsRange val="0"/>
                </c:ext>
                <c:ext xmlns:c16="http://schemas.microsoft.com/office/drawing/2014/chart" uri="{C3380CC4-5D6E-409C-BE32-E72D297353CC}">
                  <c16:uniqueId val="{00000038-03BC-445A-B4AE-295A43A7E064}"/>
                </c:ext>
              </c:extLst>
            </c:dLbl>
            <c:dLbl>
              <c:idx val="24"/>
              <c:tx>
                <c:strRef>
                  <c:f>Daten_Diagramme!$G$38</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{85B58BC2-1D6D-4D86-9F60-3A20BC34CD3C}</c15:txfldGUID>
                      <c15:f>Daten_Diagramme!$G$38</c15:f>
                      <c15:dlblFieldTableCache>
                        <c:ptCount val="1"/>
                      </c15:dlblFieldTableCache>
                    </c15:dlblFTEntry>
                  </c15:dlblFieldTable>
                  <c15:showDataLabelsRange val="0"/>
                </c:ext>
                <c:ext xmlns:c16="http://schemas.microsoft.com/office/drawing/2014/chart" uri="{C3380CC4-5D6E-409C-BE32-E72D297353CC}">
                  <c16:uniqueId val="{00000039-03BC-445A-B4AE-295A43A7E064}"/>
                </c:ext>
              </c:extLst>
            </c:dLbl>
            <c:dLbl>
              <c:idx val="25"/>
              <c:tx>
                <c:strRef>
                  <c:f>Daten_Diagramme!$G$39</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{565FEAD4-8F09-4404-8B46-BF00A770DEF2}</c15:txfldGUID>
                      <c15:f>Daten_Diagramme!$G$39</c15:f>
                      <c15:dlblFieldTableCache>
                        <c:ptCount val="1"/>
                      </c15:dlblFieldTableCache>
                    </c15:dlblFTEntry>
                  </c15:dlblFieldTable>
                  <c15:showDataLabelsRange val="0"/>
                </c:ext>
                <c:ext xmlns:c16="http://schemas.microsoft.com/office/drawing/2014/chart" uri="{C3380CC4-5D6E-409C-BE32-E72D297353CC}">
                  <c16:uniqueId val="{0000003A-03BC-445A-B4AE-295A43A7E064}"/>
                </c:ext>
              </c:extLst>
            </c:dLbl>
            <c:dLbl>
              <c:idx val="26"/>
              <c:tx>
                <c:strRef>
                  <c:f>Daten_Diagramme!$G$40</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{322C6636-8FCA-4043-960E-57CBC20837C8}</c15:txfldGUID>
                      <c15:f>Daten_Diagramme!$G$40</c15:f>
                      <c15:dlblFieldTableCache>
                        <c:ptCount val="1"/>
                      </c15:dlblFieldTableCache>
                    </c15:dlblFTEntry>
                  </c15:dlblFieldTable>
                  <c15:showDataLabelsRange val="0"/>
                </c:ext>
                <c:ext xmlns:c16="http://schemas.microsoft.com/office/drawing/2014/chart" uri="{C3380CC4-5D6E-409C-BE32-E72D297353CC}">
                  <c16:uniqueId val="{0000003B-03BC-445A-B4AE-295A43A7E064}"/>
                </c:ext>
              </c:extLst>
            </c:dLbl>
            <c:dLbl>
              <c:idx val="27"/>
              <c:tx>
                <c:strRef>
                  <c:f>Daten_Diagramme!$G$41</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{DA85AD2D-6ED9-415E-9573-2937C27CDC2D}</c15:txfldGUID>
                      <c15:f>Daten_Diagramme!$G$41</c15:f>
                      <c15:dlblFieldTableCache>
                        <c:ptCount val="1"/>
                      </c15:dlblFieldTableCache>
                    </c15:dlblFTEntry>
                  </c15:dlblFieldTable>
                  <c15:showDataLabelsRange val="0"/>
                </c:ext>
                <c:ext xmlns:c16="http://schemas.microsoft.com/office/drawing/2014/chart" uri="{C3380CC4-5D6E-409C-BE32-E72D297353CC}">
                  <c16:uniqueId val="{0000003C-03BC-445A-B4AE-295A43A7E064}"/>
                </c:ext>
              </c:extLst>
            </c:dLbl>
            <c:dLbl>
              <c:idx val="28"/>
              <c:tx>
                <c:strRef>
                  <c:f>Daten_Diagramme!$G$42</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{D8F6F30F-9C87-41C7-A294-71FC61ECE6C7}</c15:txfldGUID>
                      <c15:f>Daten_Diagramme!$G$42</c15:f>
                      <c15:dlblFieldTableCache>
                        <c:ptCount val="1"/>
                      </c15:dlblFieldTableCache>
                    </c15:dlblFTEntry>
                  </c15:dlblFieldTable>
                  <c15:showDataLabelsRange val="0"/>
                </c:ext>
                <c:ext xmlns:c16="http://schemas.microsoft.com/office/drawing/2014/chart" uri="{C3380CC4-5D6E-409C-BE32-E72D297353CC}">
                  <c16:uniqueId val="{0000003D-03BC-445A-B4AE-295A43A7E064}"/>
                </c:ext>
              </c:extLst>
            </c:dLbl>
            <c:dLbl>
              <c:idx val="29"/>
              <c:tx>
                <c:strRef>
                  <c:f>Daten_Diagramme!$G$43</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{1A38E5FB-EB4A-46B2-86E0-E68E76BB605B}</c15:txfldGUID>
                      <c15:f>Daten_Diagramme!$G$43</c15:f>
                      <c15:dlblFieldTableCache>
                        <c:ptCount val="1"/>
                      </c15:dlblFieldTableCache>
                    </c15:dlblFTEntry>
                  </c15:dlblFieldTable>
                  <c15:showDataLabelsRange val="0"/>
                </c:ext>
                <c:ext xmlns:c16="http://schemas.microsoft.com/office/drawing/2014/chart" uri="{C3380CC4-5D6E-409C-BE32-E72D297353CC}">
                  <c16:uniqueId val="{0000003E-03BC-445A-B4AE-295A43A7E064}"/>
                </c:ext>
              </c:extLst>
            </c:dLbl>
            <c:dLbl>
              <c:idx val="30"/>
              <c:tx>
                <c:strRef>
                  <c:f>Daten_Diagramme!$G$44</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{F2730BE0-3CD0-45D2-AB45-ADC3C7FF0106}</c15:txfldGUID>
                      <c15:f>Daten_Diagramme!$G$44</c15:f>
                      <c15:dlblFieldTableCache>
                        <c:ptCount val="1"/>
                      </c15:dlblFieldTableCache>
                    </c15:dlblFTEntry>
                  </c15:dlblFieldTable>
                  <c15:showDataLabelsRange val="0"/>
                </c:ext>
                <c:ext xmlns:c16="http://schemas.microsoft.com/office/drawing/2014/chart" uri="{C3380CC4-5D6E-409C-BE32-E72D297353CC}">
                  <c16:uniqueId val="{0000003F-03BC-445A-B4AE-295A43A7E064}"/>
                </c:ext>
              </c:extLst>
            </c:dLbl>
            <c:dLbl>
              <c:idx val="31"/>
              <c:tx>
                <c:strRef>
                  <c:f>Daten_Diagramme!$G$45</c:f>
                  <c:strCache>
                    <c:ptCount val="1"/>
                  </c:strCache>
                </c:strRef>
              </c:tx>
              <c:showLegendKey val="0"/>
              <c:showVal val="0"/>
              <c:showCatName val="0"/>
              <c:showSerName val="0"/>
              <c:showPercent val="0"/>
              <c:showBubbleSize val="0"/>
              <c:extLst>
                <c:ext xmlns:c15="http://schemas.microsoft.com/office/drawing/2012/chart" uri="{CE6537A1-D6FC-4f65-9D91-7224C49458BB}">
                  <c15:dlblFieldTable>
                    <c15:dlblFTEntry>
                      <c15:txfldGUID>{A0244FC5-15FD-4034-83A2-A73B7059C81C}</c15:txfldGUID>
                      <c15:f>Daten_Diagramme!$G$45</c15:f>
                      <c15:dlblFieldTableCache>
                        <c:ptCount val="1"/>
                      </c15:dlblFieldTableCache>
                    </c15:dlblFTEntry>
                  </c15:dlblFieldTable>
                  <c15:showDataLabelsRange val="0"/>
                </c:ext>
                <c:ext xmlns:c16="http://schemas.microsoft.com/office/drawing/2014/chart" uri="{C3380CC4-5D6E-409C-BE32-E72D297353CC}">
                  <c16:uniqueId val="{00000040-03BC-445A-B4AE-295A43A7E064}"/>
                </c:ext>
              </c:extLst>
            </c:dLbl>
            <c:spPr>
              <a:noFill/>
              <a:ln w="25400">
                <a:noFill/>
              </a:ln>
            </c:spPr>
            <c:txPr>
              <a:bodyPr/>
              <a:lstStyle/>
              <a:p>
                <a:pPr>
                  <a:defRPr sz="800" b="0" i="0" u="none" strike="noStrike" baseline="0">
                    <a:solidFill>
                      <a:srgbClr val="000000"/>
                    </a:solidFill>
                    <a:latin typeface="Arial"/>
                    <a:ea typeface="Arial"/>
                    <a:cs typeface="Arial"/>
                  </a:defRPr>
                </a:pPr>
                <a:endParaRPr lang="de-DE"/>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Daten_Diagramme!$I$14:$I$39</c:f>
              <c:numCache>
                <c:formatCode>#,#00</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-0.75</c:v>
                </c:pt>
                <c:pt idx="22">
                  <c:v>0</c:v>
                </c:pt>
                <c:pt idx="23">
                  <c:v>0</c:v>
                </c:pt>
                <c:pt idx="24">
                  <c:v>0</c:v>
                </c:pt>
                <c:pt idx="25">
                  <c:v>0</c:v>
                </c:pt>
              </c:numCache>
            </c:numRef>
          </c:val>
          <c:extLst>
            <c:ext xmlns:c16="http://schemas.microsoft.com/office/drawing/2014/chart" uri="{C3380CC4-5D6E-409C-BE32-E72D297353CC}">
              <c16:uniqueId val="{00000041-03BC-445A-B4AE-295A43A7E064}"/>
            </c:ext>
          </c:extLst>
        </c:ser>
        <c:dLbls>
          <c:showLegendKey val="0"/>
          <c:showVal val="1"/>
          <c:showCatName val="0"/>
          <c:showSerName val="0"/>
          <c:showPercent val="0"/>
          <c:showBubbleSize val="0"/>
        </c:dLbls>
        <c:gapWidth val="100"/>
        <c:overlap val="100"/>
        <c:axId val="297293264"/>
        <c:axId val="297631720"/>
      </c:barChart>
      <c:scatterChart>
        <c:scatterStyle val="lineMarker"/>
        <c:varyColors val="0"/>
        <c:ser>
          <c:idx val="2"/>
          <c:order val="2"/>
          <c:spPr>
            <a:ln w="28575">
              <a:noFill/>
            </a:ln>
          </c:spPr>
          <c:marker>
            <c:symbol val="picture"/>
            <c:spPr>
              <a:blipFill dpi="0" rotWithShape="0">
                <a:blip xmlns:r="http://schemas.openxmlformats.org/officeDocument/2006/relationships" r:embed="rId1"/>
                <a:srcRect/>
                <a:stretch>
                  <a:fillRect/>
                </a:stretch>
              </a:blipFill>
              <a:ln w="25400">
                <a:noFill/>
              </a:ln>
            </c:spPr>
          </c:marker>
          <c:dLbls>
            <c:delete val="1"/>
          </c:dLbls>
          <c:xVal>
            <c:numRef>
              <c:f>Daten_Diagramme!$M$14:$M$39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45</c:v>
                </c:pt>
                <c:pt idx="22">
                  <c:v>#N/A</c:v>
                </c:pt>
                <c:pt idx="23">
                  <c:v>#N/A</c:v>
                </c:pt>
                <c:pt idx="24">
                  <c:v>#N/A</c:v>
                </c:pt>
                <c:pt idx="25">
                  <c:v>#N/A</c:v>
                </c:pt>
              </c:numCache>
            </c:numRef>
          </c:xVal>
          <c:yVal>
            <c:numRef>
              <c:f>Daten_Diagramme!$L$14:$L$39</c:f>
              <c:numCache>
                <c:formatCode>General</c:formatCode>
                <c:ptCount val="2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222</c:v>
                </c:pt>
                <c:pt idx="22">
                  <c:v>#N/A</c:v>
                </c:pt>
                <c:pt idx="23">
                  <c:v>#N/A</c:v>
                </c:pt>
                <c:pt idx="24">
                  <c:v>#N/A</c:v>
                </c:pt>
                <c:pt idx="25">
                  <c:v>#N/A</c:v>
                </c:pt>
              </c:numCache>
            </c:numRef>
          </c:yVal>
          <c:smooth val="0"/>
          <c:extLst>
            <c:ext xmlns:c16="http://schemas.microsoft.com/office/drawing/2014/chart" uri="{C3380CC4-5D6E-409C-BE32-E72D297353CC}">
              <c16:uniqueId val="{00000042-03BC-445A-B4AE-295A43A7E064}"/>
            </c:ext>
          </c:extLst>
        </c:ser>
        <c:dLbls>
          <c:showLegendKey val="0"/>
          <c:showVal val="1"/>
          <c:showCatName val="0"/>
          <c:showSerName val="0"/>
          <c:showPercent val="0"/>
          <c:showBubbleSize val="0"/>
        </c:dLbls>
        <c:axId val="297632112"/>
        <c:axId val="297632504"/>
      </c:scatterChart>
      <c:catAx>
        <c:axId val="297293264"/>
        <c:scaling>
          <c:orientation val="maxMin"/>
        </c:scaling>
        <c:delete val="0"/>
        <c:axPos val="l"/>
        <c:majorTickMark val="none"/>
        <c:minorTickMark val="none"/>
        <c:tickLblPos val="none"/>
        <c:spPr>
          <a:ln w="3175">
            <a:solidFill>
              <a:srgbClr val="000000"/>
            </a:solidFill>
            <a:prstDash val="solid"/>
          </a:ln>
        </c:spPr>
        <c:crossAx val="297631720"/>
        <c:crosses val="autoZero"/>
        <c:auto val="1"/>
        <c:lblAlgn val="ctr"/>
        <c:lblOffset val="100"/>
        <c:tickMarkSkip val="1"/>
        <c:noMultiLvlLbl val="0"/>
      </c:catAx>
      <c:valAx>
        <c:axId val="297631720"/>
        <c:scaling>
          <c:orientation val="minMax"/>
          <c:max val="50"/>
          <c:min val="-50"/>
        </c:scaling>
        <c:delete val="1"/>
        <c:axPos val="t"/>
        <c:numFmt formatCode="#,#00" sourceLinked="1"/>
        <c:majorTickMark val="out"/>
        <c:minorTickMark val="none"/>
        <c:tickLblPos val="none"/>
        <c:crossAx val="297293264"/>
        <c:crosses val="autoZero"/>
        <c:crossBetween val="between"/>
        <c:majorUnit val="10"/>
        <c:minorUnit val="5"/>
      </c:valAx>
      <c:valAx>
        <c:axId val="297632112"/>
        <c:scaling>
          <c:orientation val="minMax"/>
        </c:scaling>
        <c:delete val="1"/>
        <c:axPos val="b"/>
        <c:numFmt formatCode="General" sourceLinked="1"/>
        <c:majorTickMark val="out"/>
        <c:minorTickMark val="none"/>
        <c:tickLblPos val="none"/>
        <c:crossAx val="297632504"/>
        <c:crosses val="max"/>
        <c:crossBetween val="midCat"/>
      </c:valAx>
      <c:valAx>
        <c:axId val="297632504"/>
        <c:scaling>
          <c:orientation val="maxMin"/>
          <c:max val="320"/>
          <c:min val="0"/>
        </c:scaling>
        <c:delete val="1"/>
        <c:axPos val="r"/>
        <c:numFmt formatCode="General" sourceLinked="1"/>
        <c:majorTickMark val="out"/>
        <c:minorTickMark val="none"/>
        <c:tickLblPos val="none"/>
        <c:crossAx val="297632112"/>
        <c:crosses val="max"/>
        <c:crossBetween val="midCat"/>
        <c:majorUnit val="10"/>
        <c:minorUnit val="5"/>
      </c:valAx>
      <c:spPr>
        <a:noFill/>
        <a:ln w="25400">
          <a:noFill/>
        </a:ln>
      </c:spPr>
    </c:plotArea>
    <c:plotVisOnly val="1"/>
    <c:dispBlanksAs val="gap"/>
    <c:showDLblsOverMax val="0"/>
  </c:chart>
  <c:spPr>
    <a:noFill/>
    <a:ln w="9525">
      <a:noFill/>
    </a:ln>
  </c:spPr>
  <c:txPr>
    <a:bodyPr/>
    <a:lstStyle/>
    <a:p>
      <a:pPr>
        <a:defRPr sz="5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strRef>
                  <c:f>Diagramm!$I$46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{EDDF288D-C425-417F-B216-1FFEBBAD4AC2}</c15:txfldGUID>
                      <c15:f>Diagramm!$I$46</c15:f>
                      <c15:dlblFieldTableCache>
                        <c:ptCount val="1"/>
                      </c15:dlblFieldTableCache>
                    </c15:dlblFTEntry>
                  </c15:dlblFieldTable>
                  <c15:showDataLabelsRange val="0"/>
                </c:ext>
                <c:ext xmlns:c16="http://schemas.microsoft.com/office/drawing/2014/chart" uri="{C3380CC4-5D6E-409C-BE32-E72D297353CC}">
                  <c16:uniqueId val="{00000000-8F5F-4FC8-876C-CCD402D93D60}"/>
                </c:ext>
              </c:extLst>
            </c:dLbl>
            <c:dLbl>
              <c:idx val="1"/>
              <c:tx>
                <c:strRef>
                  <c:f>Diagramm!$I$47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{282949C0-0FD0-4DA8-9158-10F48604A6EB}</c15:txfldGUID>
                      <c15:f>Diagramm!$I$47</c15:f>
                      <c15:dlblFieldTableCache>
                        <c:ptCount val="1"/>
                      </c15:dlblFieldTableCache>
                    </c15:dlblFTEntry>
                  </c15:dlblFieldTable>
                  <c15:showDataLabelsRange val="0"/>
                </c:ext>
                <c:ext xmlns:c16="http://schemas.microsoft.com/office/drawing/2014/chart" uri="{C3380CC4-5D6E-409C-BE32-E72D297353CC}">
                  <c16:uniqueId val="{00000001-8F5F-4FC8-876C-CCD402D93D60}"/>
                </c:ext>
              </c:extLst>
            </c:dLbl>
            <c:dLbl>
              <c:idx val="2"/>
              <c:tx>
                <c:strRef>
                  <c:f>Diagramm!$I$48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{2E2B7B26-233C-44FF-8878-D5795E862088}</c15:txfldGUID>
                      <c15:f>Diagramm!$I$48</c15:f>
                      <c15:dlblFieldTableCache>
                        <c:ptCount val="1"/>
                      </c15:dlblFieldTableCache>
                    </c15:dlblFTEntry>
                  </c15:dlblFieldTable>
                  <c15:showDataLabelsRange val="0"/>
                </c:ext>
                <c:ext xmlns:c16="http://schemas.microsoft.com/office/drawing/2014/chart" uri="{C3380CC4-5D6E-409C-BE32-E72D297353CC}">
                  <c16:uniqueId val="{00000002-8F5F-4FC8-876C-CCD402D93D60}"/>
                </c:ext>
              </c:extLst>
            </c:dLbl>
            <c:dLbl>
              <c:idx val="3"/>
              <c:tx>
                <c:strRef>
                  <c:f>Diagramm!$I$49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{85E73011-0E63-47FB-BF0F-EB901A381E0D}</c15:txfldGUID>
                      <c15:f>Diagramm!$I$49</c15:f>
                      <c15:dlblFieldTableCache>
                        <c:ptCount val="1"/>
                      </c15:dlblFieldTableCache>
                    </c15:dlblFTEntry>
                  </c15:dlblFieldTable>
                  <c15:showDataLabelsRange val="0"/>
                </c:ext>
                <c:ext xmlns:c16="http://schemas.microsoft.com/office/drawing/2014/chart" uri="{C3380CC4-5D6E-409C-BE32-E72D297353CC}">
                  <c16:uniqueId val="{00000003-8F5F-4FC8-876C-CCD402D93D60}"/>
                </c:ext>
              </c:extLst>
            </c:dLbl>
            <c:dLbl>
              <c:idx val="4"/>
              <c:tx>
                <c:strRef>
                  <c:f>Diagramm!$I$50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{3B5499FB-F509-422B-8D59-D81916BE6E75}</c15:txfldGUID>
                      <c15:f>Diagramm!$I$50</c15:f>
                      <c15:dlblFieldTableCache>
                        <c:ptCount val="1"/>
                      </c15:dlblFieldTableCache>
                    </c15:dlblFTEntry>
                  </c15:dlblFieldTable>
                  <c15:showDataLabelsRange val="0"/>
                </c:ext>
                <c:ext xmlns:c16="http://schemas.microsoft.com/office/drawing/2014/chart" uri="{C3380CC4-5D6E-409C-BE32-E72D297353CC}">
                  <c16:uniqueId val="{00000004-8F5F-4FC8-876C-CCD402D93D60}"/>
                </c:ext>
              </c:extLst>
            </c:dLbl>
            <c:dLbl>
              <c:idx val="5"/>
              <c:tx>
                <c:strRef>
                  <c:f>Diagramm!$I$51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{D3C2197E-6F6D-4976-9028-95289B7A6D2A}</c15:txfldGUID>
                      <c15:f>Diagramm!$I$51</c15:f>
                      <c15:dlblFieldTableCache>
                        <c:ptCount val="1"/>
                      </c15:dlblFieldTableCache>
                    </c15:dlblFTEntry>
                  </c15:dlblFieldTable>
                  <c15:showDataLabelsRange val="0"/>
                </c:ext>
                <c:ext xmlns:c16="http://schemas.microsoft.com/office/drawing/2014/chart" uri="{C3380CC4-5D6E-409C-BE32-E72D297353CC}">
                  <c16:uniqueId val="{00000005-8F5F-4FC8-876C-CCD402D93D60}"/>
                </c:ext>
              </c:extLst>
            </c:dLbl>
            <c:dLbl>
              <c:idx val="6"/>
              <c:tx>
                <c:strRef>
                  <c:f>Diagramm!$I$52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{EA084801-4CC4-4FFB-9776-D523A5D4F7F1}</c15:txfldGUID>
                      <c15:f>Diagramm!$I$52</c15:f>
                      <c15:dlblFieldTableCache>
                        <c:ptCount val="1"/>
                      </c15:dlblFieldTableCache>
                    </c15:dlblFTEntry>
                  </c15:dlblFieldTable>
                  <c15:showDataLabelsRange val="0"/>
                </c:ext>
                <c:ext xmlns:c16="http://schemas.microsoft.com/office/drawing/2014/chart" uri="{C3380CC4-5D6E-409C-BE32-E72D297353CC}">
                  <c16:uniqueId val="{00000006-8F5F-4FC8-876C-CCD402D93D60}"/>
                </c:ext>
              </c:extLst>
            </c:dLbl>
            <c:dLbl>
              <c:idx val="7"/>
              <c:tx>
                <c:strRef>
                  <c:f>Diagramm!$I$53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{7B773EEB-C561-477D-A5BB-E82291AD0581}</c15:txfldGUID>
                      <c15:f>Diagramm!$I$53</c15:f>
                      <c15:dlblFieldTableCache>
                        <c:ptCount val="1"/>
                      </c15:dlblFieldTableCache>
                    </c15:dlblFTEntry>
                  </c15:dlblFieldTable>
                  <c15:showDataLabelsRange val="0"/>
                </c:ext>
                <c:ext xmlns:c16="http://schemas.microsoft.com/office/drawing/2014/chart" uri="{C3380CC4-5D6E-409C-BE32-E72D297353CC}">
                  <c16:uniqueId val="{00000007-8F5F-4FC8-876C-CCD402D93D60}"/>
                </c:ext>
              </c:extLst>
            </c:dLbl>
            <c:dLbl>
              <c:idx val="8"/>
              <c:tx>
                <c:strRef>
                  <c:f>Diagramm!$I$54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{E7CFE896-C8C9-451F-BED2-CE2E9946DD7E}</c15:txfldGUID>
                      <c15:f>Diagramm!$I$54</c15:f>
                      <c15:dlblFieldTableCache>
                        <c:ptCount val="1"/>
                      </c15:dlblFieldTableCache>
                    </c15:dlblFTEntry>
                  </c15:dlblFieldTable>
                  <c15:showDataLabelsRange val="0"/>
                </c:ext>
                <c:ext xmlns:c16="http://schemas.microsoft.com/office/drawing/2014/chart" uri="{C3380CC4-5D6E-409C-BE32-E72D297353CC}">
                  <c16:uniqueId val="{00000008-8F5F-4FC8-876C-CCD402D93D60}"/>
                </c:ext>
              </c:extLst>
            </c:dLbl>
            <c:dLbl>
              <c:idx val="9"/>
              <c:tx>
                <c:strRef>
                  <c:f>Diagramm!$I$55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{82D944BB-3E8E-43E5-9931-29C41BBE8BFA}</c15:txfldGUID>
                      <c15:f>Diagramm!$I$55</c15:f>
                      <c15:dlblFieldTableCache>
                        <c:ptCount val="1"/>
                      </c15:dlblFieldTableCache>
                    </c15:dlblFTEntry>
                  </c15:dlblFieldTable>
                  <c15:showDataLabelsRange val="0"/>
                </c:ext>
                <c:ext xmlns:c16="http://schemas.microsoft.com/office/drawing/2014/chart" uri="{C3380CC4-5D6E-409C-BE32-E72D297353CC}">
                  <c16:uniqueId val="{00000009-8F5F-4FC8-876C-CCD402D93D60}"/>
                </c:ext>
              </c:extLst>
            </c:dLbl>
            <c:dLbl>
              <c:idx val="10"/>
              <c:tx>
                <c:strRef>
                  <c:f>Diagramm!$I$56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{BC3E5475-1419-4B1A-9139-01EBAC15C45A}</c15:txfldGUID>
                      <c15:f>Diagramm!$I$56</c15:f>
                      <c15:dlblFieldTableCache>
                        <c:ptCount val="1"/>
                      </c15:dlblFieldTableCache>
                    </c15:dlblFTEntry>
                  </c15:dlblFieldTable>
                  <c15:showDataLabelsRange val="0"/>
                </c:ext>
                <c:ext xmlns:c16="http://schemas.microsoft.com/office/drawing/2014/chart" uri="{C3380CC4-5D6E-409C-BE32-E72D297353CC}">
                  <c16:uniqueId val="{0000000A-8F5F-4FC8-876C-CCD402D93D60}"/>
                </c:ext>
              </c:extLst>
            </c:dLbl>
            <c:dLbl>
              <c:idx val="11"/>
              <c:tx>
                <c:strRef>
                  <c:f>Diagramm!$I$57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{403C2B86-61B9-4E92-8B2D-B3B2278FF302}</c15:txfldGUID>
                      <c15:f>Diagramm!$I$57</c15:f>
                      <c15:dlblFieldTableCache>
                        <c:ptCount val="1"/>
                      </c15:dlblFieldTableCache>
                    </c15:dlblFTEntry>
                  </c15:dlblFieldTable>
                  <c15:showDataLabelsRange val="0"/>
                </c:ext>
                <c:ext xmlns:c16="http://schemas.microsoft.com/office/drawing/2014/chart" uri="{C3380CC4-5D6E-409C-BE32-E72D297353CC}">
                  <c16:uniqueId val="{0000000B-8F5F-4FC8-876C-CCD402D93D60}"/>
                </c:ext>
              </c:extLst>
            </c:dLbl>
            <c:dLbl>
              <c:idx val="12"/>
              <c:tx>
                <c:strRef>
                  <c:f>Diagramm!$I$58</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{D9BAE77B-68CA-48C6-82E4-D025F8EA20B2}</c15:txfldGUID>
                      <c15:f>Diagramm!$I$58</c15:f>
                      <c15:dlblFieldTableCache>
                        <c:ptCount val="1"/>
                      </c15:dlblFieldTableCache>
                    </c15:dlblFTEntry>
                  </c15:dlblFieldTable>
                  <c15:showDataLabelsRange val="0"/>
                </c:ext>
                <c:ext xmlns:c16="http://schemas.microsoft.com/office/drawing/2014/chart" uri="{C3380CC4-5D6E-409C-BE32-E72D297353CC}">
                  <c16:uniqueId val="{0000000C-8F5F-4FC8-876C-CCD402D93D60}"/>
                </c:ext>
              </c:extLst>
            </c:dLbl>
            <c:dLbl>
              <c:idx val="13"/>
              <c:tx>
                <c:strRef>
                  <c:f>Diagramm!$I$59</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{2BDB6909-117D-4B53-998F-7505034108BB}</c15:txfldGUID>
                      <c15:f>Diagramm!$I$59</c15:f>
                      <c15:dlblFieldTableCache>
                        <c:ptCount val="1"/>
                      </c15:dlblFieldTableCache>
                    </c15:dlblFTEntry>
                  </c15:dlblFieldTable>
                  <c15:showDataLabelsRange val="0"/>
                </c:ext>
                <c:ext xmlns:c16="http://schemas.microsoft.com/office/drawing/2014/chart" uri="{C3380CC4-5D6E-409C-BE32-E72D297353CC}">
                  <c16:uniqueId val="{0000000D-8F5F-4FC8-876C-CCD402D93D60}"/>
                </c:ext>
              </c:extLst>
            </c:dLbl>
            <c:dLbl>
              <c:idx val="14"/>
              <c:tx>
                <c:strRef>
                  <c:f>Diagramm!$I$60</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{B600A0F0-5B52-4E36-A4E5-9EF70915BD4E}</c15:txfldGUID>
                      <c15:f>Diagramm!$I$60</c15:f>
                      <c15:dlblFieldTableCache>
                        <c:ptCount val="1"/>
                      </c15:dlblFieldTableCache>
                    </c15:dlblFTEntry>
                  </c15:dlblFieldTable>
                  <c15:showDataLabelsRange val="0"/>
                </c:ext>
                <c:ext xmlns:c16="http://schemas.microsoft.com/office/drawing/2014/chart" uri="{C3380CC4-5D6E-409C-BE32-E72D297353CC}">
                  <c16:uniqueId val="{0000000E-8F5F-4FC8-876C-CCD402D93D60}"/>
                </c:ext>
              </c:extLst>
            </c:dLbl>
            <c:dLbl>
              <c:idx val="15"/>
              <c:tx>
                <c:strRef>
                  <c:f>Diagramm!$I$61</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{FF902AB7-78D0-4D11-8B94-4E0F04FAEBE3}</c15:txfldGUID>
                      <c15:f>Diagramm!$I$61</c15:f>
                      <c15:dlblFieldTableCache>
                        <c:ptCount val="1"/>
                      </c15:dlblFieldTableCache>
                    </c15:dlblFTEntry>
                  </c15:dlblFieldTable>
                  <c15:showDataLabelsRange val="0"/>
                </c:ext>
                <c:ext xmlns:c16="http://schemas.microsoft.com/office/drawing/2014/chart" uri="{C3380CC4-5D6E-409C-BE32-E72D297353CC}">
                  <c16:uniqueId val="{0000000F-8F5F-4FC8-876C-CCD402D93D60}"/>
                </c:ext>
              </c:extLst>
            </c:dLbl>
            <c:dLbl>
              <c:idx val="16"/>
              <c:tx>
                <c:strRef>
                  <c:f>Diagramm!$I$62</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{2E81FBDA-00D8-4B6E-BA1F-F4B26A60DA83}</c15:txfldGUID>
                      <c15:f>Diagramm!$I$62</c15:f>
                      <c15:dlblFieldTableCache>
                        <c:ptCount val="1"/>
                      </c15:dlblFieldTableCache>
                    </c15:dlblFTEntry>
                  </c15:dlblFieldTable>
                  <c15:showDataLabelsRange val="0"/>
                </c:ext>
                <c:ext xmlns:c16="http://schemas.microsoft.com/office/drawing/2014/chart" uri="{C3380CC4-5D6E-409C-BE32-E72D297353CC}">
                  <c16:uniqueId val="{00000010-8F5F-4FC8-876C-CCD402D93D60}"/>
                </c:ext>
              </c:extLst>
            </c:dLbl>
            <c:dLbl>
              <c:idx val="17"/>
              <c:tx>
                <c:strRef>
                  <c:f>Diagramm!$I$63</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{1AC0DE4E-9467-4D9C-AC8E-02E27D638138}</c15:txfldGUID>
                      <c15:f>Diagramm!$I$63</c15:f>
                      <c15:dlblFieldTableCache>
                        <c:ptCount val="1"/>
                      </c15:dlblFieldTableCache>
                    </c15:dlblFTEntry>
                  </c15:dlblFieldTable>
                  <c15:showDataLabelsRange val="0"/>
                </c:ext>
                <c:ext xmlns:c16="http://schemas.microsoft.com/office/drawing/2014/chart" uri="{C3380CC4-5D6E-409C-BE32-E72D297353CC}">
                  <c16:uniqueId val="{00000011-8F5F-4FC8-876C-CCD402D93D60}"/>
                </c:ext>
              </c:extLst>
            </c:dLbl>
            <c:dLbl>
              <c:idx val="18"/>
              <c:tx>
                <c:strRef>
                  <c:f>Diagramm!$I$64</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{8FCE0648-E1FA-46CC-82CA-CD10ADF5267B}</c15:txfldGUID>
                      <c15:f>Diagramm!$I$64</c15:f>
                      <c15:dlblFieldTableCache>
                        <c:ptCount val="1"/>
                      </c15:dlblFieldTableCache>
                    </c15:dlblFTEntry>
                  </c15:dlblFieldTable>
                  <c15:showDataLabelsRange val="0"/>
                </c:ext>
                <c:ext xmlns:c16="http://schemas.microsoft.com/office/drawing/2014/chart" uri="{C3380CC4-5D6E-409C-BE32-E72D297353CC}">
                  <c16:uniqueId val="{00000012-8F5F-4FC8-876C-CCD402D93D60}"/>
                </c:ext>
              </c:extLst>
            </c:dLbl>
            <c:dLbl>
              <c:idx val="19"/>
              <c:tx>
                <c:strRef>
                  <c:f>Diagramm!$I$65</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{253AC341-1C94-440B-8C1D-1277409309F2}</c15:txfldGUID>
                      <c15:f>Diagramm!$I$65</c15:f>
                      <c15:dlblFieldTableCache>
                        <c:ptCount val="1"/>
                      </c15:dlblFieldTableCache>
                    </c15:dlblFTEntry>
                  </c15:dlblFieldTable>
                  <c15:showDataLabelsRange val="0"/>
                </c:ext>
                <c:ext xmlns:c16="http://schemas.microsoft.com/office/drawing/2014/chart" uri="{C3380CC4-5D6E-409C-BE32-E72D297353CC}">
                  <c16:uniqueId val="{00000013-8F5F-4FC8-876C-CCD402D93D60}"/>
                </c:ext>
              </c:extLst>
            </c:dLbl>
            <c:dLbl>
              <c:idx val="20"/>
              <c:tx>
                <c:strRef>
                  <c:f>Diagramm!$I$66</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{8E1AEAB1-1A85-49EE-9FE7-DA657CC8A717}</c15:txfldGUID>
                      <c15:f>Diagramm!$I$66</c15:f>
                      <c15:dlblFieldTableCache>
                        <c:ptCount val="1"/>
                      </c15:dlblFieldTableCache>
                    </c15:dlblFTEntry>
                  </c15:dlblFieldTable>
                  <c15:showDataLabelsRange val="0"/>
                </c:ext>
                <c:ext xmlns:c16="http://schemas.microsoft.com/office/drawing/2014/chart" uri="{C3380CC4-5D6E-409C-BE32-E72D297353CC}">
                  <c16:uniqueId val="{00000014-8F5F-4FC8-876C-CCD402D93D60}"/>
                </c:ext>
              </c:extLst>
            </c:dLbl>
            <c:dLbl>
              <c:idx val="21"/>
              <c:tx>
                <c:strRef>
                  <c:f>Diagramm!$I$67</c:f>
                  <c:strCache>
                    <c:ptCount val="1"/>
                  </c:strCache>
                </c:strRef>
              </c:tx>
              <c:dLblPos val="b"/>
              <c:showLegendKey val="0"/>
              <c:showVal val="0"/>
              <c:showCatName val="0"/>
              <c:showSerName val="0"/>
              <c:showPercent val="0"/>
              <c:showBubbleSize val="0"/>
              <c:extLst>
                <c:ext xmlns:c15="http://schemas.microsoft.com/office/drawing/2012/chart" uri="{CE6537A1-D6FC-4f65-9D91-7224C49458BB}">
                  <c15:dlblFieldTable>
                    <c15:dlblFTEntry>
                      <c15:txfldGUID>{6DE35B0F-F1F6-4430-98CE-4BBA5FF54BF2}</c15:txfldGUID>
                      <c15:f>Diagramm!$I$67</c15:f>
                      <c15:dlblFieldTableCache>
                        <c:ptCount val="1"/>
                      </c15:dlblFieldTableCache>
                    </c15:dlblFTEntry>
                  </c15:dlblFieldTable>
                  <c15:showDataLabelsRange val="0"/>
                </c:ext>
                <c:ext xmlns:c16="http://schemas.microsoft.com/office/drawing/2014/chart" uri="{C3380CC4-5D6E-409C-BE32-E72D297353CC}">
                  <c16:uniqueId val="{00000015-8F5F-4FC8-876C-CCD402D93D60}"/>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8F5F-4FC8-876C-CCD402D93D60}"/>
            </c:ext>
          </c:extLst>
        </c:ser>
        <c:ser>
          <c:idx val="2"/>
          <c:order val="1"/>
          <c:spPr>
            <a:ln w="25400">
              <a:solidFill>
                <a:srgbClr val="808080"/>
              </a:solidFill>
              <a:prstDash val="solid"/>
            </a:ln>
          </c:spPr>
          <c:marker>
            <c:symbol val="none"/>
          </c:marker>
          <c:dLbls>
            <c:dLbl>
              <c:idx val="0"/>
              <c:tx>
                <c:strRef>
                  <c:f>Diagramm!$K$46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{BAFAC79E-830E-4DF2-923E-79559EB6FE04}</c15:txfldGUID>
                      <c15:f>Diagramm!$K$46</c15:f>
                      <c15:dlblFieldTableCache>
                        <c:ptCount val="1"/>
                      </c15:dlblFieldTableCache>
                    </c15:dlblFTEntry>
                  </c15:dlblFieldTable>
                  <c15:showDataLabelsRange val="0"/>
                </c:ext>
                <c:ext xmlns:c16="http://schemas.microsoft.com/office/drawing/2014/chart" uri="{C3380CC4-5D6E-409C-BE32-E72D297353CC}">
                  <c16:uniqueId val="{00000017-8F5F-4FC8-876C-CCD402D93D60}"/>
                </c:ext>
              </c:extLst>
            </c:dLbl>
            <c:dLbl>
              <c:idx val="1"/>
              <c:tx>
                <c:strRef>
                  <c:f>Diagramm!$K$47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{2D131BB8-0EFA-4B5A-BA74-4683CE3C02DB}</c15:txfldGUID>
                      <c15:f>Diagramm!$K$47</c15:f>
                      <c15:dlblFieldTableCache>
                        <c:ptCount val="1"/>
                      </c15:dlblFieldTableCache>
                    </c15:dlblFTEntry>
                  </c15:dlblFieldTable>
                  <c15:showDataLabelsRange val="0"/>
                </c:ext>
                <c:ext xmlns:c16="http://schemas.microsoft.com/office/drawing/2014/chart" uri="{C3380CC4-5D6E-409C-BE32-E72D297353CC}">
                  <c16:uniqueId val="{00000018-8F5F-4FC8-876C-CCD402D93D60}"/>
                </c:ext>
              </c:extLst>
            </c:dLbl>
            <c:dLbl>
              <c:idx val="2"/>
              <c:tx>
                <c:strRef>
                  <c:f>Diagramm!$K$48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{8F59E14B-84D3-4BE7-ACF9-03A27A05B243}</c15:txfldGUID>
                      <c15:f>Diagramm!$K$48</c15:f>
                      <c15:dlblFieldTableCache>
                        <c:ptCount val="1"/>
                      </c15:dlblFieldTableCache>
                    </c15:dlblFTEntry>
                  </c15:dlblFieldTable>
                  <c15:showDataLabelsRange val="0"/>
                </c:ext>
                <c:ext xmlns:c16="http://schemas.microsoft.com/office/drawing/2014/chart" uri="{C3380CC4-5D6E-409C-BE32-E72D297353CC}">
                  <c16:uniqueId val="{00000019-8F5F-4FC8-876C-CCD402D93D60}"/>
                </c:ext>
              </c:extLst>
            </c:dLbl>
            <c:dLbl>
              <c:idx val="3"/>
              <c:tx>
                <c:strRef>
                  <c:f>Diagramm!$K$49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{0D0D76EA-04C1-4EA9-9861-A511665E8567}</c15:txfldGUID>
                      <c15:f>Diagramm!$K$49</c15:f>
                      <c15:dlblFieldTableCache>
                        <c:ptCount val="1"/>
                      </c15:dlblFieldTableCache>
                    </c15:dlblFTEntry>
                  </c15:dlblFieldTable>
                  <c15:showDataLabelsRange val="0"/>
                </c:ext>
                <c:ext xmlns:c16="http://schemas.microsoft.com/office/drawing/2014/chart" uri="{C3380CC4-5D6E-409C-BE32-E72D297353CC}">
                  <c16:uniqueId val="{0000001A-8F5F-4FC8-876C-CCD402D93D60}"/>
                </c:ext>
              </c:extLst>
            </c:dLbl>
            <c:dLbl>
              <c:idx val="4"/>
              <c:tx>
                <c:strRef>
                  <c:f>Diagramm!$K$50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{C77E7886-5A2D-4275-9177-04CECC20B235}</c15:txfldGUID>
                      <c15:f>Diagramm!$K$50</c15:f>
                      <c15:dlblFieldTableCache>
                        <c:ptCount val="1"/>
                      </c15:dlblFieldTableCache>
                    </c15:dlblFTEntry>
                  </c15:dlblFieldTable>
                  <c15:showDataLabelsRange val="0"/>
                </c:ext>
                <c:ext xmlns:c16="http://schemas.microsoft.com/office/drawing/2014/chart" uri="{C3380CC4-5D6E-409C-BE32-E72D297353CC}">
                  <c16:uniqueId val="{0000001B-8F5F-4FC8-876C-CCD402D93D60}"/>
                </c:ext>
              </c:extLst>
            </c:dLbl>
            <c:dLbl>
              <c:idx val="5"/>
              <c:tx>
                <c:strRef>
                  <c:f>Diagramm!$K$51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{4C4829DB-116D-4F91-B956-AEAC63D113CD}</c15:txfldGUID>
                      <c15:f>Diagramm!$K$51</c15:f>
                      <c15:dlblFieldTableCache>
                        <c:ptCount val="1"/>
                      </c15:dlblFieldTableCache>
                    </c15:dlblFTEntry>
                  </c15:dlblFieldTable>
                  <c15:showDataLabelsRange val="0"/>
                </c:ext>
                <c:ext xmlns:c16="http://schemas.microsoft.com/office/drawing/2014/chart" uri="{C3380CC4-5D6E-409C-BE32-E72D297353CC}">
                  <c16:uniqueId val="{0000001C-8F5F-4FC8-876C-CCD402D93D60}"/>
                </c:ext>
              </c:extLst>
            </c:dLbl>
            <c:dLbl>
              <c:idx val="6"/>
              <c:tx>
                <c:strRef>
                  <c:f>Diagramm!$K$52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{E38965A0-A9A0-4160-8B0D-D981E852FFD7}</c15:txfldGUID>
                      <c15:f>Diagramm!$K$52</c15:f>
                      <c15:dlblFieldTableCache>
                        <c:ptCount val="1"/>
                      </c15:dlblFieldTableCache>
                    </c15:dlblFTEntry>
                  </c15:dlblFieldTable>
                  <c15:showDataLabelsRange val="0"/>
                </c:ext>
                <c:ext xmlns:c16="http://schemas.microsoft.com/office/drawing/2014/chart" uri="{C3380CC4-5D6E-409C-BE32-E72D297353CC}">
                  <c16:uniqueId val="{0000001D-8F5F-4FC8-876C-CCD402D93D60}"/>
                </c:ext>
              </c:extLst>
            </c:dLbl>
            <c:dLbl>
              <c:idx val="7"/>
              <c:tx>
                <c:strRef>
                  <c:f>Diagramm!$K$53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{2D3E3EFB-318E-44B4-8988-4CEBA488E26D}</c15:txfldGUID>
                      <c15:f>Diagramm!$K$53</c15:f>
                      <c15:dlblFieldTableCache>
                        <c:ptCount val="1"/>
                      </c15:dlblFieldTableCache>
                    </c15:dlblFTEntry>
                  </c15:dlblFieldTable>
                  <c15:showDataLabelsRange val="0"/>
                </c:ext>
                <c:ext xmlns:c16="http://schemas.microsoft.com/office/drawing/2014/chart" uri="{C3380CC4-5D6E-409C-BE32-E72D297353CC}">
                  <c16:uniqueId val="{0000001E-8F5F-4FC8-876C-CCD402D93D60}"/>
                </c:ext>
              </c:extLst>
            </c:dLbl>
            <c:dLbl>
              <c:idx val="8"/>
              <c:tx>
                <c:strRef>
                  <c:f>Diagramm!$K$54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{1C6178C1-0E24-4897-9723-D0692EFF6516}</c15:txfldGUID>
                      <c15:f>Diagramm!$K$54</c15:f>
                      <c15:dlblFieldTableCache>
                        <c:ptCount val="1"/>
                      </c15:dlblFieldTableCache>
                    </c15:dlblFTEntry>
                  </c15:dlblFieldTable>
                  <c15:showDataLabelsRange val="0"/>
                </c:ext>
                <c:ext xmlns:c16="http://schemas.microsoft.com/office/drawing/2014/chart" uri="{C3380CC4-5D6E-409C-BE32-E72D297353CC}">
                  <c16:uniqueId val="{0000001F-8F5F-4FC8-876C-CCD402D93D60}"/>
                </c:ext>
              </c:extLst>
            </c:dLbl>
            <c:dLbl>
              <c:idx val="9"/>
              <c:tx>
                <c:strRef>
                  <c:f>Diagramm!$K$55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{7D0FD908-2900-48E9-99C4-8E895285C4AF}</c15:txfldGUID>
                      <c15:f>Diagramm!$K$55</c15:f>
                      <c15:dlblFieldTableCache>
                        <c:ptCount val="1"/>
                      </c15:dlblFieldTableCache>
                    </c15:dlblFTEntry>
                  </c15:dlblFieldTable>
                  <c15:showDataLabelsRange val="0"/>
                </c:ext>
                <c:ext xmlns:c16="http://schemas.microsoft.com/office/drawing/2014/chart" uri="{C3380CC4-5D6E-409C-BE32-E72D297353CC}">
                  <c16:uniqueId val="{00000020-8F5F-4FC8-876C-CCD402D93D60}"/>
                </c:ext>
              </c:extLst>
            </c:dLbl>
            <c:dLbl>
              <c:idx val="10"/>
              <c:tx>
                <c:strRef>
                  <c:f>Diagramm!$K$56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{A97F6357-1648-4379-9903-B94574EDCF88}</c15:txfldGUID>
                      <c15:f>Diagramm!$K$56</c15:f>
                      <c15:dlblFieldTableCache>
                        <c:ptCount val="1"/>
                      </c15:dlblFieldTableCache>
                    </c15:dlblFTEntry>
                  </c15:dlblFieldTable>
                  <c15:showDataLabelsRange val="0"/>
                </c:ext>
                <c:ext xmlns:c16="http://schemas.microsoft.com/office/drawing/2014/chart" uri="{C3380CC4-5D6E-409C-BE32-E72D297353CC}">
                  <c16:uniqueId val="{00000021-8F5F-4FC8-876C-CCD402D93D60}"/>
                </c:ext>
              </c:extLst>
            </c:dLbl>
            <c:dLbl>
              <c:idx val="11"/>
              <c:tx>
                <c:strRef>
                  <c:f>Diagramm!$K$57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{FDB1D2B1-7ED9-46BE-A82B-F22EDD832298}</c15:txfldGUID>
                      <c15:f>Diagramm!$K$57</c15:f>
                      <c15:dlblFieldTableCache>
                        <c:ptCount val="1"/>
                      </c15:dlblFieldTableCache>
                    </c15:dlblFTEntry>
                  </c15:dlblFieldTable>
                  <c15:showDataLabelsRange val="0"/>
                </c:ext>
                <c:ext xmlns:c16="http://schemas.microsoft.com/office/drawing/2014/chart" uri="{C3380CC4-5D6E-409C-BE32-E72D297353CC}">
                  <c16:uniqueId val="{00000022-8F5F-4FC8-876C-CCD402D93D60}"/>
                </c:ext>
              </c:extLst>
            </c:dLbl>
            <c:dLbl>
              <c:idx val="12"/>
              <c:tx>
                <c:strRef>
                  <c:f>Diagramm!$K$58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{BCB3645A-AD87-45FF-A9C6-D12B4B5F8569}</c15:txfldGUID>
                      <c15:f>Diagramm!$K$58</c15:f>
                      <c15:dlblFieldTableCache>
                        <c:ptCount val="1"/>
                      </c15:dlblFieldTableCache>
                    </c15:dlblFTEntry>
                  </c15:dlblFieldTable>
                  <c15:showDataLabelsRange val="0"/>
                </c:ext>
                <c:ext xmlns:c16="http://schemas.microsoft.com/office/drawing/2014/chart" uri="{C3380CC4-5D6E-409C-BE32-E72D297353CC}">
                  <c16:uniqueId val="{00000023-8F5F-4FC8-876C-CCD402D93D60}"/>
                </c:ext>
              </c:extLst>
            </c:dLbl>
            <c:dLbl>
              <c:idx val="13"/>
              <c:tx>
                <c:strRef>
                  <c:f>Diagramm!$K$59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{C5C817BD-024D-4571-B0FC-B36B157BDFC3}</c15:txfldGUID>
                      <c15:f>Diagramm!$K$59</c15:f>
                      <c15:dlblFieldTableCache>
                        <c:ptCount val="1"/>
                      </c15:dlblFieldTableCache>
                    </c15:dlblFTEntry>
                  </c15:dlblFieldTable>
                  <c15:showDataLabelsRange val="0"/>
                </c:ext>
                <c:ext xmlns:c16="http://schemas.microsoft.com/office/drawing/2014/chart" uri="{C3380CC4-5D6E-409C-BE32-E72D297353CC}">
                  <c16:uniqueId val="{00000024-8F5F-4FC8-876C-CCD402D93D60}"/>
                </c:ext>
              </c:extLst>
            </c:dLbl>
            <c:dLbl>
              <c:idx val="14"/>
              <c:tx>
                <c:strRef>
                  <c:f>Diagramm!$K$60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{3608B993-7A6A-4B88-B2CE-CDAD799EE55A}</c15:txfldGUID>
                      <c15:f>Diagramm!$K$60</c15:f>
                      <c15:dlblFieldTableCache>
                        <c:ptCount val="1"/>
                      </c15:dlblFieldTableCache>
                    </c15:dlblFTEntry>
                  </c15:dlblFieldTable>
                  <c15:showDataLabelsRange val="0"/>
                </c:ext>
                <c:ext xmlns:c16="http://schemas.microsoft.com/office/drawing/2014/chart" uri="{C3380CC4-5D6E-409C-BE32-E72D297353CC}">
                  <c16:uniqueId val="{00000025-8F5F-4FC8-876C-CCD402D93D60}"/>
                </c:ext>
              </c:extLst>
            </c:dLbl>
            <c:dLbl>
              <c:idx val="15"/>
              <c:tx>
                <c:strRef>
                  <c:f>Diagramm!$K$61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{A735D32E-0E47-4053-8078-CD3F21CD3350}</c15:txfldGUID>
                      <c15:f>Diagramm!$K$61</c15:f>
                      <c15:dlblFieldTableCache>
                        <c:ptCount val="1"/>
                      </c15:dlblFieldTableCache>
                    </c15:dlblFTEntry>
                  </c15:dlblFieldTable>
                  <c15:showDataLabelsRange val="0"/>
                </c:ext>
                <c:ext xmlns:c16="http://schemas.microsoft.com/office/drawing/2014/chart" uri="{C3380CC4-5D6E-409C-BE32-E72D297353CC}">
                  <c16:uniqueId val="{00000026-8F5F-4FC8-876C-CCD402D93D60}"/>
                </c:ext>
              </c:extLst>
            </c:dLbl>
            <c:dLbl>
              <c:idx val="16"/>
              <c:tx>
                <c:strRef>
                  <c:f>Diagramm!$K$62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{4685BD61-AF1A-4FFC-880D-BCCD2223807C}</c15:txfldGUID>
                      <c15:f>Diagramm!$K$62</c15:f>
                      <c15:dlblFieldTableCache>
                        <c:ptCount val="1"/>
                      </c15:dlblFieldTableCache>
                    </c15:dlblFTEntry>
                  </c15:dlblFieldTable>
                  <c15:showDataLabelsRange val="0"/>
                </c:ext>
                <c:ext xmlns:c16="http://schemas.microsoft.com/office/drawing/2014/chart" uri="{C3380CC4-5D6E-409C-BE32-E72D297353CC}">
                  <c16:uniqueId val="{00000027-8F5F-4FC8-876C-CCD402D93D60}"/>
                </c:ext>
              </c:extLst>
            </c:dLbl>
            <c:dLbl>
              <c:idx val="17"/>
              <c:tx>
                <c:strRef>
                  <c:f>Diagramm!$K$63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{B407C618-B269-447A-BD70-FD1DB3E41D4C}</c15:txfldGUID>
                      <c15:f>Diagramm!$K$63</c15:f>
                      <c15:dlblFieldTableCache>
                        <c:ptCount val="1"/>
                      </c15:dlblFieldTableCache>
                    </c15:dlblFTEntry>
                  </c15:dlblFieldTable>
                  <c15:showDataLabelsRange val="0"/>
                </c:ext>
                <c:ext xmlns:c16="http://schemas.microsoft.com/office/drawing/2014/chart" uri="{C3380CC4-5D6E-409C-BE32-E72D297353CC}">
                  <c16:uniqueId val="{00000028-8F5F-4FC8-876C-CCD402D93D60}"/>
                </c:ext>
              </c:extLst>
            </c:dLbl>
            <c:dLbl>
              <c:idx val="18"/>
              <c:tx>
                <c:strRef>
                  <c:f>Diagramm!$K$64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{7C0596DF-F23E-479F-97F5-5B1B0E4FA932}</c15:txfldGUID>
                      <c15:f>Diagramm!$K$64</c15:f>
                      <c15:dlblFieldTableCache>
                        <c:ptCount val="1"/>
                      </c15:dlblFieldTableCache>
                    </c15:dlblFTEntry>
                  </c15:dlblFieldTable>
                  <c15:showDataLabelsRange val="0"/>
                </c:ext>
                <c:ext xmlns:c16="http://schemas.microsoft.com/office/drawing/2014/chart" uri="{C3380CC4-5D6E-409C-BE32-E72D297353CC}">
                  <c16:uniqueId val="{00000029-8F5F-4FC8-876C-CCD402D93D60}"/>
                </c:ext>
              </c:extLst>
            </c:dLbl>
            <c:dLbl>
              <c:idx val="19"/>
              <c:tx>
                <c:strRef>
                  <c:f>Diagramm!$K$65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{239DE024-E90B-43E2-A1F4-BC289DC7D9F2}</c15:txfldGUID>
                      <c15:f>Diagramm!$K$65</c15:f>
                      <c15:dlblFieldTableCache>
                        <c:ptCount val="1"/>
                      </c15:dlblFieldTableCache>
                    </c15:dlblFTEntry>
                  </c15:dlblFieldTable>
                  <c15:showDataLabelsRange val="0"/>
                </c:ext>
                <c:ext xmlns:c16="http://schemas.microsoft.com/office/drawing/2014/chart" uri="{C3380CC4-5D6E-409C-BE32-E72D297353CC}">
                  <c16:uniqueId val="{0000002A-8F5F-4FC8-876C-CCD402D93D60}"/>
                </c:ext>
              </c:extLst>
            </c:dLbl>
            <c:dLbl>
              <c:idx val="20"/>
              <c:tx>
                <c:strRef>
                  <c:f>Diagramm!$K$66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{D530EA89-A10A-48AD-9593-67C4482E8D79}</c15:txfldGUID>
                      <c15:f>Diagramm!$K$66</c15:f>
                      <c15:dlblFieldTableCache>
                        <c:ptCount val="1"/>
                      </c15:dlblFieldTableCache>
                    </c15:dlblFTEntry>
                  </c15:dlblFieldTable>
                  <c15:showDataLabelsRange val="0"/>
                </c:ext>
                <c:ext xmlns:c16="http://schemas.microsoft.com/office/drawing/2014/chart" uri="{C3380CC4-5D6E-409C-BE32-E72D297353CC}">
                  <c16:uniqueId val="{0000002B-8F5F-4FC8-876C-CCD402D93D60}"/>
                </c:ext>
              </c:extLst>
            </c:dLbl>
            <c:dLbl>
              <c:idx val="21"/>
              <c:tx>
                <c:strRef>
                  <c:f>Diagramm!$K$67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{ECEB9CE4-D974-4CF6-AA76-5FDE3D051AB1}</c15:txfldGUID>
                      <c15:f>Diagramm!$K$67</c15:f>
                      <c15:dlblFieldTableCache>
                        <c:ptCount val="1"/>
                      </c15:dlblFieldTableCache>
                    </c15:dlblFTEntry>
                  </c15:dlblFieldTable>
                  <c15:showDataLabelsRange val="0"/>
                </c:ext>
                <c:ext xmlns:c16="http://schemas.microsoft.com/office/drawing/2014/chart" uri="{C3380CC4-5D6E-409C-BE32-E72D297353CC}">
                  <c16:uniqueId val="{0000002C-8F5F-4FC8-876C-CCD402D93D60}"/>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8F5F-4FC8-876C-CCD402D93D60}"/>
            </c:ext>
          </c:extLst>
        </c:ser>
        <c:ser>
          <c:idx val="1"/>
          <c:order val="2"/>
          <c:spPr>
            <a:ln w="25400">
              <a:solidFill>
                <a:srgbClr val="C0C0C0"/>
              </a:solidFill>
              <a:prstDash val="solid"/>
            </a:ln>
          </c:spPr>
          <c:marker>
            <c:symbol val="none"/>
          </c:marker>
          <c:dLbls>
            <c:dLbl>
              <c:idx val="0"/>
              <c:tx>
                <c:strRef>
                  <c:f>Diagramm!$J$46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{72902852-3D40-47A5-842A-8AE420EE6E39}</c15:txfldGUID>
                      <c15:f>Diagramm!$J$46</c15:f>
                      <c15:dlblFieldTableCache>
                        <c:ptCount val="1"/>
                      </c15:dlblFieldTableCache>
                    </c15:dlblFTEntry>
                  </c15:dlblFieldTable>
                  <c15:showDataLabelsRange val="0"/>
                </c:ext>
                <c:ext xmlns:c16="http://schemas.microsoft.com/office/drawing/2014/chart" uri="{C3380CC4-5D6E-409C-BE32-E72D297353CC}">
                  <c16:uniqueId val="{0000002E-8F5F-4FC8-876C-CCD402D93D60}"/>
                </c:ext>
              </c:extLst>
            </c:dLbl>
            <c:dLbl>
              <c:idx val="1"/>
              <c:tx>
                <c:strRef>
                  <c:f>Diagramm!$J$47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{3E87AE55-4B60-4B72-9632-3A0066CB00D8}</c15:txfldGUID>
                      <c15:f>Diagramm!$J$47</c15:f>
                      <c15:dlblFieldTableCache>
                        <c:ptCount val="1"/>
                      </c15:dlblFieldTableCache>
                    </c15:dlblFTEntry>
                  </c15:dlblFieldTable>
                  <c15:showDataLabelsRange val="0"/>
                </c:ext>
                <c:ext xmlns:c16="http://schemas.microsoft.com/office/drawing/2014/chart" uri="{C3380CC4-5D6E-409C-BE32-E72D297353CC}">
                  <c16:uniqueId val="{0000002F-8F5F-4FC8-876C-CCD402D93D60}"/>
                </c:ext>
              </c:extLst>
            </c:dLbl>
            <c:dLbl>
              <c:idx val="2"/>
              <c:tx>
                <c:strRef>
                  <c:f>Diagramm!$J$48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{0F8B1841-559C-4A68-944C-569C97F91836}</c15:txfldGUID>
                      <c15:f>Diagramm!$J$48</c15:f>
                      <c15:dlblFieldTableCache>
                        <c:ptCount val="1"/>
                      </c15:dlblFieldTableCache>
                    </c15:dlblFTEntry>
                  </c15:dlblFieldTable>
                  <c15:showDataLabelsRange val="0"/>
                </c:ext>
                <c:ext xmlns:c16="http://schemas.microsoft.com/office/drawing/2014/chart" uri="{C3380CC4-5D6E-409C-BE32-E72D297353CC}">
                  <c16:uniqueId val="{00000030-8F5F-4FC8-876C-CCD402D93D60}"/>
                </c:ext>
              </c:extLst>
            </c:dLbl>
            <c:dLbl>
              <c:idx val="3"/>
              <c:tx>
                <c:strRef>
                  <c:f>Diagramm!$J$49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{A771C33F-199E-4A49-8B9D-DBD31AA0EFEF}</c15:txfldGUID>
                      <c15:f>Diagramm!$J$49</c15:f>
                      <c15:dlblFieldTableCache>
                        <c:ptCount val="1"/>
                      </c15:dlblFieldTableCache>
                    </c15:dlblFTEntry>
                  </c15:dlblFieldTable>
                  <c15:showDataLabelsRange val="0"/>
                </c:ext>
                <c:ext xmlns:c16="http://schemas.microsoft.com/office/drawing/2014/chart" uri="{C3380CC4-5D6E-409C-BE32-E72D297353CC}">
                  <c16:uniqueId val="{00000031-8F5F-4FC8-876C-CCD402D93D60}"/>
                </c:ext>
              </c:extLst>
            </c:dLbl>
            <c:dLbl>
              <c:idx val="4"/>
              <c:tx>
                <c:strRef>
                  <c:f>Diagramm!$J$50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{74E0E7B3-41FF-449F-805C-8D5D698BA7D4}</c15:txfldGUID>
                      <c15:f>Diagramm!$J$50</c15:f>
                      <c15:dlblFieldTableCache>
                        <c:ptCount val="1"/>
                      </c15:dlblFieldTableCache>
                    </c15:dlblFTEntry>
                  </c15:dlblFieldTable>
                  <c15:showDataLabelsRange val="0"/>
                </c:ext>
                <c:ext xmlns:c16="http://schemas.microsoft.com/office/drawing/2014/chart" uri="{C3380CC4-5D6E-409C-BE32-E72D297353CC}">
                  <c16:uniqueId val="{00000032-8F5F-4FC8-876C-CCD402D93D60}"/>
                </c:ext>
              </c:extLst>
            </c:dLbl>
            <c:dLbl>
              <c:idx val="5"/>
              <c:tx>
                <c:strRef>
                  <c:f>Diagramm!$J$51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{19A9C589-6490-4C0A-BFB6-BDD15BF763D8}</c15:txfldGUID>
                      <c15:f>Diagramm!$J$51</c15:f>
                      <c15:dlblFieldTableCache>
                        <c:ptCount val="1"/>
                      </c15:dlblFieldTableCache>
                    </c15:dlblFTEntry>
                  </c15:dlblFieldTable>
                  <c15:showDataLabelsRange val="0"/>
                </c:ext>
                <c:ext xmlns:c16="http://schemas.microsoft.com/office/drawing/2014/chart" uri="{C3380CC4-5D6E-409C-BE32-E72D297353CC}">
                  <c16:uniqueId val="{00000033-8F5F-4FC8-876C-CCD402D93D60}"/>
                </c:ext>
              </c:extLst>
            </c:dLbl>
            <c:dLbl>
              <c:idx val="6"/>
              <c:tx>
                <c:strRef>
                  <c:f>Diagramm!$J$52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{67F6A56D-566B-4FDC-92EE-B6ED9F0E6470}</c15:txfldGUID>
                      <c15:f>Diagramm!$J$52</c15:f>
                      <c15:dlblFieldTableCache>
                        <c:ptCount val="1"/>
                      </c15:dlblFieldTableCache>
                    </c15:dlblFTEntry>
                  </c15:dlblFieldTable>
                  <c15:showDataLabelsRange val="0"/>
                </c:ext>
                <c:ext xmlns:c16="http://schemas.microsoft.com/office/drawing/2014/chart" uri="{C3380CC4-5D6E-409C-BE32-E72D297353CC}">
                  <c16:uniqueId val="{00000034-8F5F-4FC8-876C-CCD402D93D60}"/>
                </c:ext>
              </c:extLst>
            </c:dLbl>
            <c:dLbl>
              <c:idx val="7"/>
              <c:tx>
                <c:strRef>
                  <c:f>Diagramm!$J$53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{C6D38545-F309-402A-9EA2-BC07C4CA6B7E}</c15:txfldGUID>
                      <c15:f>Diagramm!$J$53</c15:f>
                      <c15:dlblFieldTableCache>
                        <c:ptCount val="1"/>
                      </c15:dlblFieldTableCache>
                    </c15:dlblFTEntry>
                  </c15:dlblFieldTable>
                  <c15:showDataLabelsRange val="0"/>
                </c:ext>
                <c:ext xmlns:c16="http://schemas.microsoft.com/office/drawing/2014/chart" uri="{C3380CC4-5D6E-409C-BE32-E72D297353CC}">
                  <c16:uniqueId val="{00000035-8F5F-4FC8-876C-CCD402D93D60}"/>
                </c:ext>
              </c:extLst>
            </c:dLbl>
            <c:dLbl>
              <c:idx val="8"/>
              <c:tx>
                <c:strRef>
                  <c:f>Diagramm!$J$54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{1A421932-2268-4ADB-91A0-E82E3A9F574E}</c15:txfldGUID>
                      <c15:f>Diagramm!$J$54</c15:f>
                      <c15:dlblFieldTableCache>
                        <c:ptCount val="1"/>
                      </c15:dlblFieldTableCache>
                    </c15:dlblFTEntry>
                  </c15:dlblFieldTable>
                  <c15:showDataLabelsRange val="0"/>
                </c:ext>
                <c:ext xmlns:c16="http://schemas.microsoft.com/office/drawing/2014/chart" uri="{C3380CC4-5D6E-409C-BE32-E72D297353CC}">
                  <c16:uniqueId val="{00000036-8F5F-4FC8-876C-CCD402D93D60}"/>
                </c:ext>
              </c:extLst>
            </c:dLbl>
            <c:dLbl>
              <c:idx val="9"/>
              <c:tx>
                <c:strRef>
                  <c:f>Diagramm!$J$55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{7AFFD938-B0CF-414A-898B-0BC09FA9E1C7}</c15:txfldGUID>
                      <c15:f>Diagramm!$J$55</c15:f>
                      <c15:dlblFieldTableCache>
                        <c:ptCount val="1"/>
                      </c15:dlblFieldTableCache>
                    </c15:dlblFTEntry>
                  </c15:dlblFieldTable>
                  <c15:showDataLabelsRange val="0"/>
                </c:ext>
                <c:ext xmlns:c16="http://schemas.microsoft.com/office/drawing/2014/chart" uri="{C3380CC4-5D6E-409C-BE32-E72D297353CC}">
                  <c16:uniqueId val="{00000037-8F5F-4FC8-876C-CCD402D93D60}"/>
                </c:ext>
              </c:extLst>
            </c:dLbl>
            <c:dLbl>
              <c:idx val="10"/>
              <c:tx>
                <c:strRef>
                  <c:f>Diagramm!$J$56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{AA6D6818-6516-4305-9FC1-F3DF63474BE5}</c15:txfldGUID>
                      <c15:f>Diagramm!$J$56</c15:f>
                      <c15:dlblFieldTableCache>
                        <c:ptCount val="1"/>
                      </c15:dlblFieldTableCache>
                    </c15:dlblFTEntry>
                  </c15:dlblFieldTable>
                  <c15:showDataLabelsRange val="0"/>
                </c:ext>
                <c:ext xmlns:c16="http://schemas.microsoft.com/office/drawing/2014/chart" uri="{C3380CC4-5D6E-409C-BE32-E72D297353CC}">
                  <c16:uniqueId val="{00000038-8F5F-4FC8-876C-CCD402D93D60}"/>
                </c:ext>
              </c:extLst>
            </c:dLbl>
            <c:dLbl>
              <c:idx val="11"/>
              <c:tx>
                <c:strRef>
                  <c:f>Diagramm!$J$57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{D3AD5FCE-2E89-451D-AE57-8FD497906664}</c15:txfldGUID>
                      <c15:f>Diagramm!$J$57</c15:f>
                      <c15:dlblFieldTableCache>
                        <c:ptCount val="1"/>
                      </c15:dlblFieldTableCache>
                    </c15:dlblFTEntry>
                  </c15:dlblFieldTable>
                  <c15:showDataLabelsRange val="0"/>
                </c:ext>
                <c:ext xmlns:c16="http://schemas.microsoft.com/office/drawing/2014/chart" uri="{C3380CC4-5D6E-409C-BE32-E72D297353CC}">
                  <c16:uniqueId val="{00000039-8F5F-4FC8-876C-CCD402D93D60}"/>
                </c:ext>
              </c:extLst>
            </c:dLbl>
            <c:dLbl>
              <c:idx val="12"/>
              <c:tx>
                <c:strRef>
                  <c:f>Diagramm!$J$58</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{0F31D525-9175-42ED-BC5F-391C9FD9C36B}</c15:txfldGUID>
                      <c15:f>Diagramm!$J$58</c15:f>
                      <c15:dlblFieldTableCache>
                        <c:ptCount val="1"/>
                      </c15:dlblFieldTableCache>
                    </c15:dlblFTEntry>
                  </c15:dlblFieldTable>
                  <c15:showDataLabelsRange val="0"/>
                </c:ext>
                <c:ext xmlns:c16="http://schemas.microsoft.com/office/drawing/2014/chart" uri="{C3380CC4-5D6E-409C-BE32-E72D297353CC}">
                  <c16:uniqueId val="{0000003A-8F5F-4FC8-876C-CCD402D93D60}"/>
                </c:ext>
              </c:extLst>
            </c:dLbl>
            <c:dLbl>
              <c:idx val="13"/>
              <c:tx>
                <c:strRef>
                  <c:f>Diagramm!$J$59</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{2266E771-0E9B-42F6-9699-DE2F6E91F3AA}</c15:txfldGUID>
                      <c15:f>Diagramm!$J$59</c15:f>
                      <c15:dlblFieldTableCache>
                        <c:ptCount val="1"/>
                      </c15:dlblFieldTableCache>
                    </c15:dlblFTEntry>
                  </c15:dlblFieldTable>
                  <c15:showDataLabelsRange val="0"/>
                </c:ext>
                <c:ext xmlns:c16="http://schemas.microsoft.com/office/drawing/2014/chart" uri="{C3380CC4-5D6E-409C-BE32-E72D297353CC}">
                  <c16:uniqueId val="{0000003B-8F5F-4FC8-876C-CCD402D93D60}"/>
                </c:ext>
              </c:extLst>
            </c:dLbl>
            <c:dLbl>
              <c:idx val="14"/>
              <c:tx>
                <c:strRef>
                  <c:f>Diagramm!$J$60</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{94DDDA83-147A-45C6-88AC-D48CABBECED3}</c15:txfldGUID>
                      <c15:f>Diagramm!$J$60</c15:f>
                      <c15:dlblFieldTableCache>
                        <c:ptCount val="1"/>
                      </c15:dlblFieldTableCache>
                    </c15:dlblFTEntry>
                  </c15:dlblFieldTable>
                  <c15:showDataLabelsRange val="0"/>
                </c:ext>
                <c:ext xmlns:c16="http://schemas.microsoft.com/office/drawing/2014/chart" uri="{C3380CC4-5D6E-409C-BE32-E72D297353CC}">
                  <c16:uniqueId val="{0000003C-8F5F-4FC8-876C-CCD402D93D60}"/>
                </c:ext>
              </c:extLst>
            </c:dLbl>
            <c:dLbl>
              <c:idx val="15"/>
              <c:tx>
                <c:strRef>
                  <c:f>Diagramm!$J$61</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{BB6FD3DC-CD31-4204-9776-1CF9BCA971EA}</c15:txfldGUID>
                      <c15:f>Diagramm!$J$61</c15:f>
                      <c15:dlblFieldTableCache>
                        <c:ptCount val="1"/>
                      </c15:dlblFieldTableCache>
                    </c15:dlblFTEntry>
                  </c15:dlblFieldTable>
                  <c15:showDataLabelsRange val="0"/>
                </c:ext>
                <c:ext xmlns:c16="http://schemas.microsoft.com/office/drawing/2014/chart" uri="{C3380CC4-5D6E-409C-BE32-E72D297353CC}">
                  <c16:uniqueId val="{0000003D-8F5F-4FC8-876C-CCD402D93D60}"/>
                </c:ext>
              </c:extLst>
            </c:dLbl>
            <c:dLbl>
              <c:idx val="16"/>
              <c:tx>
                <c:strRef>
                  <c:f>Diagramm!$J$62</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{D879BAB1-4163-4F96-BBE0-05A0D7EEFADD}</c15:txfldGUID>
                      <c15:f>Diagramm!$J$62</c15:f>
                      <c15:dlblFieldTableCache>
                        <c:ptCount val="1"/>
                      </c15:dlblFieldTableCache>
                    </c15:dlblFTEntry>
                  </c15:dlblFieldTable>
                  <c15:showDataLabelsRange val="0"/>
                </c:ext>
                <c:ext xmlns:c16="http://schemas.microsoft.com/office/drawing/2014/chart" uri="{C3380CC4-5D6E-409C-BE32-E72D297353CC}">
                  <c16:uniqueId val="{0000003E-8F5F-4FC8-876C-CCD402D93D60}"/>
                </c:ext>
              </c:extLst>
            </c:dLbl>
            <c:dLbl>
              <c:idx val="17"/>
              <c:tx>
                <c:strRef>
                  <c:f>Diagramm!$J$63</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{143A027C-091C-4BBF-8813-C889C3B76318}</c15:txfldGUID>
                      <c15:f>Diagramm!$J$63</c15:f>
                      <c15:dlblFieldTableCache>
                        <c:ptCount val="1"/>
                      </c15:dlblFieldTableCache>
                    </c15:dlblFTEntry>
                  </c15:dlblFieldTable>
                  <c15:showDataLabelsRange val="0"/>
                </c:ext>
                <c:ext xmlns:c16="http://schemas.microsoft.com/office/drawing/2014/chart" uri="{C3380CC4-5D6E-409C-BE32-E72D297353CC}">
                  <c16:uniqueId val="{0000003F-8F5F-4FC8-876C-CCD402D93D60}"/>
                </c:ext>
              </c:extLst>
            </c:dLbl>
            <c:dLbl>
              <c:idx val="18"/>
              <c:tx>
                <c:strRef>
                  <c:f>Diagramm!$J$64</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{2C5F1119-B6DD-4EFF-8547-8F8E9688E03E}</c15:txfldGUID>
                      <c15:f>Diagramm!$J$64</c15:f>
                      <c15:dlblFieldTableCache>
                        <c:ptCount val="1"/>
                      </c15:dlblFieldTableCache>
                    </c15:dlblFTEntry>
                  </c15:dlblFieldTable>
                  <c15:showDataLabelsRange val="0"/>
                </c:ext>
                <c:ext xmlns:c16="http://schemas.microsoft.com/office/drawing/2014/chart" uri="{C3380CC4-5D6E-409C-BE32-E72D297353CC}">
                  <c16:uniqueId val="{00000040-8F5F-4FC8-876C-CCD402D93D60}"/>
                </c:ext>
              </c:extLst>
            </c:dLbl>
            <c:dLbl>
              <c:idx val="19"/>
              <c:tx>
                <c:strRef>
                  <c:f>Diagramm!$J$65</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{066E6FF3-ED06-4434-B01D-D3744923A0C1}</c15:txfldGUID>
                      <c15:f>Diagramm!$J$65</c15:f>
                      <c15:dlblFieldTableCache>
                        <c:ptCount val="1"/>
                      </c15:dlblFieldTableCache>
                    </c15:dlblFTEntry>
                  </c15:dlblFieldTable>
                  <c15:showDataLabelsRange val="0"/>
                </c:ext>
                <c:ext xmlns:c16="http://schemas.microsoft.com/office/drawing/2014/chart" uri="{C3380CC4-5D6E-409C-BE32-E72D297353CC}">
                  <c16:uniqueId val="{00000041-8F5F-4FC8-876C-CCD402D93D60}"/>
                </c:ext>
              </c:extLst>
            </c:dLbl>
            <c:dLbl>
              <c:idx val="20"/>
              <c:tx>
                <c:strRef>
                  <c:f>Diagramm!$J$66</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{6883289A-E080-44D9-9265-7FAB29106978}</c15:txfldGUID>
                      <c15:f>Diagramm!$J$66</c15:f>
                      <c15:dlblFieldTableCache>
                        <c:ptCount val="1"/>
                      </c15:dlblFieldTableCache>
                    </c15:dlblFTEntry>
                  </c15:dlblFieldTable>
                  <c15:showDataLabelsRange val="0"/>
                </c:ext>
                <c:ext xmlns:c16="http://schemas.microsoft.com/office/drawing/2014/chart" uri="{C3380CC4-5D6E-409C-BE32-E72D297353CC}">
                  <c16:uniqueId val="{00000042-8F5F-4FC8-876C-CCD402D93D60}"/>
                </c:ext>
              </c:extLst>
            </c:dLbl>
            <c:dLbl>
              <c:idx val="21"/>
              <c:tx>
                <c:strRef>
                  <c:f>Diagramm!$J$67</c:f>
                  <c:strCache>
                    <c:ptCount val="1"/>
                  </c:strCache>
                </c:strRef>
              </c:tx>
              <c:dLblPos val="t"/>
              <c:showLegendKey val="0"/>
              <c:showVal val="0"/>
              <c:showCatName val="0"/>
              <c:showSerName val="0"/>
              <c:showPercent val="0"/>
              <c:showBubbleSize val="0"/>
              <c:extLst>
                <c:ext xmlns:c15="http://schemas.microsoft.com/office/drawing/2012/chart" uri="{CE6537A1-D6FC-4f65-9D91-7224C49458BB}">
                  <c15:dlblFieldTable>
                    <c15:dlblFTEntry>
                      <c15:txfldGUID>{459AD4D9-A12B-43D4-953B-15F19EDDF4B0}</c15:txfldGUID>
                      <c15:f>Diagramm!$J$67</c15:f>
                      <c15:dlblFieldTableCache>
                        <c:ptCount val="1"/>
                      </c15:dlblFieldTableCache>
                    </c15:dlblFTEntry>
                  </c15:dlblFieldTable>
                  <c15:showDataLabelsRange val="0"/>
                </c:ext>
                <c:ext xmlns:c16="http://schemas.microsoft.com/office/drawing/2014/chart" uri="{C3380CC4-5D6E-409C-BE32-E72D297353CC}">
                  <c16:uniqueId val="{00000043-8F5F-4FC8-876C-CCD402D93D60}"/>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8F5F-4FC8-876C-CCD402D93D60}"/>
            </c:ext>
          </c:extLst>
        </c:ser>
        <c:dLbls>
          <c:showLegendKey val="0"/>
          <c:showVal val="0"/>
          <c:showCatName val="0"/>
          <c:showSerName val="0"/>
          <c:showPercent val="0"/>
          <c:showBubbleSize val="0"/>
        </c:dLbls>
        <c:smooth val="0"/>
        <c:axId val="297633680"/>
        <c:axId val="297634072"/>
      </c:lineChart>
      <c:catAx>
        <c:axId val="2976336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4072"/>
        <c:crosses val="autoZero"/>
        <c:auto val="1"/>
        <c:lblAlgn val="ctr"/>
        <c:lblOffset val="100"/>
        <c:tickLblSkip val="1"/>
        <c:tickMarkSkip val="1"/>
        <c:noMultiLvlLbl val="0"/>
      </c:catAx>
      <c:valAx>
        <c:axId val="297634072"/>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75" b="0" i="0" u="none" strike="noStrike" baseline="0">
                <a:solidFill>
                  <a:srgbClr val="000000"/>
                </a:solidFill>
                <a:latin typeface="Arial"/>
                <a:ea typeface="Arial"/>
                <a:cs typeface="Arial"/>
              </a:defRPr>
            </a:pPr>
            <a:endParaRPr lang="de-DE"/>
          </a:p>
        </c:txPr>
        <c:crossAx val="297633680"/>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spPr>
            <a:ln w="25400">
              <a:solidFill>
                <a:srgbClr val="00000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AA7-42E9-92BD-BC99B7692C17}"/>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AA7-42E9-92BD-BC99B7692C17}"/>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AA7-42E9-92BD-BC99B7692C17}"/>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AA7-42E9-92BD-BC99B7692C17}"/>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AA7-42E9-92BD-BC99B7692C17}"/>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AA7-42E9-92BD-BC99B7692C17}"/>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AA7-42E9-92BD-BC99B7692C17}"/>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AA7-42E9-92BD-BC99B7692C17}"/>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AA7-42E9-92BD-BC99B7692C17}"/>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AA7-42E9-92BD-BC99B7692C17}"/>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DAA7-42E9-92BD-BC99B7692C17}"/>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DAA7-42E9-92BD-BC99B7692C17}"/>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DAA7-42E9-92BD-BC99B7692C17}"/>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DAA7-42E9-92BD-BC99B7692C17}"/>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DAA7-42E9-92BD-BC99B7692C17}"/>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DAA7-42E9-92BD-BC99B7692C17}"/>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DAA7-42E9-92BD-BC99B7692C17}"/>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DAA7-42E9-92BD-BC99B7692C17}"/>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DAA7-42E9-92BD-BC99B7692C17}"/>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DAA7-42E9-92BD-BC99B7692C17}"/>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DAA7-42E9-92BD-BC99B7692C17}"/>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b"/>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DAA7-42E9-92BD-BC99B7692C17}"/>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16-DAA7-42E9-92BD-BC99B7692C17}"/>
            </c:ext>
          </c:extLst>
        </c:ser>
        <c:ser>
          <c:idx val="2"/>
          <c:order val="1"/>
          <c:spPr>
            <a:ln w="25400">
              <a:solidFill>
                <a:srgbClr val="80808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DAA7-42E9-92BD-BC99B7692C17}"/>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8-DAA7-42E9-92BD-BC99B7692C17}"/>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DAA7-42E9-92BD-BC99B7692C17}"/>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DAA7-42E9-92BD-BC99B7692C17}"/>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DAA7-42E9-92BD-BC99B7692C17}"/>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C-DAA7-42E9-92BD-BC99B7692C17}"/>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D-DAA7-42E9-92BD-BC99B7692C17}"/>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E-DAA7-42E9-92BD-BC99B7692C17}"/>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F-DAA7-42E9-92BD-BC99B7692C17}"/>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0-DAA7-42E9-92BD-BC99B7692C17}"/>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DAA7-42E9-92BD-BC99B7692C17}"/>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DAA7-42E9-92BD-BC99B7692C17}"/>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3-DAA7-42E9-92BD-BC99B7692C17}"/>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4-DAA7-42E9-92BD-BC99B7692C17}"/>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5-DAA7-42E9-92BD-BC99B7692C17}"/>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6-DAA7-42E9-92BD-BC99B7692C17}"/>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7-DAA7-42E9-92BD-BC99B7692C17}"/>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8-DAA7-42E9-92BD-BC99B7692C17}"/>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9-DAA7-42E9-92BD-BC99B7692C17}"/>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A-DAA7-42E9-92BD-BC99B7692C17}"/>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DAA7-42E9-92BD-BC99B7692C17}"/>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DAA7-42E9-92BD-BC99B7692C17}"/>
                </c:ext>
              </c:extLst>
            </c:dLbl>
            <c:spPr>
              <a:noFill/>
              <a:ln w="25400">
                <a:noFill/>
              </a:ln>
            </c:spPr>
            <c:txPr>
              <a:bodyPr/>
              <a:lstStyle/>
              <a:p>
                <a:pPr>
                  <a:defRPr sz="225"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2D-DAA7-42E9-92BD-BC99B7692C17}"/>
            </c:ext>
          </c:extLst>
        </c:ser>
        <c:ser>
          <c:idx val="1"/>
          <c:order val="2"/>
          <c:spPr>
            <a:ln w="25400">
              <a:solidFill>
                <a:srgbClr val="C0C0C0"/>
              </a:solidFill>
              <a:prstDash val="solid"/>
            </a:ln>
          </c:spPr>
          <c:marker>
            <c:symbol val="none"/>
          </c:marker>
          <c:dLbls>
            <c:dLbl>
              <c:idx val="0"/>
              <c:tx>
                <c:rich>
                  <a:bodyPr/>
                  <a:lstStyle/>
                  <a:p>
                    <a:pPr>
                      <a:defRPr sz="1000" b="0" i="0" u="none" strike="noStrike" baseline="0">
                        <a:solidFill>
                          <a:srgbClr val="000000"/>
                        </a:solidFill>
                        <a:latin typeface="Arial"/>
                        <a:ea typeface="Arial"/>
                        <a:cs typeface="Arial"/>
                      </a:defRPr>
                    </a:pPr>
                    <a:endParaRPr lang="de-DE"/>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DAA7-42E9-92BD-BC99B7692C17}"/>
                </c:ext>
              </c:extLst>
            </c:dLbl>
            <c:dLbl>
              <c:idx val="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F-DAA7-42E9-92BD-BC99B7692C17}"/>
                </c:ext>
              </c:extLst>
            </c:dLbl>
            <c:dLbl>
              <c:idx val="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0-DAA7-42E9-92BD-BC99B7692C17}"/>
                </c:ext>
              </c:extLst>
            </c:dLbl>
            <c:dLbl>
              <c:idx val="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1-DAA7-42E9-92BD-BC99B7692C17}"/>
                </c:ext>
              </c:extLst>
            </c:dLbl>
            <c:dLbl>
              <c:idx val="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2-DAA7-42E9-92BD-BC99B7692C17}"/>
                </c:ext>
              </c:extLst>
            </c:dLbl>
            <c:dLbl>
              <c:idx val="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3-DAA7-42E9-92BD-BC99B7692C17}"/>
                </c:ext>
              </c:extLst>
            </c:dLbl>
            <c:dLbl>
              <c:idx val="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4-DAA7-42E9-92BD-BC99B7692C17}"/>
                </c:ext>
              </c:extLst>
            </c:dLbl>
            <c:dLbl>
              <c:idx val="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5-DAA7-42E9-92BD-BC99B7692C17}"/>
                </c:ext>
              </c:extLst>
            </c:dLbl>
            <c:dLbl>
              <c:idx val="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6-DAA7-42E9-92BD-BC99B7692C17}"/>
                </c:ext>
              </c:extLst>
            </c:dLbl>
            <c:dLbl>
              <c:idx val="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7-DAA7-42E9-92BD-BC99B7692C17}"/>
                </c:ext>
              </c:extLst>
            </c:dLbl>
            <c:dLbl>
              <c:idx val="1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8-DAA7-42E9-92BD-BC99B7692C17}"/>
                </c:ext>
              </c:extLst>
            </c:dLbl>
            <c:dLbl>
              <c:idx val="1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9-DAA7-42E9-92BD-BC99B7692C17}"/>
                </c:ext>
              </c:extLst>
            </c:dLbl>
            <c:dLbl>
              <c:idx val="12"/>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A-DAA7-42E9-92BD-BC99B7692C17}"/>
                </c:ext>
              </c:extLst>
            </c:dLbl>
            <c:dLbl>
              <c:idx val="13"/>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B-DAA7-42E9-92BD-BC99B7692C17}"/>
                </c:ext>
              </c:extLst>
            </c:dLbl>
            <c:dLbl>
              <c:idx val="14"/>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C-DAA7-42E9-92BD-BC99B7692C17}"/>
                </c:ext>
              </c:extLst>
            </c:dLbl>
            <c:dLbl>
              <c:idx val="15"/>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D-DAA7-42E9-92BD-BC99B7692C17}"/>
                </c:ext>
              </c:extLst>
            </c:dLbl>
            <c:dLbl>
              <c:idx val="16"/>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E-DAA7-42E9-92BD-BC99B7692C17}"/>
                </c:ext>
              </c:extLst>
            </c:dLbl>
            <c:dLbl>
              <c:idx val="17"/>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3F-DAA7-42E9-92BD-BC99B7692C17}"/>
                </c:ext>
              </c:extLst>
            </c:dLbl>
            <c:dLbl>
              <c:idx val="18"/>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0-DAA7-42E9-92BD-BC99B7692C17}"/>
                </c:ext>
              </c:extLst>
            </c:dLbl>
            <c:dLbl>
              <c:idx val="19"/>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1-DAA7-42E9-92BD-BC99B7692C17}"/>
                </c:ext>
              </c:extLst>
            </c:dLbl>
            <c:dLbl>
              <c:idx val="20"/>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2-DAA7-42E9-92BD-BC99B7692C17}"/>
                </c:ext>
              </c:extLst>
            </c:dLbl>
            <c:dLbl>
              <c:idx val="21"/>
              <c:tx>
                <c:rich>
                  <a:bodyPr/>
                  <a:lstStyle/>
                  <a:p>
                    <a:pPr>
                      <a:defRPr sz="1000" b="0" i="0" u="none" strike="noStrike" baseline="0">
                        <a:solidFill>
                          <a:srgbClr val="000000"/>
                        </a:solidFill>
                        <a:latin typeface="Arial"/>
                        <a:ea typeface="Arial"/>
                        <a:cs typeface="Arial"/>
                      </a:defRPr>
                    </a:pPr>
                    <a:endParaRPr/>
                  </a:p>
                </c:rich>
              </c:tx>
              <c:spPr>
                <a:noFill/>
                <a:ln w="25400">
                  <a:noFill/>
                </a:ln>
              </c:spPr>
              <c:dLblPos val="t"/>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43-DAA7-42E9-92BD-BC99B7692C17}"/>
                </c:ext>
              </c:extLst>
            </c:dLbl>
            <c:spPr>
              <a:noFill/>
              <a:ln w="25400">
                <a:noFill/>
              </a:ln>
            </c:spPr>
            <c:txPr>
              <a:bodyPr/>
              <a:lstStyle/>
              <a:p>
                <a:pPr>
                  <a:defRPr sz="150" b="0" i="0" u="none" strike="noStrike" baseline="0">
                    <a:solidFill>
                      <a:srgbClr val="000000"/>
                    </a:solidFill>
                    <a:latin typeface="Arial"/>
                    <a:ea typeface="Arial"/>
                    <a:cs typeface="Arial"/>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Lit>
              <c:formatCode>General</c:formatCode>
              <c:ptCount val="1"/>
              <c:pt idx="0">
                <c:v>0</c:v>
              </c:pt>
            </c:numLit>
          </c:val>
          <c:smooth val="0"/>
          <c:extLst>
            <c:ext xmlns:c16="http://schemas.microsoft.com/office/drawing/2014/chart" uri="{C3380CC4-5D6E-409C-BE32-E72D297353CC}">
              <c16:uniqueId val="{00000044-DAA7-42E9-92BD-BC99B7692C17}"/>
            </c:ext>
          </c:extLst>
        </c:ser>
        <c:dLbls>
          <c:showLegendKey val="0"/>
          <c:showVal val="0"/>
          <c:showCatName val="0"/>
          <c:showSerName val="0"/>
          <c:showPercent val="0"/>
          <c:showBubbleSize val="0"/>
        </c:dLbls>
        <c:smooth val="0"/>
        <c:axId val="292822744"/>
        <c:axId val="292823136"/>
      </c:lineChart>
      <c:catAx>
        <c:axId val="292822744"/>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3136"/>
        <c:crosses val="autoZero"/>
        <c:auto val="1"/>
        <c:lblAlgn val="ctr"/>
        <c:lblOffset val="100"/>
        <c:tickLblSkip val="1"/>
        <c:tickMarkSkip val="1"/>
        <c:noMultiLvlLbl val="0"/>
      </c:catAx>
      <c:valAx>
        <c:axId val="292823136"/>
        <c:scaling>
          <c:orientation val="minMax"/>
        </c:scaling>
        <c:delete val="0"/>
        <c:axPos val="l"/>
        <c:numFmt formatCode="0" sourceLinked="0"/>
        <c:majorTickMark val="out"/>
        <c:minorTickMark val="none"/>
        <c:tickLblPos val="nextTo"/>
        <c:spPr>
          <a:ln w="3175">
            <a:solidFill>
              <a:srgbClr val="000000"/>
            </a:solidFill>
            <a:prstDash val="solid"/>
          </a:ln>
        </c:spPr>
        <c:txPr>
          <a:bodyPr rot="0" vert="horz"/>
          <a:lstStyle/>
          <a:p>
            <a:pPr>
              <a:defRPr sz="250" b="0" i="0" u="none" strike="noStrike" baseline="0">
                <a:solidFill>
                  <a:srgbClr val="000000"/>
                </a:solidFill>
                <a:latin typeface="Arial"/>
                <a:ea typeface="Arial"/>
                <a:cs typeface="Arial"/>
              </a:defRPr>
            </a:pPr>
            <a:endParaRPr lang="de-DE"/>
          </a:p>
        </c:txPr>
        <c:crossAx val="292822744"/>
        <c:crosses val="autoZero"/>
        <c:crossBetween val="between"/>
      </c:valAx>
      <c:spPr>
        <a:noFill/>
        <a:ln w="25400">
          <a:noFill/>
        </a:ln>
      </c:spPr>
    </c:plotArea>
    <c:legend>
      <c:legendPos val="r"/>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200" b="0" i="0" u="none" strike="noStrike" baseline="0">
          <a:solidFill>
            <a:srgbClr val="000000"/>
          </a:solidFill>
          <a:latin typeface="Arial"/>
          <a:ea typeface="Arial"/>
          <a:cs typeface="Arial"/>
        </a:defRPr>
      </a:pPr>
      <a:endParaRPr lang="de-DE"/>
    </a:p>
  </c:txPr>
  <c:printSettings>
    <c:headerFooter alignWithMargins="0"/>
    <c:pageMargins b="0.98425196899999956" l="0.78740157499999996" r="0.78740157499999996" t="0.98425196899999956" header="0.49212598450000788" footer="0.49212598450000788"/>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044718948978125E-2"/>
          <c:y val="9.4044031096981395E-2"/>
          <c:w val="0.93184408380111061"/>
          <c:h val="0.76175665188554964"/>
        </c:manualLayout>
      </c:layout>
      <c:lineChart>
        <c:grouping val="standard"/>
        <c:varyColors val="0"/>
        <c:ser>
          <c:idx val="0"/>
          <c:order val="0"/>
          <c:tx>
            <c:strRef>
              <c:f>Daten_Diagramme!$I$50</c:f>
              <c:strCache>
                <c:ptCount val="1"/>
                <c:pt idx="0">
                  <c:v>SvB</c:v>
                </c:pt>
              </c:strCache>
            </c:strRef>
          </c:tx>
          <c:spPr>
            <a:ln w="25400">
              <a:solidFill>
                <a:srgbClr val="000000"/>
              </a:solidFill>
              <a:prstDash val="solid"/>
            </a:ln>
          </c:spPr>
          <c:marker>
            <c:symbol val="none"/>
          </c:marker>
          <c:cat>
            <c:strRef>
              <c:f>Daten_Diagramme!$H$51:$H$75</c:f>
              <c:strCache>
                <c:ptCount val="23"/>
                <c:pt idx="2">
                  <c:v>Sep-14</c:v>
                </c:pt>
                <c:pt idx="6">
                  <c:v>Sep-15</c:v>
                </c:pt>
                <c:pt idx="10">
                  <c:v>Sep-16</c:v>
                </c:pt>
                <c:pt idx="14">
                  <c:v>Sep-17</c:v>
                </c:pt>
                <c:pt idx="18">
                  <c:v>Sep-18</c:v>
                </c:pt>
                <c:pt idx="22">
                  <c:v>Sep-19</c:v>
                </c:pt>
              </c:strCache>
            </c:strRef>
          </c:cat>
          <c:val>
            <c:numRef>
              <c:f>Daten_Diagramme!$E$51:$E$75</c:f>
              <c:numCache>
                <c:formatCode>#,#00</c:formatCode>
                <c:ptCount val="25"/>
                <c:pt idx="0">
                  <c:v>100</c:v>
                </c:pt>
                <c:pt idx="1">
                  <c:v>101.20355402423627</c:v>
                </c:pt>
                <c:pt idx="2">
                  <c:v>102.06138125523606</c:v>
                </c:pt>
                <c:pt idx="3">
                  <c:v>101.29677046336829</c:v>
                </c:pt>
                <c:pt idx="4">
                  <c:v>101.88674792622922</c:v>
                </c:pt>
                <c:pt idx="5">
                  <c:v>102.77289407544632</c:v>
                </c:pt>
                <c:pt idx="6">
                  <c:v>103.80653459037865</c:v>
                </c:pt>
                <c:pt idx="7">
                  <c:v>103.0962017250941</c:v>
                </c:pt>
                <c:pt idx="8">
                  <c:v>103.52452536313112</c:v>
                </c:pt>
                <c:pt idx="9">
                  <c:v>104.32335484784481</c:v>
                </c:pt>
                <c:pt idx="10">
                  <c:v>105.78059918111128</c:v>
                </c:pt>
                <c:pt idx="11">
                  <c:v>104.79651677305928</c:v>
                </c:pt>
                <c:pt idx="12">
                  <c:v>105.32277666993122</c:v>
                </c:pt>
                <c:pt idx="13">
                  <c:v>106.6620255106255</c:v>
                </c:pt>
                <c:pt idx="14">
                  <c:v>108.37767997262505</c:v>
                </c:pt>
                <c:pt idx="15">
                  <c:v>108.04611263849722</c:v>
                </c:pt>
                <c:pt idx="16">
                  <c:v>108.36352051351639</c:v>
                </c:pt>
                <c:pt idx="17">
                  <c:v>109.26382612184216</c:v>
                </c:pt>
                <c:pt idx="18">
                  <c:v>110.6231341962737</c:v>
                </c:pt>
                <c:pt idx="19">
                  <c:v>110.44378104756399</c:v>
                </c:pt>
                <c:pt idx="20">
                  <c:v>110.75646910288026</c:v>
                </c:pt>
                <c:pt idx="21">
                  <c:v>111.79010961781259</c:v>
                </c:pt>
                <c:pt idx="22">
                  <c:v>112.86032873544232</c:v>
                </c:pt>
                <c:pt idx="23">
                  <c:v>111.47742156249632</c:v>
                </c:pt>
                <c:pt idx="24">
                  <c:v>110.99246008802464</c:v>
                </c:pt>
              </c:numCache>
            </c:numRef>
          </c:val>
          <c:smooth val="0"/>
          <c:extLst>
            <c:ext xmlns:c16="http://schemas.microsoft.com/office/drawing/2014/chart" uri="{C3380CC4-5D6E-409C-BE32-E72D297353CC}">
              <c16:uniqueId val="{00000000-8333-4901-AAC1-FD1FB1522FCD}"/>
            </c:ext>
          </c:extLst>
        </c:ser>
        <c:ser>
          <c:idx val="2"/>
          <c:order val="1"/>
          <c:tx>
            <c:strRef>
              <c:f>Daten_Diagramme!$K$50</c:f>
              <c:strCache>
                <c:ptCount val="1"/>
                <c:pt idx="0">
                  <c:v>GeB - im Nebenjob</c:v>
                </c:pt>
              </c:strCache>
            </c:strRef>
          </c:tx>
          <c:spPr>
            <a:ln w="25400">
              <a:solidFill>
                <a:srgbClr val="80808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Daten_Diagramme!$G$51:$G$75</c:f>
              <c:numCache>
                <c:formatCode>#,#00</c:formatCode>
                <c:ptCount val="25"/>
                <c:pt idx="0">
                  <c:v>100</c:v>
                </c:pt>
                <c:pt idx="1">
                  <c:v>102.39223117006158</c:v>
                </c:pt>
                <c:pt idx="2">
                  <c:v>101.30270014211274</c:v>
                </c:pt>
                <c:pt idx="3">
                  <c:v>99.171009000473703</c:v>
                </c:pt>
                <c:pt idx="4">
                  <c:v>98.164377072477492</c:v>
                </c:pt>
                <c:pt idx="5">
                  <c:v>100.61582188536238</c:v>
                </c:pt>
                <c:pt idx="6">
                  <c:v>101.48034107058265</c:v>
                </c:pt>
                <c:pt idx="7">
                  <c:v>99.632875414495501</c:v>
                </c:pt>
                <c:pt idx="8">
                  <c:v>99.95262908574135</c:v>
                </c:pt>
                <c:pt idx="9">
                  <c:v>102.35670298436762</c:v>
                </c:pt>
                <c:pt idx="10">
                  <c:v>104.58313595452393</c:v>
                </c:pt>
                <c:pt idx="11">
                  <c:v>102.53434391283751</c:v>
                </c:pt>
                <c:pt idx="12">
                  <c:v>101.89483657034582</c:v>
                </c:pt>
                <c:pt idx="13">
                  <c:v>104.67787778304121</c:v>
                </c:pt>
                <c:pt idx="14">
                  <c:v>107.25959261013737</c:v>
                </c:pt>
                <c:pt idx="15">
                  <c:v>106.89246802463288</c:v>
                </c:pt>
                <c:pt idx="16">
                  <c:v>107.11747986736144</c:v>
                </c:pt>
                <c:pt idx="17">
                  <c:v>110.30317385125532</c:v>
                </c:pt>
                <c:pt idx="18">
                  <c:v>112.03221222169589</c:v>
                </c:pt>
                <c:pt idx="19">
                  <c:v>111.20322122216959</c:v>
                </c:pt>
                <c:pt idx="20">
                  <c:v>110.57555660824254</c:v>
                </c:pt>
                <c:pt idx="21">
                  <c:v>112.77830412126954</c:v>
                </c:pt>
                <c:pt idx="22">
                  <c:v>116.07058266224539</c:v>
                </c:pt>
                <c:pt idx="23">
                  <c:v>114.50734249171009</c:v>
                </c:pt>
                <c:pt idx="24">
                  <c:v>110.75319753671246</c:v>
                </c:pt>
              </c:numCache>
            </c:numRef>
          </c:val>
          <c:smooth val="0"/>
          <c:extLst>
            <c:ext xmlns:c16="http://schemas.microsoft.com/office/drawing/2014/chart" uri="{C3380CC4-5D6E-409C-BE32-E72D297353CC}">
              <c16:uniqueId val="{00000001-8333-4901-AAC1-FD1FB1522FCD}"/>
            </c:ext>
          </c:extLst>
        </c:ser>
        <c:ser>
          <c:idx val="1"/>
          <c:order val="2"/>
          <c:tx>
            <c:strRef>
              <c:f>Daten_Diagramme!$J$50</c:f>
              <c:strCache>
                <c:ptCount val="1"/>
                <c:pt idx="0">
                  <c:v>GeB - ausschließlich</c:v>
                </c:pt>
              </c:strCache>
            </c:strRef>
          </c:tx>
          <c:spPr>
            <a:ln w="25400">
              <a:solidFill>
                <a:srgbClr val="C0C0C0"/>
              </a:solidFill>
              <a:prstDash val="solid"/>
            </a:ln>
          </c:spPr>
          <c:marker>
            <c:symbol val="none"/>
          </c:marker>
          <c:cat>
            <c:strLit>
              <c:ptCount val="25"/>
              <c:pt idx="0">
                <c:v>38625</c:v>
              </c:pt>
              <c:pt idx="4">
                <c:v>38990</c:v>
              </c:pt>
              <c:pt idx="8">
                <c:v>39355</c:v>
              </c:pt>
              <c:pt idx="12">
                <c:v>39721</c:v>
              </c:pt>
              <c:pt idx="16">
                <c:v>40086</c:v>
              </c:pt>
              <c:pt idx="20">
                <c:v>40451</c:v>
              </c:pt>
              <c:pt idx="24">
                <c:v>40816</c:v>
              </c:pt>
            </c:strLit>
          </c:cat>
          <c:val>
            <c:numRef>
              <c:f>Daten_Diagramme!$F$51:$F$75</c:f>
              <c:numCache>
                <c:formatCode>#,#00</c:formatCode>
                <c:ptCount val="25"/>
                <c:pt idx="0">
                  <c:v>100</c:v>
                </c:pt>
                <c:pt idx="1">
                  <c:v>101.35342971393418</c:v>
                </c:pt>
                <c:pt idx="2">
                  <c:v>94.840049215625967</c:v>
                </c:pt>
                <c:pt idx="3">
                  <c:v>94.255613657336198</c:v>
                </c:pt>
                <c:pt idx="4">
                  <c:v>93.255921254998469</c:v>
                </c:pt>
                <c:pt idx="5">
                  <c:v>94.255613657336198</c:v>
                </c:pt>
                <c:pt idx="6">
                  <c:v>92.948323592740707</c:v>
                </c:pt>
                <c:pt idx="7">
                  <c:v>92.694555521378035</c:v>
                </c:pt>
                <c:pt idx="8">
                  <c:v>91.533374346354961</c:v>
                </c:pt>
                <c:pt idx="9">
                  <c:v>93.271301138111355</c:v>
                </c:pt>
                <c:pt idx="10">
                  <c:v>92.394647800676708</c:v>
                </c:pt>
                <c:pt idx="11">
                  <c:v>92.310058443555832</c:v>
                </c:pt>
                <c:pt idx="12">
                  <c:v>90.956628729621656</c:v>
                </c:pt>
                <c:pt idx="13">
                  <c:v>92.67917563826515</c:v>
                </c:pt>
                <c:pt idx="14">
                  <c:v>91.441095047677635</c:v>
                </c:pt>
                <c:pt idx="15">
                  <c:v>90.956628729621656</c:v>
                </c:pt>
                <c:pt idx="16">
                  <c:v>90.049215625961239</c:v>
                </c:pt>
                <c:pt idx="17">
                  <c:v>92.386957859120272</c:v>
                </c:pt>
                <c:pt idx="18">
                  <c:v>91.556444171024296</c:v>
                </c:pt>
                <c:pt idx="19">
                  <c:v>91.4180252230083</c:v>
                </c:pt>
                <c:pt idx="20">
                  <c:v>90.372193171331901</c:v>
                </c:pt>
                <c:pt idx="21">
                  <c:v>92.71762534604737</c:v>
                </c:pt>
                <c:pt idx="22">
                  <c:v>90.326053521993231</c:v>
                </c:pt>
                <c:pt idx="23">
                  <c:v>90.149184866195014</c:v>
                </c:pt>
                <c:pt idx="24">
                  <c:v>87.12703783451245</c:v>
                </c:pt>
              </c:numCache>
            </c:numRef>
          </c:val>
          <c:smooth val="0"/>
          <c:extLst>
            <c:ext xmlns:c16="http://schemas.microsoft.com/office/drawing/2014/chart" uri="{C3380CC4-5D6E-409C-BE32-E72D297353CC}">
              <c16:uniqueId val="{00000002-8333-4901-AAC1-FD1FB1522FCD}"/>
            </c:ext>
          </c:extLst>
        </c:ser>
        <c:ser>
          <c:idx val="3"/>
          <c:order val="3"/>
          <c:tx>
            <c:v/>
          </c:tx>
          <c:spPr>
            <a:ln w="12700">
              <a:solidFill>
                <a:srgbClr val="FFFFFF"/>
              </a:solidFill>
              <a:prstDash val="solid"/>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3-8333-4901-AAC1-FD1FB1522FCD}"/>
                </c:ext>
              </c:extLst>
            </c:dLbl>
            <c:dLbl>
              <c:idx val="1"/>
              <c:delete val="1"/>
              <c:extLst>
                <c:ext xmlns:c15="http://schemas.microsoft.com/office/drawing/2012/chart" uri="{CE6537A1-D6FC-4f65-9D91-7224C49458BB}"/>
                <c:ext xmlns:c16="http://schemas.microsoft.com/office/drawing/2014/chart" uri="{C3380CC4-5D6E-409C-BE32-E72D297353CC}">
                  <c16:uniqueId val="{00000004-8333-4901-AAC1-FD1FB1522FCD}"/>
                </c:ext>
              </c:extLst>
            </c:dLbl>
            <c:dLbl>
              <c:idx val="2"/>
              <c:delete val="1"/>
              <c:extLst>
                <c:ext xmlns:c15="http://schemas.microsoft.com/office/drawing/2012/chart" uri="{CE6537A1-D6FC-4f65-9D91-7224C49458BB}"/>
                <c:ext xmlns:c16="http://schemas.microsoft.com/office/drawing/2014/chart" uri="{C3380CC4-5D6E-409C-BE32-E72D297353CC}">
                  <c16:uniqueId val="{00000005-8333-4901-AAC1-FD1FB1522FCD}"/>
                </c:ext>
              </c:extLst>
            </c:dLbl>
            <c:dLbl>
              <c:idx val="3"/>
              <c:delete val="1"/>
              <c:extLst>
                <c:ext xmlns:c15="http://schemas.microsoft.com/office/drawing/2012/chart" uri="{CE6537A1-D6FC-4f65-9D91-7224C49458BB}"/>
                <c:ext xmlns:c16="http://schemas.microsoft.com/office/drawing/2014/chart" uri="{C3380CC4-5D6E-409C-BE32-E72D297353CC}">
                  <c16:uniqueId val="{00000006-8333-4901-AAC1-FD1FB1522FCD}"/>
                </c:ext>
              </c:extLst>
            </c:dLbl>
            <c:dLbl>
              <c:idx val="4"/>
              <c:delete val="1"/>
              <c:extLst>
                <c:ext xmlns:c15="http://schemas.microsoft.com/office/drawing/2012/chart" uri="{CE6537A1-D6FC-4f65-9D91-7224C49458BB}"/>
                <c:ext xmlns:c16="http://schemas.microsoft.com/office/drawing/2014/chart" uri="{C3380CC4-5D6E-409C-BE32-E72D297353CC}">
                  <c16:uniqueId val="{00000007-8333-4901-AAC1-FD1FB1522FCD}"/>
                </c:ext>
              </c:extLst>
            </c:dLbl>
            <c:dLbl>
              <c:idx val="5"/>
              <c:delete val="1"/>
              <c:extLst>
                <c:ext xmlns:c15="http://schemas.microsoft.com/office/drawing/2012/chart" uri="{CE6537A1-D6FC-4f65-9D91-7224C49458BB}"/>
                <c:ext xmlns:c16="http://schemas.microsoft.com/office/drawing/2014/chart" uri="{C3380CC4-5D6E-409C-BE32-E72D297353CC}">
                  <c16:uniqueId val="{00000008-8333-4901-AAC1-FD1FB1522FCD}"/>
                </c:ext>
              </c:extLst>
            </c:dLbl>
            <c:dLbl>
              <c:idx val="6"/>
              <c:delete val="1"/>
              <c:extLst>
                <c:ext xmlns:c15="http://schemas.microsoft.com/office/drawing/2012/chart" uri="{CE6537A1-D6FC-4f65-9D91-7224C49458BB}"/>
                <c:ext xmlns:c16="http://schemas.microsoft.com/office/drawing/2014/chart" uri="{C3380CC4-5D6E-409C-BE32-E72D297353CC}">
                  <c16:uniqueId val="{00000009-8333-4901-AAC1-FD1FB1522FCD}"/>
                </c:ext>
              </c:extLst>
            </c:dLbl>
            <c:dLbl>
              <c:idx val="7"/>
              <c:delete val="1"/>
              <c:extLst>
                <c:ext xmlns:c15="http://schemas.microsoft.com/office/drawing/2012/chart" uri="{CE6537A1-D6FC-4f65-9D91-7224C49458BB}"/>
                <c:ext xmlns:c16="http://schemas.microsoft.com/office/drawing/2014/chart" uri="{C3380CC4-5D6E-409C-BE32-E72D297353CC}">
                  <c16:uniqueId val="{0000000A-8333-4901-AAC1-FD1FB1522FCD}"/>
                </c:ext>
              </c:extLst>
            </c:dLbl>
            <c:dLbl>
              <c:idx val="8"/>
              <c:delete val="1"/>
              <c:extLst>
                <c:ext xmlns:c15="http://schemas.microsoft.com/office/drawing/2012/chart" uri="{CE6537A1-D6FC-4f65-9D91-7224C49458BB}"/>
                <c:ext xmlns:c16="http://schemas.microsoft.com/office/drawing/2014/chart" uri="{C3380CC4-5D6E-409C-BE32-E72D297353CC}">
                  <c16:uniqueId val="{0000000B-8333-4901-AAC1-FD1FB1522FCD}"/>
                </c:ext>
              </c:extLst>
            </c:dLbl>
            <c:dLbl>
              <c:idx val="9"/>
              <c:delete val="1"/>
              <c:extLst>
                <c:ext xmlns:c15="http://schemas.microsoft.com/office/drawing/2012/chart" uri="{CE6537A1-D6FC-4f65-9D91-7224C49458BB}"/>
                <c:ext xmlns:c16="http://schemas.microsoft.com/office/drawing/2014/chart" uri="{C3380CC4-5D6E-409C-BE32-E72D297353CC}">
                  <c16:uniqueId val="{0000000C-8333-4901-AAC1-FD1FB1522FCD}"/>
                </c:ext>
              </c:extLst>
            </c:dLbl>
            <c:dLbl>
              <c:idx val="10"/>
              <c:delete val="1"/>
              <c:extLst>
                <c:ext xmlns:c15="http://schemas.microsoft.com/office/drawing/2012/chart" uri="{CE6537A1-D6FC-4f65-9D91-7224C49458BB}"/>
                <c:ext xmlns:c16="http://schemas.microsoft.com/office/drawing/2014/chart" uri="{C3380CC4-5D6E-409C-BE32-E72D297353CC}">
                  <c16:uniqueId val="{0000000D-8333-4901-AAC1-FD1FB1522FCD}"/>
                </c:ext>
              </c:extLst>
            </c:dLbl>
            <c:dLbl>
              <c:idx val="11"/>
              <c:delete val="1"/>
              <c:extLst>
                <c:ext xmlns:c15="http://schemas.microsoft.com/office/drawing/2012/chart" uri="{CE6537A1-D6FC-4f65-9D91-7224C49458BB}"/>
                <c:ext xmlns:c16="http://schemas.microsoft.com/office/drawing/2014/chart" uri="{C3380CC4-5D6E-409C-BE32-E72D297353CC}">
                  <c16:uniqueId val="{0000000E-8333-4901-AAC1-FD1FB1522FCD}"/>
                </c:ext>
              </c:extLst>
            </c:dLbl>
            <c:dLbl>
              <c:idx val="12"/>
              <c:delete val="1"/>
              <c:extLst>
                <c:ext xmlns:c15="http://schemas.microsoft.com/office/drawing/2012/chart" uri="{CE6537A1-D6FC-4f65-9D91-7224C49458BB}"/>
                <c:ext xmlns:c16="http://schemas.microsoft.com/office/drawing/2014/chart" uri="{C3380CC4-5D6E-409C-BE32-E72D297353CC}">
                  <c16:uniqueId val="{0000000F-8333-4901-AAC1-FD1FB1522FCD}"/>
                </c:ext>
              </c:extLst>
            </c:dLbl>
            <c:dLbl>
              <c:idx val="13"/>
              <c:tx>
                <c:rich>
                  <a:bodyPr/>
                  <a:lstStyle/>
                  <a:p>
                    <a:r>
                      <a:rPr lang="de-DE"/>
                      <a:t>Diagrammdarstellung wegen fehlender Daten nicht möglich.</a:t>
                    </a:r>
                  </a:p>
                </c:rich>
              </c:tx>
              <c:dLblPos val="ctr"/>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8333-4901-AAC1-FD1FB1522FCD}"/>
                </c:ext>
              </c:extLst>
            </c:dLbl>
            <c:dLbl>
              <c:idx val="14"/>
              <c:delete val="1"/>
              <c:extLst>
                <c:ext xmlns:c15="http://schemas.microsoft.com/office/drawing/2012/chart" uri="{CE6537A1-D6FC-4f65-9D91-7224C49458BB}"/>
                <c:ext xmlns:c16="http://schemas.microsoft.com/office/drawing/2014/chart" uri="{C3380CC4-5D6E-409C-BE32-E72D297353CC}">
                  <c16:uniqueId val="{00000011-8333-4901-AAC1-FD1FB1522FCD}"/>
                </c:ext>
              </c:extLst>
            </c:dLbl>
            <c:dLbl>
              <c:idx val="15"/>
              <c:delete val="1"/>
              <c:extLst>
                <c:ext xmlns:c15="http://schemas.microsoft.com/office/drawing/2012/chart" uri="{CE6537A1-D6FC-4f65-9D91-7224C49458BB}"/>
                <c:ext xmlns:c16="http://schemas.microsoft.com/office/drawing/2014/chart" uri="{C3380CC4-5D6E-409C-BE32-E72D297353CC}">
                  <c16:uniqueId val="{00000012-8333-4901-AAC1-FD1FB1522FCD}"/>
                </c:ext>
              </c:extLst>
            </c:dLbl>
            <c:dLbl>
              <c:idx val="16"/>
              <c:delete val="1"/>
              <c:extLst>
                <c:ext xmlns:c15="http://schemas.microsoft.com/office/drawing/2012/chart" uri="{CE6537A1-D6FC-4f65-9D91-7224C49458BB}"/>
                <c:ext xmlns:c16="http://schemas.microsoft.com/office/drawing/2014/chart" uri="{C3380CC4-5D6E-409C-BE32-E72D297353CC}">
                  <c16:uniqueId val="{00000013-8333-4901-AAC1-FD1FB1522FCD}"/>
                </c:ext>
              </c:extLst>
            </c:dLbl>
            <c:dLbl>
              <c:idx val="17"/>
              <c:delete val="1"/>
              <c:extLst>
                <c:ext xmlns:c15="http://schemas.microsoft.com/office/drawing/2012/chart" uri="{CE6537A1-D6FC-4f65-9D91-7224C49458BB}"/>
                <c:ext xmlns:c16="http://schemas.microsoft.com/office/drawing/2014/chart" uri="{C3380CC4-5D6E-409C-BE32-E72D297353CC}">
                  <c16:uniqueId val="{00000014-8333-4901-AAC1-FD1FB1522FCD}"/>
                </c:ext>
              </c:extLst>
            </c:dLbl>
            <c:dLbl>
              <c:idx val="18"/>
              <c:delete val="1"/>
              <c:extLst>
                <c:ext xmlns:c15="http://schemas.microsoft.com/office/drawing/2012/chart" uri="{CE6537A1-D6FC-4f65-9D91-7224C49458BB}"/>
                <c:ext xmlns:c16="http://schemas.microsoft.com/office/drawing/2014/chart" uri="{C3380CC4-5D6E-409C-BE32-E72D297353CC}">
                  <c16:uniqueId val="{00000015-8333-4901-AAC1-FD1FB1522FCD}"/>
                </c:ext>
              </c:extLst>
            </c:dLbl>
            <c:dLbl>
              <c:idx val="19"/>
              <c:delete val="1"/>
              <c:extLst>
                <c:ext xmlns:c15="http://schemas.microsoft.com/office/drawing/2012/chart" uri="{CE6537A1-D6FC-4f65-9D91-7224C49458BB}"/>
                <c:ext xmlns:c16="http://schemas.microsoft.com/office/drawing/2014/chart" uri="{C3380CC4-5D6E-409C-BE32-E72D297353CC}">
                  <c16:uniqueId val="{00000016-8333-4901-AAC1-FD1FB1522FCD}"/>
                </c:ext>
              </c:extLst>
            </c:dLbl>
            <c:dLbl>
              <c:idx val="20"/>
              <c:delete val="1"/>
              <c:extLst>
                <c:ext xmlns:c15="http://schemas.microsoft.com/office/drawing/2012/chart" uri="{CE6537A1-D6FC-4f65-9D91-7224C49458BB}"/>
                <c:ext xmlns:c16="http://schemas.microsoft.com/office/drawing/2014/chart" uri="{C3380CC4-5D6E-409C-BE32-E72D297353CC}">
                  <c16:uniqueId val="{00000017-8333-4901-AAC1-FD1FB1522FCD}"/>
                </c:ext>
              </c:extLst>
            </c:dLbl>
            <c:dLbl>
              <c:idx val="21"/>
              <c:delete val="1"/>
              <c:extLst>
                <c:ext xmlns:c15="http://schemas.microsoft.com/office/drawing/2012/chart" uri="{CE6537A1-D6FC-4f65-9D91-7224C49458BB}"/>
                <c:ext xmlns:c16="http://schemas.microsoft.com/office/drawing/2014/chart" uri="{C3380CC4-5D6E-409C-BE32-E72D297353CC}">
                  <c16:uniqueId val="{00000018-8333-4901-AAC1-FD1FB1522FCD}"/>
                </c:ext>
              </c:extLst>
            </c:dLbl>
            <c:dLbl>
              <c:idx val="22"/>
              <c:delete val="1"/>
              <c:extLst>
                <c:ext xmlns:c15="http://schemas.microsoft.com/office/drawing/2012/chart" uri="{CE6537A1-D6FC-4f65-9D91-7224C49458BB}"/>
                <c:ext xmlns:c16="http://schemas.microsoft.com/office/drawing/2014/chart" uri="{C3380CC4-5D6E-409C-BE32-E72D297353CC}">
                  <c16:uniqueId val="{00000019-8333-4901-AAC1-FD1FB1522FCD}"/>
                </c:ext>
              </c:extLst>
            </c:dLbl>
            <c:dLbl>
              <c:idx val="23"/>
              <c:delete val="1"/>
              <c:extLst>
                <c:ext xmlns:c15="http://schemas.microsoft.com/office/drawing/2012/chart" uri="{CE6537A1-D6FC-4f65-9D91-7224C49458BB}"/>
                <c:ext xmlns:c16="http://schemas.microsoft.com/office/drawing/2014/chart" uri="{C3380CC4-5D6E-409C-BE32-E72D297353CC}">
                  <c16:uniqueId val="{0000001A-8333-4901-AAC1-FD1FB1522FCD}"/>
                </c:ext>
              </c:extLst>
            </c:dLbl>
            <c:dLbl>
              <c:idx val="24"/>
              <c:delete val="1"/>
              <c:extLst>
                <c:ext xmlns:c15="http://schemas.microsoft.com/office/drawing/2012/chart" uri="{CE6537A1-D6FC-4f65-9D91-7224C49458BB}"/>
                <c:ext xmlns:c16="http://schemas.microsoft.com/office/drawing/2014/chart" uri="{C3380CC4-5D6E-409C-BE32-E72D297353CC}">
                  <c16:uniqueId val="{0000001B-8333-4901-AAC1-FD1FB1522FCD}"/>
                </c:ext>
              </c:extLst>
            </c:dLbl>
            <c:spPr>
              <a:noFill/>
              <a:ln w="25400">
                <a:noFill/>
              </a:ln>
            </c:spPr>
            <c:txPr>
              <a:bodyPr/>
              <a:lstStyle/>
              <a:p>
                <a:pPr>
                  <a:defRPr sz="900" b="0" i="0" u="none" strike="noStrike" baseline="0">
                    <a:solidFill>
                      <a:srgbClr val="000000"/>
                    </a:solidFill>
                    <a:latin typeface="Arial"/>
                    <a:ea typeface="Arial"/>
                    <a:cs typeface="Arial"/>
                  </a:defRPr>
                </a:pPr>
                <a:endParaRPr lang="de-D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Daten_Diagramme!$H$51:$H$75</c:f>
              <c:strCache>
                <c:ptCount val="23"/>
                <c:pt idx="2">
                  <c:v>Sep-14</c:v>
                </c:pt>
                <c:pt idx="6">
                  <c:v>Sep-15</c:v>
                </c:pt>
                <c:pt idx="10">
                  <c:v>Sep-16</c:v>
                </c:pt>
                <c:pt idx="14">
                  <c:v>Sep-17</c:v>
                </c:pt>
                <c:pt idx="18">
                  <c:v>Sep-18</c:v>
                </c:pt>
                <c:pt idx="22">
                  <c:v>Sep-19</c:v>
                </c:pt>
              </c:strCache>
            </c:strRef>
          </c:cat>
          <c:val>
            <c:numRef>
              <c:f>Daten_Diagramme!$L$51:$L$75</c:f>
              <c:numCache>
                <c:formatCode>#,#00</c:formatCode>
                <c:ptCount val="25"/>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val>
          <c:smooth val="0"/>
          <c:extLst>
            <c:ext xmlns:c16="http://schemas.microsoft.com/office/drawing/2014/chart" uri="{C3380CC4-5D6E-409C-BE32-E72D297353CC}">
              <c16:uniqueId val="{0000001C-8333-4901-AAC1-FD1FB1522FCD}"/>
            </c:ext>
          </c:extLst>
        </c:ser>
        <c:dLbls>
          <c:showLegendKey val="0"/>
          <c:showVal val="0"/>
          <c:showCatName val="0"/>
          <c:showSerName val="0"/>
          <c:showPercent val="0"/>
          <c:showBubbleSize val="0"/>
        </c:dLbls>
        <c:smooth val="0"/>
        <c:axId val="297632896"/>
        <c:axId val="297635248"/>
      </c:lineChart>
      <c:catAx>
        <c:axId val="297632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5248"/>
        <c:crossesAt val="0"/>
        <c:auto val="1"/>
        <c:lblAlgn val="ctr"/>
        <c:lblOffset val="100"/>
        <c:tickLblSkip val="1"/>
        <c:tickMarkSkip val="1"/>
        <c:noMultiLvlLbl val="0"/>
      </c:catAx>
      <c:valAx>
        <c:axId val="297635248"/>
        <c:scaling>
          <c:orientation val="minMax"/>
          <c:max val="250"/>
          <c:min val="0"/>
        </c:scaling>
        <c:delete val="0"/>
        <c:axPos val="l"/>
        <c:numFmt formatCode="0" sourceLinked="0"/>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de-DE"/>
          </a:p>
        </c:txPr>
        <c:crossAx val="297632896"/>
        <c:crosses val="autoZero"/>
        <c:crossBetween val="between"/>
        <c:majorUnit val="50"/>
        <c:minorUnit val="10"/>
      </c:valAx>
      <c:spPr>
        <a:noFill/>
        <a:ln w="25400">
          <a:noFill/>
        </a:ln>
      </c:spPr>
    </c:plotArea>
    <c:legend>
      <c:legendPos val="r"/>
      <c:layout>
        <c:manualLayout>
          <c:xMode val="edge"/>
          <c:yMode val="edge"/>
          <c:x val="0.26368726814176158"/>
          <c:y val="1.5673981191222569E-2"/>
          <c:w val="0.60893889939735191"/>
          <c:h val="6.269592476489029E-2"/>
        </c:manualLayout>
      </c:layout>
      <c:overlay val="0"/>
      <c:spPr>
        <a:noFill/>
        <a:ln w="25400">
          <a:noFill/>
        </a:ln>
      </c:spPr>
      <c:txPr>
        <a:bodyPr/>
        <a:lstStyle/>
        <a:p>
          <a:pPr>
            <a:defRPr sz="735" b="0" i="0" u="none" strike="noStrike" baseline="0">
              <a:solidFill>
                <a:srgbClr val="000000"/>
              </a:solidFill>
              <a:latin typeface="Arial"/>
              <a:ea typeface="Arial"/>
              <a:cs typeface="Arial"/>
            </a:defRPr>
          </a:pPr>
          <a:endParaRPr lang="de-DE"/>
        </a:p>
      </c:txPr>
    </c:legend>
    <c:plotVisOnly val="1"/>
    <c:dispBlanksAs val="gap"/>
    <c:showDLblsOverMax val="0"/>
  </c:chart>
  <c:spPr>
    <a:noFill/>
    <a:ln w="9525">
      <a:noFill/>
    </a:ln>
  </c:spPr>
  <c:txPr>
    <a:bodyPr/>
    <a:lstStyle/>
    <a:p>
      <a:pPr>
        <a:defRPr sz="900" b="0" i="0" u="none" strike="noStrike" baseline="0">
          <a:solidFill>
            <a:srgbClr val="000000"/>
          </a:solidFill>
          <a:latin typeface="Arial"/>
          <a:ea typeface="Arial"/>
          <a:cs typeface="Arial"/>
        </a:defRPr>
      </a:pPr>
      <a:endParaRPr lang="de-DE"/>
    </a:p>
  </c:txPr>
  <c:printSettings>
    <c:headerFooter alignWithMargins="0"/>
    <c:pageMargins b="0.98425196850393659" l="0.78740157480314954" r="0.78740157480314954" t="0.98425196850393659" header="0.51181102362204722" footer="0.51181102362204722"/>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5.emf"/><Relationship Id="rId2" Type="http://schemas.openxmlformats.org/officeDocument/2006/relationships/image" Target="../media/image4.jpeg"/><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hyperlink" Target="#Inhaltsverzeichnis!A1"/><Relationship Id="rId5" Type="http://schemas.openxmlformats.org/officeDocument/2006/relationships/image" Target="../media/image1.jpeg"/><Relationship Id="rId4" Type="http://schemas.openxmlformats.org/officeDocument/2006/relationships/chart" Target="../charts/chart4.xml"/></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19.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1.jpeg"/></Relationships>
</file>

<file path=xl/drawings/_rels/drawing20.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hyperlink" Target="#Inhaltsverzeichnis!A1"/><Relationship Id="rId4" Type="http://schemas.openxmlformats.org/officeDocument/2006/relationships/chart" Target="../charts/chart7.xml"/></Relationships>
</file>

<file path=xl/drawings/_rels/drawing21.xml.rels><?xml version="1.0" encoding="UTF-8" standalone="yes"?>
<Relationships xmlns="http://schemas.openxmlformats.org/package/2006/relationships"><Relationship Id="rId1" Type="http://schemas.openxmlformats.org/officeDocument/2006/relationships/image" Target="../media/image5.emf"/></Relationships>
</file>

<file path=xl/drawings/_rels/drawing22.xml.rels><?xml version="1.0" encoding="UTF-8" standalone="yes"?>
<Relationships xmlns="http://schemas.openxmlformats.org/package/2006/relationships"><Relationship Id="rId1" Type="http://schemas.openxmlformats.org/officeDocument/2006/relationships/image" Target="../media/image5.emf"/></Relationships>
</file>

<file path=xl/drawings/_rels/drawing2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24.xml.rels><?xml version="1.0" encoding="UTF-8" standalone="yes"?>
<Relationships xmlns="http://schemas.openxmlformats.org/package/2006/relationships"><Relationship Id="rId1" Type="http://schemas.openxmlformats.org/officeDocument/2006/relationships/hyperlink" Target="#Inhaltsverzeichnis!A1"/></Relationships>
</file>

<file path=xl/drawings/_rels/drawing25.x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76200</xdr:colOff>
      <xdr:row>2</xdr:row>
      <xdr:rowOff>200025</xdr:rowOff>
    </xdr:to>
    <xdr:sp macro="" textlink="">
      <xdr:nvSpPr>
        <xdr:cNvPr id="2" name="Text Box 1"/>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1</xdr:col>
      <xdr:colOff>0</xdr:colOff>
      <xdr:row>2</xdr:row>
      <xdr:rowOff>0</xdr:rowOff>
    </xdr:from>
    <xdr:to>
      <xdr:col>1</xdr:col>
      <xdr:colOff>76200</xdr:colOff>
      <xdr:row>2</xdr:row>
      <xdr:rowOff>200025</xdr:rowOff>
    </xdr:to>
    <xdr:sp macro="" textlink="">
      <xdr:nvSpPr>
        <xdr:cNvPr id="3" name="Text Box 2"/>
        <xdr:cNvSpPr txBox="1">
          <a:spLocks noChangeArrowheads="1"/>
        </xdr:cNvSpPr>
      </xdr:nvSpPr>
      <xdr:spPr bwMode="auto">
        <a:xfrm>
          <a:off x="495300" y="628650"/>
          <a:ext cx="76200" cy="200025"/>
        </a:xfrm>
        <a:prstGeom prst="rect">
          <a:avLst/>
        </a:prstGeom>
        <a:noFill/>
        <a:ln w="9525">
          <a:noFill/>
          <a:miter lim="800000"/>
          <a:headEnd/>
          <a:tailEnd/>
        </a:ln>
      </xdr:spPr>
    </xdr:sp>
    <xdr:clientData/>
  </xdr:twoCellAnchor>
  <xdr:twoCellAnchor editAs="oneCell">
    <xdr:from>
      <xdr:col>0</xdr:col>
      <xdr:colOff>19050</xdr:colOff>
      <xdr:row>0</xdr:row>
      <xdr:rowOff>9525</xdr:rowOff>
    </xdr:from>
    <xdr:to>
      <xdr:col>1</xdr:col>
      <xdr:colOff>1428750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2</xdr:col>
      <xdr:colOff>0</xdr:colOff>
      <xdr:row>2</xdr:row>
      <xdr:rowOff>0</xdr:rowOff>
    </xdr:from>
    <xdr:to>
      <xdr:col>2</xdr:col>
      <xdr:colOff>76200</xdr:colOff>
      <xdr:row>2</xdr:row>
      <xdr:rowOff>200025</xdr:rowOff>
    </xdr:to>
    <xdr:sp macro="" textlink="">
      <xdr:nvSpPr>
        <xdr:cNvPr id="5" name="Text Box 4"/>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twoCellAnchor editAs="oneCell">
    <xdr:from>
      <xdr:col>2</xdr:col>
      <xdr:colOff>0</xdr:colOff>
      <xdr:row>2</xdr:row>
      <xdr:rowOff>0</xdr:rowOff>
    </xdr:from>
    <xdr:to>
      <xdr:col>2</xdr:col>
      <xdr:colOff>76200</xdr:colOff>
      <xdr:row>2</xdr:row>
      <xdr:rowOff>200025</xdr:rowOff>
    </xdr:to>
    <xdr:sp macro="" textlink="">
      <xdr:nvSpPr>
        <xdr:cNvPr id="6" name="Text Box 5"/>
        <xdr:cNvSpPr txBox="1">
          <a:spLocks noChangeArrowheads="1"/>
        </xdr:cNvSpPr>
      </xdr:nvSpPr>
      <xdr:spPr bwMode="auto">
        <a:xfrm>
          <a:off x="5114925" y="628650"/>
          <a:ext cx="76200" cy="200025"/>
        </a:xfrm>
        <a:prstGeom prst="rect">
          <a:avLst/>
        </a:prstGeom>
        <a:noFill/>
        <a:ln w="9525">
          <a:no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13</xdr:row>
      <xdr:rowOff>9525</xdr:rowOff>
    </xdr:from>
    <xdr:to>
      <xdr:col>7</xdr:col>
      <xdr:colOff>1539875</xdr:colOff>
      <xdr:row>54</xdr:row>
      <xdr:rowOff>19050</xdr:rowOff>
    </xdr:to>
    <xdr:pic>
      <xdr:nvPicPr>
        <xdr:cNvPr id="2" name="Grafik 18"/>
        <xdr:cNvPicPr>
          <a:picLocks/>
        </xdr:cNvPicPr>
      </xdr:nvPicPr>
      <xdr:blipFill>
        <a:blip xmlns:r="http://schemas.openxmlformats.org/officeDocument/2006/relationships" r:embed="rId1"/>
        <a:stretch>
          <a:fillRect/>
        </a:stretch>
      </xdr:blipFill>
      <xdr:spPr>
        <a:xfrm>
          <a:off x="76200" y="2362200"/>
          <a:ext cx="6797675" cy="7429500"/>
        </a:xfrm>
        <a:prstGeom prst="rect">
          <a:avLst/>
        </a:prstGeom>
      </xdr:spPr>
    </xdr:pic>
    <xdr:clientData/>
  </xdr:twoCellAnchor>
  <xdr:twoCellAnchor editAs="oneCell">
    <xdr:from>
      <xdr:col>0</xdr:col>
      <xdr:colOff>0</xdr:colOff>
      <xdr:row>0</xdr:row>
      <xdr:rowOff>0</xdr:rowOff>
    </xdr:from>
    <xdr:to>
      <xdr:col>7</xdr:col>
      <xdr:colOff>1533525</xdr:colOff>
      <xdr:row>13</xdr:row>
      <xdr:rowOff>3175</xdr:rowOff>
    </xdr:to>
    <xdr:pic>
      <xdr:nvPicPr>
        <xdr:cNvPr id="3" name="Bild 14"/>
        <xdr:cNvPicPr>
          <a:picLocks/>
        </xdr:cNvPicPr>
      </xdr:nvPicPr>
      <xdr:blipFill>
        <a:blip xmlns:r="http://schemas.openxmlformats.org/officeDocument/2006/relationships" r:embed="rId2"/>
        <a:stretch>
          <a:fillRect/>
        </a:stretch>
      </xdr:blipFill>
      <xdr:spPr>
        <a:xfrm>
          <a:off x="0" y="0"/>
          <a:ext cx="6867525" cy="2355850"/>
        </a:xfrm>
        <a:prstGeom prst="rect">
          <a:avLst/>
        </a:prstGeom>
      </xdr:spPr>
    </xdr:pic>
    <xdr:clientData/>
  </xdr:twoCellAnchor>
  <xdr:twoCellAnchor editAs="oneCell">
    <xdr:from>
      <xdr:col>0</xdr:col>
      <xdr:colOff>257175</xdr:colOff>
      <xdr:row>55</xdr:row>
      <xdr:rowOff>131989</xdr:rowOff>
    </xdr:from>
    <xdr:to>
      <xdr:col>2</xdr:col>
      <xdr:colOff>758501</xdr:colOff>
      <xdr:row>58</xdr:row>
      <xdr:rowOff>42454</xdr:rowOff>
    </xdr:to>
    <xdr:pic>
      <xdr:nvPicPr>
        <xdr:cNvPr id="4" name="Bild 2"/>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257175" y="10085614"/>
          <a:ext cx="2025326" cy="45339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twoCellAnchor>
    <xdr:from>
      <xdr:col>0</xdr:col>
      <xdr:colOff>640556</xdr:colOff>
      <xdr:row>2</xdr:row>
      <xdr:rowOff>69057</xdr:rowOff>
    </xdr:from>
    <xdr:to>
      <xdr:col>7</xdr:col>
      <xdr:colOff>859631</xdr:colOff>
      <xdr:row>3</xdr:row>
      <xdr:rowOff>126207</xdr:rowOff>
    </xdr:to>
    <xdr:sp macro="" textlink="">
      <xdr:nvSpPr>
        <xdr:cNvPr id="5" name="Kopfbereich"/>
        <xdr:cNvSpPr txBox="1"/>
      </xdr:nvSpPr>
      <xdr:spPr>
        <a:xfrm>
          <a:off x="640556" y="431007"/>
          <a:ext cx="5553075" cy="2381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xdr:twoCellAnchor>
  <xdr:twoCellAnchor>
    <xdr:from>
      <xdr:col>0</xdr:col>
      <xdr:colOff>628651</xdr:colOff>
      <xdr:row>5</xdr:row>
      <xdr:rowOff>14289</xdr:rowOff>
    </xdr:from>
    <xdr:to>
      <xdr:col>7</xdr:col>
      <xdr:colOff>800101</xdr:colOff>
      <xdr:row>9</xdr:row>
      <xdr:rowOff>128589</xdr:rowOff>
    </xdr:to>
    <xdr:sp macro="" textlink="">
      <xdr:nvSpPr>
        <xdr:cNvPr id="6" name="Titel"/>
        <xdr:cNvSpPr txBox="1"/>
      </xdr:nvSpPr>
      <xdr:spPr>
        <a:xfrm>
          <a:off x="628651" y="919164"/>
          <a:ext cx="5505450" cy="838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Regionalreport</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über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(Quartalszahlen)</a:t>
          </a:r>
        </a:p>
      </xdr:txBody>
    </xdr:sp>
    <xdr:clientData/>
  </xdr:twoCellAnchor>
  <xdr:twoCellAnchor>
    <xdr:from>
      <xdr:col>0</xdr:col>
      <xdr:colOff>638175</xdr:colOff>
      <xdr:row>9</xdr:row>
      <xdr:rowOff>130968</xdr:rowOff>
    </xdr:from>
    <xdr:to>
      <xdr:col>7</xdr:col>
      <xdr:colOff>1085850</xdr:colOff>
      <xdr:row>13</xdr:row>
      <xdr:rowOff>16668</xdr:rowOff>
    </xdr:to>
    <xdr:sp macro="" textlink="">
      <xdr:nvSpPr>
        <xdr:cNvPr id="7" name="Region"/>
        <xdr:cNvSpPr txBox="1"/>
      </xdr:nvSpPr>
      <xdr:spPr>
        <a:xfrm>
          <a:off x="638175" y="1759743"/>
          <a:ext cx="5781675"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Rastatt (08216)</a:t>
          </a:r>
        </a:p>
      </xdr:txBody>
    </xdr:sp>
    <xdr:clientData/>
  </xdr:twoCellAnchor>
  <xdr:twoCellAnchor>
    <xdr:from>
      <xdr:col>0</xdr:col>
      <xdr:colOff>638175</xdr:colOff>
      <xdr:row>10</xdr:row>
      <xdr:rowOff>176213</xdr:rowOff>
    </xdr:from>
    <xdr:to>
      <xdr:col>7</xdr:col>
      <xdr:colOff>904875</xdr:colOff>
      <xdr:row>14</xdr:row>
      <xdr:rowOff>61913</xdr:rowOff>
    </xdr:to>
    <xdr:sp macro="" textlink="">
      <xdr:nvSpPr>
        <xdr:cNvPr id="8" name="Berichtsmonat"/>
        <xdr:cNvSpPr txBox="1"/>
      </xdr:nvSpPr>
      <xdr:spPr>
        <a:xfrm>
          <a:off x="638175" y="1985963"/>
          <a:ext cx="5600700" cy="609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2020</a:t>
          </a:r>
        </a:p>
      </xdr:txBody>
    </xdr:sp>
    <xdr:clientData/>
  </xdr:twoCellAnchor>
  <mc:AlternateContent xmlns:mc="http://schemas.openxmlformats.org/markup-compatibility/2006">
    <mc:Choice xmlns:a14="http://schemas.microsoft.com/office/drawing/2010/main" Requires="a14">
      <xdr:twoCellAnchor editAs="oneCell">
        <xdr:from>
          <xdr:col>0</xdr:col>
          <xdr:colOff>533400</xdr:colOff>
          <xdr:row>52</xdr:row>
          <xdr:rowOff>57150</xdr:rowOff>
        </xdr:from>
        <xdr:to>
          <xdr:col>2</xdr:col>
          <xdr:colOff>552450</xdr:colOff>
          <xdr:row>53</xdr:row>
          <xdr:rowOff>104775</xdr:rowOff>
        </xdr:to>
        <xdr:sp macro="" textlink="">
          <xdr:nvSpPr>
            <xdr:cNvPr id="2055" name="ComboBox3" hidden="1">
              <a:extLst>
                <a:ext uri="{63B3BB69-23CF-44E3-9099-C40C66FF867C}">
                  <a14:compatExt spid="_x0000_s205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17</xdr:row>
      <xdr:rowOff>0</xdr:rowOff>
    </xdr:from>
    <xdr:to>
      <xdr:col>0</xdr:col>
      <xdr:colOff>314325</xdr:colOff>
      <xdr:row>17</xdr:row>
      <xdr:rowOff>200025</xdr:rowOff>
    </xdr:to>
    <xdr:sp macro="" textlink="">
      <xdr:nvSpPr>
        <xdr:cNvPr id="3" name="Text Box 10"/>
        <xdr:cNvSpPr txBox="1">
          <a:spLocks noChangeArrowheads="1"/>
        </xdr:cNvSpPr>
      </xdr:nvSpPr>
      <xdr:spPr bwMode="auto">
        <a:xfrm>
          <a:off x="238125"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4" name="Text Box 11"/>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twoCellAnchor editAs="oneCell">
    <xdr:from>
      <xdr:col>1</xdr:col>
      <xdr:colOff>0</xdr:colOff>
      <xdr:row>17</xdr:row>
      <xdr:rowOff>0</xdr:rowOff>
    </xdr:from>
    <xdr:to>
      <xdr:col>1</xdr:col>
      <xdr:colOff>76200</xdr:colOff>
      <xdr:row>17</xdr:row>
      <xdr:rowOff>200025</xdr:rowOff>
    </xdr:to>
    <xdr:sp macro="" textlink="">
      <xdr:nvSpPr>
        <xdr:cNvPr id="5" name="Text Box 12"/>
        <xdr:cNvSpPr txBox="1">
          <a:spLocks noChangeArrowheads="1"/>
        </xdr:cNvSpPr>
      </xdr:nvSpPr>
      <xdr:spPr bwMode="auto">
        <a:xfrm>
          <a:off x="495300" y="3019425"/>
          <a:ext cx="76200" cy="200025"/>
        </a:xfrm>
        <a:prstGeom prst="rect">
          <a:avLst/>
        </a:prstGeom>
        <a:noFill/>
        <a:ln w="9525">
          <a:no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2</xdr:col>
      <xdr:colOff>371475</xdr:colOff>
      <xdr:row>1</xdr:row>
      <xdr:rowOff>0</xdr:rowOff>
    </xdr:to>
    <xdr:pic>
      <xdr:nvPicPr>
        <xdr:cNvPr id="2" name="Picture 3"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0" y="38100"/>
          <a:ext cx="1905000" cy="390525"/>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419100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editAs="oneCell">
    <xdr:from>
      <xdr:col>0</xdr:col>
      <xdr:colOff>19050</xdr:colOff>
      <xdr:row>0</xdr:row>
      <xdr:rowOff>9525</xdr:rowOff>
    </xdr:from>
    <xdr:to>
      <xdr:col>2</xdr:col>
      <xdr:colOff>419100</xdr:colOff>
      <xdr:row>0</xdr:row>
      <xdr:rowOff>400050</xdr:rowOff>
    </xdr:to>
    <xdr:pic>
      <xdr:nvPicPr>
        <xdr:cNvPr id="3"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4" name="Inhalt">
          <a:hlinkClick xmlns:r="http://schemas.openxmlformats.org/officeDocument/2006/relationships" r:id="rId2"/>
        </xdr:cNvPr>
        <xdr:cNvSpPr txBox="1"/>
      </xdr:nvSpPr>
      <xdr:spPr>
        <a:xfrm>
          <a:off x="53562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7</xdr:row>
      <xdr:rowOff>95250</xdr:rowOff>
    </xdr:from>
    <xdr:to>
      <xdr:col>5</xdr:col>
      <xdr:colOff>990600</xdr:colOff>
      <xdr:row>12</xdr:row>
      <xdr:rowOff>47625</xdr:rowOff>
    </xdr:to>
    <xdr:graphicFrame macro="">
      <xdr:nvGraphicFramePr>
        <xdr:cNvPr id="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7</xdr:row>
      <xdr:rowOff>95250</xdr:rowOff>
    </xdr:from>
    <xdr:to>
      <xdr:col>8</xdr:col>
      <xdr:colOff>990600</xdr:colOff>
      <xdr:row>12</xdr:row>
      <xdr:rowOff>47625</xdr:rowOff>
    </xdr:to>
    <xdr:graphicFrame macro="">
      <xdr:nvGraphicFramePr>
        <xdr:cNvPr id="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14</xdr:row>
      <xdr:rowOff>38100</xdr:rowOff>
    </xdr:from>
    <xdr:to>
      <xdr:col>5</xdr:col>
      <xdr:colOff>990600</xdr:colOff>
      <xdr:row>42</xdr:row>
      <xdr:rowOff>19050</xdr:rowOff>
    </xdr:to>
    <xdr:graphicFrame macro="">
      <xdr:nvGraphicFramePr>
        <xdr:cNvPr id="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9525</xdr:colOff>
      <xdr:row>14</xdr:row>
      <xdr:rowOff>38100</xdr:rowOff>
    </xdr:from>
    <xdr:to>
      <xdr:col>8</xdr:col>
      <xdr:colOff>990600</xdr:colOff>
      <xdr:row>42</xdr:row>
      <xdr:rowOff>19050</xdr:rowOff>
    </xdr:to>
    <xdr:graphicFrame macro="">
      <xdr:nvGraphicFramePr>
        <xdr:cNvPr id="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19050</xdr:colOff>
      <xdr:row>0</xdr:row>
      <xdr:rowOff>9525</xdr:rowOff>
    </xdr:from>
    <xdr:to>
      <xdr:col>1</xdr:col>
      <xdr:colOff>1257300</xdr:colOff>
      <xdr:row>0</xdr:row>
      <xdr:rowOff>400050</xdr:rowOff>
    </xdr:to>
    <xdr:pic>
      <xdr:nvPicPr>
        <xdr:cNvPr id="6" name="rot" descr="Statistik-4c-200"/>
        <xdr:cNvPicPr>
          <a:picLocks noChangeAspect="1" noChangeArrowheads="1"/>
        </xdr:cNvPicPr>
      </xdr:nvPicPr>
      <xdr:blipFill>
        <a:blip xmlns:r="http://schemas.openxmlformats.org/officeDocument/2006/relationships" r:embed="rId5"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7</xdr:col>
      <xdr:colOff>869950</xdr:colOff>
      <xdr:row>2</xdr:row>
      <xdr:rowOff>0</xdr:rowOff>
    </xdr:from>
    <xdr:to>
      <xdr:col>9</xdr:col>
      <xdr:colOff>88900</xdr:colOff>
      <xdr:row>3</xdr:row>
      <xdr:rowOff>38100</xdr:rowOff>
    </xdr:to>
    <xdr:sp macro="" textlink="">
      <xdr:nvSpPr>
        <xdr:cNvPr id="7" name="Inhalt">
          <a:hlinkClick xmlns:r="http://schemas.openxmlformats.org/officeDocument/2006/relationships" r:id="rId6"/>
        </xdr:cNvPr>
        <xdr:cNvSpPr txBox="1"/>
      </xdr:nvSpPr>
      <xdr:spPr>
        <a:xfrm>
          <a:off x="811847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428625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34670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1085850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7945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52780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2</xdr:col>
      <xdr:colOff>76200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56991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3</xdr:col>
      <xdr:colOff>1181100</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63182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4</xdr:col>
      <xdr:colOff>733425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10</xdr:col>
      <xdr:colOff>165100</xdr:colOff>
      <xdr:row>2</xdr:row>
      <xdr:rowOff>0</xdr:rowOff>
    </xdr:from>
    <xdr:to>
      <xdr:col>12</xdr:col>
      <xdr:colOff>88900</xdr:colOff>
      <xdr:row>2</xdr:row>
      <xdr:rowOff>228600</xdr:rowOff>
    </xdr:to>
    <xdr:sp macro="" textlink="">
      <xdr:nvSpPr>
        <xdr:cNvPr id="3" name="Inhalt">
          <a:hlinkClick xmlns:r="http://schemas.openxmlformats.org/officeDocument/2006/relationships" r:id="rId2"/>
        </xdr:cNvPr>
        <xdr:cNvSpPr txBox="1"/>
      </xdr:nvSpPr>
      <xdr:spPr>
        <a:xfrm>
          <a:off x="5775325" y="609600"/>
          <a:ext cx="1152525"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twoCellAnchor>
    <xdr:from>
      <xdr:col>10</xdr:col>
      <xdr:colOff>98425</xdr:colOff>
      <xdr:row>2</xdr:row>
      <xdr:rowOff>0</xdr:rowOff>
    </xdr:from>
    <xdr:to>
      <xdr:col>12</xdr:col>
      <xdr:colOff>0</xdr:colOff>
      <xdr:row>2</xdr:row>
      <xdr:rowOff>228600</xdr:rowOff>
    </xdr:to>
    <xdr:sp macro="" textlink="">
      <xdr:nvSpPr>
        <xdr:cNvPr id="4" name="Inhalt">
          <a:hlinkClick xmlns:r="http://schemas.openxmlformats.org/officeDocument/2006/relationships" r:id="rId2"/>
        </xdr:cNvPr>
        <xdr:cNvSpPr txBox="1"/>
      </xdr:nvSpPr>
      <xdr:spPr>
        <a:xfrm>
          <a:off x="5708650" y="609600"/>
          <a:ext cx="11303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1343025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8</xdr:col>
      <xdr:colOff>165100</xdr:colOff>
      <xdr:row>2</xdr:row>
      <xdr:rowOff>0</xdr:rowOff>
    </xdr:from>
    <xdr:to>
      <xdr:col>10</xdr:col>
      <xdr:colOff>88900</xdr:colOff>
      <xdr:row>2</xdr:row>
      <xdr:rowOff>228600</xdr:rowOff>
    </xdr:to>
    <xdr:sp macro="" textlink="">
      <xdr:nvSpPr>
        <xdr:cNvPr id="3" name="Inhalt">
          <a:hlinkClick xmlns:r="http://schemas.openxmlformats.org/officeDocument/2006/relationships" r:id="rId2"/>
        </xdr:cNvPr>
        <xdr:cNvSpPr txBox="1"/>
      </xdr:nvSpPr>
      <xdr:spPr>
        <a:xfrm>
          <a:off x="7680325"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19050</xdr:colOff>
      <xdr:row>0</xdr:row>
      <xdr:rowOff>9525</xdr:rowOff>
    </xdr:from>
    <xdr:to>
      <xdr:col>1</xdr:col>
      <xdr:colOff>1476375</xdr:colOff>
      <xdr:row>0</xdr:row>
      <xdr:rowOff>400050</xdr:rowOff>
    </xdr:to>
    <xdr:pic>
      <xdr:nvPicPr>
        <xdr:cNvPr id="2" name="rot" descr="Statistik-4c-200"/>
        <xdr:cNvPicPr>
          <a:picLocks noChangeAspect="1" noChangeArrowheads="1"/>
        </xdr:cNvPicPr>
      </xdr:nvPicPr>
      <xdr:blipFill>
        <a:blip xmlns:r="http://schemas.openxmlformats.org/officeDocument/2006/relationships" r:embed="rId1"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9</xdr:col>
      <xdr:colOff>165100</xdr:colOff>
      <xdr:row>2</xdr:row>
      <xdr:rowOff>0</xdr:rowOff>
    </xdr:from>
    <xdr:to>
      <xdr:col>11</xdr:col>
      <xdr:colOff>88900</xdr:colOff>
      <xdr:row>2</xdr:row>
      <xdr:rowOff>228600</xdr:rowOff>
    </xdr:to>
    <xdr:sp macro="" textlink="">
      <xdr:nvSpPr>
        <xdr:cNvPr id="3" name="Inhalt">
          <a:hlinkClick xmlns:r="http://schemas.openxmlformats.org/officeDocument/2006/relationships" r:id="rId2"/>
        </xdr:cNvPr>
        <xdr:cNvSpPr txBox="1"/>
      </xdr:nvSpPr>
      <xdr:spPr>
        <a:xfrm>
          <a:off x="6927850" y="542925"/>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58</xdr:row>
      <xdr:rowOff>0</xdr:rowOff>
    </xdr:from>
    <xdr:to>
      <xdr:col>11</xdr:col>
      <xdr:colOff>76200</xdr:colOff>
      <xdr:row>58</xdr:row>
      <xdr:rowOff>0</xdr:rowOff>
    </xdr:to>
    <xdr:graphicFrame macro="">
      <xdr:nvGraphicFramePr>
        <xdr:cNvPr id="2"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58</xdr:row>
      <xdr:rowOff>0</xdr:rowOff>
    </xdr:from>
    <xdr:to>
      <xdr:col>11</xdr:col>
      <xdr:colOff>66675</xdr:colOff>
      <xdr:row>58</xdr:row>
      <xdr:rowOff>0</xdr:rowOff>
    </xdr:to>
    <xdr:graphicFrame macro="">
      <xdr:nvGraphicFramePr>
        <xdr:cNvPr id="3"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19050</xdr:colOff>
      <xdr:row>0</xdr:row>
      <xdr:rowOff>9525</xdr:rowOff>
    </xdr:from>
    <xdr:to>
      <xdr:col>2</xdr:col>
      <xdr:colOff>152400</xdr:colOff>
      <xdr:row>0</xdr:row>
      <xdr:rowOff>400050</xdr:rowOff>
    </xdr:to>
    <xdr:pic>
      <xdr:nvPicPr>
        <xdr:cNvPr id="4" name="rot" descr="Statistik-4c-200"/>
        <xdr:cNvPicPr>
          <a:picLocks noChangeAspect="1" noChangeArrowheads="1"/>
        </xdr:cNvPicPr>
      </xdr:nvPicPr>
      <xdr:blipFill>
        <a:blip xmlns:r="http://schemas.openxmlformats.org/officeDocument/2006/relationships" r:embed="rId3" cstate="print"/>
        <a:srcRect/>
        <a:stretch>
          <a:fillRect/>
        </a:stretch>
      </xdr:blipFill>
      <xdr:spPr bwMode="auto">
        <a:xfrm>
          <a:off x="19050" y="9525"/>
          <a:ext cx="1905000" cy="390525"/>
        </a:xfrm>
        <a:prstGeom prst="rect">
          <a:avLst/>
        </a:prstGeom>
        <a:noFill/>
        <a:ln w="9525">
          <a:noFill/>
          <a:miter lim="800000"/>
          <a:headEnd/>
          <a:tailEnd/>
        </a:ln>
      </xdr:spPr>
    </xdr:pic>
    <xdr:clientData/>
  </xdr:twoCellAnchor>
  <xdr:twoCellAnchor>
    <xdr:from>
      <xdr:col>0</xdr:col>
      <xdr:colOff>0</xdr:colOff>
      <xdr:row>56</xdr:row>
      <xdr:rowOff>136526</xdr:rowOff>
    </xdr:from>
    <xdr:to>
      <xdr:col>12</xdr:col>
      <xdr:colOff>485774</xdr:colOff>
      <xdr:row>71</xdr:row>
      <xdr:rowOff>63500</xdr:rowOff>
    </xdr:to>
    <xdr:graphicFrame macro="">
      <xdr:nvGraphicFramePr>
        <xdr:cNvPr id="5"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165100</xdr:colOff>
      <xdr:row>2</xdr:row>
      <xdr:rowOff>0</xdr:rowOff>
    </xdr:from>
    <xdr:to>
      <xdr:col>13</xdr:col>
      <xdr:colOff>88900</xdr:colOff>
      <xdr:row>2</xdr:row>
      <xdr:rowOff>228600</xdr:rowOff>
    </xdr:to>
    <xdr:sp macro="" textlink="">
      <xdr:nvSpPr>
        <xdr:cNvPr id="6" name="Inhalt">
          <a:hlinkClick xmlns:r="http://schemas.openxmlformats.org/officeDocument/2006/relationships" r:id="rId5"/>
        </xdr:cNvPr>
        <xdr:cNvSpPr txBox="1"/>
      </xdr:nvSpPr>
      <xdr:spPr>
        <a:xfrm>
          <a:off x="7766050" y="6096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1676400</xdr:colOff>
      <xdr:row>0</xdr:row>
      <xdr:rowOff>381000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oneCellAnchor>
    <xdr:from>
      <xdr:col>9</xdr:col>
      <xdr:colOff>647700</xdr:colOff>
      <xdr:row>43</xdr:row>
      <xdr:rowOff>76200</xdr:rowOff>
    </xdr:from>
    <xdr:ext cx="184731" cy="264560"/>
    <xdr:sp macro="" textlink="">
      <xdr:nvSpPr>
        <xdr:cNvPr id="2" name="Textfeld 1"/>
        <xdr:cNvSpPr txBox="1"/>
      </xdr:nvSpPr>
      <xdr:spPr>
        <a:xfrm>
          <a:off x="11620500" y="179165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oneCell">
    <xdr:from>
      <xdr:col>0</xdr:col>
      <xdr:colOff>0</xdr:colOff>
      <xdr:row>0</xdr:row>
      <xdr:rowOff>0</xdr:rowOff>
    </xdr:from>
    <xdr:to>
      <xdr:col>1</xdr:col>
      <xdr:colOff>1676400</xdr:colOff>
      <xdr:row>0</xdr:row>
      <xdr:rowOff>381000</xdr:rowOff>
    </xdr:to>
    <xdr:pic>
      <xdr:nvPicPr>
        <xdr:cNvPr id="3"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19275"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xdr:cNvSpPr txBox="1"/>
      </xdr:nvSpPr>
      <xdr:spPr>
        <a:xfrm>
          <a:off x="10988040" y="1843087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2</xdr:row>
      <xdr:rowOff>0</xdr:rowOff>
    </xdr:from>
    <xdr:to>
      <xdr:col>1</xdr:col>
      <xdr:colOff>171450</xdr:colOff>
      <xdr:row>3</xdr:row>
      <xdr:rowOff>38100</xdr:rowOff>
    </xdr:to>
    <xdr:sp macro="" textlink="">
      <xdr:nvSpPr>
        <xdr:cNvPr id="2" name="Inhalt">
          <a:hlinkClick xmlns:r="http://schemas.openxmlformats.org/officeDocument/2006/relationships" r:id="rId1"/>
        </xdr:cNvPr>
        <xdr:cNvSpPr txBox="1"/>
      </xdr:nvSpPr>
      <xdr:spPr>
        <a:xfrm>
          <a:off x="0" y="381000"/>
          <a:ext cx="1219200" cy="228600"/>
        </a:xfrm>
        <a:prstGeom prst="rect">
          <a:avLst/>
        </a:prstGeom>
        <a:solidFill>
          <a:schemeClr val="lt1"/>
        </a:solidFill>
        <a:ln w="9525" cmpd="sng">
          <a:noFill/>
        </a:ln>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pPr algn="r"/>
          <a:r>
            <a:rPr lang="de-DE" sz="1000" b="0" i="0" u="words">
              <a:solidFill>
                <a:srgbClr xmlns:mc="http://schemas.openxmlformats.org/markup-compatibility/2006" xmlns:a14="http://schemas.microsoft.com/office/drawing/2010/main" val="0000FF" mc:Ignorable="a14" a14:legacySpreadsheetColorIndex="12"/>
              </a:solidFill>
              <a:latin typeface="Arial" panose="020B0604020202020204" pitchFamily="34" charset="0"/>
            </a:rPr>
            <a:t>zurück zum Inhalt</a:t>
          </a:r>
        </a:p>
      </xdr:txBody>
    </xdr:sp>
    <xdr:clientData fPrintsWithSheet="0"/>
  </xdr:twoCellAnchor>
</xdr:wsDr>
</file>

<file path=xl/drawings/drawing25.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control" Target="../activeX/activeX1.xml"/></Relationships>
</file>

<file path=xl/worksheets/_rels/sheet3.xml.rels><?xml version="1.0" encoding="UTF-8" standalone="yes"?>
<Relationships xmlns="http://schemas.openxmlformats.org/package/2006/relationships"><Relationship Id="rId3" Type="http://schemas.openxmlformats.org/officeDocument/2006/relationships/hyperlink" Target="mailto:%20Statistik-Service-Sue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21.xml"/><Relationship Id="rId2" Type="http://schemas.openxmlformats.org/officeDocument/2006/relationships/printerSettings" Target="../printerSettings/printerSettings21.bin"/><Relationship Id="rId1" Type="http://schemas.openxmlformats.org/officeDocument/2006/relationships/hyperlink" Target="https://statistik.arbeitsagentur.de/DE/Statischer-Content/Grundlagen/Methodik-Qualitaet/Methodenberichte/Beschaeftigungsstatistik/Generische-Publikationen/Methodenbericht-Befristete-Beschaeftigung.pdf?__blob=publicationFile"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22.xml"/><Relationship Id="rId2" Type="http://schemas.openxmlformats.org/officeDocument/2006/relationships/printerSettings" Target="../printerSettings/printerSettings22.bin"/><Relationship Id="rId1" Type="http://schemas.openxmlformats.org/officeDocument/2006/relationships/hyperlink" Target="https://statistik.arbeitsagentur.de/DE/Statischer-Content/Grundlagen/Methodik-Qualitaet/Qualitaetsberichte/Generische-Publikationen/Qualitaetsbericht-Statistik-Beschaeftigung.pdf?__blob=publicationFile"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23.xml"/><Relationship Id="rId2" Type="http://schemas.openxmlformats.org/officeDocument/2006/relationships/printerSettings" Target="../printerSettings/printerSettings23.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25.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D11"/>
  <sheetViews>
    <sheetView showGridLines="0" zoomScaleNormal="100" workbookViewId="0"/>
  </sheetViews>
  <sheetFormatPr baseColWidth="10" defaultColWidth="8.625" defaultRowHeight="16.5" customHeight="1" x14ac:dyDescent="0.2"/>
  <cols>
    <col min="1" max="1" width="6.5" style="7" customWidth="1"/>
    <col min="2" max="2" width="60.625" style="7" customWidth="1"/>
    <col min="3" max="3" width="8.125" style="7" customWidth="1"/>
    <col min="4" max="4" width="4.75" style="7" customWidth="1"/>
    <col min="5" max="16384" width="8.625" style="7"/>
  </cols>
  <sheetData>
    <row r="1" spans="1:4" s="4" customFormat="1" ht="36.75" customHeight="1" x14ac:dyDescent="0.2">
      <c r="A1" s="1"/>
      <c r="B1" s="2"/>
      <c r="C1" s="2"/>
      <c r="D1" s="3"/>
    </row>
    <row r="2" spans="1:4" s="4" customFormat="1" ht="12.75" customHeight="1" x14ac:dyDescent="0.2">
      <c r="A2" s="5"/>
      <c r="B2" s="6"/>
      <c r="C2" s="6"/>
      <c r="D2" s="6"/>
    </row>
    <row r="5" spans="1:4" ht="16.5" customHeight="1" x14ac:dyDescent="0.2">
      <c r="B5" s="8"/>
    </row>
    <row r="6" spans="1:4" ht="16.5" customHeight="1" x14ac:dyDescent="0.25">
      <c r="B6" s="9" t="s">
        <v>0</v>
      </c>
    </row>
    <row r="7" spans="1:4" ht="16.5" customHeight="1" x14ac:dyDescent="0.25">
      <c r="B7" s="9" t="s">
        <v>1</v>
      </c>
    </row>
    <row r="8" spans="1:4" ht="16.5" customHeight="1" x14ac:dyDescent="0.25">
      <c r="B8" s="9" t="s">
        <v>2</v>
      </c>
    </row>
    <row r="9" spans="1:4" ht="16.5" customHeight="1" x14ac:dyDescent="0.25">
      <c r="B9" s="9" t="s">
        <v>3</v>
      </c>
    </row>
    <row r="10" spans="1:4" ht="16.5" customHeight="1" x14ac:dyDescent="0.25">
      <c r="B10" s="9" t="s">
        <v>4</v>
      </c>
    </row>
    <row r="11" spans="1:4" ht="16.5" customHeight="1" x14ac:dyDescent="0.2">
      <c r="B11" s="10"/>
    </row>
  </sheetData>
  <dataConsolidate/>
  <pageMargins left="0.78740157499999996" right="0.78740157499999996" top="0.984251969" bottom="0.984251969"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2">
    <pageSetUpPr fitToPage="1"/>
  </sheetPr>
  <dimension ref="N64"/>
  <sheetViews>
    <sheetView showGridLines="0" tabSelected="1" zoomScaleNormal="100" workbookViewId="0"/>
  </sheetViews>
  <sheetFormatPr baseColWidth="10" defaultRowHeight="14.25" x14ac:dyDescent="0.2"/>
  <cols>
    <col min="1" max="7" width="11" style="12"/>
    <col min="8" max="8" width="23.5" style="12" customWidth="1"/>
    <col min="9" max="16384" width="11" style="12"/>
  </cols>
  <sheetData>
    <row r="64" spans="14:14" x14ac:dyDescent="0.2">
      <c r="N64" s="11" t="s">
        <v>5</v>
      </c>
    </row>
  </sheetData>
  <dataConsolidate/>
  <pageMargins left="0" right="0" top="0" bottom="0" header="0.16" footer="0"/>
  <pageSetup paperSize="9" scale="96" orientation="portrait" r:id="rId1"/>
  <drawing r:id="rId2"/>
  <legacyDrawing r:id="rId3"/>
  <controls>
    <mc:AlternateContent xmlns:mc="http://schemas.openxmlformats.org/markup-compatibility/2006">
      <mc:Choice Requires="x14">
        <control shapeId="2055" r:id="rId4" name="ComboBox3">
          <controlPr autoLine="0" r:id="rId5">
            <anchor moveWithCells="1">
              <from>
                <xdr:col>0</xdr:col>
                <xdr:colOff>533400</xdr:colOff>
                <xdr:row>52</xdr:row>
                <xdr:rowOff>57150</xdr:rowOff>
              </from>
              <to>
                <xdr:col>2</xdr:col>
                <xdr:colOff>552450</xdr:colOff>
                <xdr:row>53</xdr:row>
                <xdr:rowOff>104775</xdr:rowOff>
              </to>
            </anchor>
          </controlPr>
        </control>
      </mc:Choice>
      <mc:Fallback>
        <control shapeId="2055" r:id="rId4" name="ComboBox3"/>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3">
    <pageSetUpPr fitToPage="1"/>
  </sheetPr>
  <dimension ref="A1:F54"/>
  <sheetViews>
    <sheetView showGridLines="0" zoomScaleNormal="100" zoomScaleSheetLayoutView="100" workbookViewId="0"/>
  </sheetViews>
  <sheetFormatPr baseColWidth="10" defaultColWidth="8.625" defaultRowHeight="16.5" customHeight="1" x14ac:dyDescent="0.2"/>
  <cols>
    <col min="1" max="1" width="6.5" style="23" customWidth="1"/>
    <col min="2" max="2" width="14.125" style="23" customWidth="1"/>
    <col min="3" max="3" width="42.375" style="23" customWidth="1"/>
    <col min="4" max="5" width="5" style="23" customWidth="1"/>
    <col min="6" max="6" width="10.625" style="23" customWidth="1"/>
    <col min="7" max="256" width="8.625" style="23"/>
    <col min="257" max="257" width="6.5" style="23" customWidth="1"/>
    <col min="258" max="258" width="14.125" style="23" customWidth="1"/>
    <col min="259" max="259" width="42.375" style="23" customWidth="1"/>
    <col min="260" max="261" width="5" style="23" customWidth="1"/>
    <col min="262" max="262" width="10.625" style="23" customWidth="1"/>
    <col min="263" max="512" width="8.625" style="23"/>
    <col min="513" max="513" width="6.5" style="23" customWidth="1"/>
    <col min="514" max="514" width="14.125" style="23" customWidth="1"/>
    <col min="515" max="515" width="42.375" style="23" customWidth="1"/>
    <col min="516" max="517" width="5" style="23" customWidth="1"/>
    <col min="518" max="518" width="10.625" style="23" customWidth="1"/>
    <col min="519" max="768" width="8.625" style="23"/>
    <col min="769" max="769" width="6.5" style="23" customWidth="1"/>
    <col min="770" max="770" width="14.125" style="23" customWidth="1"/>
    <col min="771" max="771" width="42.375" style="23" customWidth="1"/>
    <col min="772" max="773" width="5" style="23" customWidth="1"/>
    <col min="774" max="774" width="10.625" style="23" customWidth="1"/>
    <col min="775" max="1024" width="8.625" style="23"/>
    <col min="1025" max="1025" width="6.5" style="23" customWidth="1"/>
    <col min="1026" max="1026" width="14.125" style="23" customWidth="1"/>
    <col min="1027" max="1027" width="42.375" style="23" customWidth="1"/>
    <col min="1028" max="1029" width="5" style="23" customWidth="1"/>
    <col min="1030" max="1030" width="10.625" style="23" customWidth="1"/>
    <col min="1031" max="1280" width="8.625" style="23"/>
    <col min="1281" max="1281" width="6.5" style="23" customWidth="1"/>
    <col min="1282" max="1282" width="14.125" style="23" customWidth="1"/>
    <col min="1283" max="1283" width="42.375" style="23" customWidth="1"/>
    <col min="1284" max="1285" width="5" style="23" customWidth="1"/>
    <col min="1286" max="1286" width="10.625" style="23" customWidth="1"/>
    <col min="1287" max="1536" width="8.625" style="23"/>
    <col min="1537" max="1537" width="6.5" style="23" customWidth="1"/>
    <col min="1538" max="1538" width="14.125" style="23" customWidth="1"/>
    <col min="1539" max="1539" width="42.375" style="23" customWidth="1"/>
    <col min="1540" max="1541" width="5" style="23" customWidth="1"/>
    <col min="1542" max="1542" width="10.625" style="23" customWidth="1"/>
    <col min="1543" max="1792" width="8.625" style="23"/>
    <col min="1793" max="1793" width="6.5" style="23" customWidth="1"/>
    <col min="1794" max="1794" width="14.125" style="23" customWidth="1"/>
    <col min="1795" max="1795" width="42.375" style="23" customWidth="1"/>
    <col min="1796" max="1797" width="5" style="23" customWidth="1"/>
    <col min="1798" max="1798" width="10.625" style="23" customWidth="1"/>
    <col min="1799" max="2048" width="8.625" style="23"/>
    <col min="2049" max="2049" width="6.5" style="23" customWidth="1"/>
    <col min="2050" max="2050" width="14.125" style="23" customWidth="1"/>
    <col min="2051" max="2051" width="42.375" style="23" customWidth="1"/>
    <col min="2052" max="2053" width="5" style="23" customWidth="1"/>
    <col min="2054" max="2054" width="10.625" style="23" customWidth="1"/>
    <col min="2055" max="2304" width="8.625" style="23"/>
    <col min="2305" max="2305" width="6.5" style="23" customWidth="1"/>
    <col min="2306" max="2306" width="14.125" style="23" customWidth="1"/>
    <col min="2307" max="2307" width="42.375" style="23" customWidth="1"/>
    <col min="2308" max="2309" width="5" style="23" customWidth="1"/>
    <col min="2310" max="2310" width="10.625" style="23" customWidth="1"/>
    <col min="2311" max="2560" width="8.625" style="23"/>
    <col min="2561" max="2561" width="6.5" style="23" customWidth="1"/>
    <col min="2562" max="2562" width="14.125" style="23" customWidth="1"/>
    <col min="2563" max="2563" width="42.375" style="23" customWidth="1"/>
    <col min="2564" max="2565" width="5" style="23" customWidth="1"/>
    <col min="2566" max="2566" width="10.625" style="23" customWidth="1"/>
    <col min="2567" max="2816" width="8.625" style="23"/>
    <col min="2817" max="2817" width="6.5" style="23" customWidth="1"/>
    <col min="2818" max="2818" width="14.125" style="23" customWidth="1"/>
    <col min="2819" max="2819" width="42.375" style="23" customWidth="1"/>
    <col min="2820" max="2821" width="5" style="23" customWidth="1"/>
    <col min="2822" max="2822" width="10.625" style="23" customWidth="1"/>
    <col min="2823" max="3072" width="8.625" style="23"/>
    <col min="3073" max="3073" width="6.5" style="23" customWidth="1"/>
    <col min="3074" max="3074" width="14.125" style="23" customWidth="1"/>
    <col min="3075" max="3075" width="42.375" style="23" customWidth="1"/>
    <col min="3076" max="3077" width="5" style="23" customWidth="1"/>
    <col min="3078" max="3078" width="10.625" style="23" customWidth="1"/>
    <col min="3079" max="3328" width="8.625" style="23"/>
    <col min="3329" max="3329" width="6.5" style="23" customWidth="1"/>
    <col min="3330" max="3330" width="14.125" style="23" customWidth="1"/>
    <col min="3331" max="3331" width="42.375" style="23" customWidth="1"/>
    <col min="3332" max="3333" width="5" style="23" customWidth="1"/>
    <col min="3334" max="3334" width="10.625" style="23" customWidth="1"/>
    <col min="3335" max="3584" width="8.625" style="23"/>
    <col min="3585" max="3585" width="6.5" style="23" customWidth="1"/>
    <col min="3586" max="3586" width="14.125" style="23" customWidth="1"/>
    <col min="3587" max="3587" width="42.375" style="23" customWidth="1"/>
    <col min="3588" max="3589" width="5" style="23" customWidth="1"/>
    <col min="3590" max="3590" width="10.625" style="23" customWidth="1"/>
    <col min="3591" max="3840" width="8.625" style="23"/>
    <col min="3841" max="3841" width="6.5" style="23" customWidth="1"/>
    <col min="3842" max="3842" width="14.125" style="23" customWidth="1"/>
    <col min="3843" max="3843" width="42.375" style="23" customWidth="1"/>
    <col min="3844" max="3845" width="5" style="23" customWidth="1"/>
    <col min="3846" max="3846" width="10.625" style="23" customWidth="1"/>
    <col min="3847" max="4096" width="8.625" style="23"/>
    <col min="4097" max="4097" width="6.5" style="23" customWidth="1"/>
    <col min="4098" max="4098" width="14.125" style="23" customWidth="1"/>
    <col min="4099" max="4099" width="42.375" style="23" customWidth="1"/>
    <col min="4100" max="4101" width="5" style="23" customWidth="1"/>
    <col min="4102" max="4102" width="10.625" style="23" customWidth="1"/>
    <col min="4103" max="4352" width="8.625" style="23"/>
    <col min="4353" max="4353" width="6.5" style="23" customWidth="1"/>
    <col min="4354" max="4354" width="14.125" style="23" customWidth="1"/>
    <col min="4355" max="4355" width="42.375" style="23" customWidth="1"/>
    <col min="4356" max="4357" width="5" style="23" customWidth="1"/>
    <col min="4358" max="4358" width="10.625" style="23" customWidth="1"/>
    <col min="4359" max="4608" width="8.625" style="23"/>
    <col min="4609" max="4609" width="6.5" style="23" customWidth="1"/>
    <col min="4610" max="4610" width="14.125" style="23" customWidth="1"/>
    <col min="4611" max="4611" width="42.375" style="23" customWidth="1"/>
    <col min="4612" max="4613" width="5" style="23" customWidth="1"/>
    <col min="4614" max="4614" width="10.625" style="23" customWidth="1"/>
    <col min="4615" max="4864" width="8.625" style="23"/>
    <col min="4865" max="4865" width="6.5" style="23" customWidth="1"/>
    <col min="4866" max="4866" width="14.125" style="23" customWidth="1"/>
    <col min="4867" max="4867" width="42.375" style="23" customWidth="1"/>
    <col min="4868" max="4869" width="5" style="23" customWidth="1"/>
    <col min="4870" max="4870" width="10.625" style="23" customWidth="1"/>
    <col min="4871" max="5120" width="8.625" style="23"/>
    <col min="5121" max="5121" width="6.5" style="23" customWidth="1"/>
    <col min="5122" max="5122" width="14.125" style="23" customWidth="1"/>
    <col min="5123" max="5123" width="42.375" style="23" customWidth="1"/>
    <col min="5124" max="5125" width="5" style="23" customWidth="1"/>
    <col min="5126" max="5126" width="10.625" style="23" customWidth="1"/>
    <col min="5127" max="5376" width="8.625" style="23"/>
    <col min="5377" max="5377" width="6.5" style="23" customWidth="1"/>
    <col min="5378" max="5378" width="14.125" style="23" customWidth="1"/>
    <col min="5379" max="5379" width="42.375" style="23" customWidth="1"/>
    <col min="5380" max="5381" width="5" style="23" customWidth="1"/>
    <col min="5382" max="5382" width="10.625" style="23" customWidth="1"/>
    <col min="5383" max="5632" width="8.625" style="23"/>
    <col min="5633" max="5633" width="6.5" style="23" customWidth="1"/>
    <col min="5634" max="5634" width="14.125" style="23" customWidth="1"/>
    <col min="5635" max="5635" width="42.375" style="23" customWidth="1"/>
    <col min="5636" max="5637" width="5" style="23" customWidth="1"/>
    <col min="5638" max="5638" width="10.625" style="23" customWidth="1"/>
    <col min="5639" max="5888" width="8.625" style="23"/>
    <col min="5889" max="5889" width="6.5" style="23" customWidth="1"/>
    <col min="5890" max="5890" width="14.125" style="23" customWidth="1"/>
    <col min="5891" max="5891" width="42.375" style="23" customWidth="1"/>
    <col min="5892" max="5893" width="5" style="23" customWidth="1"/>
    <col min="5894" max="5894" width="10.625" style="23" customWidth="1"/>
    <col min="5895" max="6144" width="8.625" style="23"/>
    <col min="6145" max="6145" width="6.5" style="23" customWidth="1"/>
    <col min="6146" max="6146" width="14.125" style="23" customWidth="1"/>
    <col min="6147" max="6147" width="42.375" style="23" customWidth="1"/>
    <col min="6148" max="6149" width="5" style="23" customWidth="1"/>
    <col min="6150" max="6150" width="10.625" style="23" customWidth="1"/>
    <col min="6151" max="6400" width="8.625" style="23"/>
    <col min="6401" max="6401" width="6.5" style="23" customWidth="1"/>
    <col min="6402" max="6402" width="14.125" style="23" customWidth="1"/>
    <col min="6403" max="6403" width="42.375" style="23" customWidth="1"/>
    <col min="6404" max="6405" width="5" style="23" customWidth="1"/>
    <col min="6406" max="6406" width="10.625" style="23" customWidth="1"/>
    <col min="6407" max="6656" width="8.625" style="23"/>
    <col min="6657" max="6657" width="6.5" style="23" customWidth="1"/>
    <col min="6658" max="6658" width="14.125" style="23" customWidth="1"/>
    <col min="6659" max="6659" width="42.375" style="23" customWidth="1"/>
    <col min="6660" max="6661" width="5" style="23" customWidth="1"/>
    <col min="6662" max="6662" width="10.625" style="23" customWidth="1"/>
    <col min="6663" max="6912" width="8.625" style="23"/>
    <col min="6913" max="6913" width="6.5" style="23" customWidth="1"/>
    <col min="6914" max="6914" width="14.125" style="23" customWidth="1"/>
    <col min="6915" max="6915" width="42.375" style="23" customWidth="1"/>
    <col min="6916" max="6917" width="5" style="23" customWidth="1"/>
    <col min="6918" max="6918" width="10.625" style="23" customWidth="1"/>
    <col min="6919" max="7168" width="8.625" style="23"/>
    <col min="7169" max="7169" width="6.5" style="23" customWidth="1"/>
    <col min="7170" max="7170" width="14.125" style="23" customWidth="1"/>
    <col min="7171" max="7171" width="42.375" style="23" customWidth="1"/>
    <col min="7172" max="7173" width="5" style="23" customWidth="1"/>
    <col min="7174" max="7174" width="10.625" style="23" customWidth="1"/>
    <col min="7175" max="7424" width="8.625" style="23"/>
    <col min="7425" max="7425" width="6.5" style="23" customWidth="1"/>
    <col min="7426" max="7426" width="14.125" style="23" customWidth="1"/>
    <col min="7427" max="7427" width="42.375" style="23" customWidth="1"/>
    <col min="7428" max="7429" width="5" style="23" customWidth="1"/>
    <col min="7430" max="7430" width="10.625" style="23" customWidth="1"/>
    <col min="7431" max="7680" width="8.625" style="23"/>
    <col min="7681" max="7681" width="6.5" style="23" customWidth="1"/>
    <col min="7682" max="7682" width="14.125" style="23" customWidth="1"/>
    <col min="7683" max="7683" width="42.375" style="23" customWidth="1"/>
    <col min="7684" max="7685" width="5" style="23" customWidth="1"/>
    <col min="7686" max="7686" width="10.625" style="23" customWidth="1"/>
    <col min="7687" max="7936" width="8.625" style="23"/>
    <col min="7937" max="7937" width="6.5" style="23" customWidth="1"/>
    <col min="7938" max="7938" width="14.125" style="23" customWidth="1"/>
    <col min="7939" max="7939" width="42.375" style="23" customWidth="1"/>
    <col min="7940" max="7941" width="5" style="23" customWidth="1"/>
    <col min="7942" max="7942" width="10.625" style="23" customWidth="1"/>
    <col min="7943" max="8192" width="8.625" style="23"/>
    <col min="8193" max="8193" width="6.5" style="23" customWidth="1"/>
    <col min="8194" max="8194" width="14.125" style="23" customWidth="1"/>
    <col min="8195" max="8195" width="42.375" style="23" customWidth="1"/>
    <col min="8196" max="8197" width="5" style="23" customWidth="1"/>
    <col min="8198" max="8198" width="10.625" style="23" customWidth="1"/>
    <col min="8199" max="8448" width="8.625" style="23"/>
    <col min="8449" max="8449" width="6.5" style="23" customWidth="1"/>
    <col min="8450" max="8450" width="14.125" style="23" customWidth="1"/>
    <col min="8451" max="8451" width="42.375" style="23" customWidth="1"/>
    <col min="8452" max="8453" width="5" style="23" customWidth="1"/>
    <col min="8454" max="8454" width="10.625" style="23" customWidth="1"/>
    <col min="8455" max="8704" width="8.625" style="23"/>
    <col min="8705" max="8705" width="6.5" style="23" customWidth="1"/>
    <col min="8706" max="8706" width="14.125" style="23" customWidth="1"/>
    <col min="8707" max="8707" width="42.375" style="23" customWidth="1"/>
    <col min="8708" max="8709" width="5" style="23" customWidth="1"/>
    <col min="8710" max="8710" width="10.625" style="23" customWidth="1"/>
    <col min="8711" max="8960" width="8.625" style="23"/>
    <col min="8961" max="8961" width="6.5" style="23" customWidth="1"/>
    <col min="8962" max="8962" width="14.125" style="23" customWidth="1"/>
    <col min="8963" max="8963" width="42.375" style="23" customWidth="1"/>
    <col min="8964" max="8965" width="5" style="23" customWidth="1"/>
    <col min="8966" max="8966" width="10.625" style="23" customWidth="1"/>
    <col min="8967" max="9216" width="8.625" style="23"/>
    <col min="9217" max="9217" width="6.5" style="23" customWidth="1"/>
    <col min="9218" max="9218" width="14.125" style="23" customWidth="1"/>
    <col min="9219" max="9219" width="42.375" style="23" customWidth="1"/>
    <col min="9220" max="9221" width="5" style="23" customWidth="1"/>
    <col min="9222" max="9222" width="10.625" style="23" customWidth="1"/>
    <col min="9223" max="9472" width="8.625" style="23"/>
    <col min="9473" max="9473" width="6.5" style="23" customWidth="1"/>
    <col min="9474" max="9474" width="14.125" style="23" customWidth="1"/>
    <col min="9475" max="9475" width="42.375" style="23" customWidth="1"/>
    <col min="9476" max="9477" width="5" style="23" customWidth="1"/>
    <col min="9478" max="9478" width="10.625" style="23" customWidth="1"/>
    <col min="9479" max="9728" width="8.625" style="23"/>
    <col min="9729" max="9729" width="6.5" style="23" customWidth="1"/>
    <col min="9730" max="9730" width="14.125" style="23" customWidth="1"/>
    <col min="9731" max="9731" width="42.375" style="23" customWidth="1"/>
    <col min="9732" max="9733" width="5" style="23" customWidth="1"/>
    <col min="9734" max="9734" width="10.625" style="23" customWidth="1"/>
    <col min="9735" max="9984" width="8.625" style="23"/>
    <col min="9985" max="9985" width="6.5" style="23" customWidth="1"/>
    <col min="9986" max="9986" width="14.125" style="23" customWidth="1"/>
    <col min="9987" max="9987" width="42.375" style="23" customWidth="1"/>
    <col min="9988" max="9989" width="5" style="23" customWidth="1"/>
    <col min="9990" max="9990" width="10.625" style="23" customWidth="1"/>
    <col min="9991" max="10240" width="8.625" style="23"/>
    <col min="10241" max="10241" width="6.5" style="23" customWidth="1"/>
    <col min="10242" max="10242" width="14.125" style="23" customWidth="1"/>
    <col min="10243" max="10243" width="42.375" style="23" customWidth="1"/>
    <col min="10244" max="10245" width="5" style="23" customWidth="1"/>
    <col min="10246" max="10246" width="10.625" style="23" customWidth="1"/>
    <col min="10247" max="10496" width="8.625" style="23"/>
    <col min="10497" max="10497" width="6.5" style="23" customWidth="1"/>
    <col min="10498" max="10498" width="14.125" style="23" customWidth="1"/>
    <col min="10499" max="10499" width="42.375" style="23" customWidth="1"/>
    <col min="10500" max="10501" width="5" style="23" customWidth="1"/>
    <col min="10502" max="10502" width="10.625" style="23" customWidth="1"/>
    <col min="10503" max="10752" width="8.625" style="23"/>
    <col min="10753" max="10753" width="6.5" style="23" customWidth="1"/>
    <col min="10754" max="10754" width="14.125" style="23" customWidth="1"/>
    <col min="10755" max="10755" width="42.375" style="23" customWidth="1"/>
    <col min="10756" max="10757" width="5" style="23" customWidth="1"/>
    <col min="10758" max="10758" width="10.625" style="23" customWidth="1"/>
    <col min="10759" max="11008" width="8.625" style="23"/>
    <col min="11009" max="11009" width="6.5" style="23" customWidth="1"/>
    <col min="11010" max="11010" width="14.125" style="23" customWidth="1"/>
    <col min="11011" max="11011" width="42.375" style="23" customWidth="1"/>
    <col min="11012" max="11013" width="5" style="23" customWidth="1"/>
    <col min="11014" max="11014" width="10.625" style="23" customWidth="1"/>
    <col min="11015" max="11264" width="8.625" style="23"/>
    <col min="11265" max="11265" width="6.5" style="23" customWidth="1"/>
    <col min="11266" max="11266" width="14.125" style="23" customWidth="1"/>
    <col min="11267" max="11267" width="42.375" style="23" customWidth="1"/>
    <col min="11268" max="11269" width="5" style="23" customWidth="1"/>
    <col min="11270" max="11270" width="10.625" style="23" customWidth="1"/>
    <col min="11271" max="11520" width="8.625" style="23"/>
    <col min="11521" max="11521" width="6.5" style="23" customWidth="1"/>
    <col min="11522" max="11522" width="14.125" style="23" customWidth="1"/>
    <col min="11523" max="11523" width="42.375" style="23" customWidth="1"/>
    <col min="11524" max="11525" width="5" style="23" customWidth="1"/>
    <col min="11526" max="11526" width="10.625" style="23" customWidth="1"/>
    <col min="11527" max="11776" width="8.625" style="23"/>
    <col min="11777" max="11777" width="6.5" style="23" customWidth="1"/>
    <col min="11778" max="11778" width="14.125" style="23" customWidth="1"/>
    <col min="11779" max="11779" width="42.375" style="23" customWidth="1"/>
    <col min="11780" max="11781" width="5" style="23" customWidth="1"/>
    <col min="11782" max="11782" width="10.625" style="23" customWidth="1"/>
    <col min="11783" max="12032" width="8.625" style="23"/>
    <col min="12033" max="12033" width="6.5" style="23" customWidth="1"/>
    <col min="12034" max="12034" width="14.125" style="23" customWidth="1"/>
    <col min="12035" max="12035" width="42.375" style="23" customWidth="1"/>
    <col min="12036" max="12037" width="5" style="23" customWidth="1"/>
    <col min="12038" max="12038" width="10.625" style="23" customWidth="1"/>
    <col min="12039" max="12288" width="8.625" style="23"/>
    <col min="12289" max="12289" width="6.5" style="23" customWidth="1"/>
    <col min="12290" max="12290" width="14.125" style="23" customWidth="1"/>
    <col min="12291" max="12291" width="42.375" style="23" customWidth="1"/>
    <col min="12292" max="12293" width="5" style="23" customWidth="1"/>
    <col min="12294" max="12294" width="10.625" style="23" customWidth="1"/>
    <col min="12295" max="12544" width="8.625" style="23"/>
    <col min="12545" max="12545" width="6.5" style="23" customWidth="1"/>
    <col min="12546" max="12546" width="14.125" style="23" customWidth="1"/>
    <col min="12547" max="12547" width="42.375" style="23" customWidth="1"/>
    <col min="12548" max="12549" width="5" style="23" customWidth="1"/>
    <col min="12550" max="12550" width="10.625" style="23" customWidth="1"/>
    <col min="12551" max="12800" width="8.625" style="23"/>
    <col min="12801" max="12801" width="6.5" style="23" customWidth="1"/>
    <col min="12802" max="12802" width="14.125" style="23" customWidth="1"/>
    <col min="12803" max="12803" width="42.375" style="23" customWidth="1"/>
    <col min="12804" max="12805" width="5" style="23" customWidth="1"/>
    <col min="12806" max="12806" width="10.625" style="23" customWidth="1"/>
    <col min="12807" max="13056" width="8.625" style="23"/>
    <col min="13057" max="13057" width="6.5" style="23" customWidth="1"/>
    <col min="13058" max="13058" width="14.125" style="23" customWidth="1"/>
    <col min="13059" max="13059" width="42.375" style="23" customWidth="1"/>
    <col min="13060" max="13061" width="5" style="23" customWidth="1"/>
    <col min="13062" max="13062" width="10.625" style="23" customWidth="1"/>
    <col min="13063" max="13312" width="8.625" style="23"/>
    <col min="13313" max="13313" width="6.5" style="23" customWidth="1"/>
    <col min="13314" max="13314" width="14.125" style="23" customWidth="1"/>
    <col min="13315" max="13315" width="42.375" style="23" customWidth="1"/>
    <col min="13316" max="13317" width="5" style="23" customWidth="1"/>
    <col min="13318" max="13318" width="10.625" style="23" customWidth="1"/>
    <col min="13319" max="13568" width="8.625" style="23"/>
    <col min="13569" max="13569" width="6.5" style="23" customWidth="1"/>
    <col min="13570" max="13570" width="14.125" style="23" customWidth="1"/>
    <col min="13571" max="13571" width="42.375" style="23" customWidth="1"/>
    <col min="13572" max="13573" width="5" style="23" customWidth="1"/>
    <col min="13574" max="13574" width="10.625" style="23" customWidth="1"/>
    <col min="13575" max="13824" width="8.625" style="23"/>
    <col min="13825" max="13825" width="6.5" style="23" customWidth="1"/>
    <col min="13826" max="13826" width="14.125" style="23" customWidth="1"/>
    <col min="13827" max="13827" width="42.375" style="23" customWidth="1"/>
    <col min="13828" max="13829" width="5" style="23" customWidth="1"/>
    <col min="13830" max="13830" width="10.625" style="23" customWidth="1"/>
    <col min="13831" max="14080" width="8.625" style="23"/>
    <col min="14081" max="14081" width="6.5" style="23" customWidth="1"/>
    <col min="14082" max="14082" width="14.125" style="23" customWidth="1"/>
    <col min="14083" max="14083" width="42.375" style="23" customWidth="1"/>
    <col min="14084" max="14085" width="5" style="23" customWidth="1"/>
    <col min="14086" max="14086" width="10.625" style="23" customWidth="1"/>
    <col min="14087" max="14336" width="8.625" style="23"/>
    <col min="14337" max="14337" width="6.5" style="23" customWidth="1"/>
    <col min="14338" max="14338" width="14.125" style="23" customWidth="1"/>
    <col min="14339" max="14339" width="42.375" style="23" customWidth="1"/>
    <col min="14340" max="14341" width="5" style="23" customWidth="1"/>
    <col min="14342" max="14342" width="10.625" style="23" customWidth="1"/>
    <col min="14343" max="14592" width="8.625" style="23"/>
    <col min="14593" max="14593" width="6.5" style="23" customWidth="1"/>
    <col min="14594" max="14594" width="14.125" style="23" customWidth="1"/>
    <col min="14595" max="14595" width="42.375" style="23" customWidth="1"/>
    <col min="14596" max="14597" width="5" style="23" customWidth="1"/>
    <col min="14598" max="14598" width="10.625" style="23" customWidth="1"/>
    <col min="14599" max="14848" width="8.625" style="23"/>
    <col min="14849" max="14849" width="6.5" style="23" customWidth="1"/>
    <col min="14850" max="14850" width="14.125" style="23" customWidth="1"/>
    <col min="14851" max="14851" width="42.375" style="23" customWidth="1"/>
    <col min="14852" max="14853" width="5" style="23" customWidth="1"/>
    <col min="14854" max="14854" width="10.625" style="23" customWidth="1"/>
    <col min="14855" max="15104" width="8.625" style="23"/>
    <col min="15105" max="15105" width="6.5" style="23" customWidth="1"/>
    <col min="15106" max="15106" width="14.125" style="23" customWidth="1"/>
    <col min="15107" max="15107" width="42.375" style="23" customWidth="1"/>
    <col min="15108" max="15109" width="5" style="23" customWidth="1"/>
    <col min="15110" max="15110" width="10.625" style="23" customWidth="1"/>
    <col min="15111" max="15360" width="8.625" style="23"/>
    <col min="15361" max="15361" width="6.5" style="23" customWidth="1"/>
    <col min="15362" max="15362" width="14.125" style="23" customWidth="1"/>
    <col min="15363" max="15363" width="42.375" style="23" customWidth="1"/>
    <col min="15364" max="15365" width="5" style="23" customWidth="1"/>
    <col min="15366" max="15366" width="10.625" style="23" customWidth="1"/>
    <col min="15367" max="15616" width="8.625" style="23"/>
    <col min="15617" max="15617" width="6.5" style="23" customWidth="1"/>
    <col min="15618" max="15618" width="14.125" style="23" customWidth="1"/>
    <col min="15619" max="15619" width="42.375" style="23" customWidth="1"/>
    <col min="15620" max="15621" width="5" style="23" customWidth="1"/>
    <col min="15622" max="15622" width="10.625" style="23" customWidth="1"/>
    <col min="15623" max="15872" width="8.625" style="23"/>
    <col min="15873" max="15873" width="6.5" style="23" customWidth="1"/>
    <col min="15874" max="15874" width="14.125" style="23" customWidth="1"/>
    <col min="15875" max="15875" width="42.375" style="23" customWidth="1"/>
    <col min="15876" max="15877" width="5" style="23" customWidth="1"/>
    <col min="15878" max="15878" width="10.625" style="23" customWidth="1"/>
    <col min="15879" max="16128" width="8.625" style="23"/>
    <col min="16129" max="16129" width="6.5" style="23" customWidth="1"/>
    <col min="16130" max="16130" width="14.125" style="23" customWidth="1"/>
    <col min="16131" max="16131" width="42.375" style="23" customWidth="1"/>
    <col min="16132" max="16133" width="5" style="23" customWidth="1"/>
    <col min="16134" max="16134" width="10.625" style="23" customWidth="1"/>
    <col min="16135" max="16384" width="8.625" style="23"/>
  </cols>
  <sheetData>
    <row r="1" spans="1:6" s="16" customFormat="1" ht="33.75" customHeight="1" x14ac:dyDescent="0.2">
      <c r="A1" s="13"/>
      <c r="B1" s="14"/>
      <c r="C1" s="14"/>
      <c r="D1" s="14"/>
      <c r="E1" s="14"/>
      <c r="F1" s="15" t="s">
        <v>6</v>
      </c>
    </row>
    <row r="2" spans="1:6" s="21" customFormat="1" ht="12.75" customHeight="1" x14ac:dyDescent="0.2">
      <c r="A2" s="17"/>
      <c r="B2" s="18"/>
      <c r="C2" s="19"/>
      <c r="D2" s="20"/>
      <c r="E2" s="20"/>
      <c r="F2" s="19"/>
    </row>
    <row r="3" spans="1:6" ht="12.75" customHeight="1" x14ac:dyDescent="0.2">
      <c r="A3" s="21"/>
      <c r="B3" s="22"/>
      <c r="C3" s="21"/>
      <c r="D3" s="22"/>
      <c r="E3" s="21"/>
      <c r="F3" s="21"/>
    </row>
    <row r="4" spans="1:6" s="24" customFormat="1" ht="12.75" customHeight="1" x14ac:dyDescent="0.25">
      <c r="A4" s="557" t="s">
        <v>7</v>
      </c>
      <c r="B4" s="557"/>
      <c r="C4" s="557"/>
      <c r="D4" s="557"/>
      <c r="E4" s="557"/>
      <c r="F4" s="557"/>
    </row>
    <row r="5" spans="1:6" ht="12.75" customHeight="1" x14ac:dyDescent="0.2">
      <c r="A5" s="21"/>
      <c r="B5" s="22"/>
      <c r="C5" s="21"/>
      <c r="D5" s="22"/>
      <c r="E5" s="21"/>
      <c r="F5" s="21"/>
    </row>
    <row r="6" spans="1:6" ht="12.75" customHeight="1" x14ac:dyDescent="0.2">
      <c r="A6" s="25" t="s">
        <v>8</v>
      </c>
      <c r="B6" s="26"/>
      <c r="C6" s="558" t="s">
        <v>9</v>
      </c>
      <c r="D6" s="558"/>
      <c r="E6" s="558"/>
      <c r="F6" s="558"/>
    </row>
    <row r="7" spans="1:6" ht="12.75" customHeight="1" x14ac:dyDescent="0.2">
      <c r="A7" s="25"/>
      <c r="B7" s="26"/>
      <c r="C7" s="27"/>
      <c r="D7" s="27"/>
      <c r="E7" s="27"/>
      <c r="F7" s="27"/>
    </row>
    <row r="8" spans="1:6" ht="12.75" customHeight="1" x14ac:dyDescent="0.2">
      <c r="A8" s="25" t="s">
        <v>10</v>
      </c>
      <c r="B8" s="26"/>
      <c r="C8" s="558" t="s">
        <v>11</v>
      </c>
      <c r="D8" s="558"/>
      <c r="E8" s="558"/>
      <c r="F8" s="558"/>
    </row>
    <row r="9" spans="1:6" ht="12.75" customHeight="1" x14ac:dyDescent="0.2">
      <c r="A9" s="25"/>
      <c r="B9" s="26"/>
      <c r="C9" s="27"/>
      <c r="D9" s="27"/>
      <c r="E9" s="27"/>
      <c r="F9" s="27"/>
    </row>
    <row r="10" spans="1:6" ht="12.75" customHeight="1" x14ac:dyDescent="0.2">
      <c r="A10" s="25" t="s">
        <v>12</v>
      </c>
      <c r="C10" s="559" t="s">
        <v>13</v>
      </c>
      <c r="D10" s="559"/>
      <c r="E10" s="559"/>
      <c r="F10" s="559"/>
    </row>
    <row r="11" spans="1:6" ht="12.75" customHeight="1" x14ac:dyDescent="0.2">
      <c r="A11" s="22"/>
      <c r="B11" s="21"/>
      <c r="C11" s="28"/>
      <c r="D11" s="27"/>
      <c r="E11" s="29"/>
      <c r="F11" s="27"/>
    </row>
    <row r="12" spans="1:6" ht="12.75" customHeight="1" x14ac:dyDescent="0.2">
      <c r="A12" s="25" t="s">
        <v>14</v>
      </c>
      <c r="B12" s="21"/>
      <c r="C12" s="560" t="s">
        <v>15</v>
      </c>
      <c r="D12" s="560"/>
      <c r="E12" s="560"/>
      <c r="F12" s="560"/>
    </row>
    <row r="13" spans="1:6" ht="12.75" customHeight="1" x14ac:dyDescent="0.2">
      <c r="C13" s="30"/>
      <c r="D13" s="30"/>
      <c r="E13" s="30"/>
      <c r="F13" s="30"/>
    </row>
    <row r="14" spans="1:6" ht="12.75" customHeight="1" x14ac:dyDescent="0.2">
      <c r="A14" s="25" t="s">
        <v>16</v>
      </c>
      <c r="B14" s="21"/>
      <c r="C14" s="31" t="s">
        <v>17</v>
      </c>
      <c r="D14" s="27"/>
      <c r="E14" s="27"/>
      <c r="F14" s="27"/>
    </row>
    <row r="15" spans="1:6" ht="12.75" customHeight="1" x14ac:dyDescent="0.2">
      <c r="A15" s="22"/>
      <c r="B15" s="21"/>
      <c r="C15" s="32"/>
      <c r="D15" s="27"/>
      <c r="E15" s="27"/>
      <c r="F15" s="27"/>
    </row>
    <row r="16" spans="1:6" ht="12.75" customHeight="1" x14ac:dyDescent="0.2">
      <c r="A16" s="33" t="s">
        <v>18</v>
      </c>
      <c r="B16" s="34"/>
      <c r="C16" s="35" t="s">
        <v>19</v>
      </c>
      <c r="D16" s="27"/>
      <c r="E16" s="27"/>
      <c r="F16" s="27"/>
    </row>
    <row r="17" spans="1:6" ht="12.75" customHeight="1" x14ac:dyDescent="0.2">
      <c r="A17" s="22"/>
      <c r="B17" s="21"/>
      <c r="C17" s="32"/>
      <c r="D17" s="27"/>
      <c r="E17" s="27"/>
      <c r="F17" s="27"/>
    </row>
    <row r="18" spans="1:6" ht="26.25" customHeight="1" x14ac:dyDescent="0.2">
      <c r="A18" s="561" t="s">
        <v>20</v>
      </c>
      <c r="B18" s="561"/>
      <c r="C18" s="31" t="s">
        <v>21</v>
      </c>
      <c r="D18" s="27"/>
      <c r="E18" s="27"/>
      <c r="F18" s="27"/>
    </row>
    <row r="19" spans="1:6" ht="12.75" customHeight="1" x14ac:dyDescent="0.2">
      <c r="A19" s="22"/>
      <c r="B19" s="21"/>
      <c r="C19" s="32"/>
      <c r="D19" s="27"/>
      <c r="E19" s="27"/>
      <c r="F19" s="27"/>
    </row>
    <row r="20" spans="1:6" ht="89.25" customHeight="1" x14ac:dyDescent="0.2">
      <c r="A20" s="25" t="s">
        <v>22</v>
      </c>
      <c r="B20" s="21"/>
      <c r="C20" s="558" t="s">
        <v>23</v>
      </c>
      <c r="D20" s="558"/>
      <c r="E20" s="558"/>
      <c r="F20" s="558"/>
    </row>
    <row r="21" spans="1:6" ht="12.75" customHeight="1" x14ac:dyDescent="0.2">
      <c r="A21" s="22"/>
      <c r="B21" s="21"/>
      <c r="C21" s="27"/>
      <c r="D21" s="27"/>
      <c r="E21" s="27"/>
      <c r="F21" s="27"/>
    </row>
    <row r="22" spans="1:6" ht="12.75" customHeight="1" x14ac:dyDescent="0.2">
      <c r="A22" s="22" t="s">
        <v>24</v>
      </c>
      <c r="B22" s="21"/>
      <c r="C22" s="36" t="s">
        <v>25</v>
      </c>
      <c r="D22" s="36"/>
      <c r="E22" s="36"/>
      <c r="F22" s="36"/>
    </row>
    <row r="23" spans="1:6" ht="12.75" customHeight="1" x14ac:dyDescent="0.2">
      <c r="A23" s="22"/>
      <c r="B23" s="21"/>
      <c r="C23" s="27" t="s">
        <v>26</v>
      </c>
      <c r="D23" s="27"/>
      <c r="E23" s="27"/>
      <c r="F23" s="27"/>
    </row>
    <row r="24" spans="1:6" ht="12.75" customHeight="1" x14ac:dyDescent="0.2">
      <c r="A24" s="22"/>
      <c r="B24" s="21"/>
      <c r="C24" s="27"/>
      <c r="D24" s="27"/>
      <c r="E24" s="27"/>
      <c r="F24" s="27"/>
    </row>
    <row r="25" spans="1:6" ht="12.75" customHeight="1" x14ac:dyDescent="0.2">
      <c r="A25" s="22" t="s">
        <v>27</v>
      </c>
      <c r="B25" s="21"/>
      <c r="C25" s="37" t="s">
        <v>28</v>
      </c>
      <c r="D25" s="36"/>
      <c r="E25" s="36"/>
      <c r="F25" s="36"/>
    </row>
    <row r="26" spans="1:6" ht="12.75" customHeight="1" x14ac:dyDescent="0.2">
      <c r="A26" s="22"/>
      <c r="B26" s="21"/>
      <c r="C26" s="37" t="s">
        <v>29</v>
      </c>
      <c r="D26" s="36"/>
      <c r="E26" s="36"/>
      <c r="F26" s="36"/>
    </row>
    <row r="27" spans="1:6" ht="12.75" customHeight="1" x14ac:dyDescent="0.2">
      <c r="A27" s="22"/>
      <c r="B27" s="21"/>
      <c r="C27" s="37" t="s">
        <v>30</v>
      </c>
      <c r="D27" s="36"/>
      <c r="E27" s="36"/>
      <c r="F27" s="36"/>
    </row>
    <row r="28" spans="1:6" ht="12.75" customHeight="1" x14ac:dyDescent="0.2">
      <c r="A28" s="21" t="s">
        <v>31</v>
      </c>
      <c r="B28" s="38"/>
      <c r="C28" s="39" t="s">
        <v>32</v>
      </c>
      <c r="D28" s="40"/>
      <c r="E28" s="40"/>
      <c r="F28" s="40"/>
    </row>
    <row r="29" spans="1:6" ht="12.75" customHeight="1" x14ac:dyDescent="0.2">
      <c r="A29" s="21" t="s">
        <v>33</v>
      </c>
      <c r="B29" s="41"/>
      <c r="C29" s="36" t="s">
        <v>34</v>
      </c>
      <c r="D29" s="36"/>
      <c r="E29" s="36"/>
      <c r="F29" s="36"/>
    </row>
    <row r="30" spans="1:6" ht="12.75" customHeight="1" x14ac:dyDescent="0.2">
      <c r="A30" s="21" t="s">
        <v>35</v>
      </c>
      <c r="B30" s="41"/>
      <c r="C30" s="36" t="s">
        <v>36</v>
      </c>
      <c r="D30" s="36"/>
      <c r="E30" s="36"/>
      <c r="F30" s="36"/>
    </row>
    <row r="31" spans="1:6" s="43" customFormat="1" ht="12.75" customHeight="1" x14ac:dyDescent="0.2">
      <c r="A31" s="42"/>
      <c r="B31" s="42"/>
      <c r="C31" s="42"/>
      <c r="D31" s="42"/>
      <c r="E31" s="42"/>
      <c r="F31" s="42"/>
    </row>
    <row r="32" spans="1:6" ht="12.75" customHeight="1" x14ac:dyDescent="0.2">
      <c r="A32" s="44"/>
      <c r="C32" s="45"/>
      <c r="D32" s="36"/>
      <c r="E32" s="36"/>
      <c r="F32" s="36"/>
    </row>
    <row r="33" spans="1:6" ht="12.75" customHeight="1" x14ac:dyDescent="0.2">
      <c r="A33" s="25" t="s">
        <v>37</v>
      </c>
      <c r="B33" s="26"/>
      <c r="C33" s="562" t="s">
        <v>38</v>
      </c>
      <c r="D33" s="556"/>
      <c r="E33" s="556"/>
      <c r="F33" s="556"/>
    </row>
    <row r="34" spans="1:6" ht="12.75" customHeight="1" x14ac:dyDescent="0.2">
      <c r="A34" s="26"/>
      <c r="B34" s="26"/>
      <c r="C34" s="563" t="s">
        <v>39</v>
      </c>
      <c r="D34" s="564"/>
      <c r="E34" s="564"/>
      <c r="F34" s="564"/>
    </row>
    <row r="35" spans="1:6" ht="25.5" customHeight="1" x14ac:dyDescent="0.2">
      <c r="A35" s="26"/>
      <c r="B35" s="26"/>
      <c r="C35" s="565" t="s">
        <v>40</v>
      </c>
      <c r="D35" s="566"/>
      <c r="E35" s="566"/>
      <c r="F35" s="566"/>
    </row>
    <row r="36" spans="1:6" ht="12.75" x14ac:dyDescent="0.2">
      <c r="B36" s="26"/>
    </row>
    <row r="37" spans="1:6" ht="12.75" x14ac:dyDescent="0.2">
      <c r="A37" s="22" t="s">
        <v>41</v>
      </c>
      <c r="C37" s="45" t="s">
        <v>42</v>
      </c>
      <c r="D37" s="36"/>
      <c r="E37" s="36"/>
      <c r="F37" s="36"/>
    </row>
    <row r="38" spans="1:6" ht="28.5" customHeight="1" x14ac:dyDescent="0.2">
      <c r="C38" s="556" t="s">
        <v>43</v>
      </c>
      <c r="D38" s="556"/>
      <c r="E38" s="556"/>
      <c r="F38" s="556"/>
    </row>
    <row r="39" spans="1:6" ht="12.75" customHeight="1" x14ac:dyDescent="0.2">
      <c r="C39" s="45"/>
      <c r="D39" s="36"/>
      <c r="E39" s="36"/>
      <c r="F39" s="36"/>
    </row>
    <row r="40" spans="1:6" ht="12.75" customHeight="1" x14ac:dyDescent="0.2">
      <c r="A40" s="46" t="s">
        <v>44</v>
      </c>
      <c r="B40" s="47"/>
      <c r="C40" s="47" t="s">
        <v>45</v>
      </c>
      <c r="D40" s="47"/>
      <c r="E40" s="47"/>
      <c r="F40" s="47"/>
    </row>
    <row r="41" spans="1:6" ht="12.75" customHeight="1" x14ac:dyDescent="0.2">
      <c r="A41" s="48"/>
      <c r="B41" s="48"/>
      <c r="C41" s="49" t="s">
        <v>46</v>
      </c>
      <c r="D41" s="48"/>
      <c r="E41" s="48"/>
      <c r="F41" s="48"/>
    </row>
    <row r="42" spans="1:6" ht="12.75" customHeight="1" x14ac:dyDescent="0.2">
      <c r="A42" s="47"/>
      <c r="B42" s="47"/>
      <c r="C42" s="50" t="s">
        <v>47</v>
      </c>
      <c r="D42" s="47"/>
      <c r="E42" s="47"/>
      <c r="F42" s="47"/>
    </row>
    <row r="43" spans="1:6" ht="12.75" customHeight="1" x14ac:dyDescent="0.2">
      <c r="A43" s="16"/>
      <c r="B43" s="26"/>
      <c r="C43" s="51" t="s">
        <v>48</v>
      </c>
      <c r="D43" s="52"/>
      <c r="E43" s="52"/>
      <c r="F43" s="52"/>
    </row>
    <row r="44" spans="1:6" ht="12.75" customHeight="1" x14ac:dyDescent="0.2">
      <c r="A44" s="16"/>
      <c r="B44" s="21"/>
      <c r="C44" s="53" t="s">
        <v>49</v>
      </c>
      <c r="D44" s="36"/>
      <c r="E44" s="36"/>
      <c r="F44" s="36"/>
    </row>
    <row r="45" spans="1:6" ht="12.75" customHeight="1" x14ac:dyDescent="0.2">
      <c r="A45" s="16"/>
      <c r="B45" s="21"/>
      <c r="C45" s="53" t="s">
        <v>50</v>
      </c>
      <c r="D45" s="36"/>
      <c r="E45" s="36"/>
      <c r="F45" s="36"/>
    </row>
    <row r="46" spans="1:6" ht="12.75" customHeight="1" x14ac:dyDescent="0.2">
      <c r="A46" s="16"/>
      <c r="B46" s="21"/>
      <c r="C46" s="53" t="s">
        <v>51</v>
      </c>
      <c r="D46" s="21"/>
      <c r="E46" s="21"/>
      <c r="F46" s="21"/>
    </row>
    <row r="47" spans="1:6" ht="12.75" customHeight="1" x14ac:dyDescent="0.2">
      <c r="A47" s="54"/>
      <c r="B47" s="54"/>
      <c r="C47" s="55" t="s">
        <v>52</v>
      </c>
      <c r="D47" s="54"/>
      <c r="E47" s="54"/>
      <c r="F47" s="54"/>
    </row>
    <row r="48" spans="1:6" ht="12.75" customHeight="1" x14ac:dyDescent="0.2">
      <c r="A48" s="54"/>
      <c r="B48" s="54"/>
      <c r="C48" s="55" t="s">
        <v>53</v>
      </c>
      <c r="D48" s="54"/>
      <c r="E48" s="54"/>
      <c r="F48" s="54"/>
    </row>
    <row r="49" spans="1:6" ht="12.75" customHeight="1" x14ac:dyDescent="0.2">
      <c r="A49" s="54"/>
      <c r="B49" s="54"/>
      <c r="C49" s="55" t="s">
        <v>54</v>
      </c>
      <c r="D49" s="54"/>
      <c r="E49" s="54"/>
      <c r="F49" s="54"/>
    </row>
    <row r="50" spans="1:6" ht="12.75" customHeight="1" x14ac:dyDescent="0.2">
      <c r="A50" s="54"/>
      <c r="B50" s="54"/>
      <c r="C50" s="55" t="s">
        <v>55</v>
      </c>
      <c r="D50" s="54"/>
      <c r="E50" s="54"/>
      <c r="F50" s="54"/>
    </row>
    <row r="51" spans="1:6" ht="12.75" customHeight="1" x14ac:dyDescent="0.2">
      <c r="A51" s="54"/>
      <c r="B51" s="54"/>
      <c r="C51" s="54"/>
      <c r="D51" s="54"/>
      <c r="E51" s="54"/>
      <c r="F51" s="54"/>
    </row>
    <row r="52" spans="1:6" ht="16.5" customHeight="1" x14ac:dyDescent="0.2">
      <c r="A52" s="54"/>
      <c r="B52" s="54"/>
      <c r="C52" s="54"/>
      <c r="D52" s="54"/>
      <c r="E52" s="54"/>
      <c r="F52" s="54"/>
    </row>
    <row r="53" spans="1:6" ht="16.5" customHeight="1" x14ac:dyDescent="0.2">
      <c r="A53" s="54"/>
      <c r="B53" s="54"/>
      <c r="C53" s="54"/>
      <c r="D53" s="54"/>
      <c r="E53" s="54"/>
      <c r="F53" s="54"/>
    </row>
    <row r="54" spans="1:6" ht="16.5" customHeight="1" x14ac:dyDescent="0.2">
      <c r="B54" s="54"/>
      <c r="C54" s="54"/>
      <c r="D54" s="54"/>
      <c r="E54" s="54"/>
      <c r="F54" s="54"/>
    </row>
  </sheetData>
  <sheetProtection selectLockedCells="1" selectUnlockedCells="1"/>
  <mergeCells count="13">
    <mergeCell ref="C38:F38"/>
    <mergeCell ref="A4:F4"/>
    <mergeCell ref="C6:F6"/>
    <mergeCell ref="C8:F8"/>
    <mergeCell ref="C10:D10"/>
    <mergeCell ref="E10:F10"/>
    <mergeCell ref="C12:D12"/>
    <mergeCell ref="E12:F12"/>
    <mergeCell ref="A18:B18"/>
    <mergeCell ref="C20:F20"/>
    <mergeCell ref="C33:F33"/>
    <mergeCell ref="C34:F34"/>
    <mergeCell ref="C35:F35"/>
  </mergeCells>
  <hyperlinks>
    <hyperlink ref="C33" r:id="rId1"/>
    <hyperlink ref="C35:F35" r:id="rId2" display="http://statistik.arbeitsagentur.de/Navigation/Statistik/Statistik-nach-Themen/Statistik-nach-Themen-Nav.html"/>
    <hyperlink ref="C28" r:id="rId3" display="mailto:%20Statistik-Service-Suedost@arbeitsagentur.de"/>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pageSetUpPr autoPageBreaks="0"/>
  </sheetPr>
  <dimension ref="A1:G62"/>
  <sheetViews>
    <sheetView showGridLines="0" zoomScaleNormal="100" workbookViewId="0"/>
  </sheetViews>
  <sheetFormatPr baseColWidth="10" defaultColWidth="9.75" defaultRowHeight="16.5" customHeight="1" x14ac:dyDescent="0.2"/>
  <cols>
    <col min="1" max="1" width="6.875" style="59" customWidth="1"/>
    <col min="2" max="4" width="13.25" style="59" customWidth="1"/>
    <col min="5" max="5" width="5.625" style="59" customWidth="1"/>
    <col min="6" max="6" width="18.125" style="59" customWidth="1"/>
    <col min="7" max="16384" width="9.75" style="59"/>
  </cols>
  <sheetData>
    <row r="1" spans="1:7" s="58" customFormat="1" ht="33.75" customHeight="1" x14ac:dyDescent="0.2">
      <c r="A1" s="56"/>
      <c r="B1" s="57"/>
      <c r="C1" s="57"/>
      <c r="D1" s="57"/>
      <c r="E1" s="57"/>
      <c r="F1" s="57"/>
      <c r="G1" s="15" t="s">
        <v>6</v>
      </c>
    </row>
    <row r="2" spans="1:7" ht="12.75" customHeight="1" x14ac:dyDescent="0.2"/>
    <row r="3" spans="1:7" ht="12" x14ac:dyDescent="0.2">
      <c r="B3" s="60"/>
    </row>
    <row r="4" spans="1:7" ht="15.75" x14ac:dyDescent="0.25">
      <c r="A4" s="61" t="s">
        <v>56</v>
      </c>
      <c r="C4" s="61"/>
      <c r="D4" s="61"/>
      <c r="E4" s="61"/>
      <c r="F4" s="61"/>
    </row>
    <row r="5" spans="1:7" ht="12" x14ac:dyDescent="0.2"/>
    <row r="6" spans="1:7" ht="12" x14ac:dyDescent="0.2"/>
    <row r="7" spans="1:7" ht="15" x14ac:dyDescent="0.25">
      <c r="A7" s="62" t="s">
        <v>11</v>
      </c>
      <c r="C7" s="63"/>
      <c r="D7" s="63"/>
      <c r="E7" s="63"/>
      <c r="F7" s="63"/>
    </row>
    <row r="8" spans="1:7" ht="15" customHeight="1" x14ac:dyDescent="0.2">
      <c r="A8" s="64" t="s">
        <v>13</v>
      </c>
      <c r="C8" s="65"/>
      <c r="D8" s="65"/>
      <c r="E8" s="65"/>
      <c r="F8" s="65"/>
    </row>
    <row r="9" spans="1:7" ht="15" customHeight="1" x14ac:dyDescent="0.2">
      <c r="A9" s="66" t="s">
        <v>57</v>
      </c>
      <c r="C9" s="65"/>
      <c r="D9" s="65"/>
      <c r="E9" s="65"/>
      <c r="F9" s="65"/>
    </row>
    <row r="10" spans="1:7" ht="15" customHeight="1" x14ac:dyDescent="0.2"/>
    <row r="11" spans="1:7" ht="15" customHeight="1" x14ac:dyDescent="0.2">
      <c r="A11" s="67"/>
    </row>
    <row r="12" spans="1:7" s="70" customFormat="1" ht="15" customHeight="1" x14ac:dyDescent="0.2">
      <c r="A12" s="68" t="s">
        <v>58</v>
      </c>
      <c r="B12" s="69"/>
      <c r="C12" s="69"/>
      <c r="D12" s="69"/>
      <c r="E12" s="69"/>
    </row>
    <row r="13" spans="1:7" s="70" customFormat="1" ht="15" customHeight="1" x14ac:dyDescent="0.2">
      <c r="A13" s="71" t="s">
        <v>59</v>
      </c>
      <c r="F13" s="72"/>
    </row>
    <row r="14" spans="1:7" s="70" customFormat="1" ht="15" customHeight="1" x14ac:dyDescent="0.2">
      <c r="B14" s="71" t="s">
        <v>60</v>
      </c>
      <c r="F14" s="72"/>
      <c r="G14" s="73" t="s">
        <v>61</v>
      </c>
    </row>
    <row r="15" spans="1:7" s="70" customFormat="1" ht="15" customHeight="1" x14ac:dyDescent="0.2">
      <c r="A15" s="71" t="s">
        <v>62</v>
      </c>
      <c r="F15" s="72"/>
    </row>
    <row r="16" spans="1:7" s="70" customFormat="1" ht="15" customHeight="1" x14ac:dyDescent="0.2">
      <c r="B16" s="71" t="s">
        <v>63</v>
      </c>
      <c r="F16" s="72"/>
    </row>
    <row r="17" spans="1:7" s="70" customFormat="1" ht="15" customHeight="1" x14ac:dyDescent="0.2">
      <c r="B17" s="71" t="s">
        <v>64</v>
      </c>
      <c r="F17" s="72"/>
      <c r="G17" s="73" t="s">
        <v>65</v>
      </c>
    </row>
    <row r="18" spans="1:7" s="70" customFormat="1" ht="15" customHeight="1" x14ac:dyDescent="0.2">
      <c r="F18" s="72"/>
    </row>
    <row r="19" spans="1:7" s="70" customFormat="1" ht="15" customHeight="1" x14ac:dyDescent="0.2">
      <c r="A19" s="68" t="s">
        <v>66</v>
      </c>
      <c r="F19" s="72"/>
    </row>
    <row r="20" spans="1:7" s="70" customFormat="1" ht="15" customHeight="1" x14ac:dyDescent="0.2">
      <c r="B20" s="71" t="s">
        <v>67</v>
      </c>
      <c r="F20" s="72"/>
      <c r="G20" s="73" t="s">
        <v>68</v>
      </c>
    </row>
    <row r="21" spans="1:7" s="70" customFormat="1" ht="15" customHeight="1" x14ac:dyDescent="0.2">
      <c r="B21" s="71" t="s">
        <v>60</v>
      </c>
      <c r="F21" s="72"/>
      <c r="G21" s="73" t="s">
        <v>69</v>
      </c>
    </row>
    <row r="22" spans="1:7" s="70" customFormat="1" ht="15" customHeight="1" x14ac:dyDescent="0.2">
      <c r="B22" s="71" t="s">
        <v>70</v>
      </c>
      <c r="F22" s="72"/>
      <c r="G22" s="73" t="s">
        <v>71</v>
      </c>
    </row>
    <row r="23" spans="1:7" s="70" customFormat="1" ht="15" customHeight="1" x14ac:dyDescent="0.2">
      <c r="B23" s="71" t="s">
        <v>72</v>
      </c>
      <c r="F23" s="72"/>
      <c r="G23" s="73" t="s">
        <v>73</v>
      </c>
    </row>
    <row r="24" spans="1:7" s="70" customFormat="1" ht="15" customHeight="1" x14ac:dyDescent="0.2">
      <c r="F24" s="72"/>
    </row>
    <row r="25" spans="1:7" s="70" customFormat="1" ht="15" customHeight="1" x14ac:dyDescent="0.2">
      <c r="A25" s="68" t="s">
        <v>74</v>
      </c>
      <c r="F25" s="72"/>
    </row>
    <row r="26" spans="1:7" s="70" customFormat="1" ht="15" customHeight="1" x14ac:dyDescent="0.2">
      <c r="B26" s="71" t="s">
        <v>67</v>
      </c>
      <c r="F26" s="72"/>
      <c r="G26" s="73" t="s">
        <v>75</v>
      </c>
    </row>
    <row r="27" spans="1:7" s="70" customFormat="1" ht="15" customHeight="1" x14ac:dyDescent="0.2">
      <c r="B27" s="71" t="s">
        <v>60</v>
      </c>
      <c r="F27" s="72"/>
      <c r="G27" s="73" t="s">
        <v>76</v>
      </c>
    </row>
    <row r="28" spans="1:7" s="70" customFormat="1" ht="15" customHeight="1" x14ac:dyDescent="0.2">
      <c r="B28" s="71" t="s">
        <v>70</v>
      </c>
      <c r="F28" s="72"/>
      <c r="G28" s="73" t="s">
        <v>77</v>
      </c>
    </row>
    <row r="29" spans="1:7" s="70" customFormat="1" ht="15" customHeight="1" x14ac:dyDescent="0.2">
      <c r="A29" s="70" t="s">
        <v>78</v>
      </c>
      <c r="B29" s="71" t="s">
        <v>72</v>
      </c>
      <c r="F29" s="72"/>
      <c r="G29" s="73" t="s">
        <v>79</v>
      </c>
    </row>
    <row r="30" spans="1:7" s="70" customFormat="1" ht="15" customHeight="1" x14ac:dyDescent="0.2">
      <c r="F30" s="72"/>
    </row>
    <row r="31" spans="1:7" s="70" customFormat="1" ht="15" customHeight="1" x14ac:dyDescent="0.2">
      <c r="A31" s="68" t="s">
        <v>80</v>
      </c>
      <c r="F31" s="72"/>
    </row>
    <row r="32" spans="1:7" s="70" customFormat="1" ht="15" customHeight="1" x14ac:dyDescent="0.2">
      <c r="B32" s="71" t="s">
        <v>81</v>
      </c>
      <c r="F32" s="72"/>
      <c r="G32" s="73" t="s">
        <v>82</v>
      </c>
    </row>
    <row r="33" spans="1:7" s="70" customFormat="1" ht="15" customHeight="1" x14ac:dyDescent="0.2">
      <c r="B33" s="71" t="s">
        <v>70</v>
      </c>
      <c r="F33" s="72"/>
      <c r="G33" s="73" t="s">
        <v>83</v>
      </c>
    </row>
    <row r="34" spans="1:7" s="70" customFormat="1" ht="15" customHeight="1" x14ac:dyDescent="0.2">
      <c r="B34" s="71" t="s">
        <v>72</v>
      </c>
      <c r="F34" s="72"/>
      <c r="G34" s="73" t="s">
        <v>84</v>
      </c>
    </row>
    <row r="35" spans="1:7" s="70" customFormat="1" ht="15" customHeight="1" x14ac:dyDescent="0.2">
      <c r="F35" s="72"/>
    </row>
    <row r="36" spans="1:7" s="70" customFormat="1" ht="15" customHeight="1" x14ac:dyDescent="0.2">
      <c r="A36" s="68" t="s">
        <v>85</v>
      </c>
      <c r="F36" s="72"/>
    </row>
    <row r="37" spans="1:7" s="70" customFormat="1" ht="15" customHeight="1" x14ac:dyDescent="0.2">
      <c r="B37" s="71" t="s">
        <v>70</v>
      </c>
      <c r="F37" s="72"/>
      <c r="G37" s="73" t="s">
        <v>86</v>
      </c>
    </row>
    <row r="38" spans="1:7" s="70" customFormat="1" ht="15" customHeight="1" x14ac:dyDescent="0.2">
      <c r="B38" s="71" t="s">
        <v>72</v>
      </c>
      <c r="F38" s="72"/>
      <c r="G38" s="73" t="s">
        <v>87</v>
      </c>
    </row>
    <row r="39" spans="1:7" s="70" customFormat="1" ht="15" customHeight="1" x14ac:dyDescent="0.2">
      <c r="F39" s="72"/>
    </row>
    <row r="40" spans="1:7" s="70" customFormat="1" ht="15" customHeight="1" x14ac:dyDescent="0.2">
      <c r="A40" s="68" t="s">
        <v>88</v>
      </c>
      <c r="F40" s="72"/>
    </row>
    <row r="41" spans="1:7" s="70" customFormat="1" ht="32.25" customHeight="1" x14ac:dyDescent="0.2">
      <c r="B41" s="567" t="s">
        <v>89</v>
      </c>
      <c r="C41" s="567"/>
      <c r="D41" s="567"/>
      <c r="E41" s="567"/>
      <c r="F41" s="567"/>
      <c r="G41" s="73" t="s">
        <v>90</v>
      </c>
    </row>
    <row r="42" spans="1:7" s="70" customFormat="1" ht="15" customHeight="1" x14ac:dyDescent="0.2">
      <c r="F42" s="72"/>
    </row>
    <row r="43" spans="1:7" s="70" customFormat="1" ht="15" customHeight="1" x14ac:dyDescent="0.2">
      <c r="A43" s="68"/>
      <c r="F43" s="72"/>
      <c r="G43" s="73"/>
    </row>
    <row r="44" spans="1:7" s="75" customFormat="1" ht="12.75" x14ac:dyDescent="0.2">
      <c r="A44" s="74"/>
      <c r="B44" s="74"/>
      <c r="C44" s="74"/>
      <c r="D44" s="74"/>
      <c r="E44" s="74"/>
      <c r="F44" s="74"/>
    </row>
    <row r="45" spans="1:7" s="75" customFormat="1" ht="12.75" x14ac:dyDescent="0.2">
      <c r="B45" s="74"/>
      <c r="C45" s="74"/>
      <c r="D45" s="74"/>
      <c r="E45" s="74"/>
      <c r="F45" s="74"/>
    </row>
    <row r="46" spans="1:7" s="75" customFormat="1" ht="12.75" x14ac:dyDescent="0.2">
      <c r="A46" s="76"/>
      <c r="B46" s="77"/>
      <c r="D46" s="78"/>
      <c r="E46" s="78"/>
      <c r="F46" s="78"/>
    </row>
    <row r="47" spans="1:7" s="75" customFormat="1" ht="12.75" x14ac:dyDescent="0.2">
      <c r="A47" s="70"/>
      <c r="B47" s="77"/>
      <c r="C47" s="79"/>
      <c r="D47" s="79"/>
      <c r="E47" s="79"/>
      <c r="F47" s="79"/>
    </row>
    <row r="48" spans="1:7" s="75" customFormat="1" ht="12.75" x14ac:dyDescent="0.2">
      <c r="A48" s="70"/>
      <c r="B48" s="77"/>
      <c r="C48" s="77"/>
      <c r="D48" s="77"/>
      <c r="E48" s="77"/>
      <c r="F48" s="77"/>
    </row>
    <row r="49" spans="1:6" s="75" customFormat="1" ht="12.75" x14ac:dyDescent="0.2">
      <c r="A49" s="70"/>
      <c r="B49" s="74"/>
      <c r="C49" s="74"/>
      <c r="D49" s="74"/>
      <c r="E49" s="74"/>
      <c r="F49" s="74"/>
    </row>
    <row r="50" spans="1:6" s="75" customFormat="1" ht="12.75" x14ac:dyDescent="0.2">
      <c r="A50" s="70"/>
      <c r="B50" s="77"/>
      <c r="D50" s="78"/>
      <c r="E50" s="78"/>
      <c r="F50" s="78"/>
    </row>
    <row r="51" spans="1:6" s="75" customFormat="1" ht="12.75" x14ac:dyDescent="0.2">
      <c r="A51" s="70"/>
      <c r="B51" s="77"/>
      <c r="C51" s="79"/>
      <c r="D51" s="79"/>
      <c r="E51" s="79"/>
      <c r="F51" s="79"/>
    </row>
    <row r="52" spans="1:6" s="75" customFormat="1" ht="12.75" x14ac:dyDescent="0.2">
      <c r="A52" s="70"/>
      <c r="B52" s="77"/>
      <c r="C52" s="77"/>
      <c r="D52" s="77"/>
      <c r="E52" s="77"/>
      <c r="F52" s="77"/>
    </row>
    <row r="53" spans="1:6" s="75" customFormat="1" ht="12.75" x14ac:dyDescent="0.2">
      <c r="A53" s="70"/>
      <c r="B53" s="74"/>
      <c r="C53" s="74"/>
      <c r="D53" s="74"/>
      <c r="E53" s="74"/>
      <c r="F53" s="74"/>
    </row>
    <row r="54" spans="1:6" s="75" customFormat="1" ht="12.75" x14ac:dyDescent="0.2">
      <c r="A54" s="70"/>
      <c r="B54" s="80"/>
      <c r="D54" s="81"/>
      <c r="E54" s="81"/>
      <c r="F54" s="81"/>
    </row>
    <row r="55" spans="1:6" ht="12.75" x14ac:dyDescent="0.2">
      <c r="A55" s="70"/>
      <c r="B55" s="82"/>
      <c r="C55" s="83"/>
      <c r="D55" s="83"/>
      <c r="E55" s="83"/>
      <c r="F55" s="83"/>
    </row>
    <row r="56" spans="1:6" ht="12.75" x14ac:dyDescent="0.2">
      <c r="A56" s="70"/>
      <c r="B56" s="84"/>
    </row>
    <row r="57" spans="1:6" ht="12.75" x14ac:dyDescent="0.2">
      <c r="A57" s="70"/>
    </row>
    <row r="58" spans="1:6" ht="12.75" x14ac:dyDescent="0.2">
      <c r="A58" s="70"/>
      <c r="C58" s="60"/>
      <c r="D58" s="60"/>
    </row>
    <row r="59" spans="1:6" ht="12.75" x14ac:dyDescent="0.2">
      <c r="A59" s="70"/>
      <c r="E59" s="85"/>
    </row>
    <row r="60" spans="1:6" ht="12" x14ac:dyDescent="0.2">
      <c r="B60" s="86"/>
      <c r="C60" s="60"/>
      <c r="D60" s="60"/>
    </row>
    <row r="61" spans="1:6" ht="12" x14ac:dyDescent="0.2">
      <c r="B61" s="87"/>
    </row>
    <row r="62" spans="1:6" ht="12" x14ac:dyDescent="0.2"/>
  </sheetData>
  <mergeCells count="1">
    <mergeCell ref="B41:F41"/>
  </mergeCells>
  <hyperlinks>
    <hyperlink ref="G14" location="'Tabelle 1'!A1" display="'Tabelle 1'!A1"/>
    <hyperlink ref="G17" location="'Diagramm'!A1" display="'Diagramm'!A1"/>
    <hyperlink ref="G20" location="'Tabelle 2.1'!A1" display="'Tabelle 2.1'!A1"/>
    <hyperlink ref="G21" location="'Tabelle 2.2'!A1" display="'Tabelle 2.2'!A1"/>
    <hyperlink ref="G22" location="'Tabelle 2.3'!A1" display="'Tabelle 2.3'!A1"/>
    <hyperlink ref="G23" location="'Tabelle 2.4'!A1" display="'Tabelle 2.4'!A1"/>
    <hyperlink ref="G26" location="'Tabelle 3.1'!A1" display="'Tabelle 3.1'!A1"/>
    <hyperlink ref="G27" location="'Tabelle 3.2'!A1" display="'Tabelle 3.2'!A1"/>
    <hyperlink ref="G28" location="'Tabelle 3.3'!A1" display="'Tabelle 3.3'!A1"/>
    <hyperlink ref="G29" location="'Tabelle 3.4'!A1" display="'Tabelle 3.4'!A1"/>
    <hyperlink ref="G32" location="'Tabelle 4.1'!A1" display="'Tabelle 4.1'!A1"/>
    <hyperlink ref="G33" location="'Tabelle 4.2'!A1" display="'Tabelle 4.2'!A1"/>
    <hyperlink ref="G34" location="'Tabelle 4.3'!A1" display="'Tabelle 4.3'!A1"/>
    <hyperlink ref="G37" location="'Tabelle 5.1'!A1" display="'Tabelle 5.1'!A1"/>
    <hyperlink ref="G38" location="'Tabelle 5.2'!A1" display="'Tabelle 5.2'!A1"/>
    <hyperlink ref="G41" location="'Tabelle 6'!A1" display="'Tabelle 6'!A1"/>
  </hyperlinks>
  <printOptions horizontalCentered="1"/>
  <pageMargins left="0.70866141732283472" right="0.39370078740157483" top="0.39370078740157483" bottom="0.39370078740157483" header="0.39370078740157483" footer="0.39370078740157483"/>
  <pageSetup paperSize="9" fitToHeight="0"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O63"/>
  <sheetViews>
    <sheetView showGridLines="0" zoomScaleNormal="100" workbookViewId="0"/>
  </sheetViews>
  <sheetFormatPr baseColWidth="10" defaultColWidth="7.75" defaultRowHeight="15.95" customHeight="1" x14ac:dyDescent="0.2"/>
  <cols>
    <col min="1" max="1" width="3.25" style="97" customWidth="1"/>
    <col min="2" max="2" width="16.5" style="97" bestFit="1"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91</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95"/>
      <c r="F5" s="95"/>
      <c r="G5" s="95"/>
      <c r="H5" s="95"/>
      <c r="I5" s="95"/>
      <c r="J5" s="95"/>
    </row>
    <row r="6" spans="1:15" s="94" customFormat="1" ht="11.25" customHeight="1" x14ac:dyDescent="0.2">
      <c r="A6" s="574"/>
      <c r="B6" s="575"/>
      <c r="C6" s="575"/>
      <c r="D6" s="575"/>
      <c r="E6" s="575"/>
      <c r="F6" s="575"/>
      <c r="G6" s="575"/>
      <c r="H6" s="575"/>
      <c r="I6" s="575"/>
      <c r="J6" s="575"/>
    </row>
    <row r="7" spans="1:15" s="91" customFormat="1" ht="12" customHeight="1" x14ac:dyDescent="0.2">
      <c r="A7" s="576" t="s">
        <v>93</v>
      </c>
      <c r="B7" s="577"/>
      <c r="C7" s="582" t="s">
        <v>94</v>
      </c>
      <c r="D7" s="585" t="s">
        <v>95</v>
      </c>
      <c r="E7" s="586"/>
      <c r="F7" s="586"/>
      <c r="G7" s="586"/>
      <c r="H7" s="587"/>
      <c r="I7" s="588" t="s">
        <v>96</v>
      </c>
      <c r="J7" s="589"/>
      <c r="K7" s="96"/>
      <c r="L7" s="96"/>
      <c r="M7" s="96"/>
      <c r="N7" s="96"/>
      <c r="O7" s="96"/>
    </row>
    <row r="8" spans="1:15" ht="34.5" customHeight="1" x14ac:dyDescent="0.2">
      <c r="A8" s="578"/>
      <c r="B8" s="579"/>
      <c r="C8" s="583"/>
      <c r="D8" s="592" t="s">
        <v>97</v>
      </c>
      <c r="E8" s="592" t="s">
        <v>98</v>
      </c>
      <c r="F8" s="592" t="s">
        <v>99</v>
      </c>
      <c r="G8" s="592" t="s">
        <v>100</v>
      </c>
      <c r="H8" s="592" t="s">
        <v>101</v>
      </c>
      <c r="I8" s="590"/>
      <c r="J8" s="591"/>
    </row>
    <row r="9" spans="1:15" ht="12" customHeight="1" x14ac:dyDescent="0.2">
      <c r="A9" s="578"/>
      <c r="B9" s="579"/>
      <c r="C9" s="583"/>
      <c r="D9" s="593"/>
      <c r="E9" s="593"/>
      <c r="F9" s="593"/>
      <c r="G9" s="593"/>
      <c r="H9" s="593"/>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8" customHeight="1" x14ac:dyDescent="0.2">
      <c r="A11" s="102" t="s">
        <v>66</v>
      </c>
      <c r="B11" s="103"/>
      <c r="C11" s="104"/>
      <c r="D11" s="105"/>
      <c r="E11" s="106"/>
      <c r="F11" s="106"/>
      <c r="G11" s="106"/>
      <c r="H11" s="107"/>
      <c r="I11" s="108"/>
      <c r="J11" s="109"/>
    </row>
    <row r="12" spans="1:15" s="110" customFormat="1" ht="13.5" customHeight="1" x14ac:dyDescent="0.2">
      <c r="A12" s="111" t="s">
        <v>104</v>
      </c>
      <c r="B12" s="112"/>
      <c r="C12" s="113">
        <v>100</v>
      </c>
      <c r="D12" s="114">
        <v>94065</v>
      </c>
      <c r="E12" s="114">
        <v>94476</v>
      </c>
      <c r="F12" s="114">
        <v>95648</v>
      </c>
      <c r="G12" s="114">
        <v>94741</v>
      </c>
      <c r="H12" s="114">
        <v>93865</v>
      </c>
      <c r="I12" s="115">
        <v>200</v>
      </c>
      <c r="J12" s="116">
        <v>0.21307196505619774</v>
      </c>
      <c r="N12" s="117"/>
    </row>
    <row r="13" spans="1:15" s="110" customFormat="1" ht="13.5" customHeight="1" x14ac:dyDescent="0.2">
      <c r="A13" s="118" t="s">
        <v>105</v>
      </c>
      <c r="B13" s="119" t="s">
        <v>106</v>
      </c>
      <c r="C13" s="113">
        <v>61.938021580821776</v>
      </c>
      <c r="D13" s="114">
        <v>58262</v>
      </c>
      <c r="E13" s="114">
        <v>58575</v>
      </c>
      <c r="F13" s="114">
        <v>59613</v>
      </c>
      <c r="G13" s="114">
        <v>59045</v>
      </c>
      <c r="H13" s="114">
        <v>58672</v>
      </c>
      <c r="I13" s="115">
        <v>-410</v>
      </c>
      <c r="J13" s="116">
        <v>-0.69880010908099266</v>
      </c>
    </row>
    <row r="14" spans="1:15" s="110" customFormat="1" ht="13.5" customHeight="1" x14ac:dyDescent="0.2">
      <c r="A14" s="120"/>
      <c r="B14" s="119" t="s">
        <v>107</v>
      </c>
      <c r="C14" s="113">
        <v>38.061978419178224</v>
      </c>
      <c r="D14" s="114">
        <v>35803</v>
      </c>
      <c r="E14" s="114">
        <v>35901</v>
      </c>
      <c r="F14" s="114">
        <v>36035</v>
      </c>
      <c r="G14" s="114">
        <v>35696</v>
      </c>
      <c r="H14" s="114">
        <v>35193</v>
      </c>
      <c r="I14" s="115">
        <v>610</v>
      </c>
      <c r="J14" s="116">
        <v>1.7332992356434518</v>
      </c>
    </row>
    <row r="15" spans="1:15" s="110" customFormat="1" ht="13.5" customHeight="1" x14ac:dyDescent="0.2">
      <c r="A15" s="118" t="s">
        <v>105</v>
      </c>
      <c r="B15" s="121" t="s">
        <v>108</v>
      </c>
      <c r="C15" s="113">
        <v>9.9930898846542284</v>
      </c>
      <c r="D15" s="114">
        <v>9400</v>
      </c>
      <c r="E15" s="114">
        <v>9679</v>
      </c>
      <c r="F15" s="114">
        <v>10176</v>
      </c>
      <c r="G15" s="114">
        <v>9617</v>
      </c>
      <c r="H15" s="114">
        <v>9617</v>
      </c>
      <c r="I15" s="115">
        <v>-217</v>
      </c>
      <c r="J15" s="116">
        <v>-2.256420921285224</v>
      </c>
    </row>
    <row r="16" spans="1:15" s="110" customFormat="1" ht="13.5" customHeight="1" x14ac:dyDescent="0.2">
      <c r="A16" s="118"/>
      <c r="B16" s="121" t="s">
        <v>109</v>
      </c>
      <c r="C16" s="113">
        <v>67.270504438420247</v>
      </c>
      <c r="D16" s="114">
        <v>63278</v>
      </c>
      <c r="E16" s="114">
        <v>63561</v>
      </c>
      <c r="F16" s="114">
        <v>64373</v>
      </c>
      <c r="G16" s="114">
        <v>64368</v>
      </c>
      <c r="H16" s="114">
        <v>63980</v>
      </c>
      <c r="I16" s="115">
        <v>-702</v>
      </c>
      <c r="J16" s="116">
        <v>-1.0972178805876835</v>
      </c>
    </row>
    <row r="17" spans="1:10" s="110" customFormat="1" ht="13.5" customHeight="1" x14ac:dyDescent="0.2">
      <c r="A17" s="118"/>
      <c r="B17" s="121" t="s">
        <v>110</v>
      </c>
      <c r="C17" s="113">
        <v>21.673311008345294</v>
      </c>
      <c r="D17" s="114">
        <v>20387</v>
      </c>
      <c r="E17" s="114">
        <v>20243</v>
      </c>
      <c r="F17" s="114">
        <v>20101</v>
      </c>
      <c r="G17" s="114">
        <v>19795</v>
      </c>
      <c r="H17" s="114">
        <v>19362</v>
      </c>
      <c r="I17" s="115">
        <v>1025</v>
      </c>
      <c r="J17" s="116">
        <v>5.2938745997314323</v>
      </c>
    </row>
    <row r="18" spans="1:10" s="110" customFormat="1" ht="13.5" customHeight="1" x14ac:dyDescent="0.2">
      <c r="A18" s="120"/>
      <c r="B18" s="121" t="s">
        <v>111</v>
      </c>
      <c r="C18" s="113">
        <v>1.0630946685802372</v>
      </c>
      <c r="D18" s="114">
        <v>1000</v>
      </c>
      <c r="E18" s="114">
        <v>993</v>
      </c>
      <c r="F18" s="114">
        <v>998</v>
      </c>
      <c r="G18" s="114">
        <v>961</v>
      </c>
      <c r="H18" s="114">
        <v>906</v>
      </c>
      <c r="I18" s="115">
        <v>94</v>
      </c>
      <c r="J18" s="116">
        <v>10.375275938189846</v>
      </c>
    </row>
    <row r="19" spans="1:10" s="110" customFormat="1" ht="13.5" customHeight="1" x14ac:dyDescent="0.2">
      <c r="A19" s="120"/>
      <c r="B19" s="121" t="s">
        <v>112</v>
      </c>
      <c r="C19" s="113">
        <v>0.29022484452240471</v>
      </c>
      <c r="D19" s="114">
        <v>273</v>
      </c>
      <c r="E19" s="114">
        <v>273</v>
      </c>
      <c r="F19" s="114">
        <v>302</v>
      </c>
      <c r="G19" s="114">
        <v>261</v>
      </c>
      <c r="H19" s="114">
        <v>231</v>
      </c>
      <c r="I19" s="115">
        <v>42</v>
      </c>
      <c r="J19" s="116">
        <v>18.181818181818183</v>
      </c>
    </row>
    <row r="20" spans="1:10" s="110" customFormat="1" ht="13.5" customHeight="1" x14ac:dyDescent="0.2">
      <c r="A20" s="118" t="s">
        <v>113</v>
      </c>
      <c r="B20" s="122" t="s">
        <v>114</v>
      </c>
      <c r="C20" s="113">
        <v>77.763248817307186</v>
      </c>
      <c r="D20" s="114">
        <v>73148</v>
      </c>
      <c r="E20" s="114">
        <v>73660</v>
      </c>
      <c r="F20" s="114">
        <v>74963</v>
      </c>
      <c r="G20" s="114">
        <v>74227</v>
      </c>
      <c r="H20" s="114">
        <v>73800</v>
      </c>
      <c r="I20" s="115">
        <v>-652</v>
      </c>
      <c r="J20" s="116">
        <v>-0.88346883468834692</v>
      </c>
    </row>
    <row r="21" spans="1:10" s="110" customFormat="1" ht="13.5" customHeight="1" x14ac:dyDescent="0.2">
      <c r="A21" s="120"/>
      <c r="B21" s="122" t="s">
        <v>115</v>
      </c>
      <c r="C21" s="113">
        <v>22.236751182692817</v>
      </c>
      <c r="D21" s="114">
        <v>20917</v>
      </c>
      <c r="E21" s="114">
        <v>20816</v>
      </c>
      <c r="F21" s="114">
        <v>20685</v>
      </c>
      <c r="G21" s="114">
        <v>20514</v>
      </c>
      <c r="H21" s="114">
        <v>20065</v>
      </c>
      <c r="I21" s="115">
        <v>852</v>
      </c>
      <c r="J21" s="116">
        <v>4.2461998504859206</v>
      </c>
    </row>
    <row r="22" spans="1:10" s="110" customFormat="1" ht="13.5" customHeight="1" x14ac:dyDescent="0.2">
      <c r="A22" s="118" t="s">
        <v>113</v>
      </c>
      <c r="B22" s="122" t="s">
        <v>116</v>
      </c>
      <c r="C22" s="113">
        <v>79.739541806197849</v>
      </c>
      <c r="D22" s="114">
        <v>75007</v>
      </c>
      <c r="E22" s="114">
        <v>75604</v>
      </c>
      <c r="F22" s="114">
        <v>76222</v>
      </c>
      <c r="G22" s="114">
        <v>75611</v>
      </c>
      <c r="H22" s="114">
        <v>75389</v>
      </c>
      <c r="I22" s="115">
        <v>-382</v>
      </c>
      <c r="J22" s="116">
        <v>-0.50670522224727743</v>
      </c>
    </row>
    <row r="23" spans="1:10" s="110" customFormat="1" ht="13.5" customHeight="1" x14ac:dyDescent="0.2">
      <c r="A23" s="123"/>
      <c r="B23" s="124" t="s">
        <v>117</v>
      </c>
      <c r="C23" s="125">
        <v>20.233880827087653</v>
      </c>
      <c r="D23" s="114">
        <v>19033</v>
      </c>
      <c r="E23" s="114">
        <v>18846</v>
      </c>
      <c r="F23" s="114">
        <v>19402</v>
      </c>
      <c r="G23" s="114">
        <v>19104</v>
      </c>
      <c r="H23" s="114">
        <v>18451</v>
      </c>
      <c r="I23" s="115">
        <v>582</v>
      </c>
      <c r="J23" s="116">
        <v>3.1543005799143677</v>
      </c>
    </row>
    <row r="24" spans="1:10" s="110" customFormat="1" ht="18" customHeight="1" x14ac:dyDescent="0.2">
      <c r="A24" s="126" t="s">
        <v>118</v>
      </c>
      <c r="B24" s="103"/>
      <c r="C24" s="127"/>
      <c r="D24" s="128"/>
      <c r="E24" s="129"/>
      <c r="F24" s="129"/>
      <c r="G24" s="129"/>
      <c r="H24" s="130"/>
      <c r="I24" s="131"/>
      <c r="J24" s="132"/>
    </row>
    <row r="25" spans="1:10" s="110" customFormat="1" ht="15.75" customHeight="1" x14ac:dyDescent="0.2">
      <c r="A25" s="111" t="s">
        <v>119</v>
      </c>
      <c r="B25" s="112"/>
      <c r="C25" s="133"/>
      <c r="D25" s="134"/>
      <c r="E25" s="135"/>
      <c r="F25" s="135"/>
      <c r="G25" s="135"/>
      <c r="H25" s="136"/>
      <c r="I25" s="137"/>
      <c r="J25" s="138"/>
    </row>
    <row r="26" spans="1:10" s="110" customFormat="1" ht="13.5" customHeight="1" x14ac:dyDescent="0.2">
      <c r="A26" s="111" t="s">
        <v>104</v>
      </c>
      <c r="B26" s="112"/>
      <c r="C26" s="113">
        <v>100</v>
      </c>
      <c r="D26" s="139">
        <v>20682</v>
      </c>
      <c r="E26" s="114">
        <v>21392</v>
      </c>
      <c r="F26" s="114">
        <v>21547</v>
      </c>
      <c r="G26" s="114">
        <v>21580</v>
      </c>
      <c r="H26" s="140">
        <v>21089</v>
      </c>
      <c r="I26" s="115">
        <v>-407</v>
      </c>
      <c r="J26" s="116">
        <v>-1.9299160699890938</v>
      </c>
    </row>
    <row r="27" spans="1:10" s="110" customFormat="1" ht="13.5" customHeight="1" x14ac:dyDescent="0.2">
      <c r="A27" s="118" t="s">
        <v>105</v>
      </c>
      <c r="B27" s="119" t="s">
        <v>106</v>
      </c>
      <c r="C27" s="113">
        <v>41.591722270573449</v>
      </c>
      <c r="D27" s="115">
        <v>8602</v>
      </c>
      <c r="E27" s="114">
        <v>8764</v>
      </c>
      <c r="F27" s="114">
        <v>8771</v>
      </c>
      <c r="G27" s="114">
        <v>8724</v>
      </c>
      <c r="H27" s="140">
        <v>8521</v>
      </c>
      <c r="I27" s="115">
        <v>81</v>
      </c>
      <c r="J27" s="116">
        <v>0.95059265344443145</v>
      </c>
    </row>
    <row r="28" spans="1:10" s="110" customFormat="1" ht="13.5" customHeight="1" x14ac:dyDescent="0.2">
      <c r="A28" s="120"/>
      <c r="B28" s="119" t="s">
        <v>107</v>
      </c>
      <c r="C28" s="113">
        <v>58.408277729426551</v>
      </c>
      <c r="D28" s="115">
        <v>12080</v>
      </c>
      <c r="E28" s="114">
        <v>12628</v>
      </c>
      <c r="F28" s="114">
        <v>12776</v>
      </c>
      <c r="G28" s="114">
        <v>12856</v>
      </c>
      <c r="H28" s="140">
        <v>12568</v>
      </c>
      <c r="I28" s="115">
        <v>-488</v>
      </c>
      <c r="J28" s="116">
        <v>-3.8828771483131765</v>
      </c>
    </row>
    <row r="29" spans="1:10" s="110" customFormat="1" ht="13.5" customHeight="1" x14ac:dyDescent="0.2">
      <c r="A29" s="118" t="s">
        <v>105</v>
      </c>
      <c r="B29" s="121" t="s">
        <v>108</v>
      </c>
      <c r="C29" s="113">
        <v>14.128227444154337</v>
      </c>
      <c r="D29" s="115">
        <v>2922</v>
      </c>
      <c r="E29" s="114">
        <v>3025</v>
      </c>
      <c r="F29" s="114">
        <v>3140</v>
      </c>
      <c r="G29" s="114">
        <v>3141</v>
      </c>
      <c r="H29" s="140">
        <v>2921</v>
      </c>
      <c r="I29" s="115">
        <v>1</v>
      </c>
      <c r="J29" s="116">
        <v>3.4234851078397806E-2</v>
      </c>
    </row>
    <row r="30" spans="1:10" s="110" customFormat="1" ht="13.5" customHeight="1" x14ac:dyDescent="0.2">
      <c r="A30" s="118"/>
      <c r="B30" s="121" t="s">
        <v>109</v>
      </c>
      <c r="C30" s="113">
        <v>50.439996131902134</v>
      </c>
      <c r="D30" s="115">
        <v>10432</v>
      </c>
      <c r="E30" s="114">
        <v>10834</v>
      </c>
      <c r="F30" s="114">
        <v>10873</v>
      </c>
      <c r="G30" s="114">
        <v>10935</v>
      </c>
      <c r="H30" s="140">
        <v>10854</v>
      </c>
      <c r="I30" s="115">
        <v>-422</v>
      </c>
      <c r="J30" s="116">
        <v>-3.8879675695596094</v>
      </c>
    </row>
    <row r="31" spans="1:10" s="110" customFormat="1" ht="13.5" customHeight="1" x14ac:dyDescent="0.2">
      <c r="A31" s="118"/>
      <c r="B31" s="121" t="s">
        <v>110</v>
      </c>
      <c r="C31" s="113">
        <v>19.509718595880475</v>
      </c>
      <c r="D31" s="115">
        <v>4035</v>
      </c>
      <c r="E31" s="114">
        <v>4167</v>
      </c>
      <c r="F31" s="114">
        <v>4182</v>
      </c>
      <c r="G31" s="114">
        <v>4165</v>
      </c>
      <c r="H31" s="140">
        <v>4063</v>
      </c>
      <c r="I31" s="115">
        <v>-28</v>
      </c>
      <c r="J31" s="116">
        <v>-0.68914595126753631</v>
      </c>
    </row>
    <row r="32" spans="1:10" s="110" customFormat="1" ht="13.5" customHeight="1" x14ac:dyDescent="0.2">
      <c r="A32" s="120"/>
      <c r="B32" s="121" t="s">
        <v>111</v>
      </c>
      <c r="C32" s="113">
        <v>15.92205782806305</v>
      </c>
      <c r="D32" s="115">
        <v>3293</v>
      </c>
      <c r="E32" s="114">
        <v>3366</v>
      </c>
      <c r="F32" s="114">
        <v>3352</v>
      </c>
      <c r="G32" s="114">
        <v>3339</v>
      </c>
      <c r="H32" s="140">
        <v>3251</v>
      </c>
      <c r="I32" s="115">
        <v>42</v>
      </c>
      <c r="J32" s="116">
        <v>1.2919101814826208</v>
      </c>
    </row>
    <row r="33" spans="1:10" s="110" customFormat="1" ht="13.5" customHeight="1" x14ac:dyDescent="0.2">
      <c r="A33" s="120"/>
      <c r="B33" s="121" t="s">
        <v>112</v>
      </c>
      <c r="C33" s="113">
        <v>1.4360313315926894</v>
      </c>
      <c r="D33" s="115">
        <v>297</v>
      </c>
      <c r="E33" s="114">
        <v>309</v>
      </c>
      <c r="F33" s="114">
        <v>327</v>
      </c>
      <c r="G33" s="114">
        <v>276</v>
      </c>
      <c r="H33" s="140">
        <v>266</v>
      </c>
      <c r="I33" s="115">
        <v>31</v>
      </c>
      <c r="J33" s="116">
        <v>11.654135338345865</v>
      </c>
    </row>
    <row r="34" spans="1:10" s="110" customFormat="1" ht="13.5" customHeight="1" x14ac:dyDescent="0.2">
      <c r="A34" s="118" t="s">
        <v>113</v>
      </c>
      <c r="B34" s="122" t="s">
        <v>116</v>
      </c>
      <c r="C34" s="113">
        <v>83.396189923605064</v>
      </c>
      <c r="D34" s="115">
        <v>17248</v>
      </c>
      <c r="E34" s="114">
        <v>17910</v>
      </c>
      <c r="F34" s="114">
        <v>18135</v>
      </c>
      <c r="G34" s="114">
        <v>18193</v>
      </c>
      <c r="H34" s="140">
        <v>17847</v>
      </c>
      <c r="I34" s="115">
        <v>-599</v>
      </c>
      <c r="J34" s="116">
        <v>-3.3563063820249903</v>
      </c>
    </row>
    <row r="35" spans="1:10" s="110" customFormat="1" ht="13.5" customHeight="1" x14ac:dyDescent="0.2">
      <c r="A35" s="118"/>
      <c r="B35" s="119" t="s">
        <v>117</v>
      </c>
      <c r="C35" s="113">
        <v>16.482932018180058</v>
      </c>
      <c r="D35" s="115">
        <v>3409</v>
      </c>
      <c r="E35" s="114">
        <v>3459</v>
      </c>
      <c r="F35" s="114">
        <v>3384</v>
      </c>
      <c r="G35" s="114">
        <v>3358</v>
      </c>
      <c r="H35" s="140">
        <v>3222</v>
      </c>
      <c r="I35" s="115">
        <v>187</v>
      </c>
      <c r="J35" s="116">
        <v>5.8038485412787093</v>
      </c>
    </row>
    <row r="36" spans="1:10" s="110" customFormat="1" ht="18" customHeight="1" x14ac:dyDescent="0.2">
      <c r="A36" s="111" t="s">
        <v>120</v>
      </c>
      <c r="B36" s="112"/>
      <c r="C36" s="141"/>
      <c r="D36" s="134"/>
      <c r="E36" s="135"/>
      <c r="F36" s="135"/>
      <c r="G36" s="135"/>
      <c r="H36" s="136"/>
      <c r="I36" s="137"/>
      <c r="J36" s="138"/>
    </row>
    <row r="37" spans="1:10" s="110" customFormat="1" ht="13.5" customHeight="1" x14ac:dyDescent="0.2">
      <c r="A37" s="111" t="s">
        <v>104</v>
      </c>
      <c r="B37" s="112"/>
      <c r="C37" s="113">
        <v>100</v>
      </c>
      <c r="D37" s="139">
        <v>11330</v>
      </c>
      <c r="E37" s="114">
        <v>11723</v>
      </c>
      <c r="F37" s="114">
        <v>11746</v>
      </c>
      <c r="G37" s="114">
        <v>12057</v>
      </c>
      <c r="H37" s="140">
        <v>11752</v>
      </c>
      <c r="I37" s="115">
        <v>-422</v>
      </c>
      <c r="J37" s="116">
        <v>-3.5908781484002721</v>
      </c>
    </row>
    <row r="38" spans="1:10" s="110" customFormat="1" ht="13.5" customHeight="1" x14ac:dyDescent="0.2">
      <c r="A38" s="118" t="s">
        <v>105</v>
      </c>
      <c r="B38" s="119" t="s">
        <v>106</v>
      </c>
      <c r="C38" s="113">
        <v>35.180935569285083</v>
      </c>
      <c r="D38" s="115">
        <v>3986</v>
      </c>
      <c r="E38" s="114">
        <v>4041</v>
      </c>
      <c r="F38" s="114">
        <v>4008</v>
      </c>
      <c r="G38" s="114">
        <v>4115</v>
      </c>
      <c r="H38" s="140">
        <v>3986</v>
      </c>
      <c r="I38" s="115">
        <v>0</v>
      </c>
      <c r="J38" s="116">
        <v>0</v>
      </c>
    </row>
    <row r="39" spans="1:10" s="110" customFormat="1" ht="13.5" customHeight="1" x14ac:dyDescent="0.2">
      <c r="A39" s="120"/>
      <c r="B39" s="119" t="s">
        <v>107</v>
      </c>
      <c r="C39" s="113">
        <v>64.819064430714917</v>
      </c>
      <c r="D39" s="115">
        <v>7344</v>
      </c>
      <c r="E39" s="114">
        <v>7682</v>
      </c>
      <c r="F39" s="114">
        <v>7738</v>
      </c>
      <c r="G39" s="114">
        <v>7942</v>
      </c>
      <c r="H39" s="140">
        <v>7766</v>
      </c>
      <c r="I39" s="115">
        <v>-422</v>
      </c>
      <c r="J39" s="116">
        <v>-5.4339428277105331</v>
      </c>
    </row>
    <row r="40" spans="1:10" s="110" customFormat="1" ht="13.5" customHeight="1" x14ac:dyDescent="0.2">
      <c r="A40" s="118" t="s">
        <v>105</v>
      </c>
      <c r="B40" s="121" t="s">
        <v>108</v>
      </c>
      <c r="C40" s="113">
        <v>17.316857899382171</v>
      </c>
      <c r="D40" s="115">
        <v>1962</v>
      </c>
      <c r="E40" s="114">
        <v>1990</v>
      </c>
      <c r="F40" s="114">
        <v>2012</v>
      </c>
      <c r="G40" s="114">
        <v>2160</v>
      </c>
      <c r="H40" s="140">
        <v>1935</v>
      </c>
      <c r="I40" s="115">
        <v>27</v>
      </c>
      <c r="J40" s="116">
        <v>1.3953488372093024</v>
      </c>
    </row>
    <row r="41" spans="1:10" s="110" customFormat="1" ht="13.5" customHeight="1" x14ac:dyDescent="0.2">
      <c r="A41" s="118"/>
      <c r="B41" s="121" t="s">
        <v>109</v>
      </c>
      <c r="C41" s="113">
        <v>34.068843777581641</v>
      </c>
      <c r="D41" s="115">
        <v>3860</v>
      </c>
      <c r="E41" s="114">
        <v>4060</v>
      </c>
      <c r="F41" s="114">
        <v>4069</v>
      </c>
      <c r="G41" s="114">
        <v>4213</v>
      </c>
      <c r="H41" s="140">
        <v>4266</v>
      </c>
      <c r="I41" s="115">
        <v>-406</v>
      </c>
      <c r="J41" s="116">
        <v>-9.5171120487576175</v>
      </c>
    </row>
    <row r="42" spans="1:10" s="110" customFormat="1" ht="13.5" customHeight="1" x14ac:dyDescent="0.2">
      <c r="A42" s="118"/>
      <c r="B42" s="121" t="s">
        <v>110</v>
      </c>
      <c r="C42" s="113">
        <v>20.441306266548985</v>
      </c>
      <c r="D42" s="115">
        <v>2316</v>
      </c>
      <c r="E42" s="114">
        <v>2411</v>
      </c>
      <c r="F42" s="114">
        <v>2413</v>
      </c>
      <c r="G42" s="114">
        <v>2438</v>
      </c>
      <c r="H42" s="140">
        <v>2397</v>
      </c>
      <c r="I42" s="115">
        <v>-81</v>
      </c>
      <c r="J42" s="116">
        <v>-3.3792240300375469</v>
      </c>
    </row>
    <row r="43" spans="1:10" s="110" customFormat="1" ht="13.5" customHeight="1" x14ac:dyDescent="0.2">
      <c r="A43" s="120"/>
      <c r="B43" s="121" t="s">
        <v>111</v>
      </c>
      <c r="C43" s="113">
        <v>28.172992056487203</v>
      </c>
      <c r="D43" s="115">
        <v>3192</v>
      </c>
      <c r="E43" s="114">
        <v>3262</v>
      </c>
      <c r="F43" s="114">
        <v>3252</v>
      </c>
      <c r="G43" s="114">
        <v>3246</v>
      </c>
      <c r="H43" s="140">
        <v>3154</v>
      </c>
      <c r="I43" s="115">
        <v>38</v>
      </c>
      <c r="J43" s="116">
        <v>1.2048192771084338</v>
      </c>
    </row>
    <row r="44" spans="1:10" s="110" customFormat="1" ht="13.5" customHeight="1" x14ac:dyDescent="0.2">
      <c r="A44" s="120"/>
      <c r="B44" s="121" t="s">
        <v>112</v>
      </c>
      <c r="C44" s="113">
        <v>2.4448367166813769</v>
      </c>
      <c r="D44" s="115">
        <v>277</v>
      </c>
      <c r="E44" s="114">
        <v>289</v>
      </c>
      <c r="F44" s="114">
        <v>308</v>
      </c>
      <c r="G44" s="114">
        <v>266</v>
      </c>
      <c r="H44" s="140">
        <v>251</v>
      </c>
      <c r="I44" s="115">
        <v>26</v>
      </c>
      <c r="J44" s="116">
        <v>10.358565737051793</v>
      </c>
    </row>
    <row r="45" spans="1:10" s="110" customFormat="1" ht="13.5" customHeight="1" x14ac:dyDescent="0.2">
      <c r="A45" s="118" t="s">
        <v>113</v>
      </c>
      <c r="B45" s="122" t="s">
        <v>116</v>
      </c>
      <c r="C45" s="113">
        <v>84.633715798764342</v>
      </c>
      <c r="D45" s="115">
        <v>9589</v>
      </c>
      <c r="E45" s="114">
        <v>9924</v>
      </c>
      <c r="F45" s="114">
        <v>9996</v>
      </c>
      <c r="G45" s="114">
        <v>10272</v>
      </c>
      <c r="H45" s="140">
        <v>10026</v>
      </c>
      <c r="I45" s="115">
        <v>-437</v>
      </c>
      <c r="J45" s="116">
        <v>-4.3586674645920604</v>
      </c>
    </row>
    <row r="46" spans="1:10" s="110" customFormat="1" ht="13.5" customHeight="1" x14ac:dyDescent="0.2">
      <c r="A46" s="118"/>
      <c r="B46" s="119" t="s">
        <v>117</v>
      </c>
      <c r="C46" s="113">
        <v>15.145631067961165</v>
      </c>
      <c r="D46" s="115">
        <v>1716</v>
      </c>
      <c r="E46" s="114">
        <v>1776</v>
      </c>
      <c r="F46" s="114">
        <v>1723</v>
      </c>
      <c r="G46" s="114">
        <v>1756</v>
      </c>
      <c r="H46" s="140">
        <v>1706</v>
      </c>
      <c r="I46" s="115">
        <v>10</v>
      </c>
      <c r="J46" s="116">
        <v>0.58616647127784294</v>
      </c>
    </row>
    <row r="47" spans="1:10" s="110" customFormat="1" ht="18" customHeight="1" x14ac:dyDescent="0.2">
      <c r="A47" s="111" t="s">
        <v>121</v>
      </c>
      <c r="B47" s="112"/>
      <c r="C47" s="141"/>
      <c r="D47" s="134"/>
      <c r="E47" s="135"/>
      <c r="F47" s="135"/>
      <c r="G47" s="135"/>
      <c r="H47" s="136"/>
      <c r="I47" s="137"/>
      <c r="J47" s="138"/>
    </row>
    <row r="48" spans="1:10" s="110" customFormat="1" ht="13.5" customHeight="1" x14ac:dyDescent="0.2">
      <c r="A48" s="111" t="s">
        <v>104</v>
      </c>
      <c r="B48" s="112"/>
      <c r="C48" s="113">
        <v>100</v>
      </c>
      <c r="D48" s="139">
        <v>9352</v>
      </c>
      <c r="E48" s="114">
        <v>9669</v>
      </c>
      <c r="F48" s="114">
        <v>9801</v>
      </c>
      <c r="G48" s="114">
        <v>9523</v>
      </c>
      <c r="H48" s="140">
        <v>9337</v>
      </c>
      <c r="I48" s="115">
        <v>15</v>
      </c>
      <c r="J48" s="116">
        <v>0.16065117275356111</v>
      </c>
    </row>
    <row r="49" spans="1:12" s="110" customFormat="1" ht="13.5" customHeight="1" x14ac:dyDescent="0.2">
      <c r="A49" s="118" t="s">
        <v>105</v>
      </c>
      <c r="B49" s="119" t="s">
        <v>106</v>
      </c>
      <c r="C49" s="113">
        <v>49.358426005132593</v>
      </c>
      <c r="D49" s="115">
        <v>4616</v>
      </c>
      <c r="E49" s="114">
        <v>4723</v>
      </c>
      <c r="F49" s="114">
        <v>4763</v>
      </c>
      <c r="G49" s="114">
        <v>4609</v>
      </c>
      <c r="H49" s="140">
        <v>4535</v>
      </c>
      <c r="I49" s="115">
        <v>81</v>
      </c>
      <c r="J49" s="116">
        <v>1.7861080485115766</v>
      </c>
    </row>
    <row r="50" spans="1:12" s="110" customFormat="1" ht="13.5" customHeight="1" x14ac:dyDescent="0.2">
      <c r="A50" s="120"/>
      <c r="B50" s="119" t="s">
        <v>107</v>
      </c>
      <c r="C50" s="113">
        <v>50.641573994867407</v>
      </c>
      <c r="D50" s="115">
        <v>4736</v>
      </c>
      <c r="E50" s="114">
        <v>4946</v>
      </c>
      <c r="F50" s="114">
        <v>5038</v>
      </c>
      <c r="G50" s="114">
        <v>4914</v>
      </c>
      <c r="H50" s="140">
        <v>4802</v>
      </c>
      <c r="I50" s="115">
        <v>-66</v>
      </c>
      <c r="J50" s="116">
        <v>-1.3744273219491878</v>
      </c>
    </row>
    <row r="51" spans="1:12" s="110" customFormat="1" ht="13.5" customHeight="1" x14ac:dyDescent="0.2">
      <c r="A51" s="118" t="s">
        <v>105</v>
      </c>
      <c r="B51" s="121" t="s">
        <v>108</v>
      </c>
      <c r="C51" s="113">
        <v>10.265183917878529</v>
      </c>
      <c r="D51" s="115">
        <v>960</v>
      </c>
      <c r="E51" s="114">
        <v>1035</v>
      </c>
      <c r="F51" s="114">
        <v>1128</v>
      </c>
      <c r="G51" s="114">
        <v>981</v>
      </c>
      <c r="H51" s="140">
        <v>986</v>
      </c>
      <c r="I51" s="115">
        <v>-26</v>
      </c>
      <c r="J51" s="116">
        <v>-2.6369168356997972</v>
      </c>
    </row>
    <row r="52" spans="1:12" s="110" customFormat="1" ht="13.5" customHeight="1" x14ac:dyDescent="0.2">
      <c r="A52" s="118"/>
      <c r="B52" s="121" t="s">
        <v>109</v>
      </c>
      <c r="C52" s="113">
        <v>70.273738237810093</v>
      </c>
      <c r="D52" s="115">
        <v>6572</v>
      </c>
      <c r="E52" s="114">
        <v>6774</v>
      </c>
      <c r="F52" s="114">
        <v>6804</v>
      </c>
      <c r="G52" s="114">
        <v>6722</v>
      </c>
      <c r="H52" s="140">
        <v>6588</v>
      </c>
      <c r="I52" s="115">
        <v>-16</v>
      </c>
      <c r="J52" s="116">
        <v>-0.24286581663630843</v>
      </c>
    </row>
    <row r="53" spans="1:12" s="110" customFormat="1" ht="13.5" customHeight="1" x14ac:dyDescent="0.2">
      <c r="A53" s="118"/>
      <c r="B53" s="121" t="s">
        <v>110</v>
      </c>
      <c r="C53" s="113">
        <v>18.381094952951241</v>
      </c>
      <c r="D53" s="115">
        <v>1719</v>
      </c>
      <c r="E53" s="114">
        <v>1756</v>
      </c>
      <c r="F53" s="114">
        <v>1769</v>
      </c>
      <c r="G53" s="114">
        <v>1727</v>
      </c>
      <c r="H53" s="140">
        <v>1666</v>
      </c>
      <c r="I53" s="115">
        <v>53</v>
      </c>
      <c r="J53" s="116">
        <v>3.1812725090036014</v>
      </c>
    </row>
    <row r="54" spans="1:12" s="110" customFormat="1" ht="13.5" customHeight="1" x14ac:dyDescent="0.2">
      <c r="A54" s="120"/>
      <c r="B54" s="121" t="s">
        <v>111</v>
      </c>
      <c r="C54" s="113">
        <v>1.0799828913601368</v>
      </c>
      <c r="D54" s="115">
        <v>101</v>
      </c>
      <c r="E54" s="114">
        <v>104</v>
      </c>
      <c r="F54" s="114">
        <v>100</v>
      </c>
      <c r="G54" s="114">
        <v>93</v>
      </c>
      <c r="H54" s="140">
        <v>97</v>
      </c>
      <c r="I54" s="115">
        <v>4</v>
      </c>
      <c r="J54" s="116">
        <v>4.1237113402061851</v>
      </c>
    </row>
    <row r="55" spans="1:12" s="110" customFormat="1" ht="13.5" customHeight="1" x14ac:dyDescent="0.2">
      <c r="A55" s="120"/>
      <c r="B55" s="121" t="s">
        <v>112</v>
      </c>
      <c r="C55" s="113">
        <v>0.21385799828913601</v>
      </c>
      <c r="D55" s="115">
        <v>20</v>
      </c>
      <c r="E55" s="114">
        <v>20</v>
      </c>
      <c r="F55" s="114">
        <v>19</v>
      </c>
      <c r="G55" s="114">
        <v>10</v>
      </c>
      <c r="H55" s="140">
        <v>15</v>
      </c>
      <c r="I55" s="115">
        <v>5</v>
      </c>
      <c r="J55" s="116">
        <v>33.333333333333336</v>
      </c>
    </row>
    <row r="56" spans="1:12" s="110" customFormat="1" ht="13.5" customHeight="1" x14ac:dyDescent="0.2">
      <c r="A56" s="118" t="s">
        <v>113</v>
      </c>
      <c r="B56" s="122" t="s">
        <v>116</v>
      </c>
      <c r="C56" s="113">
        <v>81.89692044482463</v>
      </c>
      <c r="D56" s="115">
        <v>7659</v>
      </c>
      <c r="E56" s="114">
        <v>7986</v>
      </c>
      <c r="F56" s="114">
        <v>8139</v>
      </c>
      <c r="G56" s="114">
        <v>7921</v>
      </c>
      <c r="H56" s="140">
        <v>7821</v>
      </c>
      <c r="I56" s="115">
        <v>-162</v>
      </c>
      <c r="J56" s="116">
        <v>-2.0713463751438437</v>
      </c>
    </row>
    <row r="57" spans="1:12" s="110" customFormat="1" ht="13.5" customHeight="1" x14ac:dyDescent="0.2">
      <c r="A57" s="142"/>
      <c r="B57" s="124" t="s">
        <v>117</v>
      </c>
      <c r="C57" s="125">
        <v>18.103079555175363</v>
      </c>
      <c r="D57" s="143">
        <v>1693</v>
      </c>
      <c r="E57" s="144">
        <v>1683</v>
      </c>
      <c r="F57" s="144">
        <v>1661</v>
      </c>
      <c r="G57" s="144">
        <v>1602</v>
      </c>
      <c r="H57" s="145">
        <v>1516</v>
      </c>
      <c r="I57" s="143">
        <v>177</v>
      </c>
      <c r="J57" s="146">
        <v>11.675461741424803</v>
      </c>
    </row>
    <row r="58" spans="1:12" s="101" customFormat="1" ht="11.25" customHeight="1" x14ac:dyDescent="0.15">
      <c r="B58" s="147"/>
      <c r="C58" s="147"/>
      <c r="D58" s="148"/>
      <c r="E58" s="148"/>
      <c r="F58" s="148"/>
      <c r="G58" s="149"/>
      <c r="H58" s="148"/>
      <c r="I58" s="148"/>
      <c r="J58" s="150" t="s">
        <v>45</v>
      </c>
      <c r="K58" s="151"/>
      <c r="L58" s="151"/>
    </row>
    <row r="59" spans="1:12" s="101" customFormat="1" ht="12.75" customHeight="1" x14ac:dyDescent="0.15">
      <c r="A59" s="532" t="s">
        <v>515</v>
      </c>
      <c r="B59" s="153"/>
      <c r="C59" s="153"/>
      <c r="D59" s="154"/>
      <c r="E59" s="153"/>
      <c r="F59" s="153"/>
      <c r="G59" s="153"/>
      <c r="H59" s="153"/>
      <c r="I59" s="153"/>
      <c r="J59" s="153"/>
      <c r="K59" s="151"/>
      <c r="L59" s="151"/>
    </row>
    <row r="60" spans="1:12" s="101" customFormat="1" ht="22.5" customHeight="1" x14ac:dyDescent="0.15">
      <c r="A60" s="568" t="s">
        <v>123</v>
      </c>
      <c r="B60" s="569"/>
      <c r="C60" s="569"/>
      <c r="D60" s="569"/>
      <c r="E60" s="569"/>
      <c r="F60" s="569"/>
      <c r="G60" s="569"/>
      <c r="H60" s="569"/>
      <c r="I60" s="569"/>
      <c r="J60" s="569"/>
      <c r="K60" s="151"/>
      <c r="L60" s="151"/>
    </row>
    <row r="61" spans="1:12" ht="18" customHeight="1" x14ac:dyDescent="0.2">
      <c r="A61" s="568"/>
      <c r="B61" s="569"/>
      <c r="C61" s="569"/>
      <c r="D61" s="569"/>
      <c r="E61" s="569"/>
      <c r="F61" s="569"/>
      <c r="G61" s="569"/>
      <c r="H61" s="569"/>
      <c r="I61" s="569"/>
      <c r="J61" s="569"/>
      <c r="K61" s="151"/>
      <c r="L61" s="151"/>
    </row>
    <row r="63" spans="1:12" ht="15.95" customHeight="1" x14ac:dyDescent="0.2">
      <c r="B63" s="568"/>
      <c r="C63" s="569"/>
      <c r="D63" s="569"/>
      <c r="E63" s="569"/>
      <c r="F63" s="569"/>
      <c r="G63" s="569"/>
      <c r="H63" s="569"/>
      <c r="I63" s="569"/>
      <c r="J63" s="569"/>
      <c r="K63" s="569"/>
    </row>
  </sheetData>
  <mergeCells count="16">
    <mergeCell ref="B63:K63"/>
    <mergeCell ref="A3:J3"/>
    <mergeCell ref="A4:J4"/>
    <mergeCell ref="A5:D5"/>
    <mergeCell ref="A6:J6"/>
    <mergeCell ref="A7:B10"/>
    <mergeCell ref="C7:C10"/>
    <mergeCell ref="D7:H7"/>
    <mergeCell ref="I7:J8"/>
    <mergeCell ref="D8:D9"/>
    <mergeCell ref="E8:E9"/>
    <mergeCell ref="F8:F9"/>
    <mergeCell ref="G8:G9"/>
    <mergeCell ref="H8:H9"/>
    <mergeCell ref="A60:J60"/>
    <mergeCell ref="A61:J61"/>
  </mergeCells>
  <printOptions horizontalCentered="1"/>
  <pageMargins left="0.70866141732283472" right="0.39370078740157483" top="0.39370078740157483" bottom="0.39370078740157483" header="0" footer="0"/>
  <pageSetup paperSize="9" scale="9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K46"/>
  <sheetViews>
    <sheetView showGridLines="0" zoomScaleNormal="100" workbookViewId="0"/>
  </sheetViews>
  <sheetFormatPr baseColWidth="10" defaultColWidth="7.75" defaultRowHeight="15.95" customHeight="1" x14ac:dyDescent="0.2"/>
  <cols>
    <col min="1" max="1" width="8.75" style="97" customWidth="1"/>
    <col min="2" max="2" width="31.25" style="97" customWidth="1"/>
    <col min="3" max="3" width="5.5" style="155" customWidth="1"/>
    <col min="4" max="4" width="10.25" style="156" customWidth="1"/>
    <col min="5" max="9" width="13.125" style="156" customWidth="1"/>
    <col min="10" max="10" width="9.375" style="225" bestFit="1" customWidth="1"/>
    <col min="11" max="11" width="8.75" style="226" bestFit="1" customWidth="1"/>
    <col min="12" max="16384" width="7.75" style="97"/>
  </cols>
  <sheetData>
    <row r="1" spans="1:11" s="91" customFormat="1" ht="36.75" customHeight="1" x14ac:dyDescent="0.2">
      <c r="A1" s="88"/>
      <c r="B1" s="89"/>
      <c r="C1" s="90"/>
      <c r="D1" s="90"/>
      <c r="E1" s="90"/>
      <c r="F1" s="90"/>
      <c r="G1" s="89"/>
      <c r="H1" s="89"/>
      <c r="I1" s="15" t="s">
        <v>6</v>
      </c>
      <c r="J1" s="158"/>
      <c r="K1" s="159"/>
    </row>
    <row r="2" spans="1:11" s="91" customFormat="1" ht="6.2" customHeight="1" x14ac:dyDescent="0.2">
      <c r="A2" s="92"/>
      <c r="B2" s="93"/>
      <c r="C2" s="93"/>
      <c r="D2" s="93"/>
      <c r="E2" s="93"/>
      <c r="F2" s="93"/>
      <c r="G2" s="93"/>
      <c r="H2" s="93"/>
      <c r="I2" s="93"/>
      <c r="J2" s="158"/>
      <c r="K2" s="159"/>
    </row>
    <row r="3" spans="1:11" s="94" customFormat="1" ht="15" x14ac:dyDescent="0.2">
      <c r="A3" s="571" t="s">
        <v>124</v>
      </c>
      <c r="B3" s="571"/>
      <c r="C3" s="571"/>
      <c r="D3" s="571"/>
      <c r="E3" s="571"/>
      <c r="F3" s="571"/>
      <c r="G3" s="571"/>
      <c r="H3" s="571"/>
      <c r="I3" s="571"/>
      <c r="J3" s="160"/>
      <c r="K3" s="161"/>
    </row>
    <row r="4" spans="1:11" s="94" customFormat="1" ht="15" x14ac:dyDescent="0.2">
      <c r="A4" s="571" t="s">
        <v>125</v>
      </c>
      <c r="B4" s="571"/>
      <c r="C4" s="571"/>
      <c r="D4" s="571"/>
      <c r="E4" s="571"/>
      <c r="F4" s="571"/>
      <c r="G4" s="571"/>
      <c r="H4" s="571"/>
      <c r="I4" s="571"/>
      <c r="J4" s="160"/>
      <c r="K4" s="161"/>
    </row>
    <row r="5" spans="1:11" s="166" customFormat="1" ht="12" customHeight="1" x14ac:dyDescent="0.2">
      <c r="A5" s="573" t="s">
        <v>126</v>
      </c>
      <c r="B5" s="573"/>
      <c r="C5" s="573"/>
      <c r="D5" s="573"/>
      <c r="E5" s="162"/>
      <c r="F5" s="162"/>
      <c r="G5" s="162"/>
      <c r="H5" s="162"/>
      <c r="I5" s="163"/>
      <c r="J5" s="164"/>
      <c r="K5" s="165"/>
    </row>
    <row r="6" spans="1:11" s="94" customFormat="1" ht="11.25" customHeight="1" x14ac:dyDescent="0.2">
      <c r="A6" s="595" t="s">
        <v>57</v>
      </c>
      <c r="B6" s="595"/>
      <c r="C6" s="167"/>
      <c r="D6" s="596" t="s">
        <v>127</v>
      </c>
      <c r="E6" s="596"/>
      <c r="F6" s="596"/>
      <c r="G6" s="596"/>
      <c r="H6" s="596"/>
      <c r="I6" s="596"/>
      <c r="J6" s="160"/>
      <c r="K6" s="161"/>
    </row>
    <row r="7" spans="1:11" s="94" customFormat="1" ht="24.95" customHeight="1" x14ac:dyDescent="0.2">
      <c r="A7" s="168"/>
      <c r="B7" s="169"/>
      <c r="C7" s="170"/>
      <c r="D7" s="594" t="s">
        <v>66</v>
      </c>
      <c r="E7" s="594"/>
      <c r="F7" s="594"/>
      <c r="G7" s="594" t="s">
        <v>128</v>
      </c>
      <c r="H7" s="594"/>
      <c r="I7" s="594"/>
      <c r="J7" s="160"/>
      <c r="K7" s="161"/>
    </row>
    <row r="8" spans="1:11" s="94" customFormat="1" ht="15" customHeight="1" x14ac:dyDescent="0.2">
      <c r="A8" s="171"/>
      <c r="B8" s="172"/>
      <c r="C8" s="172"/>
      <c r="D8" s="172"/>
      <c r="E8" s="172"/>
      <c r="F8" s="172"/>
      <c r="G8" s="172"/>
      <c r="H8" s="172"/>
      <c r="I8" s="173"/>
    </row>
    <row r="9" spans="1:11" s="177" customFormat="1" ht="24.95" customHeight="1" x14ac:dyDescent="0.2">
      <c r="A9" s="174" t="s">
        <v>13</v>
      </c>
      <c r="B9" s="175"/>
      <c r="C9" s="175"/>
      <c r="D9" s="175"/>
      <c r="E9" s="175"/>
      <c r="F9" s="175"/>
      <c r="G9" s="175"/>
      <c r="H9" s="175"/>
      <c r="I9" s="176"/>
    </row>
    <row r="10" spans="1:11" s="177" customFormat="1" ht="24.95" customHeight="1" x14ac:dyDescent="0.2">
      <c r="A10" s="174" t="s">
        <v>129</v>
      </c>
      <c r="B10" s="175"/>
      <c r="C10" s="175"/>
      <c r="D10" s="175"/>
      <c r="E10" s="175"/>
      <c r="F10" s="175"/>
      <c r="G10" s="175"/>
      <c r="H10" s="175"/>
      <c r="I10" s="176"/>
    </row>
    <row r="11" spans="1:11" s="177" customFormat="1" ht="24.95" customHeight="1" x14ac:dyDescent="0.2">
      <c r="A11" s="174" t="s">
        <v>130</v>
      </c>
      <c r="B11" s="175"/>
      <c r="C11" s="175"/>
      <c r="D11" s="175"/>
      <c r="E11" s="175"/>
      <c r="F11" s="175"/>
      <c r="G11" s="175"/>
      <c r="H11" s="175"/>
      <c r="I11" s="176"/>
    </row>
    <row r="12" spans="1:11" s="177" customFormat="1" ht="24.95" customHeight="1" x14ac:dyDescent="0.2">
      <c r="A12" s="174" t="s">
        <v>131</v>
      </c>
      <c r="B12" s="175"/>
      <c r="C12" s="175"/>
      <c r="D12" s="175"/>
      <c r="E12" s="175"/>
      <c r="F12" s="175"/>
      <c r="G12" s="175"/>
      <c r="H12" s="175"/>
      <c r="I12" s="176"/>
    </row>
    <row r="13" spans="1:11" s="110" customFormat="1" ht="0.75" customHeight="1" x14ac:dyDescent="0.2">
      <c r="A13" s="123"/>
      <c r="B13" s="124"/>
      <c r="C13" s="178"/>
      <c r="D13" s="179"/>
      <c r="E13" s="179"/>
      <c r="F13" s="179"/>
      <c r="G13" s="179"/>
      <c r="H13" s="179"/>
      <c r="I13" s="180"/>
      <c r="J13" s="181"/>
      <c r="K13" s="182"/>
    </row>
    <row r="14" spans="1:11" s="110" customFormat="1" ht="9.9499999999999993" customHeight="1" x14ac:dyDescent="0.2">
      <c r="A14" s="120"/>
      <c r="B14" s="119"/>
      <c r="C14" s="183"/>
      <c r="D14" s="184"/>
      <c r="E14" s="184"/>
      <c r="F14" s="184"/>
      <c r="G14" s="184"/>
      <c r="H14" s="184"/>
      <c r="I14" s="185"/>
      <c r="J14" s="186"/>
      <c r="K14" s="187"/>
    </row>
    <row r="15" spans="1:11" s="94" customFormat="1" ht="15" x14ac:dyDescent="0.2">
      <c r="A15" s="600" t="s">
        <v>13</v>
      </c>
      <c r="B15" s="572"/>
      <c r="C15" s="572"/>
      <c r="D15" s="572"/>
      <c r="E15" s="572"/>
      <c r="F15" s="572"/>
      <c r="G15" s="572"/>
      <c r="H15" s="572"/>
      <c r="I15" s="601"/>
      <c r="J15" s="188"/>
      <c r="K15" s="161"/>
    </row>
    <row r="16" spans="1:11" s="192" customFormat="1" ht="24.95" customHeight="1" x14ac:dyDescent="0.2">
      <c r="A16" s="602" t="s">
        <v>104</v>
      </c>
      <c r="B16" s="603"/>
      <c r="C16" s="189"/>
      <c r="D16" s="190"/>
      <c r="E16" s="190"/>
      <c r="F16" s="190"/>
      <c r="G16" s="190"/>
      <c r="H16" s="190"/>
      <c r="I16" s="191"/>
    </row>
    <row r="17" spans="1:9" s="198" customFormat="1" ht="24.95" customHeight="1" x14ac:dyDescent="0.2">
      <c r="A17" s="193" t="s">
        <v>132</v>
      </c>
      <c r="B17" s="194" t="s">
        <v>133</v>
      </c>
      <c r="C17" s="195"/>
      <c r="D17" s="196"/>
      <c r="E17" s="196"/>
      <c r="F17" s="196"/>
      <c r="G17" s="196"/>
      <c r="H17" s="196"/>
      <c r="I17" s="197"/>
    </row>
    <row r="18" spans="1:9" s="198" customFormat="1" ht="24.95" customHeight="1" x14ac:dyDescent="0.2">
      <c r="A18" s="193" t="s">
        <v>134</v>
      </c>
      <c r="B18" s="199" t="s">
        <v>135</v>
      </c>
      <c r="C18" s="195"/>
      <c r="D18" s="196"/>
      <c r="E18" s="196"/>
      <c r="F18" s="196"/>
      <c r="G18" s="196"/>
      <c r="H18" s="196"/>
      <c r="I18" s="197"/>
    </row>
    <row r="19" spans="1:9" s="200" customFormat="1" ht="24.95" customHeight="1" x14ac:dyDescent="0.2">
      <c r="A19" s="193" t="s">
        <v>136</v>
      </c>
      <c r="B19" s="199" t="s">
        <v>137</v>
      </c>
      <c r="C19" s="195"/>
      <c r="D19" s="196"/>
      <c r="E19" s="196"/>
      <c r="F19" s="196"/>
      <c r="G19" s="196"/>
      <c r="H19" s="196"/>
      <c r="I19" s="197"/>
    </row>
    <row r="20" spans="1:9" s="198" customFormat="1" ht="24.95" customHeight="1" x14ac:dyDescent="0.2">
      <c r="A20" s="193" t="s">
        <v>138</v>
      </c>
      <c r="B20" s="598" t="s">
        <v>139</v>
      </c>
      <c r="C20" s="598"/>
      <c r="D20" s="196"/>
      <c r="E20" s="196"/>
      <c r="F20" s="196"/>
      <c r="G20" s="196"/>
      <c r="H20" s="196"/>
      <c r="I20" s="197"/>
    </row>
    <row r="21" spans="1:9" s="200" customFormat="1" ht="24.95" customHeight="1" x14ac:dyDescent="0.2">
      <c r="A21" s="193" t="s">
        <v>140</v>
      </c>
      <c r="B21" s="199" t="s">
        <v>141</v>
      </c>
      <c r="C21" s="195"/>
      <c r="D21" s="196"/>
      <c r="E21" s="196"/>
      <c r="F21" s="196"/>
      <c r="G21" s="196"/>
      <c r="H21" s="196"/>
      <c r="I21" s="197"/>
    </row>
    <row r="22" spans="1:9" s="198" customFormat="1" ht="24.95" customHeight="1" x14ac:dyDescent="0.2">
      <c r="A22" s="193" t="s">
        <v>142</v>
      </c>
      <c r="B22" s="598" t="s">
        <v>143</v>
      </c>
      <c r="C22" s="598"/>
      <c r="D22" s="196"/>
      <c r="E22" s="196"/>
      <c r="F22" s="196"/>
      <c r="G22" s="196"/>
      <c r="H22" s="196"/>
      <c r="I22" s="197"/>
    </row>
    <row r="23" spans="1:9" s="200" customFormat="1" ht="24.95" customHeight="1" x14ac:dyDescent="0.2">
      <c r="A23" s="201" t="s">
        <v>144</v>
      </c>
      <c r="B23" s="202" t="s">
        <v>145</v>
      </c>
      <c r="C23" s="195"/>
      <c r="D23" s="196"/>
      <c r="E23" s="196"/>
      <c r="F23" s="196"/>
      <c r="G23" s="196"/>
      <c r="H23" s="196"/>
      <c r="I23" s="197"/>
    </row>
    <row r="24" spans="1:9" s="198" customFormat="1" ht="24.95" customHeight="1" x14ac:dyDescent="0.2">
      <c r="A24" s="193" t="s">
        <v>146</v>
      </c>
      <c r="B24" s="199" t="s">
        <v>147</v>
      </c>
      <c r="C24" s="195"/>
      <c r="D24" s="196"/>
      <c r="E24" s="196"/>
      <c r="F24" s="196"/>
      <c r="G24" s="196"/>
      <c r="H24" s="196"/>
      <c r="I24" s="197"/>
    </row>
    <row r="25" spans="1:9" s="200" customFormat="1" ht="24.95" customHeight="1" x14ac:dyDescent="0.2">
      <c r="A25" s="193" t="s">
        <v>148</v>
      </c>
      <c r="B25" s="199" t="s">
        <v>149</v>
      </c>
      <c r="C25" s="195"/>
      <c r="D25" s="196"/>
      <c r="E25" s="196"/>
      <c r="F25" s="196"/>
      <c r="G25" s="196"/>
      <c r="H25" s="196"/>
      <c r="I25" s="197"/>
    </row>
    <row r="26" spans="1:9" s="198" customFormat="1" ht="24.95" customHeight="1" x14ac:dyDescent="0.2">
      <c r="A26" s="201" t="s">
        <v>150</v>
      </c>
      <c r="B26" s="202" t="s">
        <v>151</v>
      </c>
      <c r="C26" s="195"/>
      <c r="D26" s="196"/>
      <c r="E26" s="196"/>
      <c r="F26" s="196"/>
      <c r="G26" s="196"/>
      <c r="H26" s="196"/>
      <c r="I26" s="197"/>
    </row>
    <row r="27" spans="1:9" s="198" customFormat="1" ht="24.95" customHeight="1" x14ac:dyDescent="0.2">
      <c r="A27" s="201" t="s">
        <v>152</v>
      </c>
      <c r="B27" s="199" t="s">
        <v>153</v>
      </c>
      <c r="C27" s="195"/>
      <c r="D27" s="196"/>
      <c r="E27" s="196"/>
      <c r="F27" s="196"/>
      <c r="G27" s="196"/>
      <c r="H27" s="196"/>
      <c r="I27" s="197"/>
    </row>
    <row r="28" spans="1:9" s="198" customFormat="1" ht="24.95" customHeight="1" x14ac:dyDescent="0.2">
      <c r="A28" s="193" t="s">
        <v>154</v>
      </c>
      <c r="B28" s="598" t="s">
        <v>155</v>
      </c>
      <c r="C28" s="598"/>
      <c r="D28" s="196"/>
      <c r="E28" s="196"/>
      <c r="F28" s="196"/>
      <c r="G28" s="196"/>
      <c r="H28" s="196"/>
      <c r="I28" s="197"/>
    </row>
    <row r="29" spans="1:9" s="198" customFormat="1" ht="24.95" customHeight="1" x14ac:dyDescent="0.2">
      <c r="A29" s="193" t="s">
        <v>156</v>
      </c>
      <c r="B29" s="598" t="s">
        <v>157</v>
      </c>
      <c r="C29" s="598"/>
      <c r="D29" s="196"/>
      <c r="E29" s="196"/>
      <c r="F29" s="196"/>
      <c r="G29" s="196"/>
      <c r="H29" s="196"/>
      <c r="I29" s="197"/>
    </row>
    <row r="30" spans="1:9" s="198" customFormat="1" ht="24.95" customHeight="1" x14ac:dyDescent="0.2">
      <c r="A30" s="201" t="s">
        <v>158</v>
      </c>
      <c r="B30" s="597" t="s">
        <v>159</v>
      </c>
      <c r="C30" s="597"/>
      <c r="D30" s="196"/>
      <c r="E30" s="196"/>
      <c r="F30" s="196"/>
      <c r="G30" s="196"/>
      <c r="H30" s="196"/>
      <c r="I30" s="197"/>
    </row>
    <row r="31" spans="1:9" s="198" customFormat="1" ht="24.95" customHeight="1" x14ac:dyDescent="0.2">
      <c r="A31" s="201">
        <v>782.78300000000002</v>
      </c>
      <c r="B31" s="203" t="s">
        <v>160</v>
      </c>
      <c r="C31" s="195"/>
      <c r="D31" s="196"/>
      <c r="E31" s="196"/>
      <c r="F31" s="196"/>
      <c r="G31" s="196"/>
      <c r="H31" s="196"/>
      <c r="I31" s="197"/>
    </row>
    <row r="32" spans="1:9" s="198" customFormat="1" ht="24.95" customHeight="1" x14ac:dyDescent="0.2">
      <c r="A32" s="193" t="s">
        <v>161</v>
      </c>
      <c r="B32" s="598" t="s">
        <v>162</v>
      </c>
      <c r="C32" s="598"/>
      <c r="D32" s="196"/>
      <c r="E32" s="196"/>
      <c r="F32" s="196"/>
      <c r="G32" s="196"/>
      <c r="H32" s="196"/>
      <c r="I32" s="197"/>
    </row>
    <row r="33" spans="1:11" s="198" customFormat="1" ht="24.95" customHeight="1" x14ac:dyDescent="0.2">
      <c r="A33" s="193" t="s">
        <v>163</v>
      </c>
      <c r="B33" s="199" t="s">
        <v>164</v>
      </c>
      <c r="C33" s="195"/>
      <c r="D33" s="196"/>
      <c r="E33" s="196"/>
      <c r="F33" s="196"/>
      <c r="G33" s="196"/>
      <c r="H33" s="196"/>
      <c r="I33" s="197"/>
    </row>
    <row r="34" spans="1:11" s="198" customFormat="1" ht="24.95" customHeight="1" x14ac:dyDescent="0.2">
      <c r="A34" s="193">
        <v>86</v>
      </c>
      <c r="B34" s="199" t="s">
        <v>165</v>
      </c>
      <c r="C34" s="195"/>
      <c r="D34" s="196"/>
      <c r="E34" s="196"/>
      <c r="F34" s="196"/>
      <c r="G34" s="196"/>
      <c r="H34" s="196"/>
      <c r="I34" s="197"/>
    </row>
    <row r="35" spans="1:11" s="198" customFormat="1" ht="24.95" customHeight="1" x14ac:dyDescent="0.2">
      <c r="A35" s="193">
        <v>87.88</v>
      </c>
      <c r="B35" s="204" t="s">
        <v>166</v>
      </c>
      <c r="C35" s="195"/>
      <c r="D35" s="196"/>
      <c r="E35" s="196"/>
      <c r="F35" s="196"/>
      <c r="G35" s="196"/>
      <c r="H35" s="196"/>
      <c r="I35" s="197"/>
    </row>
    <row r="36" spans="1:11" s="198" customFormat="1" ht="24.95" customHeight="1" x14ac:dyDescent="0.2">
      <c r="A36" s="193" t="s">
        <v>167</v>
      </c>
      <c r="B36" s="598" t="s">
        <v>168</v>
      </c>
      <c r="C36" s="598"/>
      <c r="D36" s="196"/>
      <c r="E36" s="196"/>
      <c r="F36" s="196"/>
      <c r="G36" s="196"/>
      <c r="H36" s="196"/>
      <c r="I36" s="197"/>
    </row>
    <row r="37" spans="1:11" s="198" customFormat="1" ht="24.95" customHeight="1" x14ac:dyDescent="0.2">
      <c r="A37" s="193"/>
      <c r="B37" s="204" t="s">
        <v>169</v>
      </c>
      <c r="C37" s="195"/>
      <c r="D37" s="196"/>
      <c r="E37" s="196"/>
      <c r="F37" s="196"/>
      <c r="G37" s="196"/>
      <c r="H37" s="196"/>
      <c r="I37" s="197"/>
    </row>
    <row r="38" spans="1:11" s="198" customFormat="1" ht="24.95" customHeight="1" x14ac:dyDescent="0.2">
      <c r="A38" s="205" t="s">
        <v>170</v>
      </c>
      <c r="B38" s="206"/>
      <c r="C38" s="195"/>
      <c r="D38" s="196"/>
      <c r="E38" s="196"/>
      <c r="F38" s="196"/>
      <c r="G38" s="196"/>
      <c r="H38" s="196"/>
      <c r="I38" s="197"/>
    </row>
    <row r="39" spans="1:11" s="198" customFormat="1" ht="24.95" customHeight="1" x14ac:dyDescent="0.2">
      <c r="A39" s="207" t="s">
        <v>132</v>
      </c>
      <c r="B39" s="208" t="s">
        <v>133</v>
      </c>
      <c r="C39" s="195"/>
      <c r="D39" s="196"/>
      <c r="E39" s="196"/>
      <c r="F39" s="196"/>
      <c r="G39" s="196"/>
      <c r="H39" s="196"/>
      <c r="I39" s="197"/>
    </row>
    <row r="40" spans="1:11" s="198" customFormat="1" ht="24.95" customHeight="1" x14ac:dyDescent="0.2">
      <c r="A40" s="207" t="s">
        <v>171</v>
      </c>
      <c r="B40" s="208" t="s">
        <v>172</v>
      </c>
      <c r="C40" s="195"/>
      <c r="D40" s="196"/>
      <c r="E40" s="196"/>
      <c r="F40" s="196"/>
      <c r="G40" s="196"/>
      <c r="H40" s="196"/>
      <c r="I40" s="197"/>
    </row>
    <row r="41" spans="1:11" s="198" customFormat="1" ht="24.95" customHeight="1" x14ac:dyDescent="0.2">
      <c r="A41" s="207" t="s">
        <v>173</v>
      </c>
      <c r="B41" s="208" t="s">
        <v>174</v>
      </c>
      <c r="C41" s="195"/>
      <c r="D41" s="196"/>
      <c r="E41" s="196"/>
      <c r="F41" s="196"/>
      <c r="G41" s="196"/>
      <c r="H41" s="196"/>
      <c r="I41" s="197"/>
    </row>
    <row r="42" spans="1:11" ht="2.25" customHeight="1" x14ac:dyDescent="0.2">
      <c r="A42" s="209"/>
      <c r="B42" s="210"/>
      <c r="C42" s="211"/>
      <c r="D42" s="212"/>
      <c r="E42" s="212"/>
      <c r="F42" s="212"/>
      <c r="G42" s="212"/>
      <c r="H42" s="212"/>
      <c r="I42" s="213"/>
      <c r="J42" s="97"/>
      <c r="K42" s="97"/>
    </row>
    <row r="43" spans="1:11" s="151" customFormat="1" ht="12" customHeight="1" x14ac:dyDescent="0.15">
      <c r="A43" s="214"/>
      <c r="C43" s="215"/>
      <c r="D43" s="216"/>
      <c r="E43" s="216"/>
      <c r="F43" s="216"/>
      <c r="G43" s="216"/>
      <c r="H43" s="216"/>
      <c r="I43" s="217" t="s">
        <v>45</v>
      </c>
      <c r="J43" s="218"/>
      <c r="K43" s="219"/>
    </row>
    <row r="44" spans="1:11" s="151" customFormat="1" ht="35.25" customHeight="1" x14ac:dyDescent="0.15">
      <c r="A44" s="599" t="s">
        <v>175</v>
      </c>
      <c r="B44" s="599"/>
      <c r="C44" s="599"/>
      <c r="D44" s="599"/>
      <c r="E44" s="599"/>
      <c r="F44" s="599"/>
      <c r="G44" s="599"/>
      <c r="H44" s="599"/>
      <c r="I44" s="599"/>
      <c r="J44" s="220"/>
    </row>
    <row r="45" spans="1:11" s="151" customFormat="1" ht="9" x14ac:dyDescent="0.15">
      <c r="A45" s="214"/>
      <c r="B45" s="221"/>
      <c r="C45" s="222"/>
      <c r="D45" s="148"/>
      <c r="E45" s="148"/>
      <c r="F45" s="148"/>
      <c r="G45" s="148"/>
      <c r="H45" s="148"/>
      <c r="I45" s="148"/>
      <c r="J45" s="223"/>
    </row>
    <row r="46" spans="1:11" ht="11.25" x14ac:dyDescent="0.2">
      <c r="A46" s="224"/>
      <c r="J46" s="157"/>
      <c r="K46" s="97"/>
    </row>
  </sheetData>
  <mergeCells count="17">
    <mergeCell ref="B30:C30"/>
    <mergeCell ref="B32:C32"/>
    <mergeCell ref="B36:C36"/>
    <mergeCell ref="A44:I44"/>
    <mergeCell ref="A15:I15"/>
    <mergeCell ref="A16:B16"/>
    <mergeCell ref="B20:C20"/>
    <mergeCell ref="B22:C22"/>
    <mergeCell ref="B28:C28"/>
    <mergeCell ref="B29:C29"/>
    <mergeCell ref="D7:F7"/>
    <mergeCell ref="G7:I7"/>
    <mergeCell ref="A3:I3"/>
    <mergeCell ref="A4:I4"/>
    <mergeCell ref="A5:D5"/>
    <mergeCell ref="A6:B6"/>
    <mergeCell ref="D6:I6"/>
  </mergeCells>
  <printOptions horizontalCentered="1"/>
  <pageMargins left="0.7" right="0.7" top="0.75" bottom="0.75" header="0.3" footer="0.3"/>
  <pageSetup paperSize="9" scale="61"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pageSetUpPr fitToPage="1"/>
  </sheetPr>
  <dimension ref="A1:O82"/>
  <sheetViews>
    <sheetView showGridLines="0" zoomScaleNormal="100" workbookViewId="0"/>
  </sheetViews>
  <sheetFormatPr baseColWidth="10" defaultColWidth="7.75" defaultRowHeight="15.95" customHeight="1" x14ac:dyDescent="0.2"/>
  <cols>
    <col min="1" max="1" width="3.25" style="97" customWidth="1"/>
    <col min="2" max="2" width="16.37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6.2" customHeight="1" x14ac:dyDescent="0.2">
      <c r="A2" s="92"/>
      <c r="B2" s="93"/>
      <c r="C2" s="93"/>
      <c r="D2" s="93"/>
      <c r="E2" s="93"/>
      <c r="F2" s="93"/>
      <c r="G2" s="93"/>
      <c r="H2" s="93"/>
      <c r="I2" s="93"/>
      <c r="J2" s="93"/>
    </row>
    <row r="3" spans="1:15" s="94" customFormat="1" ht="24.95" customHeight="1" x14ac:dyDescent="0.2">
      <c r="A3" s="570" t="s">
        <v>176</v>
      </c>
      <c r="B3" s="571"/>
      <c r="C3" s="571"/>
      <c r="D3" s="571"/>
      <c r="E3" s="571"/>
      <c r="F3" s="571"/>
      <c r="G3" s="571"/>
      <c r="H3" s="571"/>
      <c r="I3" s="571"/>
      <c r="J3" s="571"/>
    </row>
    <row r="4" spans="1:15" s="94" customFormat="1" ht="12" customHeight="1" x14ac:dyDescent="0.2">
      <c r="A4" s="573" t="s">
        <v>126</v>
      </c>
      <c r="B4" s="573"/>
      <c r="C4" s="573"/>
      <c r="D4" s="573"/>
      <c r="E4" s="573"/>
      <c r="F4" s="573"/>
      <c r="G4" s="573"/>
      <c r="H4" s="573"/>
      <c r="I4" s="573"/>
      <c r="J4" s="573"/>
    </row>
    <row r="5" spans="1:15" s="94" customFormat="1" ht="11.25" customHeight="1" x14ac:dyDescent="0.2">
      <c r="A5" s="573" t="s">
        <v>57</v>
      </c>
      <c r="B5" s="573"/>
      <c r="C5" s="573"/>
      <c r="D5" s="573"/>
      <c r="E5" s="95"/>
      <c r="F5" s="95"/>
      <c r="G5" s="95"/>
      <c r="H5" s="95"/>
      <c r="I5" s="95"/>
      <c r="J5" s="95"/>
    </row>
    <row r="6" spans="1:15" s="94" customFormat="1" ht="12.75" customHeight="1" x14ac:dyDescent="0.2">
      <c r="A6" s="227"/>
      <c r="B6" s="228"/>
      <c r="C6" s="228"/>
      <c r="D6" s="228"/>
      <c r="E6" s="228"/>
      <c r="F6" s="228"/>
      <c r="G6" s="228"/>
      <c r="H6" s="228"/>
      <c r="I6" s="228"/>
      <c r="J6" s="228"/>
    </row>
    <row r="7" spans="1:15" s="91" customFormat="1" ht="12" customHeight="1" x14ac:dyDescent="0.2">
      <c r="A7" s="576" t="s">
        <v>177</v>
      </c>
      <c r="B7" s="577"/>
      <c r="C7" s="582" t="s">
        <v>178</v>
      </c>
      <c r="D7" s="585" t="s">
        <v>179</v>
      </c>
      <c r="E7" s="586"/>
      <c r="F7" s="586"/>
      <c r="G7" s="586"/>
      <c r="H7" s="587"/>
      <c r="I7" s="588" t="s">
        <v>180</v>
      </c>
      <c r="J7" s="589"/>
      <c r="K7" s="96"/>
      <c r="L7" s="96"/>
      <c r="M7" s="96"/>
      <c r="N7" s="96"/>
      <c r="O7" s="96"/>
    </row>
    <row r="8" spans="1:15" ht="21.75" customHeight="1" x14ac:dyDescent="0.2">
      <c r="A8" s="578"/>
      <c r="B8" s="579"/>
      <c r="C8" s="583"/>
      <c r="D8" s="592" t="s">
        <v>97</v>
      </c>
      <c r="E8" s="592" t="s">
        <v>98</v>
      </c>
      <c r="F8" s="592" t="s">
        <v>99</v>
      </c>
      <c r="G8" s="592" t="s">
        <v>100</v>
      </c>
      <c r="H8" s="592" t="s">
        <v>101</v>
      </c>
      <c r="I8" s="590"/>
      <c r="J8" s="591"/>
    </row>
    <row r="9" spans="1:15" ht="12" customHeight="1" x14ac:dyDescent="0.2">
      <c r="A9" s="578"/>
      <c r="B9" s="579"/>
      <c r="C9" s="583"/>
      <c r="D9" s="593"/>
      <c r="E9" s="593"/>
      <c r="F9" s="593"/>
      <c r="G9" s="593"/>
      <c r="H9" s="593"/>
      <c r="I9" s="98" t="s">
        <v>102</v>
      </c>
      <c r="J9" s="99" t="s">
        <v>103</v>
      </c>
    </row>
    <row r="10" spans="1:15" ht="12" customHeight="1" x14ac:dyDescent="0.2">
      <c r="A10" s="580"/>
      <c r="B10" s="581"/>
      <c r="C10" s="584"/>
      <c r="D10" s="100">
        <v>1</v>
      </c>
      <c r="E10" s="100">
        <v>2</v>
      </c>
      <c r="F10" s="100">
        <v>3</v>
      </c>
      <c r="G10" s="100">
        <v>4</v>
      </c>
      <c r="H10" s="100">
        <v>5</v>
      </c>
      <c r="I10" s="100">
        <v>6</v>
      </c>
      <c r="J10" s="100">
        <v>7</v>
      </c>
      <c r="K10" s="101"/>
    </row>
    <row r="11" spans="1:15" s="110" customFormat="1" ht="14.1" customHeight="1" x14ac:dyDescent="0.2">
      <c r="A11" s="102" t="s">
        <v>13</v>
      </c>
      <c r="B11" s="229"/>
      <c r="C11" s="230"/>
      <c r="D11" s="231"/>
      <c r="E11" s="232"/>
      <c r="F11" s="232"/>
      <c r="G11" s="232"/>
      <c r="H11" s="233"/>
      <c r="I11" s="231"/>
      <c r="J11" s="234"/>
    </row>
    <row r="12" spans="1:15" s="110" customFormat="1" ht="14.1" customHeight="1" x14ac:dyDescent="0.2">
      <c r="A12" s="126" t="s">
        <v>104</v>
      </c>
      <c r="B12" s="103"/>
      <c r="C12" s="113">
        <v>100</v>
      </c>
      <c r="D12" s="235">
        <v>94065</v>
      </c>
      <c r="E12" s="236">
        <v>94476</v>
      </c>
      <c r="F12" s="114">
        <v>95648</v>
      </c>
      <c r="G12" s="114">
        <v>94741</v>
      </c>
      <c r="H12" s="140">
        <v>93865</v>
      </c>
      <c r="I12" s="115">
        <v>200</v>
      </c>
      <c r="J12" s="116">
        <v>0.21307196505619774</v>
      </c>
    </row>
    <row r="13" spans="1:15" s="110" customFormat="1" ht="12" customHeight="1" x14ac:dyDescent="0.2">
      <c r="A13" s="118" t="s">
        <v>105</v>
      </c>
      <c r="B13" s="119" t="s">
        <v>106</v>
      </c>
      <c r="C13" s="113">
        <v>61.938021580821776</v>
      </c>
      <c r="D13" s="115">
        <v>58262</v>
      </c>
      <c r="E13" s="114">
        <v>58575</v>
      </c>
      <c r="F13" s="114">
        <v>59613</v>
      </c>
      <c r="G13" s="114">
        <v>59045</v>
      </c>
      <c r="H13" s="140">
        <v>58672</v>
      </c>
      <c r="I13" s="115">
        <v>-410</v>
      </c>
      <c r="J13" s="116">
        <v>-0.69880010908099266</v>
      </c>
    </row>
    <row r="14" spans="1:15" s="110" customFormat="1" ht="12" customHeight="1" x14ac:dyDescent="0.2">
      <c r="A14" s="118"/>
      <c r="B14" s="119" t="s">
        <v>107</v>
      </c>
      <c r="C14" s="113">
        <v>38.061978419178224</v>
      </c>
      <c r="D14" s="115">
        <v>35803</v>
      </c>
      <c r="E14" s="114">
        <v>35901</v>
      </c>
      <c r="F14" s="114">
        <v>36035</v>
      </c>
      <c r="G14" s="114">
        <v>35696</v>
      </c>
      <c r="H14" s="140">
        <v>35193</v>
      </c>
      <c r="I14" s="115">
        <v>610</v>
      </c>
      <c r="J14" s="116">
        <v>1.7332992356434518</v>
      </c>
    </row>
    <row r="15" spans="1:15" s="110" customFormat="1" ht="12" customHeight="1" x14ac:dyDescent="0.2">
      <c r="A15" s="118" t="s">
        <v>105</v>
      </c>
      <c r="B15" s="121" t="s">
        <v>108</v>
      </c>
      <c r="C15" s="113">
        <v>9.9930898846542284</v>
      </c>
      <c r="D15" s="115">
        <v>9400</v>
      </c>
      <c r="E15" s="114">
        <v>9679</v>
      </c>
      <c r="F15" s="114">
        <v>10176</v>
      </c>
      <c r="G15" s="114">
        <v>9617</v>
      </c>
      <c r="H15" s="140">
        <v>9617</v>
      </c>
      <c r="I15" s="115">
        <v>-217</v>
      </c>
      <c r="J15" s="116">
        <v>-2.256420921285224</v>
      </c>
    </row>
    <row r="16" spans="1:15" s="110" customFormat="1" ht="12" customHeight="1" x14ac:dyDescent="0.2">
      <c r="A16" s="118"/>
      <c r="B16" s="121" t="s">
        <v>109</v>
      </c>
      <c r="C16" s="113">
        <v>67.270504438420247</v>
      </c>
      <c r="D16" s="115">
        <v>63278</v>
      </c>
      <c r="E16" s="114">
        <v>63561</v>
      </c>
      <c r="F16" s="114">
        <v>64373</v>
      </c>
      <c r="G16" s="114">
        <v>64368</v>
      </c>
      <c r="H16" s="140">
        <v>63980</v>
      </c>
      <c r="I16" s="115">
        <v>-702</v>
      </c>
      <c r="J16" s="116">
        <v>-1.0972178805876835</v>
      </c>
    </row>
    <row r="17" spans="1:10" s="110" customFormat="1" ht="12" customHeight="1" x14ac:dyDescent="0.2">
      <c r="A17" s="118"/>
      <c r="B17" s="121" t="s">
        <v>110</v>
      </c>
      <c r="C17" s="113">
        <v>21.673311008345294</v>
      </c>
      <c r="D17" s="115">
        <v>20387</v>
      </c>
      <c r="E17" s="114">
        <v>20243</v>
      </c>
      <c r="F17" s="114">
        <v>20101</v>
      </c>
      <c r="G17" s="114">
        <v>19795</v>
      </c>
      <c r="H17" s="140">
        <v>19362</v>
      </c>
      <c r="I17" s="115">
        <v>1025</v>
      </c>
      <c r="J17" s="116">
        <v>5.2938745997314323</v>
      </c>
    </row>
    <row r="18" spans="1:10" s="110" customFormat="1" ht="12" customHeight="1" x14ac:dyDescent="0.2">
      <c r="A18" s="120"/>
      <c r="B18" s="121" t="s">
        <v>111</v>
      </c>
      <c r="C18" s="113">
        <v>1.0630946685802372</v>
      </c>
      <c r="D18" s="115">
        <v>1000</v>
      </c>
      <c r="E18" s="114">
        <v>993</v>
      </c>
      <c r="F18" s="114">
        <v>998</v>
      </c>
      <c r="G18" s="114">
        <v>961</v>
      </c>
      <c r="H18" s="140">
        <v>906</v>
      </c>
      <c r="I18" s="115">
        <v>94</v>
      </c>
      <c r="J18" s="116">
        <v>10.375275938189846</v>
      </c>
    </row>
    <row r="19" spans="1:10" s="110" customFormat="1" ht="12" customHeight="1" x14ac:dyDescent="0.2">
      <c r="A19" s="120"/>
      <c r="B19" s="121" t="s">
        <v>112</v>
      </c>
      <c r="C19" s="113">
        <v>0.29022484452240471</v>
      </c>
      <c r="D19" s="115">
        <v>273</v>
      </c>
      <c r="E19" s="114">
        <v>273</v>
      </c>
      <c r="F19" s="114">
        <v>302</v>
      </c>
      <c r="G19" s="114">
        <v>261</v>
      </c>
      <c r="H19" s="140">
        <v>231</v>
      </c>
      <c r="I19" s="115">
        <v>42</v>
      </c>
      <c r="J19" s="116">
        <v>18.181818181818183</v>
      </c>
    </row>
    <row r="20" spans="1:10" s="110" customFormat="1" ht="12" customHeight="1" x14ac:dyDescent="0.2">
      <c r="A20" s="118" t="s">
        <v>113</v>
      </c>
      <c r="B20" s="119" t="s">
        <v>181</v>
      </c>
      <c r="C20" s="113">
        <v>77.763248817307186</v>
      </c>
      <c r="D20" s="115">
        <v>73148</v>
      </c>
      <c r="E20" s="114">
        <v>73660</v>
      </c>
      <c r="F20" s="114">
        <v>74963</v>
      </c>
      <c r="G20" s="114">
        <v>74227</v>
      </c>
      <c r="H20" s="140">
        <v>73800</v>
      </c>
      <c r="I20" s="115">
        <v>-652</v>
      </c>
      <c r="J20" s="116">
        <v>-0.88346883468834692</v>
      </c>
    </row>
    <row r="21" spans="1:10" s="110" customFormat="1" ht="12" customHeight="1" x14ac:dyDescent="0.2">
      <c r="A21" s="118"/>
      <c r="B21" s="119" t="s">
        <v>182</v>
      </c>
      <c r="C21" s="113">
        <v>22.236751182692817</v>
      </c>
      <c r="D21" s="115">
        <v>20917</v>
      </c>
      <c r="E21" s="114">
        <v>20816</v>
      </c>
      <c r="F21" s="114">
        <v>20685</v>
      </c>
      <c r="G21" s="114">
        <v>20514</v>
      </c>
      <c r="H21" s="140">
        <v>20065</v>
      </c>
      <c r="I21" s="115">
        <v>852</v>
      </c>
      <c r="J21" s="116">
        <v>4.2461998504859206</v>
      </c>
    </row>
    <row r="22" spans="1:10" s="110" customFormat="1" ht="12" customHeight="1" x14ac:dyDescent="0.2">
      <c r="A22" s="118" t="s">
        <v>113</v>
      </c>
      <c r="B22" s="119" t="s">
        <v>116</v>
      </c>
      <c r="C22" s="113">
        <v>79.739541806197849</v>
      </c>
      <c r="D22" s="115">
        <v>75007</v>
      </c>
      <c r="E22" s="114">
        <v>75604</v>
      </c>
      <c r="F22" s="114">
        <v>76222</v>
      </c>
      <c r="G22" s="114">
        <v>75611</v>
      </c>
      <c r="H22" s="140">
        <v>75389</v>
      </c>
      <c r="I22" s="115">
        <v>-382</v>
      </c>
      <c r="J22" s="116">
        <v>-0.50670522224727743</v>
      </c>
    </row>
    <row r="23" spans="1:10" s="110" customFormat="1" ht="12" customHeight="1" x14ac:dyDescent="0.2">
      <c r="A23" s="118"/>
      <c r="B23" s="119" t="s">
        <v>117</v>
      </c>
      <c r="C23" s="113">
        <v>20.233880827087653</v>
      </c>
      <c r="D23" s="115">
        <v>19033</v>
      </c>
      <c r="E23" s="114">
        <v>18846</v>
      </c>
      <c r="F23" s="114">
        <v>19402</v>
      </c>
      <c r="G23" s="114">
        <v>19104</v>
      </c>
      <c r="H23" s="140">
        <v>18451</v>
      </c>
      <c r="I23" s="115">
        <v>582</v>
      </c>
      <c r="J23" s="116">
        <v>3.1543005799143677</v>
      </c>
    </row>
    <row r="24" spans="1:10" s="110" customFormat="1" ht="14.1" customHeight="1" x14ac:dyDescent="0.2">
      <c r="A24" s="102" t="s">
        <v>129</v>
      </c>
      <c r="B24" s="229"/>
      <c r="C24" s="230"/>
      <c r="D24" s="237"/>
      <c r="E24" s="238"/>
      <c r="F24" s="238"/>
      <c r="G24" s="238"/>
      <c r="H24" s="239"/>
      <c r="I24" s="231"/>
      <c r="J24" s="234"/>
    </row>
    <row r="25" spans="1:10" s="110" customFormat="1" ht="14.1" customHeight="1" x14ac:dyDescent="0.2">
      <c r="A25" s="126" t="s">
        <v>104</v>
      </c>
      <c r="B25" s="103"/>
      <c r="C25" s="113">
        <v>100</v>
      </c>
      <c r="D25" s="240">
        <v>4771610</v>
      </c>
      <c r="E25" s="236">
        <v>4787170</v>
      </c>
      <c r="F25" s="236">
        <v>4810078</v>
      </c>
      <c r="G25" s="236">
        <v>4748861</v>
      </c>
      <c r="H25" s="241">
        <v>4734763</v>
      </c>
      <c r="I25" s="235">
        <v>36847</v>
      </c>
      <c r="J25" s="116">
        <v>0.77822269034374059</v>
      </c>
    </row>
    <row r="26" spans="1:10" s="110" customFormat="1" ht="12" customHeight="1" x14ac:dyDescent="0.2">
      <c r="A26" s="118" t="s">
        <v>105</v>
      </c>
      <c r="B26" s="119" t="s">
        <v>106</v>
      </c>
      <c r="C26" s="113">
        <v>54.755438939896599</v>
      </c>
      <c r="D26" s="115">
        <v>2612716</v>
      </c>
      <c r="E26" s="114">
        <v>2621461</v>
      </c>
      <c r="F26" s="114">
        <v>2643471</v>
      </c>
      <c r="G26" s="114">
        <v>2610263</v>
      </c>
      <c r="H26" s="140">
        <v>2600148</v>
      </c>
      <c r="I26" s="115">
        <v>12568</v>
      </c>
      <c r="J26" s="116">
        <v>0.48335710121116182</v>
      </c>
    </row>
    <row r="27" spans="1:10" s="110" customFormat="1" ht="12" customHeight="1" x14ac:dyDescent="0.2">
      <c r="A27" s="118"/>
      <c r="B27" s="119" t="s">
        <v>107</v>
      </c>
      <c r="C27" s="113">
        <v>45.244561060103401</v>
      </c>
      <c r="D27" s="115">
        <v>2158894</v>
      </c>
      <c r="E27" s="114">
        <v>2165709</v>
      </c>
      <c r="F27" s="114">
        <v>2166607</v>
      </c>
      <c r="G27" s="114">
        <v>2138598</v>
      </c>
      <c r="H27" s="140">
        <v>2134615</v>
      </c>
      <c r="I27" s="115">
        <v>24279</v>
      </c>
      <c r="J27" s="116">
        <v>1.1373947995305944</v>
      </c>
    </row>
    <row r="28" spans="1:10" s="110" customFormat="1" ht="12" customHeight="1" x14ac:dyDescent="0.2">
      <c r="A28" s="118" t="s">
        <v>105</v>
      </c>
      <c r="B28" s="121" t="s">
        <v>108</v>
      </c>
      <c r="C28" s="113">
        <v>10.767833079400873</v>
      </c>
      <c r="D28" s="115">
        <v>513799</v>
      </c>
      <c r="E28" s="114">
        <v>532642</v>
      </c>
      <c r="F28" s="114">
        <v>543419</v>
      </c>
      <c r="G28" s="114">
        <v>507934</v>
      </c>
      <c r="H28" s="140">
        <v>518807</v>
      </c>
      <c r="I28" s="115">
        <v>-5008</v>
      </c>
      <c r="J28" s="116">
        <v>-0.96529152459392409</v>
      </c>
    </row>
    <row r="29" spans="1:10" s="110" customFormat="1" ht="12" customHeight="1" x14ac:dyDescent="0.2">
      <c r="A29" s="118"/>
      <c r="B29" s="121" t="s">
        <v>109</v>
      </c>
      <c r="C29" s="113">
        <v>67.805185251938028</v>
      </c>
      <c r="D29" s="115">
        <v>3235399</v>
      </c>
      <c r="E29" s="114">
        <v>3241393</v>
      </c>
      <c r="F29" s="114">
        <v>3261441</v>
      </c>
      <c r="G29" s="114">
        <v>3252239</v>
      </c>
      <c r="H29" s="140">
        <v>3244515</v>
      </c>
      <c r="I29" s="115">
        <v>-9116</v>
      </c>
      <c r="J29" s="116">
        <v>-0.28096649268072421</v>
      </c>
    </row>
    <row r="30" spans="1:10" s="110" customFormat="1" ht="12" customHeight="1" x14ac:dyDescent="0.2">
      <c r="A30" s="118"/>
      <c r="B30" s="121" t="s">
        <v>110</v>
      </c>
      <c r="C30" s="113">
        <v>20.216803133533546</v>
      </c>
      <c r="D30" s="115">
        <v>964667</v>
      </c>
      <c r="E30" s="114">
        <v>955722</v>
      </c>
      <c r="F30" s="114">
        <v>948849</v>
      </c>
      <c r="G30" s="114">
        <v>934240</v>
      </c>
      <c r="H30" s="140">
        <v>919289</v>
      </c>
      <c r="I30" s="115">
        <v>45378</v>
      </c>
      <c r="J30" s="116">
        <v>4.9362061332181719</v>
      </c>
    </row>
    <row r="31" spans="1:10" s="110" customFormat="1" ht="12" customHeight="1" x14ac:dyDescent="0.2">
      <c r="A31" s="120"/>
      <c r="B31" s="121" t="s">
        <v>111</v>
      </c>
      <c r="C31" s="113">
        <v>1.2101575778406031</v>
      </c>
      <c r="D31" s="115">
        <v>57744</v>
      </c>
      <c r="E31" s="114">
        <v>57413</v>
      </c>
      <c r="F31" s="114">
        <v>56369</v>
      </c>
      <c r="G31" s="114">
        <v>54448</v>
      </c>
      <c r="H31" s="140">
        <v>52152</v>
      </c>
      <c r="I31" s="115">
        <v>5592</v>
      </c>
      <c r="J31" s="116">
        <v>10.722503451449608</v>
      </c>
    </row>
    <row r="32" spans="1:10" s="110" customFormat="1" ht="12" customHeight="1" x14ac:dyDescent="0.2">
      <c r="A32" s="120"/>
      <c r="B32" s="121" t="s">
        <v>112</v>
      </c>
      <c r="C32" s="113">
        <v>0.35811811946072708</v>
      </c>
      <c r="D32" s="115">
        <v>17088</v>
      </c>
      <c r="E32" s="114">
        <v>16365</v>
      </c>
      <c r="F32" s="114">
        <v>16815</v>
      </c>
      <c r="G32" s="114">
        <v>14565</v>
      </c>
      <c r="H32" s="140">
        <v>13630</v>
      </c>
      <c r="I32" s="115">
        <v>3458</v>
      </c>
      <c r="J32" s="116">
        <v>25.370506236243582</v>
      </c>
    </row>
    <row r="33" spans="1:10" s="110" customFormat="1" ht="12" customHeight="1" x14ac:dyDescent="0.2">
      <c r="A33" s="118" t="s">
        <v>113</v>
      </c>
      <c r="B33" s="119" t="s">
        <v>181</v>
      </c>
      <c r="C33" s="113">
        <v>73.582878734850496</v>
      </c>
      <c r="D33" s="115">
        <v>3511088</v>
      </c>
      <c r="E33" s="114">
        <v>3527016</v>
      </c>
      <c r="F33" s="114">
        <v>3559535</v>
      </c>
      <c r="G33" s="114">
        <v>3510080</v>
      </c>
      <c r="H33" s="140">
        <v>3507450</v>
      </c>
      <c r="I33" s="115">
        <v>3638</v>
      </c>
      <c r="J33" s="116">
        <v>0.10372207729261999</v>
      </c>
    </row>
    <row r="34" spans="1:10" s="110" customFormat="1" ht="12" customHeight="1" x14ac:dyDescent="0.2">
      <c r="A34" s="118"/>
      <c r="B34" s="119" t="s">
        <v>182</v>
      </c>
      <c r="C34" s="113">
        <v>26.4171212651495</v>
      </c>
      <c r="D34" s="115">
        <v>1260522</v>
      </c>
      <c r="E34" s="114">
        <v>1260154</v>
      </c>
      <c r="F34" s="114">
        <v>1250543</v>
      </c>
      <c r="G34" s="114">
        <v>1238781</v>
      </c>
      <c r="H34" s="140">
        <v>1227313</v>
      </c>
      <c r="I34" s="115">
        <v>33209</v>
      </c>
      <c r="J34" s="116">
        <v>2.7058297272170995</v>
      </c>
    </row>
    <row r="35" spans="1:10" s="110" customFormat="1" ht="12" customHeight="1" x14ac:dyDescent="0.2">
      <c r="A35" s="118" t="s">
        <v>113</v>
      </c>
      <c r="B35" s="119" t="s">
        <v>116</v>
      </c>
      <c r="C35" s="113">
        <v>83.061461435448408</v>
      </c>
      <c r="D35" s="115">
        <v>3963369</v>
      </c>
      <c r="E35" s="114">
        <v>3986837</v>
      </c>
      <c r="F35" s="114">
        <v>4000508</v>
      </c>
      <c r="G35" s="114">
        <v>3955209</v>
      </c>
      <c r="H35" s="140">
        <v>3956907</v>
      </c>
      <c r="I35" s="115">
        <v>6462</v>
      </c>
      <c r="J35" s="116">
        <v>0.16330937269943419</v>
      </c>
    </row>
    <row r="36" spans="1:10" s="110" customFormat="1" ht="12" customHeight="1" x14ac:dyDescent="0.2">
      <c r="A36" s="118"/>
      <c r="B36" s="119" t="s">
        <v>117</v>
      </c>
      <c r="C36" s="113">
        <v>16.902533945565544</v>
      </c>
      <c r="D36" s="115">
        <v>806523</v>
      </c>
      <c r="E36" s="114">
        <v>798717</v>
      </c>
      <c r="F36" s="114">
        <v>807980</v>
      </c>
      <c r="G36" s="114">
        <v>791952</v>
      </c>
      <c r="H36" s="140">
        <v>776167</v>
      </c>
      <c r="I36" s="115">
        <v>30356</v>
      </c>
      <c r="J36" s="116">
        <v>3.911013995699379</v>
      </c>
    </row>
    <row r="37" spans="1:10" s="110" customFormat="1" ht="14.1" customHeight="1" x14ac:dyDescent="0.2">
      <c r="A37" s="102" t="s">
        <v>130</v>
      </c>
      <c r="B37" s="229"/>
      <c r="C37" s="230"/>
      <c r="D37" s="237"/>
      <c r="E37" s="238"/>
      <c r="F37" s="238"/>
      <c r="G37" s="238"/>
      <c r="H37" s="239"/>
      <c r="I37" s="231"/>
      <c r="J37" s="234"/>
    </row>
    <row r="38" spans="1:10" s="110" customFormat="1" ht="14.1" customHeight="1" x14ac:dyDescent="0.2">
      <c r="A38" s="126" t="s">
        <v>104</v>
      </c>
      <c r="B38" s="103"/>
      <c r="C38" s="113">
        <v>100</v>
      </c>
      <c r="D38" s="240">
        <v>27441554</v>
      </c>
      <c r="E38" s="236">
        <v>27509686</v>
      </c>
      <c r="F38" s="236">
        <v>27669269</v>
      </c>
      <c r="G38" s="236">
        <v>27223430</v>
      </c>
      <c r="H38" s="241">
        <v>27137976</v>
      </c>
      <c r="I38" s="235">
        <v>303578</v>
      </c>
      <c r="J38" s="116">
        <v>1.1186464311118853</v>
      </c>
    </row>
    <row r="39" spans="1:10" s="110" customFormat="1" ht="12" customHeight="1" x14ac:dyDescent="0.2">
      <c r="A39" s="118" t="s">
        <v>105</v>
      </c>
      <c r="B39" s="119" t="s">
        <v>106</v>
      </c>
      <c r="C39" s="113">
        <v>54.248279816806296</v>
      </c>
      <c r="D39" s="115">
        <v>14886571</v>
      </c>
      <c r="E39" s="114">
        <v>14920349</v>
      </c>
      <c r="F39" s="114">
        <v>15072037</v>
      </c>
      <c r="G39" s="114">
        <v>14826108</v>
      </c>
      <c r="H39" s="140">
        <v>14759261</v>
      </c>
      <c r="I39" s="115">
        <v>127310</v>
      </c>
      <c r="J39" s="116">
        <v>0.86257706263206535</v>
      </c>
    </row>
    <row r="40" spans="1:10" s="110" customFormat="1" ht="12" customHeight="1" x14ac:dyDescent="0.2">
      <c r="A40" s="118"/>
      <c r="B40" s="119" t="s">
        <v>107</v>
      </c>
      <c r="C40" s="113">
        <v>45.751720183193704</v>
      </c>
      <c r="D40" s="115">
        <v>12554983</v>
      </c>
      <c r="E40" s="114">
        <v>12589337</v>
      </c>
      <c r="F40" s="114">
        <v>12597232</v>
      </c>
      <c r="G40" s="114">
        <v>12397322</v>
      </c>
      <c r="H40" s="140">
        <v>12378715</v>
      </c>
      <c r="I40" s="115">
        <v>176268</v>
      </c>
      <c r="J40" s="116">
        <v>1.4239604029982111</v>
      </c>
    </row>
    <row r="41" spans="1:10" s="110" customFormat="1" ht="12" customHeight="1" x14ac:dyDescent="0.2">
      <c r="A41" s="118" t="s">
        <v>105</v>
      </c>
      <c r="B41" s="121" t="s">
        <v>108</v>
      </c>
      <c r="C41" s="113">
        <v>10.538714389134086</v>
      </c>
      <c r="D41" s="115">
        <v>2891987</v>
      </c>
      <c r="E41" s="114">
        <v>2997767</v>
      </c>
      <c r="F41" s="114">
        <v>3072196</v>
      </c>
      <c r="G41" s="114">
        <v>2814032</v>
      </c>
      <c r="H41" s="140">
        <v>2889054</v>
      </c>
      <c r="I41" s="115">
        <v>2933</v>
      </c>
      <c r="J41" s="116">
        <v>0.10152112075440611</v>
      </c>
    </row>
    <row r="42" spans="1:10" s="110" customFormat="1" ht="12" customHeight="1" x14ac:dyDescent="0.2">
      <c r="A42" s="118"/>
      <c r="B42" s="121" t="s">
        <v>109</v>
      </c>
      <c r="C42" s="113">
        <v>68.326086780653895</v>
      </c>
      <c r="D42" s="115">
        <v>18749740</v>
      </c>
      <c r="E42" s="114">
        <v>18768586</v>
      </c>
      <c r="F42" s="114">
        <v>18897044</v>
      </c>
      <c r="G42" s="114">
        <v>18813939</v>
      </c>
      <c r="H42" s="140">
        <v>18759218</v>
      </c>
      <c r="I42" s="115">
        <v>-9478</v>
      </c>
      <c r="J42" s="116">
        <v>-5.0524494144691956E-2</v>
      </c>
    </row>
    <row r="43" spans="1:10" s="110" customFormat="1" ht="12" customHeight="1" x14ac:dyDescent="0.2">
      <c r="A43" s="118"/>
      <c r="B43" s="121" t="s">
        <v>110</v>
      </c>
      <c r="C43" s="113">
        <v>19.952805879725325</v>
      </c>
      <c r="D43" s="115">
        <v>5475360</v>
      </c>
      <c r="E43" s="114">
        <v>5419583</v>
      </c>
      <c r="F43" s="114">
        <v>5382047</v>
      </c>
      <c r="G43" s="114">
        <v>5289617</v>
      </c>
      <c r="H43" s="140">
        <v>5195801</v>
      </c>
      <c r="I43" s="115">
        <v>279559</v>
      </c>
      <c r="J43" s="116">
        <v>5.3804793524617285</v>
      </c>
    </row>
    <row r="44" spans="1:10" s="110" customFormat="1" ht="12" customHeight="1" x14ac:dyDescent="0.2">
      <c r="A44" s="120"/>
      <c r="B44" s="121" t="s">
        <v>111</v>
      </c>
      <c r="C44" s="113">
        <v>1.1823893063782029</v>
      </c>
      <c r="D44" s="115">
        <v>324466</v>
      </c>
      <c r="E44" s="114">
        <v>323748</v>
      </c>
      <c r="F44" s="114">
        <v>317982</v>
      </c>
      <c r="G44" s="114">
        <v>305842</v>
      </c>
      <c r="H44" s="140">
        <v>293903</v>
      </c>
      <c r="I44" s="115">
        <v>30563</v>
      </c>
      <c r="J44" s="116">
        <v>10.399009196911907</v>
      </c>
    </row>
    <row r="45" spans="1:10" s="110" customFormat="1" ht="12" customHeight="1" x14ac:dyDescent="0.2">
      <c r="A45" s="120"/>
      <c r="B45" s="121" t="s">
        <v>112</v>
      </c>
      <c r="C45" s="113">
        <v>0.34224738147118056</v>
      </c>
      <c r="D45" s="115">
        <v>93918</v>
      </c>
      <c r="E45" s="114">
        <v>91260</v>
      </c>
      <c r="F45" s="114">
        <v>93173</v>
      </c>
      <c r="G45" s="114">
        <v>81037</v>
      </c>
      <c r="H45" s="140">
        <v>76176</v>
      </c>
      <c r="I45" s="115">
        <v>17742</v>
      </c>
      <c r="J45" s="116">
        <v>23.290800252047887</v>
      </c>
    </row>
    <row r="46" spans="1:10" s="110" customFormat="1" ht="12" customHeight="1" x14ac:dyDescent="0.2">
      <c r="A46" s="118" t="s">
        <v>113</v>
      </c>
      <c r="B46" s="119" t="s">
        <v>181</v>
      </c>
      <c r="C46" s="113">
        <v>71.663525323675188</v>
      </c>
      <c r="D46" s="115">
        <v>19665585</v>
      </c>
      <c r="E46" s="114">
        <v>19737865</v>
      </c>
      <c r="F46" s="114">
        <v>19948582</v>
      </c>
      <c r="G46" s="114">
        <v>19598203</v>
      </c>
      <c r="H46" s="140">
        <v>19593539</v>
      </c>
      <c r="I46" s="115">
        <v>72046</v>
      </c>
      <c r="J46" s="116">
        <v>0.36770284326889596</v>
      </c>
    </row>
    <row r="47" spans="1:10" s="110" customFormat="1" ht="12" customHeight="1" x14ac:dyDescent="0.2">
      <c r="A47" s="118"/>
      <c r="B47" s="119" t="s">
        <v>182</v>
      </c>
      <c r="C47" s="113">
        <v>28.336474676324819</v>
      </c>
      <c r="D47" s="115">
        <v>7775969</v>
      </c>
      <c r="E47" s="114">
        <v>7771821</v>
      </c>
      <c r="F47" s="114">
        <v>7720686</v>
      </c>
      <c r="G47" s="114">
        <v>7625226</v>
      </c>
      <c r="H47" s="140">
        <v>7544437</v>
      </c>
      <c r="I47" s="115">
        <v>231532</v>
      </c>
      <c r="J47" s="116">
        <v>3.06891024472734</v>
      </c>
    </row>
    <row r="48" spans="1:10" s="110" customFormat="1" ht="12" customHeight="1" x14ac:dyDescent="0.2">
      <c r="A48" s="118" t="s">
        <v>113</v>
      </c>
      <c r="B48" s="119" t="s">
        <v>116</v>
      </c>
      <c r="C48" s="113">
        <v>86.197603823748466</v>
      </c>
      <c r="D48" s="115">
        <v>23653962</v>
      </c>
      <c r="E48" s="114">
        <v>23774742</v>
      </c>
      <c r="F48" s="114">
        <v>23889738</v>
      </c>
      <c r="G48" s="114">
        <v>23539136</v>
      </c>
      <c r="H48" s="140">
        <v>23545841</v>
      </c>
      <c r="I48" s="115">
        <v>108121</v>
      </c>
      <c r="J48" s="116">
        <v>0.45919362149774134</v>
      </c>
    </row>
    <row r="49" spans="1:10" s="110" customFormat="1" ht="12" customHeight="1" x14ac:dyDescent="0.2">
      <c r="A49" s="118"/>
      <c r="B49" s="119" t="s">
        <v>117</v>
      </c>
      <c r="C49" s="113">
        <v>13.748740322796587</v>
      </c>
      <c r="D49" s="115">
        <v>3772868</v>
      </c>
      <c r="E49" s="114">
        <v>3720476</v>
      </c>
      <c r="F49" s="114">
        <v>3765171</v>
      </c>
      <c r="G49" s="114">
        <v>3669112</v>
      </c>
      <c r="H49" s="140">
        <v>3577239</v>
      </c>
      <c r="I49" s="115">
        <v>195629</v>
      </c>
      <c r="J49" s="116">
        <v>5.4687148384550204</v>
      </c>
    </row>
    <row r="50" spans="1:10" s="110" customFormat="1" ht="14.1" customHeight="1" x14ac:dyDescent="0.2">
      <c r="A50" s="102" t="s">
        <v>131</v>
      </c>
      <c r="B50" s="229"/>
      <c r="C50" s="230"/>
      <c r="D50" s="237"/>
      <c r="E50" s="238"/>
      <c r="F50" s="238"/>
      <c r="G50" s="238"/>
      <c r="H50" s="239"/>
      <c r="I50" s="231"/>
      <c r="J50" s="234"/>
    </row>
    <row r="51" spans="1:10" s="110" customFormat="1" ht="14.1" customHeight="1" x14ac:dyDescent="0.2">
      <c r="A51" s="126" t="s">
        <v>104</v>
      </c>
      <c r="B51" s="103"/>
      <c r="C51" s="113">
        <v>100</v>
      </c>
      <c r="D51" s="240">
        <v>33648183</v>
      </c>
      <c r="E51" s="236">
        <v>33740124</v>
      </c>
      <c r="F51" s="236">
        <v>33938159</v>
      </c>
      <c r="G51" s="236">
        <v>33407262</v>
      </c>
      <c r="H51" s="241">
        <v>33286173</v>
      </c>
      <c r="I51" s="235">
        <v>362010</v>
      </c>
      <c r="J51" s="116">
        <v>1.0875687030768</v>
      </c>
    </row>
    <row r="52" spans="1:10" s="110" customFormat="1" ht="12" customHeight="1" x14ac:dyDescent="0.2">
      <c r="A52" s="118" t="s">
        <v>105</v>
      </c>
      <c r="B52" s="119" t="s">
        <v>106</v>
      </c>
      <c r="C52" s="113">
        <v>53.665293011512688</v>
      </c>
      <c r="D52" s="115">
        <v>18057396</v>
      </c>
      <c r="E52" s="114">
        <v>18100348</v>
      </c>
      <c r="F52" s="114">
        <v>18283323</v>
      </c>
      <c r="G52" s="114">
        <v>17988091</v>
      </c>
      <c r="H52" s="140">
        <v>17893359</v>
      </c>
      <c r="I52" s="115">
        <v>164037</v>
      </c>
      <c r="J52" s="116">
        <v>0.91674793983622638</v>
      </c>
    </row>
    <row r="53" spans="1:10" s="110" customFormat="1" ht="12" customHeight="1" x14ac:dyDescent="0.2">
      <c r="A53" s="118"/>
      <c r="B53" s="119" t="s">
        <v>107</v>
      </c>
      <c r="C53" s="113">
        <v>46.334706988487312</v>
      </c>
      <c r="D53" s="115">
        <v>15590787</v>
      </c>
      <c r="E53" s="114">
        <v>15639776</v>
      </c>
      <c r="F53" s="114">
        <v>15654836</v>
      </c>
      <c r="G53" s="114">
        <v>15419171</v>
      </c>
      <c r="H53" s="140">
        <v>15392814</v>
      </c>
      <c r="I53" s="115">
        <v>197973</v>
      </c>
      <c r="J53" s="116">
        <v>1.2861391036102949</v>
      </c>
    </row>
    <row r="54" spans="1:10" s="110" customFormat="1" ht="12" customHeight="1" x14ac:dyDescent="0.2">
      <c r="A54" s="118" t="s">
        <v>105</v>
      </c>
      <c r="B54" s="121" t="s">
        <v>108</v>
      </c>
      <c r="C54" s="113">
        <v>10.091219487245418</v>
      </c>
      <c r="D54" s="115">
        <v>3395512</v>
      </c>
      <c r="E54" s="114">
        <v>3515501</v>
      </c>
      <c r="F54" s="114">
        <v>3596470</v>
      </c>
      <c r="G54" s="114">
        <v>3285746</v>
      </c>
      <c r="H54" s="140">
        <v>3367753</v>
      </c>
      <c r="I54" s="115">
        <v>27759</v>
      </c>
      <c r="J54" s="116">
        <v>0.82425878619958171</v>
      </c>
    </row>
    <row r="55" spans="1:10" s="110" customFormat="1" ht="12" customHeight="1" x14ac:dyDescent="0.2">
      <c r="A55" s="118"/>
      <c r="B55" s="121" t="s">
        <v>109</v>
      </c>
      <c r="C55" s="113">
        <v>68.375338424663227</v>
      </c>
      <c r="D55" s="115">
        <v>23007059</v>
      </c>
      <c r="E55" s="114">
        <v>23038764</v>
      </c>
      <c r="F55" s="114">
        <v>23203085</v>
      </c>
      <c r="G55" s="114">
        <v>23109022</v>
      </c>
      <c r="H55" s="140">
        <v>23038428</v>
      </c>
      <c r="I55" s="115">
        <v>-31369</v>
      </c>
      <c r="J55" s="116">
        <v>-0.13615946365785025</v>
      </c>
    </row>
    <row r="56" spans="1:10" s="110" customFormat="1" ht="12" customHeight="1" x14ac:dyDescent="0.2">
      <c r="A56" s="118"/>
      <c r="B56" s="121" t="s">
        <v>110</v>
      </c>
      <c r="C56" s="113">
        <v>20.377745211383331</v>
      </c>
      <c r="D56" s="115">
        <v>6856741</v>
      </c>
      <c r="E56" s="114">
        <v>6796785</v>
      </c>
      <c r="F56" s="114">
        <v>6757185</v>
      </c>
      <c r="G56" s="114">
        <v>6645974</v>
      </c>
      <c r="H56" s="140">
        <v>6528239</v>
      </c>
      <c r="I56" s="115">
        <v>328502</v>
      </c>
      <c r="J56" s="116">
        <v>5.0320155251668943</v>
      </c>
    </row>
    <row r="57" spans="1:10" s="110" customFormat="1" ht="12" customHeight="1" x14ac:dyDescent="0.2">
      <c r="A57" s="120"/>
      <c r="B57" s="121" t="s">
        <v>111</v>
      </c>
      <c r="C57" s="113">
        <v>1.1556939047793457</v>
      </c>
      <c r="D57" s="115">
        <v>388870</v>
      </c>
      <c r="E57" s="114">
        <v>389071</v>
      </c>
      <c r="F57" s="114">
        <v>381418</v>
      </c>
      <c r="G57" s="114">
        <v>366517</v>
      </c>
      <c r="H57" s="140">
        <v>351751</v>
      </c>
      <c r="I57" s="115">
        <v>37119</v>
      </c>
      <c r="J57" s="116">
        <v>10.552635244818067</v>
      </c>
    </row>
    <row r="58" spans="1:10" s="110" customFormat="1" ht="12" customHeight="1" x14ac:dyDescent="0.2">
      <c r="A58" s="120"/>
      <c r="B58" s="121" t="s">
        <v>112</v>
      </c>
      <c r="C58" s="113">
        <v>0.33742981010297052</v>
      </c>
      <c r="D58" s="115">
        <v>113539</v>
      </c>
      <c r="E58" s="114">
        <v>110794</v>
      </c>
      <c r="F58" s="114">
        <v>112751</v>
      </c>
      <c r="G58" s="114">
        <v>98062</v>
      </c>
      <c r="H58" s="140">
        <v>92217</v>
      </c>
      <c r="I58" s="115">
        <v>21322</v>
      </c>
      <c r="J58" s="116">
        <v>23.121550256460306</v>
      </c>
    </row>
    <row r="59" spans="1:10" s="110" customFormat="1" ht="12" customHeight="1" x14ac:dyDescent="0.2">
      <c r="A59" s="118" t="s">
        <v>113</v>
      </c>
      <c r="B59" s="119" t="s">
        <v>181</v>
      </c>
      <c r="C59" s="113">
        <v>71.080747510199885</v>
      </c>
      <c r="D59" s="115">
        <v>23917380</v>
      </c>
      <c r="E59" s="114">
        <v>24009698</v>
      </c>
      <c r="F59" s="114">
        <v>24264487</v>
      </c>
      <c r="G59" s="114">
        <v>23859919</v>
      </c>
      <c r="H59" s="140">
        <v>23846208</v>
      </c>
      <c r="I59" s="115">
        <v>71172</v>
      </c>
      <c r="J59" s="116">
        <v>0.29846254800763289</v>
      </c>
    </row>
    <row r="60" spans="1:10" s="110" customFormat="1" ht="12" customHeight="1" x14ac:dyDescent="0.2">
      <c r="A60" s="118"/>
      <c r="B60" s="119" t="s">
        <v>182</v>
      </c>
      <c r="C60" s="113">
        <v>28.919252489800119</v>
      </c>
      <c r="D60" s="115">
        <v>9730803</v>
      </c>
      <c r="E60" s="114">
        <v>9730426</v>
      </c>
      <c r="F60" s="114">
        <v>9673671</v>
      </c>
      <c r="G60" s="114">
        <v>9547342</v>
      </c>
      <c r="H60" s="140">
        <v>9439965</v>
      </c>
      <c r="I60" s="115">
        <v>290838</v>
      </c>
      <c r="J60" s="116">
        <v>3.0809224398607409</v>
      </c>
    </row>
    <row r="61" spans="1:10" s="110" customFormat="1" ht="12" customHeight="1" x14ac:dyDescent="0.2">
      <c r="A61" s="118" t="s">
        <v>113</v>
      </c>
      <c r="B61" s="119" t="s">
        <v>116</v>
      </c>
      <c r="C61" s="113">
        <v>87.234867927340986</v>
      </c>
      <c r="D61" s="115">
        <v>29352948</v>
      </c>
      <c r="E61" s="114">
        <v>29504034</v>
      </c>
      <c r="F61" s="114">
        <v>29659173</v>
      </c>
      <c r="G61" s="114">
        <v>29234647</v>
      </c>
      <c r="H61" s="140">
        <v>29224706</v>
      </c>
      <c r="I61" s="115">
        <v>128242</v>
      </c>
      <c r="J61" s="116">
        <v>0.43881365307832354</v>
      </c>
    </row>
    <row r="62" spans="1:10" s="110" customFormat="1" ht="12" customHeight="1" x14ac:dyDescent="0.2">
      <c r="A62" s="118"/>
      <c r="B62" s="119" t="s">
        <v>117</v>
      </c>
      <c r="C62" s="113">
        <v>12.708085901696386</v>
      </c>
      <c r="D62" s="115">
        <v>4276040</v>
      </c>
      <c r="E62" s="114">
        <v>4217256</v>
      </c>
      <c r="F62" s="114">
        <v>4260341</v>
      </c>
      <c r="G62" s="114">
        <v>4153014</v>
      </c>
      <c r="H62" s="140">
        <v>4042276</v>
      </c>
      <c r="I62" s="115">
        <v>233764</v>
      </c>
      <c r="J62" s="116">
        <v>5.7829796876809008</v>
      </c>
    </row>
    <row r="63" spans="1:10" s="110" customFormat="1" ht="14.1" customHeight="1" x14ac:dyDescent="0.2">
      <c r="A63" s="102" t="s">
        <v>183</v>
      </c>
      <c r="B63" s="229"/>
      <c r="C63" s="230"/>
      <c r="D63" s="237"/>
      <c r="E63" s="238"/>
      <c r="F63" s="238"/>
      <c r="G63" s="238"/>
      <c r="H63" s="239"/>
      <c r="I63" s="231"/>
      <c r="J63" s="234"/>
    </row>
    <row r="64" spans="1:10" s="110" customFormat="1" ht="14.1" customHeight="1" x14ac:dyDescent="0.2">
      <c r="A64" s="126" t="s">
        <v>104</v>
      </c>
      <c r="B64" s="103"/>
      <c r="C64" s="113">
        <v>100</v>
      </c>
      <c r="D64" s="240">
        <v>101550</v>
      </c>
      <c r="E64" s="236">
        <v>101896</v>
      </c>
      <c r="F64" s="236">
        <v>102697</v>
      </c>
      <c r="G64" s="236">
        <v>101217</v>
      </c>
      <c r="H64" s="140">
        <v>100806</v>
      </c>
      <c r="I64" s="115">
        <v>744</v>
      </c>
      <c r="J64" s="116">
        <v>0.73805130646985295</v>
      </c>
    </row>
    <row r="65" spans="1:12" s="110" customFormat="1" ht="12" customHeight="1" x14ac:dyDescent="0.2">
      <c r="A65" s="118" t="s">
        <v>105</v>
      </c>
      <c r="B65" s="119" t="s">
        <v>106</v>
      </c>
      <c r="C65" s="113">
        <v>55.698670605612996</v>
      </c>
      <c r="D65" s="235">
        <v>56562</v>
      </c>
      <c r="E65" s="236">
        <v>56819</v>
      </c>
      <c r="F65" s="236">
        <v>57506</v>
      </c>
      <c r="G65" s="236">
        <v>56733</v>
      </c>
      <c r="H65" s="140">
        <v>56544</v>
      </c>
      <c r="I65" s="115">
        <v>18</v>
      </c>
      <c r="J65" s="116">
        <v>3.1833616298811547E-2</v>
      </c>
    </row>
    <row r="66" spans="1:12" s="110" customFormat="1" ht="12" customHeight="1" x14ac:dyDescent="0.2">
      <c r="A66" s="118"/>
      <c r="B66" s="119" t="s">
        <v>107</v>
      </c>
      <c r="C66" s="113">
        <v>44.301329394387004</v>
      </c>
      <c r="D66" s="235">
        <v>44988</v>
      </c>
      <c r="E66" s="236">
        <v>45077</v>
      </c>
      <c r="F66" s="236">
        <v>45191</v>
      </c>
      <c r="G66" s="236">
        <v>44484</v>
      </c>
      <c r="H66" s="140">
        <v>44262</v>
      </c>
      <c r="I66" s="115">
        <v>726</v>
      </c>
      <c r="J66" s="116">
        <v>1.6402331571099362</v>
      </c>
    </row>
    <row r="67" spans="1:12" s="110" customFormat="1" ht="12" customHeight="1" x14ac:dyDescent="0.2">
      <c r="A67" s="118" t="s">
        <v>105</v>
      </c>
      <c r="B67" s="121" t="s">
        <v>108</v>
      </c>
      <c r="C67" s="113">
        <v>10.56326932545544</v>
      </c>
      <c r="D67" s="235">
        <v>10727</v>
      </c>
      <c r="E67" s="236">
        <v>11085</v>
      </c>
      <c r="F67" s="236">
        <v>11380</v>
      </c>
      <c r="G67" s="236">
        <v>10638</v>
      </c>
      <c r="H67" s="140">
        <v>10839</v>
      </c>
      <c r="I67" s="115">
        <v>-112</v>
      </c>
      <c r="J67" s="116">
        <v>-1.0333056555032751</v>
      </c>
    </row>
    <row r="68" spans="1:12" s="110" customFormat="1" ht="12" customHeight="1" x14ac:dyDescent="0.2">
      <c r="A68" s="118"/>
      <c r="B68" s="121" t="s">
        <v>109</v>
      </c>
      <c r="C68" s="113">
        <v>66.176267848350562</v>
      </c>
      <c r="D68" s="235">
        <v>67202</v>
      </c>
      <c r="E68" s="236">
        <v>67364</v>
      </c>
      <c r="F68" s="236">
        <v>68031</v>
      </c>
      <c r="G68" s="236">
        <v>67659</v>
      </c>
      <c r="H68" s="140">
        <v>67479</v>
      </c>
      <c r="I68" s="115">
        <v>-277</v>
      </c>
      <c r="J68" s="116">
        <v>-0.4104980808844233</v>
      </c>
    </row>
    <row r="69" spans="1:12" s="110" customFormat="1" ht="12" customHeight="1" x14ac:dyDescent="0.2">
      <c r="A69" s="118"/>
      <c r="B69" s="121" t="s">
        <v>110</v>
      </c>
      <c r="C69" s="113">
        <v>22.110290497291974</v>
      </c>
      <c r="D69" s="235">
        <v>22453</v>
      </c>
      <c r="E69" s="236">
        <v>22297</v>
      </c>
      <c r="F69" s="236">
        <v>22127</v>
      </c>
      <c r="G69" s="236">
        <v>21800</v>
      </c>
      <c r="H69" s="140">
        <v>21425</v>
      </c>
      <c r="I69" s="115">
        <v>1028</v>
      </c>
      <c r="J69" s="116">
        <v>4.7981330221703615</v>
      </c>
    </row>
    <row r="70" spans="1:12" s="110" customFormat="1" ht="12" customHeight="1" x14ac:dyDescent="0.2">
      <c r="A70" s="120"/>
      <c r="B70" s="121" t="s">
        <v>111</v>
      </c>
      <c r="C70" s="113">
        <v>1.1501723289020187</v>
      </c>
      <c r="D70" s="235">
        <v>1168</v>
      </c>
      <c r="E70" s="236">
        <v>1150</v>
      </c>
      <c r="F70" s="236">
        <v>1159</v>
      </c>
      <c r="G70" s="236">
        <v>1120</v>
      </c>
      <c r="H70" s="140">
        <v>1063</v>
      </c>
      <c r="I70" s="115">
        <v>105</v>
      </c>
      <c r="J70" s="116">
        <v>9.8777046095954848</v>
      </c>
    </row>
    <row r="71" spans="1:12" s="110" customFormat="1" ht="12" customHeight="1" x14ac:dyDescent="0.2">
      <c r="A71" s="120"/>
      <c r="B71" s="121" t="s">
        <v>112</v>
      </c>
      <c r="C71" s="113">
        <v>0.30920728705071393</v>
      </c>
      <c r="D71" s="235">
        <v>314</v>
      </c>
      <c r="E71" s="236">
        <v>308</v>
      </c>
      <c r="F71" s="236">
        <v>347</v>
      </c>
      <c r="G71" s="236">
        <v>304</v>
      </c>
      <c r="H71" s="140">
        <v>274</v>
      </c>
      <c r="I71" s="115">
        <v>40</v>
      </c>
      <c r="J71" s="116">
        <v>14.598540145985401</v>
      </c>
    </row>
    <row r="72" spans="1:12" s="110" customFormat="1" ht="12" customHeight="1" x14ac:dyDescent="0.2">
      <c r="A72" s="118" t="s">
        <v>113</v>
      </c>
      <c r="B72" s="119" t="s">
        <v>181</v>
      </c>
      <c r="C72" s="113">
        <v>75.002461841457404</v>
      </c>
      <c r="D72" s="235">
        <v>76165</v>
      </c>
      <c r="E72" s="236">
        <v>76602</v>
      </c>
      <c r="F72" s="236">
        <v>77515</v>
      </c>
      <c r="G72" s="236">
        <v>76284</v>
      </c>
      <c r="H72" s="140">
        <v>76110</v>
      </c>
      <c r="I72" s="115">
        <v>55</v>
      </c>
      <c r="J72" s="116">
        <v>7.2263828669031666E-2</v>
      </c>
    </row>
    <row r="73" spans="1:12" s="110" customFormat="1" ht="12" customHeight="1" x14ac:dyDescent="0.2">
      <c r="A73" s="118"/>
      <c r="B73" s="119" t="s">
        <v>182</v>
      </c>
      <c r="C73" s="113">
        <v>24.997538158542589</v>
      </c>
      <c r="D73" s="115">
        <v>25385</v>
      </c>
      <c r="E73" s="114">
        <v>25294</v>
      </c>
      <c r="F73" s="114">
        <v>25182</v>
      </c>
      <c r="G73" s="114">
        <v>24933</v>
      </c>
      <c r="H73" s="140">
        <v>24696</v>
      </c>
      <c r="I73" s="115">
        <v>689</v>
      </c>
      <c r="J73" s="116">
        <v>2.7899254940071265</v>
      </c>
    </row>
    <row r="74" spans="1:12" s="110" customFormat="1" ht="12" customHeight="1" x14ac:dyDescent="0.2">
      <c r="A74" s="118" t="s">
        <v>113</v>
      </c>
      <c r="B74" s="119" t="s">
        <v>116</v>
      </c>
      <c r="C74" s="113">
        <v>84.598719842442151</v>
      </c>
      <c r="D74" s="115">
        <v>85910</v>
      </c>
      <c r="E74" s="114">
        <v>86497</v>
      </c>
      <c r="F74" s="114">
        <v>87011</v>
      </c>
      <c r="G74" s="114">
        <v>85973</v>
      </c>
      <c r="H74" s="140">
        <v>86060</v>
      </c>
      <c r="I74" s="115">
        <v>-150</v>
      </c>
      <c r="J74" s="116">
        <v>-0.17429700209156401</v>
      </c>
    </row>
    <row r="75" spans="1:12" s="110" customFormat="1" ht="12" customHeight="1" x14ac:dyDescent="0.2">
      <c r="A75" s="142"/>
      <c r="B75" s="124" t="s">
        <v>117</v>
      </c>
      <c r="C75" s="125">
        <v>15.365829640571148</v>
      </c>
      <c r="D75" s="143">
        <v>15604</v>
      </c>
      <c r="E75" s="144">
        <v>15361</v>
      </c>
      <c r="F75" s="144">
        <v>15653</v>
      </c>
      <c r="G75" s="144">
        <v>15214</v>
      </c>
      <c r="H75" s="145">
        <v>14714</v>
      </c>
      <c r="I75" s="143">
        <v>890</v>
      </c>
      <c r="J75" s="146">
        <v>6.0486611390512435</v>
      </c>
    </row>
    <row r="76" spans="1:12" s="101" customFormat="1" ht="11.25" customHeight="1" x14ac:dyDescent="0.15">
      <c r="B76" s="147"/>
      <c r="C76" s="147"/>
      <c r="D76" s="148"/>
      <c r="E76" s="148"/>
      <c r="F76" s="148"/>
      <c r="G76" s="149"/>
      <c r="H76" s="148"/>
      <c r="I76" s="148"/>
      <c r="J76" s="242" t="s">
        <v>45</v>
      </c>
    </row>
    <row r="77" spans="1:12" s="101" customFormat="1" ht="12.75" customHeight="1" x14ac:dyDescent="0.15">
      <c r="A77" s="532" t="s">
        <v>515</v>
      </c>
      <c r="B77" s="153"/>
      <c r="C77" s="153"/>
      <c r="D77" s="154"/>
      <c r="E77" s="153"/>
      <c r="F77" s="153"/>
      <c r="G77" s="153"/>
      <c r="H77" s="153"/>
      <c r="I77" s="153"/>
      <c r="J77" s="153"/>
    </row>
    <row r="78" spans="1:12" s="101" customFormat="1" ht="18" customHeight="1" x14ac:dyDescent="0.15">
      <c r="A78" s="568" t="s">
        <v>123</v>
      </c>
      <c r="B78" s="569"/>
      <c r="C78" s="569"/>
      <c r="D78" s="569"/>
      <c r="E78" s="569"/>
      <c r="F78" s="569"/>
      <c r="G78" s="569"/>
      <c r="H78" s="569"/>
      <c r="I78" s="569"/>
      <c r="J78" s="569"/>
    </row>
    <row r="79" spans="1:12" ht="18" customHeight="1" x14ac:dyDescent="0.2">
      <c r="A79" s="568"/>
      <c r="B79" s="569"/>
      <c r="C79" s="569"/>
      <c r="D79" s="569"/>
      <c r="E79" s="569"/>
      <c r="F79" s="569"/>
      <c r="G79" s="569"/>
      <c r="H79" s="569"/>
      <c r="I79" s="569"/>
      <c r="J79" s="569"/>
    </row>
    <row r="80" spans="1:12" ht="22.5" customHeight="1" x14ac:dyDescent="0.2">
      <c r="A80" s="604"/>
      <c r="B80" s="605"/>
      <c r="C80" s="605"/>
      <c r="D80" s="605"/>
      <c r="E80" s="605"/>
      <c r="F80" s="605"/>
      <c r="G80" s="605"/>
      <c r="H80" s="605"/>
      <c r="I80" s="605"/>
      <c r="J80" s="605"/>
      <c r="K80" s="243"/>
      <c r="L80" s="243"/>
    </row>
    <row r="81" spans="1:10" ht="12.75" customHeight="1" x14ac:dyDescent="0.2">
      <c r="A81" s="244"/>
      <c r="B81" s="244"/>
      <c r="C81" s="245"/>
      <c r="D81" s="246"/>
      <c r="E81" s="246"/>
      <c r="F81" s="246"/>
      <c r="G81" s="246"/>
      <c r="H81" s="246"/>
      <c r="I81" s="246"/>
      <c r="J81" s="247"/>
    </row>
    <row r="82" spans="1:10" ht="12.75" customHeight="1" x14ac:dyDescent="0.2">
      <c r="A82" s="244"/>
      <c r="B82" s="244"/>
      <c r="C82" s="245"/>
      <c r="D82" s="246"/>
      <c r="E82" s="246"/>
      <c r="F82" s="246"/>
      <c r="G82" s="246"/>
      <c r="H82" s="246"/>
      <c r="I82" s="246"/>
      <c r="J82" s="247"/>
    </row>
  </sheetData>
  <mergeCells count="15">
    <mergeCell ref="A78:J78"/>
    <mergeCell ref="A79:J79"/>
    <mergeCell ref="A80:J80"/>
    <mergeCell ref="A3:J3"/>
    <mergeCell ref="A4:J4"/>
    <mergeCell ref="A5:D5"/>
    <mergeCell ref="A7:B10"/>
    <mergeCell ref="C7:C10"/>
    <mergeCell ref="D7:H7"/>
    <mergeCell ref="I7:J8"/>
    <mergeCell ref="D8:D9"/>
    <mergeCell ref="E8:E9"/>
    <mergeCell ref="F8:F9"/>
    <mergeCell ref="G8:G9"/>
    <mergeCell ref="H8:H9"/>
  </mergeCells>
  <printOptions horizontalCentered="1"/>
  <pageMargins left="0.7" right="0.7" top="0.75" bottom="0.75" header="0.3" footer="0.3"/>
  <pageSetup paperSize="9" scale="7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Q863"/>
  <sheetViews>
    <sheetView showGridLines="0" zoomScaleNormal="100" workbookViewId="0"/>
  </sheetViews>
  <sheetFormatPr baseColWidth="10" defaultColWidth="7.75" defaultRowHeight="15.95" customHeight="1" x14ac:dyDescent="0.2"/>
  <cols>
    <col min="1" max="1" width="3.125" style="97" customWidth="1"/>
    <col min="2" max="2" width="2" style="97" customWidth="1"/>
    <col min="3" max="3" width="5.875" style="97" customWidth="1"/>
    <col min="4" max="4" width="28.5" style="97" customWidth="1"/>
    <col min="5" max="5" width="5" style="155" customWidth="1"/>
    <col min="6" max="10" width="8.5" style="156" customWidth="1"/>
    <col min="11" max="11" width="8.5" style="282" customWidth="1"/>
    <col min="12" max="12" width="8.5" style="157" customWidth="1"/>
    <col min="13" max="256" width="7.75" style="97"/>
    <col min="257" max="258" width="3.25" style="97" customWidth="1"/>
    <col min="259" max="259" width="3.375" style="97" customWidth="1"/>
    <col min="260" max="260" width="23" style="97" customWidth="1"/>
    <col min="261" max="261" width="5" style="97" customWidth="1"/>
    <col min="262" max="268" width="8.375" style="97" customWidth="1"/>
    <col min="269" max="512" width="7.75" style="97"/>
    <col min="513" max="514" width="3.25" style="97" customWidth="1"/>
    <col min="515" max="515" width="3.375" style="97" customWidth="1"/>
    <col min="516" max="516" width="23" style="97" customWidth="1"/>
    <col min="517" max="517" width="5" style="97" customWidth="1"/>
    <col min="518" max="524" width="8.375" style="97" customWidth="1"/>
    <col min="525" max="768" width="7.75" style="97"/>
    <col min="769" max="770" width="3.25" style="97" customWidth="1"/>
    <col min="771" max="771" width="3.375" style="97" customWidth="1"/>
    <col min="772" max="772" width="23" style="97" customWidth="1"/>
    <col min="773" max="773" width="5" style="97" customWidth="1"/>
    <col min="774" max="780" width="8.375" style="97" customWidth="1"/>
    <col min="781" max="1024" width="7.75" style="97"/>
    <col min="1025" max="1026" width="3.25" style="97" customWidth="1"/>
    <col min="1027" max="1027" width="3.375" style="97" customWidth="1"/>
    <col min="1028" max="1028" width="23" style="97" customWidth="1"/>
    <col min="1029" max="1029" width="5" style="97" customWidth="1"/>
    <col min="1030" max="1036" width="8.375" style="97" customWidth="1"/>
    <col min="1037" max="1280" width="7.75" style="97"/>
    <col min="1281" max="1282" width="3.25" style="97" customWidth="1"/>
    <col min="1283" max="1283" width="3.375" style="97" customWidth="1"/>
    <col min="1284" max="1284" width="23" style="97" customWidth="1"/>
    <col min="1285" max="1285" width="5" style="97" customWidth="1"/>
    <col min="1286" max="1292" width="8.375" style="97" customWidth="1"/>
    <col min="1293" max="1536" width="7.75" style="97"/>
    <col min="1537" max="1538" width="3.25" style="97" customWidth="1"/>
    <col min="1539" max="1539" width="3.375" style="97" customWidth="1"/>
    <col min="1540" max="1540" width="23" style="97" customWidth="1"/>
    <col min="1541" max="1541" width="5" style="97" customWidth="1"/>
    <col min="1542" max="1548" width="8.375" style="97" customWidth="1"/>
    <col min="1549" max="1792" width="7.75" style="97"/>
    <col min="1793" max="1794" width="3.25" style="97" customWidth="1"/>
    <col min="1795" max="1795" width="3.375" style="97" customWidth="1"/>
    <col min="1796" max="1796" width="23" style="97" customWidth="1"/>
    <col min="1797" max="1797" width="5" style="97" customWidth="1"/>
    <col min="1798" max="1804" width="8.375" style="97" customWidth="1"/>
    <col min="1805" max="2048" width="7.75" style="97"/>
    <col min="2049" max="2050" width="3.25" style="97" customWidth="1"/>
    <col min="2051" max="2051" width="3.375" style="97" customWidth="1"/>
    <col min="2052" max="2052" width="23" style="97" customWidth="1"/>
    <col min="2053" max="2053" width="5" style="97" customWidth="1"/>
    <col min="2054" max="2060" width="8.375" style="97" customWidth="1"/>
    <col min="2061" max="2304" width="7.75" style="97"/>
    <col min="2305" max="2306" width="3.25" style="97" customWidth="1"/>
    <col min="2307" max="2307" width="3.375" style="97" customWidth="1"/>
    <col min="2308" max="2308" width="23" style="97" customWidth="1"/>
    <col min="2309" max="2309" width="5" style="97" customWidth="1"/>
    <col min="2310" max="2316" width="8.375" style="97" customWidth="1"/>
    <col min="2317" max="2560" width="7.75" style="97"/>
    <col min="2561" max="2562" width="3.25" style="97" customWidth="1"/>
    <col min="2563" max="2563" width="3.375" style="97" customWidth="1"/>
    <col min="2564" max="2564" width="23" style="97" customWidth="1"/>
    <col min="2565" max="2565" width="5" style="97" customWidth="1"/>
    <col min="2566" max="2572" width="8.375" style="97" customWidth="1"/>
    <col min="2573" max="2816" width="7.75" style="97"/>
    <col min="2817" max="2818" width="3.25" style="97" customWidth="1"/>
    <col min="2819" max="2819" width="3.375" style="97" customWidth="1"/>
    <col min="2820" max="2820" width="23" style="97" customWidth="1"/>
    <col min="2821" max="2821" width="5" style="97" customWidth="1"/>
    <col min="2822" max="2828" width="8.375" style="97" customWidth="1"/>
    <col min="2829" max="3072" width="7.75" style="97"/>
    <col min="3073" max="3074" width="3.25" style="97" customWidth="1"/>
    <col min="3075" max="3075" width="3.375" style="97" customWidth="1"/>
    <col min="3076" max="3076" width="23" style="97" customWidth="1"/>
    <col min="3077" max="3077" width="5" style="97" customWidth="1"/>
    <col min="3078" max="3084" width="8.375" style="97" customWidth="1"/>
    <col min="3085" max="3328" width="7.75" style="97"/>
    <col min="3329" max="3330" width="3.25" style="97" customWidth="1"/>
    <col min="3331" max="3331" width="3.375" style="97" customWidth="1"/>
    <col min="3332" max="3332" width="23" style="97" customWidth="1"/>
    <col min="3333" max="3333" width="5" style="97" customWidth="1"/>
    <col min="3334" max="3340" width="8.375" style="97" customWidth="1"/>
    <col min="3341" max="3584" width="7.75" style="97"/>
    <col min="3585" max="3586" width="3.25" style="97" customWidth="1"/>
    <col min="3587" max="3587" width="3.375" style="97" customWidth="1"/>
    <col min="3588" max="3588" width="23" style="97" customWidth="1"/>
    <col min="3589" max="3589" width="5" style="97" customWidth="1"/>
    <col min="3590" max="3596" width="8.375" style="97" customWidth="1"/>
    <col min="3597" max="3840" width="7.75" style="97"/>
    <col min="3841" max="3842" width="3.25" style="97" customWidth="1"/>
    <col min="3843" max="3843" width="3.375" style="97" customWidth="1"/>
    <col min="3844" max="3844" width="23" style="97" customWidth="1"/>
    <col min="3845" max="3845" width="5" style="97" customWidth="1"/>
    <col min="3846" max="3852" width="8.375" style="97" customWidth="1"/>
    <col min="3853" max="4096" width="7.75" style="97"/>
    <col min="4097" max="4098" width="3.25" style="97" customWidth="1"/>
    <col min="4099" max="4099" width="3.375" style="97" customWidth="1"/>
    <col min="4100" max="4100" width="23" style="97" customWidth="1"/>
    <col min="4101" max="4101" width="5" style="97" customWidth="1"/>
    <col min="4102" max="4108" width="8.375" style="97" customWidth="1"/>
    <col min="4109" max="4352" width="7.75" style="97"/>
    <col min="4353" max="4354" width="3.25" style="97" customWidth="1"/>
    <col min="4355" max="4355" width="3.375" style="97" customWidth="1"/>
    <col min="4356" max="4356" width="23" style="97" customWidth="1"/>
    <col min="4357" max="4357" width="5" style="97" customWidth="1"/>
    <col min="4358" max="4364" width="8.375" style="97" customWidth="1"/>
    <col min="4365" max="4608" width="7.75" style="97"/>
    <col min="4609" max="4610" width="3.25" style="97" customWidth="1"/>
    <col min="4611" max="4611" width="3.375" style="97" customWidth="1"/>
    <col min="4612" max="4612" width="23" style="97" customWidth="1"/>
    <col min="4613" max="4613" width="5" style="97" customWidth="1"/>
    <col min="4614" max="4620" width="8.375" style="97" customWidth="1"/>
    <col min="4621" max="4864" width="7.75" style="97"/>
    <col min="4865" max="4866" width="3.25" style="97" customWidth="1"/>
    <col min="4867" max="4867" width="3.375" style="97" customWidth="1"/>
    <col min="4868" max="4868" width="23" style="97" customWidth="1"/>
    <col min="4869" max="4869" width="5" style="97" customWidth="1"/>
    <col min="4870" max="4876" width="8.375" style="97" customWidth="1"/>
    <col min="4877" max="5120" width="7.75" style="97"/>
    <col min="5121" max="5122" width="3.25" style="97" customWidth="1"/>
    <col min="5123" max="5123" width="3.375" style="97" customWidth="1"/>
    <col min="5124" max="5124" width="23" style="97" customWidth="1"/>
    <col min="5125" max="5125" width="5" style="97" customWidth="1"/>
    <col min="5126" max="5132" width="8.375" style="97" customWidth="1"/>
    <col min="5133" max="5376" width="7.75" style="97"/>
    <col min="5377" max="5378" width="3.25" style="97" customWidth="1"/>
    <col min="5379" max="5379" width="3.375" style="97" customWidth="1"/>
    <col min="5380" max="5380" width="23" style="97" customWidth="1"/>
    <col min="5381" max="5381" width="5" style="97" customWidth="1"/>
    <col min="5382" max="5388" width="8.375" style="97" customWidth="1"/>
    <col min="5389" max="5632" width="7.75" style="97"/>
    <col min="5633" max="5634" width="3.25" style="97" customWidth="1"/>
    <col min="5635" max="5635" width="3.375" style="97" customWidth="1"/>
    <col min="5636" max="5636" width="23" style="97" customWidth="1"/>
    <col min="5637" max="5637" width="5" style="97" customWidth="1"/>
    <col min="5638" max="5644" width="8.375" style="97" customWidth="1"/>
    <col min="5645" max="5888" width="7.75" style="97"/>
    <col min="5889" max="5890" width="3.25" style="97" customWidth="1"/>
    <col min="5891" max="5891" width="3.375" style="97" customWidth="1"/>
    <col min="5892" max="5892" width="23" style="97" customWidth="1"/>
    <col min="5893" max="5893" width="5" style="97" customWidth="1"/>
    <col min="5894" max="5900" width="8.375" style="97" customWidth="1"/>
    <col min="5901" max="6144" width="7.75" style="97"/>
    <col min="6145" max="6146" width="3.25" style="97" customWidth="1"/>
    <col min="6147" max="6147" width="3.375" style="97" customWidth="1"/>
    <col min="6148" max="6148" width="23" style="97" customWidth="1"/>
    <col min="6149" max="6149" width="5" style="97" customWidth="1"/>
    <col min="6150" max="6156" width="8.375" style="97" customWidth="1"/>
    <col min="6157" max="6400" width="7.75" style="97"/>
    <col min="6401" max="6402" width="3.25" style="97" customWidth="1"/>
    <col min="6403" max="6403" width="3.375" style="97" customWidth="1"/>
    <col min="6404" max="6404" width="23" style="97" customWidth="1"/>
    <col min="6405" max="6405" width="5" style="97" customWidth="1"/>
    <col min="6406" max="6412" width="8.375" style="97" customWidth="1"/>
    <col min="6413" max="6656" width="7.75" style="97"/>
    <col min="6657" max="6658" width="3.25" style="97" customWidth="1"/>
    <col min="6659" max="6659" width="3.375" style="97" customWidth="1"/>
    <col min="6660" max="6660" width="23" style="97" customWidth="1"/>
    <col min="6661" max="6661" width="5" style="97" customWidth="1"/>
    <col min="6662" max="6668" width="8.375" style="97" customWidth="1"/>
    <col min="6669" max="6912" width="7.75" style="97"/>
    <col min="6913" max="6914" width="3.25" style="97" customWidth="1"/>
    <col min="6915" max="6915" width="3.375" style="97" customWidth="1"/>
    <col min="6916" max="6916" width="23" style="97" customWidth="1"/>
    <col min="6917" max="6917" width="5" style="97" customWidth="1"/>
    <col min="6918" max="6924" width="8.375" style="97" customWidth="1"/>
    <col min="6925" max="7168" width="7.75" style="97"/>
    <col min="7169" max="7170" width="3.25" style="97" customWidth="1"/>
    <col min="7171" max="7171" width="3.375" style="97" customWidth="1"/>
    <col min="7172" max="7172" width="23" style="97" customWidth="1"/>
    <col min="7173" max="7173" width="5" style="97" customWidth="1"/>
    <col min="7174" max="7180" width="8.375" style="97" customWidth="1"/>
    <col min="7181" max="7424" width="7.75" style="97"/>
    <col min="7425" max="7426" width="3.25" style="97" customWidth="1"/>
    <col min="7427" max="7427" width="3.375" style="97" customWidth="1"/>
    <col min="7428" max="7428" width="23" style="97" customWidth="1"/>
    <col min="7429" max="7429" width="5" style="97" customWidth="1"/>
    <col min="7430" max="7436" width="8.375" style="97" customWidth="1"/>
    <col min="7437" max="7680" width="7.75" style="97"/>
    <col min="7681" max="7682" width="3.25" style="97" customWidth="1"/>
    <col min="7683" max="7683" width="3.375" style="97" customWidth="1"/>
    <col min="7684" max="7684" width="23" style="97" customWidth="1"/>
    <col min="7685" max="7685" width="5" style="97" customWidth="1"/>
    <col min="7686" max="7692" width="8.375" style="97" customWidth="1"/>
    <col min="7693" max="7936" width="7.75" style="97"/>
    <col min="7937" max="7938" width="3.25" style="97" customWidth="1"/>
    <col min="7939" max="7939" width="3.375" style="97" customWidth="1"/>
    <col min="7940" max="7940" width="23" style="97" customWidth="1"/>
    <col min="7941" max="7941" width="5" style="97" customWidth="1"/>
    <col min="7942" max="7948" width="8.375" style="97" customWidth="1"/>
    <col min="7949" max="8192" width="7.75" style="97"/>
    <col min="8193" max="8194" width="3.25" style="97" customWidth="1"/>
    <col min="8195" max="8195" width="3.375" style="97" customWidth="1"/>
    <col min="8196" max="8196" width="23" style="97" customWidth="1"/>
    <col min="8197" max="8197" width="5" style="97" customWidth="1"/>
    <col min="8198" max="8204" width="8.375" style="97" customWidth="1"/>
    <col min="8205" max="8448" width="7.75" style="97"/>
    <col min="8449" max="8450" width="3.25" style="97" customWidth="1"/>
    <col min="8451" max="8451" width="3.375" style="97" customWidth="1"/>
    <col min="8452" max="8452" width="23" style="97" customWidth="1"/>
    <col min="8453" max="8453" width="5" style="97" customWidth="1"/>
    <col min="8454" max="8460" width="8.375" style="97" customWidth="1"/>
    <col min="8461" max="8704" width="7.75" style="97"/>
    <col min="8705" max="8706" width="3.25" style="97" customWidth="1"/>
    <col min="8707" max="8707" width="3.375" style="97" customWidth="1"/>
    <col min="8708" max="8708" width="23" style="97" customWidth="1"/>
    <col min="8709" max="8709" width="5" style="97" customWidth="1"/>
    <col min="8710" max="8716" width="8.375" style="97" customWidth="1"/>
    <col min="8717" max="8960" width="7.75" style="97"/>
    <col min="8961" max="8962" width="3.25" style="97" customWidth="1"/>
    <col min="8963" max="8963" width="3.375" style="97" customWidth="1"/>
    <col min="8964" max="8964" width="23" style="97" customWidth="1"/>
    <col min="8965" max="8965" width="5" style="97" customWidth="1"/>
    <col min="8966" max="8972" width="8.375" style="97" customWidth="1"/>
    <col min="8973" max="9216" width="7.75" style="97"/>
    <col min="9217" max="9218" width="3.25" style="97" customWidth="1"/>
    <col min="9219" max="9219" width="3.375" style="97" customWidth="1"/>
    <col min="9220" max="9220" width="23" style="97" customWidth="1"/>
    <col min="9221" max="9221" width="5" style="97" customWidth="1"/>
    <col min="9222" max="9228" width="8.375" style="97" customWidth="1"/>
    <col min="9229" max="9472" width="7.75" style="97"/>
    <col min="9473" max="9474" width="3.25" style="97" customWidth="1"/>
    <col min="9475" max="9475" width="3.375" style="97" customWidth="1"/>
    <col min="9476" max="9476" width="23" style="97" customWidth="1"/>
    <col min="9477" max="9477" width="5" style="97" customWidth="1"/>
    <col min="9478" max="9484" width="8.375" style="97" customWidth="1"/>
    <col min="9485" max="9728" width="7.75" style="97"/>
    <col min="9729" max="9730" width="3.25" style="97" customWidth="1"/>
    <col min="9731" max="9731" width="3.375" style="97" customWidth="1"/>
    <col min="9732" max="9732" width="23" style="97" customWidth="1"/>
    <col min="9733" max="9733" width="5" style="97" customWidth="1"/>
    <col min="9734" max="9740" width="8.375" style="97" customWidth="1"/>
    <col min="9741" max="9984" width="7.75" style="97"/>
    <col min="9985" max="9986" width="3.25" style="97" customWidth="1"/>
    <col min="9987" max="9987" width="3.375" style="97" customWidth="1"/>
    <col min="9988" max="9988" width="23" style="97" customWidth="1"/>
    <col min="9989" max="9989" width="5" style="97" customWidth="1"/>
    <col min="9990" max="9996" width="8.375" style="97" customWidth="1"/>
    <col min="9997" max="10240" width="7.75" style="97"/>
    <col min="10241" max="10242" width="3.25" style="97" customWidth="1"/>
    <col min="10243" max="10243" width="3.375" style="97" customWidth="1"/>
    <col min="10244" max="10244" width="23" style="97" customWidth="1"/>
    <col min="10245" max="10245" width="5" style="97" customWidth="1"/>
    <col min="10246" max="10252" width="8.375" style="97" customWidth="1"/>
    <col min="10253" max="10496" width="7.75" style="97"/>
    <col min="10497" max="10498" width="3.25" style="97" customWidth="1"/>
    <col min="10499" max="10499" width="3.375" style="97" customWidth="1"/>
    <col min="10500" max="10500" width="23" style="97" customWidth="1"/>
    <col min="10501" max="10501" width="5" style="97" customWidth="1"/>
    <col min="10502" max="10508" width="8.375" style="97" customWidth="1"/>
    <col min="10509" max="10752" width="7.75" style="97"/>
    <col min="10753" max="10754" width="3.25" style="97" customWidth="1"/>
    <col min="10755" max="10755" width="3.375" style="97" customWidth="1"/>
    <col min="10756" max="10756" width="23" style="97" customWidth="1"/>
    <col min="10757" max="10757" width="5" style="97" customWidth="1"/>
    <col min="10758" max="10764" width="8.375" style="97" customWidth="1"/>
    <col min="10765" max="11008" width="7.75" style="97"/>
    <col min="11009" max="11010" width="3.25" style="97" customWidth="1"/>
    <col min="11011" max="11011" width="3.375" style="97" customWidth="1"/>
    <col min="11012" max="11012" width="23" style="97" customWidth="1"/>
    <col min="11013" max="11013" width="5" style="97" customWidth="1"/>
    <col min="11014" max="11020" width="8.375" style="97" customWidth="1"/>
    <col min="11021" max="11264" width="7.75" style="97"/>
    <col min="11265" max="11266" width="3.25" style="97" customWidth="1"/>
    <col min="11267" max="11267" width="3.375" style="97" customWidth="1"/>
    <col min="11268" max="11268" width="23" style="97" customWidth="1"/>
    <col min="11269" max="11269" width="5" style="97" customWidth="1"/>
    <col min="11270" max="11276" width="8.375" style="97" customWidth="1"/>
    <col min="11277" max="11520" width="7.75" style="97"/>
    <col min="11521" max="11522" width="3.25" style="97" customWidth="1"/>
    <col min="11523" max="11523" width="3.375" style="97" customWidth="1"/>
    <col min="11524" max="11524" width="23" style="97" customWidth="1"/>
    <col min="11525" max="11525" width="5" style="97" customWidth="1"/>
    <col min="11526" max="11532" width="8.375" style="97" customWidth="1"/>
    <col min="11533" max="11776" width="7.75" style="97"/>
    <col min="11777" max="11778" width="3.25" style="97" customWidth="1"/>
    <col min="11779" max="11779" width="3.375" style="97" customWidth="1"/>
    <col min="11780" max="11780" width="23" style="97" customWidth="1"/>
    <col min="11781" max="11781" width="5" style="97" customWidth="1"/>
    <col min="11782" max="11788" width="8.375" style="97" customWidth="1"/>
    <col min="11789" max="12032" width="7.75" style="97"/>
    <col min="12033" max="12034" width="3.25" style="97" customWidth="1"/>
    <col min="12035" max="12035" width="3.375" style="97" customWidth="1"/>
    <col min="12036" max="12036" width="23" style="97" customWidth="1"/>
    <col min="12037" max="12037" width="5" style="97" customWidth="1"/>
    <col min="12038" max="12044" width="8.375" style="97" customWidth="1"/>
    <col min="12045" max="12288" width="7.75" style="97"/>
    <col min="12289" max="12290" width="3.25" style="97" customWidth="1"/>
    <col min="12291" max="12291" width="3.375" style="97" customWidth="1"/>
    <col min="12292" max="12292" width="23" style="97" customWidth="1"/>
    <col min="12293" max="12293" width="5" style="97" customWidth="1"/>
    <col min="12294" max="12300" width="8.375" style="97" customWidth="1"/>
    <col min="12301" max="12544" width="7.75" style="97"/>
    <col min="12545" max="12546" width="3.25" style="97" customWidth="1"/>
    <col min="12547" max="12547" width="3.375" style="97" customWidth="1"/>
    <col min="12548" max="12548" width="23" style="97" customWidth="1"/>
    <col min="12549" max="12549" width="5" style="97" customWidth="1"/>
    <col min="12550" max="12556" width="8.375" style="97" customWidth="1"/>
    <col min="12557" max="12800" width="7.75" style="97"/>
    <col min="12801" max="12802" width="3.25" style="97" customWidth="1"/>
    <col min="12803" max="12803" width="3.375" style="97" customWidth="1"/>
    <col min="12804" max="12804" width="23" style="97" customWidth="1"/>
    <col min="12805" max="12805" width="5" style="97" customWidth="1"/>
    <col min="12806" max="12812" width="8.375" style="97" customWidth="1"/>
    <col min="12813" max="13056" width="7.75" style="97"/>
    <col min="13057" max="13058" width="3.25" style="97" customWidth="1"/>
    <col min="13059" max="13059" width="3.375" style="97" customWidth="1"/>
    <col min="13060" max="13060" width="23" style="97" customWidth="1"/>
    <col min="13061" max="13061" width="5" style="97" customWidth="1"/>
    <col min="13062" max="13068" width="8.375" style="97" customWidth="1"/>
    <col min="13069" max="13312" width="7.75" style="97"/>
    <col min="13313" max="13314" width="3.25" style="97" customWidth="1"/>
    <col min="13315" max="13315" width="3.375" style="97" customWidth="1"/>
    <col min="13316" max="13316" width="23" style="97" customWidth="1"/>
    <col min="13317" max="13317" width="5" style="97" customWidth="1"/>
    <col min="13318" max="13324" width="8.375" style="97" customWidth="1"/>
    <col min="13325" max="13568" width="7.75" style="97"/>
    <col min="13569" max="13570" width="3.25" style="97" customWidth="1"/>
    <col min="13571" max="13571" width="3.375" style="97" customWidth="1"/>
    <col min="13572" max="13572" width="23" style="97" customWidth="1"/>
    <col min="13573" max="13573" width="5" style="97" customWidth="1"/>
    <col min="13574" max="13580" width="8.375" style="97" customWidth="1"/>
    <col min="13581" max="13824" width="7.75" style="97"/>
    <col min="13825" max="13826" width="3.25" style="97" customWidth="1"/>
    <col min="13827" max="13827" width="3.375" style="97" customWidth="1"/>
    <col min="13828" max="13828" width="23" style="97" customWidth="1"/>
    <col min="13829" max="13829" width="5" style="97" customWidth="1"/>
    <col min="13830" max="13836" width="8.375" style="97" customWidth="1"/>
    <col min="13837" max="14080" width="7.75" style="97"/>
    <col min="14081" max="14082" width="3.25" style="97" customWidth="1"/>
    <col min="14083" max="14083" width="3.375" style="97" customWidth="1"/>
    <col min="14084" max="14084" width="23" style="97" customWidth="1"/>
    <col min="14085" max="14085" width="5" style="97" customWidth="1"/>
    <col min="14086" max="14092" width="8.375" style="97" customWidth="1"/>
    <col min="14093" max="14336" width="7.75" style="97"/>
    <col min="14337" max="14338" width="3.25" style="97" customWidth="1"/>
    <col min="14339" max="14339" width="3.375" style="97" customWidth="1"/>
    <col min="14340" max="14340" width="23" style="97" customWidth="1"/>
    <col min="14341" max="14341" width="5" style="97" customWidth="1"/>
    <col min="14342" max="14348" width="8.375" style="97" customWidth="1"/>
    <col min="14349" max="14592" width="7.75" style="97"/>
    <col min="14593" max="14594" width="3.25" style="97" customWidth="1"/>
    <col min="14595" max="14595" width="3.375" style="97" customWidth="1"/>
    <col min="14596" max="14596" width="23" style="97" customWidth="1"/>
    <col min="14597" max="14597" width="5" style="97" customWidth="1"/>
    <col min="14598" max="14604" width="8.375" style="97" customWidth="1"/>
    <col min="14605" max="14848" width="7.75" style="97"/>
    <col min="14849" max="14850" width="3.25" style="97" customWidth="1"/>
    <col min="14851" max="14851" width="3.375" style="97" customWidth="1"/>
    <col min="14852" max="14852" width="23" style="97" customWidth="1"/>
    <col min="14853" max="14853" width="5" style="97" customWidth="1"/>
    <col min="14854" max="14860" width="8.375" style="97" customWidth="1"/>
    <col min="14861" max="15104" width="7.75" style="97"/>
    <col min="15105" max="15106" width="3.25" style="97" customWidth="1"/>
    <col min="15107" max="15107" width="3.375" style="97" customWidth="1"/>
    <col min="15108" max="15108" width="23" style="97" customWidth="1"/>
    <col min="15109" max="15109" width="5" style="97" customWidth="1"/>
    <col min="15110" max="15116" width="8.375" style="97" customWidth="1"/>
    <col min="15117" max="15360" width="7.75" style="97"/>
    <col min="15361" max="15362" width="3.25" style="97" customWidth="1"/>
    <col min="15363" max="15363" width="3.375" style="97" customWidth="1"/>
    <col min="15364" max="15364" width="23" style="97" customWidth="1"/>
    <col min="15365" max="15365" width="5" style="97" customWidth="1"/>
    <col min="15366" max="15372" width="8.375" style="97" customWidth="1"/>
    <col min="15373" max="15616" width="7.75" style="97"/>
    <col min="15617" max="15618" width="3.25" style="97" customWidth="1"/>
    <col min="15619" max="15619" width="3.375" style="97" customWidth="1"/>
    <col min="15620" max="15620" width="23" style="97" customWidth="1"/>
    <col min="15621" max="15621" width="5" style="97" customWidth="1"/>
    <col min="15622" max="15628" width="8.375" style="97" customWidth="1"/>
    <col min="15629" max="15872" width="7.75" style="97"/>
    <col min="15873" max="15874" width="3.25" style="97" customWidth="1"/>
    <col min="15875" max="15875" width="3.375" style="97" customWidth="1"/>
    <col min="15876" max="15876" width="23" style="97" customWidth="1"/>
    <col min="15877" max="15877" width="5" style="97" customWidth="1"/>
    <col min="15878" max="15884" width="8.375" style="97" customWidth="1"/>
    <col min="15885" max="16128" width="7.75" style="97"/>
    <col min="16129" max="16130" width="3.25" style="97" customWidth="1"/>
    <col min="16131" max="16131" width="3.375" style="97" customWidth="1"/>
    <col min="16132" max="16132" width="23" style="97" customWidth="1"/>
    <col min="16133" max="16133" width="5" style="97" customWidth="1"/>
    <col min="16134" max="16140" width="8.375" style="97" customWidth="1"/>
    <col min="16141" max="16384" width="7.75" style="97"/>
  </cols>
  <sheetData>
    <row r="1" spans="1:17" s="91" customFormat="1" ht="36.75" customHeight="1" x14ac:dyDescent="0.2">
      <c r="A1" s="88"/>
      <c r="B1" s="88"/>
      <c r="C1" s="88"/>
      <c r="D1" s="89"/>
      <c r="E1" s="248"/>
      <c r="F1" s="90"/>
      <c r="G1" s="90"/>
      <c r="H1" s="90"/>
      <c r="I1" s="89"/>
      <c r="J1" s="89"/>
      <c r="K1" s="249"/>
      <c r="L1" s="15" t="s">
        <v>6</v>
      </c>
    </row>
    <row r="2" spans="1:17" s="91" customFormat="1" ht="11.25" customHeight="1" x14ac:dyDescent="0.2">
      <c r="A2" s="92"/>
      <c r="B2" s="92"/>
      <c r="C2" s="92"/>
      <c r="D2" s="93"/>
      <c r="E2" s="250"/>
      <c r="F2" s="93"/>
      <c r="G2" s="93"/>
      <c r="H2" s="93"/>
      <c r="I2" s="93"/>
      <c r="J2" s="93"/>
      <c r="K2" s="251"/>
      <c r="L2" s="93"/>
    </row>
    <row r="3" spans="1:17" s="94" customFormat="1" ht="20.100000000000001" customHeight="1" x14ac:dyDescent="0.2">
      <c r="A3" s="571" t="s">
        <v>184</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3"/>
      <c r="L5" s="252"/>
    </row>
    <row r="6" spans="1:17" s="94" customFormat="1" ht="11.25" customHeight="1" x14ac:dyDescent="0.2">
      <c r="A6" s="227"/>
      <c r="B6" s="228"/>
      <c r="C6" s="228"/>
      <c r="D6" s="228"/>
      <c r="E6" s="228"/>
      <c r="F6" s="228"/>
      <c r="G6" s="228"/>
      <c r="H6" s="228"/>
      <c r="I6" s="228"/>
      <c r="J6" s="228"/>
      <c r="K6" s="254"/>
    </row>
    <row r="7" spans="1:17" s="91" customFormat="1" ht="12" customHeight="1" x14ac:dyDescent="0.2">
      <c r="A7" s="576" t="s">
        <v>93</v>
      </c>
      <c r="B7" s="577"/>
      <c r="C7" s="577"/>
      <c r="D7" s="577"/>
      <c r="E7" s="582" t="s">
        <v>94</v>
      </c>
      <c r="F7" s="585" t="s">
        <v>179</v>
      </c>
      <c r="G7" s="586"/>
      <c r="H7" s="586"/>
      <c r="I7" s="586"/>
      <c r="J7" s="587"/>
      <c r="K7" s="588" t="s">
        <v>180</v>
      </c>
      <c r="L7" s="589"/>
      <c r="M7" s="96"/>
      <c r="N7" s="96"/>
      <c r="O7" s="96"/>
      <c r="P7" s="96"/>
      <c r="Q7" s="96"/>
    </row>
    <row r="8" spans="1:17" ht="21.75" customHeight="1" x14ac:dyDescent="0.2">
      <c r="A8" s="578"/>
      <c r="B8" s="579"/>
      <c r="C8" s="579"/>
      <c r="D8" s="579"/>
      <c r="E8" s="583"/>
      <c r="F8" s="592" t="s">
        <v>97</v>
      </c>
      <c r="G8" s="592" t="s">
        <v>98</v>
      </c>
      <c r="H8" s="592" t="s">
        <v>99</v>
      </c>
      <c r="I8" s="592" t="s">
        <v>100</v>
      </c>
      <c r="J8" s="592" t="s">
        <v>101</v>
      </c>
      <c r="K8" s="590"/>
      <c r="L8" s="591"/>
    </row>
    <row r="9" spans="1:17" ht="12" customHeight="1" x14ac:dyDescent="0.2">
      <c r="A9" s="578"/>
      <c r="B9" s="579"/>
      <c r="C9" s="579"/>
      <c r="D9" s="579"/>
      <c r="E9" s="583"/>
      <c r="F9" s="593"/>
      <c r="G9" s="593"/>
      <c r="H9" s="593"/>
      <c r="I9" s="593"/>
      <c r="J9" s="593"/>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113">
        <v>100</v>
      </c>
      <c r="F11" s="115">
        <v>94065</v>
      </c>
      <c r="G11" s="114">
        <v>94476</v>
      </c>
      <c r="H11" s="114">
        <v>95648</v>
      </c>
      <c r="I11" s="114">
        <v>94741</v>
      </c>
      <c r="J11" s="140">
        <v>93865</v>
      </c>
      <c r="K11" s="114">
        <v>200</v>
      </c>
      <c r="L11" s="116">
        <v>0.21307196505619774</v>
      </c>
    </row>
    <row r="12" spans="1:17" s="110" customFormat="1" ht="24.95" customHeight="1" x14ac:dyDescent="0.2">
      <c r="A12" s="606" t="s">
        <v>185</v>
      </c>
      <c r="B12" s="607"/>
      <c r="C12" s="607"/>
      <c r="D12" s="608"/>
      <c r="E12" s="113">
        <v>61.938021580821776</v>
      </c>
      <c r="F12" s="115">
        <v>58262</v>
      </c>
      <c r="G12" s="114">
        <v>58575</v>
      </c>
      <c r="H12" s="114">
        <v>59613</v>
      </c>
      <c r="I12" s="114">
        <v>59045</v>
      </c>
      <c r="J12" s="140">
        <v>58672</v>
      </c>
      <c r="K12" s="114">
        <v>-410</v>
      </c>
      <c r="L12" s="116">
        <v>-0.69880010908099266</v>
      </c>
    </row>
    <row r="13" spans="1:17" s="110" customFormat="1" ht="15" customHeight="1" x14ac:dyDescent="0.2">
      <c r="A13" s="120"/>
      <c r="B13" s="609" t="s">
        <v>107</v>
      </c>
      <c r="C13" s="609"/>
      <c r="E13" s="113">
        <v>38.061978419178224</v>
      </c>
      <c r="F13" s="115">
        <v>35803</v>
      </c>
      <c r="G13" s="114">
        <v>35901</v>
      </c>
      <c r="H13" s="114">
        <v>36035</v>
      </c>
      <c r="I13" s="114">
        <v>35696</v>
      </c>
      <c r="J13" s="140">
        <v>35193</v>
      </c>
      <c r="K13" s="114">
        <v>610</v>
      </c>
      <c r="L13" s="116">
        <v>1.7332992356434518</v>
      </c>
    </row>
    <row r="14" spans="1:17" s="110" customFormat="1" ht="24.95" customHeight="1" x14ac:dyDescent="0.2">
      <c r="A14" s="606" t="s">
        <v>186</v>
      </c>
      <c r="B14" s="607"/>
      <c r="C14" s="607"/>
      <c r="D14" s="608"/>
      <c r="E14" s="113">
        <v>9.9930898846542284</v>
      </c>
      <c r="F14" s="115">
        <v>9400</v>
      </c>
      <c r="G14" s="114">
        <v>9679</v>
      </c>
      <c r="H14" s="114">
        <v>10176</v>
      </c>
      <c r="I14" s="114">
        <v>9617</v>
      </c>
      <c r="J14" s="140">
        <v>9617</v>
      </c>
      <c r="K14" s="114">
        <v>-217</v>
      </c>
      <c r="L14" s="116">
        <v>-2.256420921285224</v>
      </c>
    </row>
    <row r="15" spans="1:17" s="110" customFormat="1" ht="15" customHeight="1" x14ac:dyDescent="0.2">
      <c r="A15" s="120"/>
      <c r="B15" s="119"/>
      <c r="C15" s="258" t="s">
        <v>106</v>
      </c>
      <c r="E15" s="113">
        <v>62.606382978723403</v>
      </c>
      <c r="F15" s="115">
        <v>5885</v>
      </c>
      <c r="G15" s="114">
        <v>6069</v>
      </c>
      <c r="H15" s="114">
        <v>6416</v>
      </c>
      <c r="I15" s="114">
        <v>6048</v>
      </c>
      <c r="J15" s="140">
        <v>6048</v>
      </c>
      <c r="K15" s="114">
        <v>-163</v>
      </c>
      <c r="L15" s="116">
        <v>-2.69510582010582</v>
      </c>
    </row>
    <row r="16" spans="1:17" s="110" customFormat="1" ht="15" customHeight="1" x14ac:dyDescent="0.2">
      <c r="A16" s="120"/>
      <c r="B16" s="119"/>
      <c r="C16" s="258" t="s">
        <v>107</v>
      </c>
      <c r="E16" s="113">
        <v>37.393617021276597</v>
      </c>
      <c r="F16" s="115">
        <v>3515</v>
      </c>
      <c r="G16" s="114">
        <v>3610</v>
      </c>
      <c r="H16" s="114">
        <v>3760</v>
      </c>
      <c r="I16" s="114">
        <v>3569</v>
      </c>
      <c r="J16" s="140">
        <v>3569</v>
      </c>
      <c r="K16" s="114">
        <v>-54</v>
      </c>
      <c r="L16" s="116">
        <v>-1.5130288596245447</v>
      </c>
    </row>
    <row r="17" spans="1:12" s="110" customFormat="1" ht="15" customHeight="1" x14ac:dyDescent="0.2">
      <c r="A17" s="120"/>
      <c r="B17" s="121" t="s">
        <v>109</v>
      </c>
      <c r="C17" s="258"/>
      <c r="E17" s="113">
        <v>67.270504438420247</v>
      </c>
      <c r="F17" s="115">
        <v>63278</v>
      </c>
      <c r="G17" s="114">
        <v>63561</v>
      </c>
      <c r="H17" s="114">
        <v>64373</v>
      </c>
      <c r="I17" s="114">
        <v>64368</v>
      </c>
      <c r="J17" s="140">
        <v>63980</v>
      </c>
      <c r="K17" s="114">
        <v>-702</v>
      </c>
      <c r="L17" s="116">
        <v>-1.0972178805876835</v>
      </c>
    </row>
    <row r="18" spans="1:12" s="110" customFormat="1" ht="15" customHeight="1" x14ac:dyDescent="0.2">
      <c r="A18" s="120"/>
      <c r="B18" s="119"/>
      <c r="C18" s="258" t="s">
        <v>106</v>
      </c>
      <c r="E18" s="113">
        <v>62.358165555169251</v>
      </c>
      <c r="F18" s="115">
        <v>39459</v>
      </c>
      <c r="G18" s="114">
        <v>39716</v>
      </c>
      <c r="H18" s="114">
        <v>40420</v>
      </c>
      <c r="I18" s="114">
        <v>40477</v>
      </c>
      <c r="J18" s="140">
        <v>40290</v>
      </c>
      <c r="K18" s="114">
        <v>-831</v>
      </c>
      <c r="L18" s="116">
        <v>-2.0625465376023828</v>
      </c>
    </row>
    <row r="19" spans="1:12" s="110" customFormat="1" ht="15" customHeight="1" x14ac:dyDescent="0.2">
      <c r="A19" s="120"/>
      <c r="B19" s="119"/>
      <c r="C19" s="258" t="s">
        <v>107</v>
      </c>
      <c r="E19" s="113">
        <v>37.641834444830749</v>
      </c>
      <c r="F19" s="115">
        <v>23819</v>
      </c>
      <c r="G19" s="114">
        <v>23845</v>
      </c>
      <c r="H19" s="114">
        <v>23953</v>
      </c>
      <c r="I19" s="114">
        <v>23891</v>
      </c>
      <c r="J19" s="140">
        <v>23690</v>
      </c>
      <c r="K19" s="114">
        <v>129</v>
      </c>
      <c r="L19" s="116">
        <v>0.54453355846348672</v>
      </c>
    </row>
    <row r="20" spans="1:12" s="110" customFormat="1" ht="15" customHeight="1" x14ac:dyDescent="0.2">
      <c r="A20" s="120"/>
      <c r="B20" s="121" t="s">
        <v>110</v>
      </c>
      <c r="C20" s="258"/>
      <c r="E20" s="113">
        <v>21.673311008345294</v>
      </c>
      <c r="F20" s="115">
        <v>20387</v>
      </c>
      <c r="G20" s="114">
        <v>20243</v>
      </c>
      <c r="H20" s="114">
        <v>20101</v>
      </c>
      <c r="I20" s="114">
        <v>19795</v>
      </c>
      <c r="J20" s="140">
        <v>19362</v>
      </c>
      <c r="K20" s="114">
        <v>1025</v>
      </c>
      <c r="L20" s="116">
        <v>5.2938745997314323</v>
      </c>
    </row>
    <row r="21" spans="1:12" s="110" customFormat="1" ht="15" customHeight="1" x14ac:dyDescent="0.2">
      <c r="A21" s="120"/>
      <c r="B21" s="119"/>
      <c r="C21" s="258" t="s">
        <v>106</v>
      </c>
      <c r="E21" s="113">
        <v>60.072595281306718</v>
      </c>
      <c r="F21" s="115">
        <v>12247</v>
      </c>
      <c r="G21" s="114">
        <v>12122</v>
      </c>
      <c r="H21" s="114">
        <v>12113</v>
      </c>
      <c r="I21" s="114">
        <v>11888</v>
      </c>
      <c r="J21" s="140">
        <v>11724</v>
      </c>
      <c r="K21" s="114">
        <v>523</v>
      </c>
      <c r="L21" s="116">
        <v>4.4609348345274649</v>
      </c>
    </row>
    <row r="22" spans="1:12" s="110" customFormat="1" ht="15" customHeight="1" x14ac:dyDescent="0.2">
      <c r="A22" s="120"/>
      <c r="B22" s="119"/>
      <c r="C22" s="258" t="s">
        <v>107</v>
      </c>
      <c r="E22" s="113">
        <v>39.927404718693282</v>
      </c>
      <c r="F22" s="115">
        <v>8140</v>
      </c>
      <c r="G22" s="114">
        <v>8121</v>
      </c>
      <c r="H22" s="114">
        <v>7988</v>
      </c>
      <c r="I22" s="114">
        <v>7907</v>
      </c>
      <c r="J22" s="140">
        <v>7638</v>
      </c>
      <c r="K22" s="114">
        <v>502</v>
      </c>
      <c r="L22" s="116">
        <v>6.5724011521340664</v>
      </c>
    </row>
    <row r="23" spans="1:12" s="110" customFormat="1" ht="15" customHeight="1" x14ac:dyDescent="0.2">
      <c r="A23" s="120"/>
      <c r="B23" s="121" t="s">
        <v>111</v>
      </c>
      <c r="C23" s="258"/>
      <c r="E23" s="113">
        <v>1.0630946685802372</v>
      </c>
      <c r="F23" s="115">
        <v>1000</v>
      </c>
      <c r="G23" s="114">
        <v>993</v>
      </c>
      <c r="H23" s="114">
        <v>998</v>
      </c>
      <c r="I23" s="114">
        <v>961</v>
      </c>
      <c r="J23" s="140">
        <v>906</v>
      </c>
      <c r="K23" s="114">
        <v>94</v>
      </c>
      <c r="L23" s="116">
        <v>10.375275938189846</v>
      </c>
    </row>
    <row r="24" spans="1:12" s="110" customFormat="1" ht="15" customHeight="1" x14ac:dyDescent="0.2">
      <c r="A24" s="120"/>
      <c r="B24" s="119"/>
      <c r="C24" s="258" t="s">
        <v>106</v>
      </c>
      <c r="E24" s="113">
        <v>67.099999999999994</v>
      </c>
      <c r="F24" s="115">
        <v>671</v>
      </c>
      <c r="G24" s="114">
        <v>668</v>
      </c>
      <c r="H24" s="114">
        <v>664</v>
      </c>
      <c r="I24" s="114">
        <v>632</v>
      </c>
      <c r="J24" s="140">
        <v>610</v>
      </c>
      <c r="K24" s="114">
        <v>61</v>
      </c>
      <c r="L24" s="116">
        <v>10</v>
      </c>
    </row>
    <row r="25" spans="1:12" s="110" customFormat="1" ht="15" customHeight="1" x14ac:dyDescent="0.2">
      <c r="A25" s="120"/>
      <c r="B25" s="119"/>
      <c r="C25" s="258" t="s">
        <v>107</v>
      </c>
      <c r="E25" s="113">
        <v>32.9</v>
      </c>
      <c r="F25" s="115">
        <v>329</v>
      </c>
      <c r="G25" s="114">
        <v>325</v>
      </c>
      <c r="H25" s="114">
        <v>334</v>
      </c>
      <c r="I25" s="114">
        <v>329</v>
      </c>
      <c r="J25" s="140">
        <v>296</v>
      </c>
      <c r="K25" s="114">
        <v>33</v>
      </c>
      <c r="L25" s="116">
        <v>11.148648648648649</v>
      </c>
    </row>
    <row r="26" spans="1:12" s="110" customFormat="1" ht="15" customHeight="1" x14ac:dyDescent="0.2">
      <c r="A26" s="120"/>
      <c r="C26" s="121" t="s">
        <v>187</v>
      </c>
      <c r="D26" s="110" t="s">
        <v>188</v>
      </c>
      <c r="E26" s="113">
        <v>0.29022484452240471</v>
      </c>
      <c r="F26" s="115">
        <v>273</v>
      </c>
      <c r="G26" s="114">
        <v>273</v>
      </c>
      <c r="H26" s="114">
        <v>302</v>
      </c>
      <c r="I26" s="114">
        <v>261</v>
      </c>
      <c r="J26" s="140">
        <v>231</v>
      </c>
      <c r="K26" s="114">
        <v>42</v>
      </c>
      <c r="L26" s="116">
        <v>18.181818181818183</v>
      </c>
    </row>
    <row r="27" spans="1:12" s="110" customFormat="1" ht="15" customHeight="1" x14ac:dyDescent="0.2">
      <c r="A27" s="120"/>
      <c r="B27" s="119"/>
      <c r="D27" s="259" t="s">
        <v>106</v>
      </c>
      <c r="E27" s="113">
        <v>63.003663003663007</v>
      </c>
      <c r="F27" s="115">
        <v>172</v>
      </c>
      <c r="G27" s="114">
        <v>168</v>
      </c>
      <c r="H27" s="114">
        <v>178</v>
      </c>
      <c r="I27" s="114">
        <v>147</v>
      </c>
      <c r="J27" s="140">
        <v>139</v>
      </c>
      <c r="K27" s="114">
        <v>33</v>
      </c>
      <c r="L27" s="116">
        <v>23.741007194244606</v>
      </c>
    </row>
    <row r="28" spans="1:12" s="110" customFormat="1" ht="15" customHeight="1" x14ac:dyDescent="0.2">
      <c r="A28" s="120"/>
      <c r="B28" s="119"/>
      <c r="D28" s="259" t="s">
        <v>107</v>
      </c>
      <c r="E28" s="113">
        <v>36.996336996336993</v>
      </c>
      <c r="F28" s="115">
        <v>101</v>
      </c>
      <c r="G28" s="114">
        <v>105</v>
      </c>
      <c r="H28" s="114">
        <v>124</v>
      </c>
      <c r="I28" s="114">
        <v>114</v>
      </c>
      <c r="J28" s="140">
        <v>92</v>
      </c>
      <c r="K28" s="114">
        <v>9</v>
      </c>
      <c r="L28" s="116">
        <v>9.7826086956521738</v>
      </c>
    </row>
    <row r="29" spans="1:12" s="110" customFormat="1" ht="24.95" customHeight="1" x14ac:dyDescent="0.2">
      <c r="A29" s="606" t="s">
        <v>189</v>
      </c>
      <c r="B29" s="607"/>
      <c r="C29" s="607"/>
      <c r="D29" s="608"/>
      <c r="E29" s="113">
        <v>79.739541806197849</v>
      </c>
      <c r="F29" s="115">
        <v>75007</v>
      </c>
      <c r="G29" s="114">
        <v>75604</v>
      </c>
      <c r="H29" s="114">
        <v>76222</v>
      </c>
      <c r="I29" s="114">
        <v>75611</v>
      </c>
      <c r="J29" s="140">
        <v>75389</v>
      </c>
      <c r="K29" s="114">
        <v>-382</v>
      </c>
      <c r="L29" s="116">
        <v>-0.50670522224727743</v>
      </c>
    </row>
    <row r="30" spans="1:12" s="110" customFormat="1" ht="15" customHeight="1" x14ac:dyDescent="0.2">
      <c r="A30" s="120"/>
      <c r="B30" s="119"/>
      <c r="C30" s="258" t="s">
        <v>106</v>
      </c>
      <c r="E30" s="113">
        <v>59.473115842521366</v>
      </c>
      <c r="F30" s="115">
        <v>44609</v>
      </c>
      <c r="G30" s="114">
        <v>45040</v>
      </c>
      <c r="H30" s="114">
        <v>45547</v>
      </c>
      <c r="I30" s="114">
        <v>45236</v>
      </c>
      <c r="J30" s="140">
        <v>45213</v>
      </c>
      <c r="K30" s="114">
        <v>-604</v>
      </c>
      <c r="L30" s="116">
        <v>-1.3358989671112291</v>
      </c>
    </row>
    <row r="31" spans="1:12" s="110" customFormat="1" ht="15" customHeight="1" x14ac:dyDescent="0.2">
      <c r="A31" s="120"/>
      <c r="B31" s="119"/>
      <c r="C31" s="258" t="s">
        <v>107</v>
      </c>
      <c r="E31" s="113">
        <v>40.526884157478634</v>
      </c>
      <c r="F31" s="115">
        <v>30398</v>
      </c>
      <c r="G31" s="114">
        <v>30564</v>
      </c>
      <c r="H31" s="114">
        <v>30675</v>
      </c>
      <c r="I31" s="114">
        <v>30375</v>
      </c>
      <c r="J31" s="140">
        <v>30176</v>
      </c>
      <c r="K31" s="114">
        <v>222</v>
      </c>
      <c r="L31" s="116">
        <v>0.73568398727465534</v>
      </c>
    </row>
    <row r="32" spans="1:12" s="110" customFormat="1" ht="15" customHeight="1" x14ac:dyDescent="0.2">
      <c r="A32" s="120"/>
      <c r="B32" s="119" t="s">
        <v>117</v>
      </c>
      <c r="C32" s="258"/>
      <c r="E32" s="113">
        <v>20.233880827087653</v>
      </c>
      <c r="F32" s="115">
        <v>19033</v>
      </c>
      <c r="G32" s="114">
        <v>18846</v>
      </c>
      <c r="H32" s="114">
        <v>19402</v>
      </c>
      <c r="I32" s="114">
        <v>19104</v>
      </c>
      <c r="J32" s="140">
        <v>18451</v>
      </c>
      <c r="K32" s="114">
        <v>582</v>
      </c>
      <c r="L32" s="116">
        <v>3.1543005799143677</v>
      </c>
    </row>
    <row r="33" spans="1:12" s="110" customFormat="1" ht="15" customHeight="1" x14ac:dyDescent="0.2">
      <c r="A33" s="120"/>
      <c r="B33" s="119"/>
      <c r="C33" s="258" t="s">
        <v>106</v>
      </c>
      <c r="E33" s="113">
        <v>71.654494824778013</v>
      </c>
      <c r="F33" s="115">
        <v>13638</v>
      </c>
      <c r="G33" s="114">
        <v>13518</v>
      </c>
      <c r="H33" s="114">
        <v>14050</v>
      </c>
      <c r="I33" s="114">
        <v>13791</v>
      </c>
      <c r="J33" s="140">
        <v>13441</v>
      </c>
      <c r="K33" s="114">
        <v>197</v>
      </c>
      <c r="L33" s="116">
        <v>1.4656647570865262</v>
      </c>
    </row>
    <row r="34" spans="1:12" s="110" customFormat="1" ht="15" customHeight="1" x14ac:dyDescent="0.2">
      <c r="A34" s="120"/>
      <c r="B34" s="119"/>
      <c r="C34" s="258" t="s">
        <v>107</v>
      </c>
      <c r="E34" s="113">
        <v>28.345505175221984</v>
      </c>
      <c r="F34" s="115">
        <v>5395</v>
      </c>
      <c r="G34" s="114">
        <v>5328</v>
      </c>
      <c r="H34" s="114">
        <v>5352</v>
      </c>
      <c r="I34" s="114">
        <v>5313</v>
      </c>
      <c r="J34" s="140">
        <v>5010</v>
      </c>
      <c r="K34" s="114">
        <v>385</v>
      </c>
      <c r="L34" s="116">
        <v>7.6846307385229542</v>
      </c>
    </row>
    <row r="35" spans="1:12" s="110" customFormat="1" ht="24.95" customHeight="1" x14ac:dyDescent="0.2">
      <c r="A35" s="606" t="s">
        <v>190</v>
      </c>
      <c r="B35" s="607"/>
      <c r="C35" s="607"/>
      <c r="D35" s="608"/>
      <c r="E35" s="113">
        <v>77.763248817307186</v>
      </c>
      <c r="F35" s="115">
        <v>73148</v>
      </c>
      <c r="G35" s="114">
        <v>73660</v>
      </c>
      <c r="H35" s="114">
        <v>74963</v>
      </c>
      <c r="I35" s="114">
        <v>74227</v>
      </c>
      <c r="J35" s="140">
        <v>73800</v>
      </c>
      <c r="K35" s="114">
        <v>-652</v>
      </c>
      <c r="L35" s="116">
        <v>-0.88346883468834692</v>
      </c>
    </row>
    <row r="36" spans="1:12" s="110" customFormat="1" ht="15" customHeight="1" x14ac:dyDescent="0.2">
      <c r="A36" s="120"/>
      <c r="B36" s="119"/>
      <c r="C36" s="258" t="s">
        <v>106</v>
      </c>
      <c r="E36" s="113">
        <v>74.937113796686177</v>
      </c>
      <c r="F36" s="115">
        <v>54815</v>
      </c>
      <c r="G36" s="114">
        <v>55191</v>
      </c>
      <c r="H36" s="114">
        <v>56226</v>
      </c>
      <c r="I36" s="114">
        <v>55765</v>
      </c>
      <c r="J36" s="140">
        <v>55455</v>
      </c>
      <c r="K36" s="114">
        <v>-640</v>
      </c>
      <c r="L36" s="116">
        <v>-1.1540889009106483</v>
      </c>
    </row>
    <row r="37" spans="1:12" s="110" customFormat="1" ht="15" customHeight="1" x14ac:dyDescent="0.2">
      <c r="A37" s="120"/>
      <c r="B37" s="119"/>
      <c r="C37" s="258" t="s">
        <v>107</v>
      </c>
      <c r="E37" s="113">
        <v>25.06288620331383</v>
      </c>
      <c r="F37" s="115">
        <v>18333</v>
      </c>
      <c r="G37" s="114">
        <v>18469</v>
      </c>
      <c r="H37" s="114">
        <v>18737</v>
      </c>
      <c r="I37" s="114">
        <v>18462</v>
      </c>
      <c r="J37" s="140">
        <v>18345</v>
      </c>
      <c r="K37" s="114">
        <v>-12</v>
      </c>
      <c r="L37" s="116">
        <v>-6.5412919051512669E-2</v>
      </c>
    </row>
    <row r="38" spans="1:12" s="110" customFormat="1" ht="15" customHeight="1" x14ac:dyDescent="0.2">
      <c r="A38" s="120"/>
      <c r="B38" s="119" t="s">
        <v>182</v>
      </c>
      <c r="C38" s="258"/>
      <c r="E38" s="113">
        <v>22.236751182692817</v>
      </c>
      <c r="F38" s="115">
        <v>20917</v>
      </c>
      <c r="G38" s="114">
        <v>20816</v>
      </c>
      <c r="H38" s="114">
        <v>20685</v>
      </c>
      <c r="I38" s="114">
        <v>20514</v>
      </c>
      <c r="J38" s="140">
        <v>20065</v>
      </c>
      <c r="K38" s="114">
        <v>852</v>
      </c>
      <c r="L38" s="116">
        <v>4.2461998504859206</v>
      </c>
    </row>
    <row r="39" spans="1:12" s="110" customFormat="1" ht="15" customHeight="1" x14ac:dyDescent="0.2">
      <c r="A39" s="120"/>
      <c r="B39" s="119"/>
      <c r="C39" s="258" t="s">
        <v>106</v>
      </c>
      <c r="E39" s="113">
        <v>16.479418654682792</v>
      </c>
      <c r="F39" s="115">
        <v>3447</v>
      </c>
      <c r="G39" s="114">
        <v>3384</v>
      </c>
      <c r="H39" s="114">
        <v>3387</v>
      </c>
      <c r="I39" s="114">
        <v>3280</v>
      </c>
      <c r="J39" s="140">
        <v>3217</v>
      </c>
      <c r="K39" s="114">
        <v>230</v>
      </c>
      <c r="L39" s="116">
        <v>7.1495181846440783</v>
      </c>
    </row>
    <row r="40" spans="1:12" s="110" customFormat="1" ht="15" customHeight="1" x14ac:dyDescent="0.2">
      <c r="A40" s="120"/>
      <c r="B40" s="119"/>
      <c r="C40" s="258" t="s">
        <v>107</v>
      </c>
      <c r="E40" s="113">
        <v>83.520581345317211</v>
      </c>
      <c r="F40" s="115">
        <v>17470</v>
      </c>
      <c r="G40" s="114">
        <v>17432</v>
      </c>
      <c r="H40" s="114">
        <v>17298</v>
      </c>
      <c r="I40" s="114">
        <v>17234</v>
      </c>
      <c r="J40" s="140">
        <v>16848</v>
      </c>
      <c r="K40" s="114">
        <v>622</v>
      </c>
      <c r="L40" s="116">
        <v>3.691832858499525</v>
      </c>
    </row>
    <row r="41" spans="1:12" s="110" customFormat="1" ht="24.75" customHeight="1" x14ac:dyDescent="0.2">
      <c r="A41" s="606" t="s">
        <v>518</v>
      </c>
      <c r="B41" s="607"/>
      <c r="C41" s="607"/>
      <c r="D41" s="608"/>
      <c r="E41" s="113">
        <v>4.1024823260511347</v>
      </c>
      <c r="F41" s="115">
        <v>3859</v>
      </c>
      <c r="G41" s="114">
        <v>4251</v>
      </c>
      <c r="H41" s="114">
        <v>4279</v>
      </c>
      <c r="I41" s="114">
        <v>3676</v>
      </c>
      <c r="J41" s="140">
        <v>3827</v>
      </c>
      <c r="K41" s="114">
        <v>32</v>
      </c>
      <c r="L41" s="116">
        <v>0.83616409720407625</v>
      </c>
    </row>
    <row r="42" spans="1:12" s="110" customFormat="1" ht="15" customHeight="1" x14ac:dyDescent="0.2">
      <c r="A42" s="120"/>
      <c r="B42" s="119"/>
      <c r="C42" s="258" t="s">
        <v>106</v>
      </c>
      <c r="E42" s="113">
        <v>61.07799948173102</v>
      </c>
      <c r="F42" s="115">
        <v>2357</v>
      </c>
      <c r="G42" s="114">
        <v>2639</v>
      </c>
      <c r="H42" s="114">
        <v>2651</v>
      </c>
      <c r="I42" s="114">
        <v>2230</v>
      </c>
      <c r="J42" s="140">
        <v>2330</v>
      </c>
      <c r="K42" s="114">
        <v>27</v>
      </c>
      <c r="L42" s="116">
        <v>1.1587982832618027</v>
      </c>
    </row>
    <row r="43" spans="1:12" s="110" customFormat="1" ht="15" customHeight="1" x14ac:dyDescent="0.2">
      <c r="A43" s="123"/>
      <c r="B43" s="124"/>
      <c r="C43" s="260" t="s">
        <v>107</v>
      </c>
      <c r="D43" s="261"/>
      <c r="E43" s="125">
        <v>38.92200051826898</v>
      </c>
      <c r="F43" s="143">
        <v>1502</v>
      </c>
      <c r="G43" s="144">
        <v>1612</v>
      </c>
      <c r="H43" s="144">
        <v>1628</v>
      </c>
      <c r="I43" s="144">
        <v>1446</v>
      </c>
      <c r="J43" s="145">
        <v>1497</v>
      </c>
      <c r="K43" s="144">
        <v>5</v>
      </c>
      <c r="L43" s="146">
        <v>0.33400133600534404</v>
      </c>
    </row>
    <row r="44" spans="1:12" s="110" customFormat="1" ht="45.75" customHeight="1" x14ac:dyDescent="0.2">
      <c r="A44" s="606" t="s">
        <v>191</v>
      </c>
      <c r="B44" s="607"/>
      <c r="C44" s="607"/>
      <c r="D44" s="608"/>
      <c r="E44" s="113">
        <v>0.99293042045394142</v>
      </c>
      <c r="F44" s="115">
        <v>934</v>
      </c>
      <c r="G44" s="114">
        <v>934</v>
      </c>
      <c r="H44" s="114">
        <v>938</v>
      </c>
      <c r="I44" s="114">
        <v>919</v>
      </c>
      <c r="J44" s="140">
        <v>923</v>
      </c>
      <c r="K44" s="114">
        <v>11</v>
      </c>
      <c r="L44" s="116">
        <v>1.1917659804983749</v>
      </c>
    </row>
    <row r="45" spans="1:12" s="110" customFormat="1" ht="15" customHeight="1" x14ac:dyDescent="0.2">
      <c r="A45" s="120"/>
      <c r="B45" s="119"/>
      <c r="C45" s="258" t="s">
        <v>106</v>
      </c>
      <c r="E45" s="113">
        <v>60.064239828693793</v>
      </c>
      <c r="F45" s="115">
        <v>561</v>
      </c>
      <c r="G45" s="114">
        <v>561</v>
      </c>
      <c r="H45" s="114">
        <v>567</v>
      </c>
      <c r="I45" s="114">
        <v>548</v>
      </c>
      <c r="J45" s="140">
        <v>551</v>
      </c>
      <c r="K45" s="114">
        <v>10</v>
      </c>
      <c r="L45" s="116">
        <v>1.8148820326678765</v>
      </c>
    </row>
    <row r="46" spans="1:12" s="110" customFormat="1" ht="15" customHeight="1" x14ac:dyDescent="0.2">
      <c r="A46" s="123"/>
      <c r="B46" s="124"/>
      <c r="C46" s="260" t="s">
        <v>107</v>
      </c>
      <c r="D46" s="261"/>
      <c r="E46" s="125">
        <v>39.935760171306207</v>
      </c>
      <c r="F46" s="143">
        <v>373</v>
      </c>
      <c r="G46" s="144">
        <v>373</v>
      </c>
      <c r="H46" s="144">
        <v>371</v>
      </c>
      <c r="I46" s="144">
        <v>371</v>
      </c>
      <c r="J46" s="145">
        <v>372</v>
      </c>
      <c r="K46" s="144">
        <v>1</v>
      </c>
      <c r="L46" s="146">
        <v>0.26881720430107525</v>
      </c>
    </row>
    <row r="47" spans="1:12" s="110" customFormat="1" ht="39" customHeight="1" x14ac:dyDescent="0.2">
      <c r="A47" s="606" t="s">
        <v>519</v>
      </c>
      <c r="B47" s="610"/>
      <c r="C47" s="610"/>
      <c r="D47" s="611"/>
      <c r="E47" s="113">
        <v>8.6110668154999209E-2</v>
      </c>
      <c r="F47" s="115">
        <v>81</v>
      </c>
      <c r="G47" s="114">
        <v>79</v>
      </c>
      <c r="H47" s="114">
        <v>70</v>
      </c>
      <c r="I47" s="114">
        <v>69</v>
      </c>
      <c r="J47" s="140">
        <v>82</v>
      </c>
      <c r="K47" s="114">
        <v>-1</v>
      </c>
      <c r="L47" s="116">
        <v>-1.2195121951219512</v>
      </c>
    </row>
    <row r="48" spans="1:12" s="110" customFormat="1" ht="15" customHeight="1" x14ac:dyDescent="0.2">
      <c r="A48" s="120"/>
      <c r="B48" s="119"/>
      <c r="C48" s="258" t="s">
        <v>106</v>
      </c>
      <c r="E48" s="113">
        <v>40.74074074074074</v>
      </c>
      <c r="F48" s="115">
        <v>33</v>
      </c>
      <c r="G48" s="114">
        <v>33</v>
      </c>
      <c r="H48" s="114">
        <v>29</v>
      </c>
      <c r="I48" s="114">
        <v>35</v>
      </c>
      <c r="J48" s="140">
        <v>40</v>
      </c>
      <c r="K48" s="114">
        <v>-7</v>
      </c>
      <c r="L48" s="116">
        <v>-17.5</v>
      </c>
    </row>
    <row r="49" spans="1:12" s="110" customFormat="1" ht="15" customHeight="1" x14ac:dyDescent="0.2">
      <c r="A49" s="123"/>
      <c r="B49" s="124"/>
      <c r="C49" s="260" t="s">
        <v>107</v>
      </c>
      <c r="D49" s="261"/>
      <c r="E49" s="125">
        <v>59.25925925925926</v>
      </c>
      <c r="F49" s="143">
        <v>48</v>
      </c>
      <c r="G49" s="144">
        <v>46</v>
      </c>
      <c r="H49" s="144">
        <v>41</v>
      </c>
      <c r="I49" s="144">
        <v>34</v>
      </c>
      <c r="J49" s="145">
        <v>42</v>
      </c>
      <c r="K49" s="144">
        <v>6</v>
      </c>
      <c r="L49" s="146">
        <v>14.285714285714286</v>
      </c>
    </row>
    <row r="50" spans="1:12" s="110" customFormat="1" ht="24.95" customHeight="1" x14ac:dyDescent="0.2">
      <c r="A50" s="612" t="s">
        <v>192</v>
      </c>
      <c r="B50" s="613"/>
      <c r="C50" s="613"/>
      <c r="D50" s="614"/>
      <c r="E50" s="262">
        <v>14.566523148886409</v>
      </c>
      <c r="F50" s="263">
        <v>13702</v>
      </c>
      <c r="G50" s="264">
        <v>14118</v>
      </c>
      <c r="H50" s="264">
        <v>14520</v>
      </c>
      <c r="I50" s="264">
        <v>13782</v>
      </c>
      <c r="J50" s="265">
        <v>13552</v>
      </c>
      <c r="K50" s="263">
        <v>150</v>
      </c>
      <c r="L50" s="266">
        <v>1.1068476977567887</v>
      </c>
    </row>
    <row r="51" spans="1:12" s="110" customFormat="1" ht="15" customHeight="1" x14ac:dyDescent="0.2">
      <c r="A51" s="120"/>
      <c r="B51" s="119"/>
      <c r="C51" s="258" t="s">
        <v>106</v>
      </c>
      <c r="E51" s="113">
        <v>61.618741789519781</v>
      </c>
      <c r="F51" s="115">
        <v>8443</v>
      </c>
      <c r="G51" s="114">
        <v>8716</v>
      </c>
      <c r="H51" s="114">
        <v>9015</v>
      </c>
      <c r="I51" s="114">
        <v>8510</v>
      </c>
      <c r="J51" s="140">
        <v>8357</v>
      </c>
      <c r="K51" s="114">
        <v>86</v>
      </c>
      <c r="L51" s="116">
        <v>1.0290774201268398</v>
      </c>
    </row>
    <row r="52" spans="1:12" s="110" customFormat="1" ht="15" customHeight="1" x14ac:dyDescent="0.2">
      <c r="A52" s="120"/>
      <c r="B52" s="119"/>
      <c r="C52" s="258" t="s">
        <v>107</v>
      </c>
      <c r="E52" s="113">
        <v>38.381258210480219</v>
      </c>
      <c r="F52" s="115">
        <v>5259</v>
      </c>
      <c r="G52" s="114">
        <v>5402</v>
      </c>
      <c r="H52" s="114">
        <v>5505</v>
      </c>
      <c r="I52" s="114">
        <v>5272</v>
      </c>
      <c r="J52" s="140">
        <v>5195</v>
      </c>
      <c r="K52" s="114">
        <v>64</v>
      </c>
      <c r="L52" s="116">
        <v>1.231953801732435</v>
      </c>
    </row>
    <row r="53" spans="1:12" s="110" customFormat="1" ht="15" customHeight="1" x14ac:dyDescent="0.2">
      <c r="A53" s="120"/>
      <c r="B53" s="119"/>
      <c r="C53" s="258" t="s">
        <v>187</v>
      </c>
      <c r="D53" s="110" t="s">
        <v>193</v>
      </c>
      <c r="E53" s="113">
        <v>20.559042475551013</v>
      </c>
      <c r="F53" s="115">
        <v>2817</v>
      </c>
      <c r="G53" s="114">
        <v>3234</v>
      </c>
      <c r="H53" s="114">
        <v>3288</v>
      </c>
      <c r="I53" s="114">
        <v>2578</v>
      </c>
      <c r="J53" s="140">
        <v>2770</v>
      </c>
      <c r="K53" s="114">
        <v>47</v>
      </c>
      <c r="L53" s="116">
        <v>1.6967509025270757</v>
      </c>
    </row>
    <row r="54" spans="1:12" s="110" customFormat="1" ht="15" customHeight="1" x14ac:dyDescent="0.2">
      <c r="A54" s="120"/>
      <c r="B54" s="119"/>
      <c r="D54" s="267" t="s">
        <v>194</v>
      </c>
      <c r="E54" s="113">
        <v>62.726304579339725</v>
      </c>
      <c r="F54" s="115">
        <v>1767</v>
      </c>
      <c r="G54" s="114">
        <v>2044</v>
      </c>
      <c r="H54" s="114">
        <v>2092</v>
      </c>
      <c r="I54" s="114">
        <v>1629</v>
      </c>
      <c r="J54" s="140">
        <v>1737</v>
      </c>
      <c r="K54" s="114">
        <v>30</v>
      </c>
      <c r="L54" s="116">
        <v>1.7271157167530224</v>
      </c>
    </row>
    <row r="55" spans="1:12" s="110" customFormat="1" ht="15" customHeight="1" x14ac:dyDescent="0.2">
      <c r="A55" s="120"/>
      <c r="B55" s="119"/>
      <c r="D55" s="267" t="s">
        <v>195</v>
      </c>
      <c r="E55" s="113">
        <v>37.273695420660275</v>
      </c>
      <c r="F55" s="115">
        <v>1050</v>
      </c>
      <c r="G55" s="114">
        <v>1190</v>
      </c>
      <c r="H55" s="114">
        <v>1196</v>
      </c>
      <c r="I55" s="114">
        <v>949</v>
      </c>
      <c r="J55" s="140">
        <v>1033</v>
      </c>
      <c r="K55" s="114">
        <v>17</v>
      </c>
      <c r="L55" s="116">
        <v>1.6456921587608906</v>
      </c>
    </row>
    <row r="56" spans="1:12" s="110" customFormat="1" ht="15" customHeight="1" x14ac:dyDescent="0.2">
      <c r="A56" s="120"/>
      <c r="B56" s="119" t="s">
        <v>196</v>
      </c>
      <c r="C56" s="258"/>
      <c r="E56" s="113">
        <v>66.031999149524268</v>
      </c>
      <c r="F56" s="115">
        <v>62113</v>
      </c>
      <c r="G56" s="114">
        <v>62172</v>
      </c>
      <c r="H56" s="114">
        <v>62773</v>
      </c>
      <c r="I56" s="114">
        <v>62644</v>
      </c>
      <c r="J56" s="140">
        <v>62314</v>
      </c>
      <c r="K56" s="114">
        <v>-201</v>
      </c>
      <c r="L56" s="116">
        <v>-0.32255993837660879</v>
      </c>
    </row>
    <row r="57" spans="1:12" s="110" customFormat="1" ht="15" customHeight="1" x14ac:dyDescent="0.2">
      <c r="A57" s="120"/>
      <c r="B57" s="119"/>
      <c r="C57" s="258" t="s">
        <v>106</v>
      </c>
      <c r="E57" s="113">
        <v>61.238388099109685</v>
      </c>
      <c r="F57" s="115">
        <v>38037</v>
      </c>
      <c r="G57" s="114">
        <v>38139</v>
      </c>
      <c r="H57" s="114">
        <v>38686</v>
      </c>
      <c r="I57" s="114">
        <v>38619</v>
      </c>
      <c r="J57" s="140">
        <v>38536</v>
      </c>
      <c r="K57" s="114">
        <v>-499</v>
      </c>
      <c r="L57" s="116">
        <v>-1.2948930869835997</v>
      </c>
    </row>
    <row r="58" spans="1:12" s="110" customFormat="1" ht="15" customHeight="1" x14ac:dyDescent="0.2">
      <c r="A58" s="120"/>
      <c r="B58" s="119"/>
      <c r="C58" s="258" t="s">
        <v>107</v>
      </c>
      <c r="E58" s="113">
        <v>38.761611900890315</v>
      </c>
      <c r="F58" s="115">
        <v>24076</v>
      </c>
      <c r="G58" s="114">
        <v>24033</v>
      </c>
      <c r="H58" s="114">
        <v>24087</v>
      </c>
      <c r="I58" s="114">
        <v>24025</v>
      </c>
      <c r="J58" s="140">
        <v>23778</v>
      </c>
      <c r="K58" s="114">
        <v>298</v>
      </c>
      <c r="L58" s="116">
        <v>1.2532593153335017</v>
      </c>
    </row>
    <row r="59" spans="1:12" s="110" customFormat="1" ht="15" customHeight="1" x14ac:dyDescent="0.2">
      <c r="A59" s="120"/>
      <c r="B59" s="119"/>
      <c r="C59" s="258" t="s">
        <v>105</v>
      </c>
      <c r="D59" s="110" t="s">
        <v>197</v>
      </c>
      <c r="E59" s="113">
        <v>92.821148551832948</v>
      </c>
      <c r="F59" s="115">
        <v>57654</v>
      </c>
      <c r="G59" s="114">
        <v>57714</v>
      </c>
      <c r="H59" s="114">
        <v>58298</v>
      </c>
      <c r="I59" s="114">
        <v>58224</v>
      </c>
      <c r="J59" s="140">
        <v>57912</v>
      </c>
      <c r="K59" s="114">
        <v>-258</v>
      </c>
      <c r="L59" s="116">
        <v>-0.44550352258599252</v>
      </c>
    </row>
    <row r="60" spans="1:12" s="110" customFormat="1" ht="15" customHeight="1" x14ac:dyDescent="0.2">
      <c r="A60" s="120"/>
      <c r="B60" s="119"/>
      <c r="C60" s="258"/>
      <c r="D60" s="267" t="s">
        <v>198</v>
      </c>
      <c r="E60" s="113">
        <v>59.924723349637496</v>
      </c>
      <c r="F60" s="115">
        <v>34549</v>
      </c>
      <c r="G60" s="114">
        <v>34652</v>
      </c>
      <c r="H60" s="114">
        <v>35194</v>
      </c>
      <c r="I60" s="114">
        <v>35160</v>
      </c>
      <c r="J60" s="140">
        <v>35084</v>
      </c>
      <c r="K60" s="114">
        <v>-535</v>
      </c>
      <c r="L60" s="116">
        <v>-1.5249116406339072</v>
      </c>
    </row>
    <row r="61" spans="1:12" s="110" customFormat="1" ht="15" customHeight="1" x14ac:dyDescent="0.2">
      <c r="A61" s="120"/>
      <c r="B61" s="119"/>
      <c r="C61" s="258"/>
      <c r="D61" s="267" t="s">
        <v>199</v>
      </c>
      <c r="E61" s="113">
        <v>40.075276650362504</v>
      </c>
      <c r="F61" s="115">
        <v>23105</v>
      </c>
      <c r="G61" s="114">
        <v>23062</v>
      </c>
      <c r="H61" s="114">
        <v>23104</v>
      </c>
      <c r="I61" s="114">
        <v>23064</v>
      </c>
      <c r="J61" s="140">
        <v>22828</v>
      </c>
      <c r="K61" s="114">
        <v>277</v>
      </c>
      <c r="L61" s="116">
        <v>1.2134221131943228</v>
      </c>
    </row>
    <row r="62" spans="1:12" s="110" customFormat="1" ht="15" customHeight="1" x14ac:dyDescent="0.2">
      <c r="A62" s="120"/>
      <c r="B62" s="119"/>
      <c r="C62" s="258"/>
      <c r="D62" s="258" t="s">
        <v>200</v>
      </c>
      <c r="E62" s="113">
        <v>7.17885144816705</v>
      </c>
      <c r="F62" s="115">
        <v>4459</v>
      </c>
      <c r="G62" s="114">
        <v>4458</v>
      </c>
      <c r="H62" s="114">
        <v>4475</v>
      </c>
      <c r="I62" s="114">
        <v>4420</v>
      </c>
      <c r="J62" s="140">
        <v>4402</v>
      </c>
      <c r="K62" s="114">
        <v>57</v>
      </c>
      <c r="L62" s="116">
        <v>1.2948659700136302</v>
      </c>
    </row>
    <row r="63" spans="1:12" s="110" customFormat="1" ht="15" customHeight="1" x14ac:dyDescent="0.2">
      <c r="A63" s="120"/>
      <c r="B63" s="119"/>
      <c r="C63" s="258"/>
      <c r="D63" s="267" t="s">
        <v>198</v>
      </c>
      <c r="E63" s="113">
        <v>78.223816999327198</v>
      </c>
      <c r="F63" s="115">
        <v>3488</v>
      </c>
      <c r="G63" s="114">
        <v>3487</v>
      </c>
      <c r="H63" s="114">
        <v>3492</v>
      </c>
      <c r="I63" s="114">
        <v>3459</v>
      </c>
      <c r="J63" s="140">
        <v>3452</v>
      </c>
      <c r="K63" s="114">
        <v>36</v>
      </c>
      <c r="L63" s="116">
        <v>1.0428736964078795</v>
      </c>
    </row>
    <row r="64" spans="1:12" s="110" customFormat="1" ht="15" customHeight="1" x14ac:dyDescent="0.2">
      <c r="A64" s="120"/>
      <c r="B64" s="119"/>
      <c r="C64" s="258"/>
      <c r="D64" s="267" t="s">
        <v>199</v>
      </c>
      <c r="E64" s="113">
        <v>21.776183000672798</v>
      </c>
      <c r="F64" s="115">
        <v>971</v>
      </c>
      <c r="G64" s="114">
        <v>971</v>
      </c>
      <c r="H64" s="114">
        <v>983</v>
      </c>
      <c r="I64" s="114">
        <v>961</v>
      </c>
      <c r="J64" s="140">
        <v>950</v>
      </c>
      <c r="K64" s="114">
        <v>21</v>
      </c>
      <c r="L64" s="116">
        <v>2.2105263157894739</v>
      </c>
    </row>
    <row r="65" spans="1:12" s="110" customFormat="1" ht="15" customHeight="1" x14ac:dyDescent="0.2">
      <c r="A65" s="120"/>
      <c r="B65" s="119" t="s">
        <v>201</v>
      </c>
      <c r="C65" s="258"/>
      <c r="E65" s="113">
        <v>12.280869611438899</v>
      </c>
      <c r="F65" s="115">
        <v>11552</v>
      </c>
      <c r="G65" s="114">
        <v>11549</v>
      </c>
      <c r="H65" s="114">
        <v>11439</v>
      </c>
      <c r="I65" s="114">
        <v>11389</v>
      </c>
      <c r="J65" s="140">
        <v>11190</v>
      </c>
      <c r="K65" s="114">
        <v>362</v>
      </c>
      <c r="L65" s="116">
        <v>3.2350312779267201</v>
      </c>
    </row>
    <row r="66" spans="1:12" s="110" customFormat="1" ht="15" customHeight="1" x14ac:dyDescent="0.2">
      <c r="A66" s="120"/>
      <c r="B66" s="119"/>
      <c r="C66" s="258" t="s">
        <v>106</v>
      </c>
      <c r="E66" s="113">
        <v>65.296052631578945</v>
      </c>
      <c r="F66" s="115">
        <v>7543</v>
      </c>
      <c r="G66" s="114">
        <v>7567</v>
      </c>
      <c r="H66" s="114">
        <v>7534</v>
      </c>
      <c r="I66" s="114">
        <v>7527</v>
      </c>
      <c r="J66" s="140">
        <v>7393</v>
      </c>
      <c r="K66" s="114">
        <v>150</v>
      </c>
      <c r="L66" s="116">
        <v>2.0289463005545785</v>
      </c>
    </row>
    <row r="67" spans="1:12" s="110" customFormat="1" ht="15" customHeight="1" x14ac:dyDescent="0.2">
      <c r="A67" s="120"/>
      <c r="B67" s="119"/>
      <c r="C67" s="258" t="s">
        <v>107</v>
      </c>
      <c r="E67" s="113">
        <v>34.703947368421055</v>
      </c>
      <c r="F67" s="115">
        <v>4009</v>
      </c>
      <c r="G67" s="114">
        <v>3982</v>
      </c>
      <c r="H67" s="114">
        <v>3905</v>
      </c>
      <c r="I67" s="114">
        <v>3862</v>
      </c>
      <c r="J67" s="140">
        <v>3797</v>
      </c>
      <c r="K67" s="114">
        <v>212</v>
      </c>
      <c r="L67" s="116">
        <v>5.583355280484593</v>
      </c>
    </row>
    <row r="68" spans="1:12" s="110" customFormat="1" ht="15" customHeight="1" x14ac:dyDescent="0.2">
      <c r="A68" s="120"/>
      <c r="B68" s="119"/>
      <c r="C68" s="258" t="s">
        <v>105</v>
      </c>
      <c r="D68" s="110" t="s">
        <v>202</v>
      </c>
      <c r="E68" s="113">
        <v>24.056440443213297</v>
      </c>
      <c r="F68" s="115">
        <v>2779</v>
      </c>
      <c r="G68" s="114">
        <v>2757</v>
      </c>
      <c r="H68" s="114">
        <v>2721</v>
      </c>
      <c r="I68" s="114">
        <v>2695</v>
      </c>
      <c r="J68" s="140">
        <v>2580</v>
      </c>
      <c r="K68" s="114">
        <v>199</v>
      </c>
      <c r="L68" s="116">
        <v>7.7131782945736438</v>
      </c>
    </row>
    <row r="69" spans="1:12" s="110" customFormat="1" ht="15" customHeight="1" x14ac:dyDescent="0.2">
      <c r="A69" s="120"/>
      <c r="B69" s="119"/>
      <c r="C69" s="258"/>
      <c r="D69" s="267" t="s">
        <v>198</v>
      </c>
      <c r="E69" s="113">
        <v>62.936308024469234</v>
      </c>
      <c r="F69" s="115">
        <v>1749</v>
      </c>
      <c r="G69" s="114">
        <v>1736</v>
      </c>
      <c r="H69" s="114">
        <v>1732</v>
      </c>
      <c r="I69" s="114">
        <v>1733</v>
      </c>
      <c r="J69" s="140">
        <v>1653</v>
      </c>
      <c r="K69" s="114">
        <v>96</v>
      </c>
      <c r="L69" s="116">
        <v>5.8076225045372052</v>
      </c>
    </row>
    <row r="70" spans="1:12" s="110" customFormat="1" ht="15" customHeight="1" x14ac:dyDescent="0.2">
      <c r="A70" s="120"/>
      <c r="B70" s="119"/>
      <c r="C70" s="258"/>
      <c r="D70" s="267" t="s">
        <v>199</v>
      </c>
      <c r="E70" s="113">
        <v>37.063691975530766</v>
      </c>
      <c r="F70" s="115">
        <v>1030</v>
      </c>
      <c r="G70" s="114">
        <v>1021</v>
      </c>
      <c r="H70" s="114">
        <v>989</v>
      </c>
      <c r="I70" s="114">
        <v>962</v>
      </c>
      <c r="J70" s="140">
        <v>927</v>
      </c>
      <c r="K70" s="114">
        <v>103</v>
      </c>
      <c r="L70" s="116">
        <v>11.111111111111111</v>
      </c>
    </row>
    <row r="71" spans="1:12" s="110" customFormat="1" ht="15" customHeight="1" x14ac:dyDescent="0.2">
      <c r="A71" s="120"/>
      <c r="B71" s="119"/>
      <c r="C71" s="258"/>
      <c r="D71" s="110" t="s">
        <v>203</v>
      </c>
      <c r="E71" s="113">
        <v>70.576523545706365</v>
      </c>
      <c r="F71" s="115">
        <v>8153</v>
      </c>
      <c r="G71" s="114">
        <v>8180</v>
      </c>
      <c r="H71" s="114">
        <v>8101</v>
      </c>
      <c r="I71" s="114">
        <v>8088</v>
      </c>
      <c r="J71" s="140">
        <v>8022</v>
      </c>
      <c r="K71" s="114">
        <v>131</v>
      </c>
      <c r="L71" s="116">
        <v>1.6330092246322614</v>
      </c>
    </row>
    <row r="72" spans="1:12" s="110" customFormat="1" ht="15" customHeight="1" x14ac:dyDescent="0.2">
      <c r="A72" s="120"/>
      <c r="B72" s="119"/>
      <c r="C72" s="258"/>
      <c r="D72" s="267" t="s">
        <v>198</v>
      </c>
      <c r="E72" s="113">
        <v>66.110634122408925</v>
      </c>
      <c r="F72" s="115">
        <v>5390</v>
      </c>
      <c r="G72" s="114">
        <v>5433</v>
      </c>
      <c r="H72" s="114">
        <v>5402</v>
      </c>
      <c r="I72" s="114">
        <v>5396</v>
      </c>
      <c r="J72" s="140">
        <v>5352</v>
      </c>
      <c r="K72" s="114">
        <v>38</v>
      </c>
      <c r="L72" s="116">
        <v>0.71001494768310913</v>
      </c>
    </row>
    <row r="73" spans="1:12" s="110" customFormat="1" ht="15" customHeight="1" x14ac:dyDescent="0.2">
      <c r="A73" s="120"/>
      <c r="B73" s="119"/>
      <c r="C73" s="258"/>
      <c r="D73" s="267" t="s">
        <v>199</v>
      </c>
      <c r="E73" s="113">
        <v>33.889365877591068</v>
      </c>
      <c r="F73" s="115">
        <v>2763</v>
      </c>
      <c r="G73" s="114">
        <v>2747</v>
      </c>
      <c r="H73" s="114">
        <v>2699</v>
      </c>
      <c r="I73" s="114">
        <v>2692</v>
      </c>
      <c r="J73" s="140">
        <v>2670</v>
      </c>
      <c r="K73" s="114">
        <v>93</v>
      </c>
      <c r="L73" s="116">
        <v>3.4831460674157304</v>
      </c>
    </row>
    <row r="74" spans="1:12" s="110" customFormat="1" ht="15" customHeight="1" x14ac:dyDescent="0.2">
      <c r="A74" s="120"/>
      <c r="B74" s="119"/>
      <c r="C74" s="258"/>
      <c r="D74" s="110" t="s">
        <v>204</v>
      </c>
      <c r="E74" s="113">
        <v>5.3670360110803328</v>
      </c>
      <c r="F74" s="115">
        <v>620</v>
      </c>
      <c r="G74" s="114">
        <v>612</v>
      </c>
      <c r="H74" s="114">
        <v>617</v>
      </c>
      <c r="I74" s="114">
        <v>606</v>
      </c>
      <c r="J74" s="140">
        <v>588</v>
      </c>
      <c r="K74" s="114">
        <v>32</v>
      </c>
      <c r="L74" s="116">
        <v>5.4421768707482991</v>
      </c>
    </row>
    <row r="75" spans="1:12" s="110" customFormat="1" ht="15" customHeight="1" x14ac:dyDescent="0.2">
      <c r="A75" s="120"/>
      <c r="B75" s="119"/>
      <c r="C75" s="258"/>
      <c r="D75" s="267" t="s">
        <v>198</v>
      </c>
      <c r="E75" s="113">
        <v>65.161290322580641</v>
      </c>
      <c r="F75" s="115">
        <v>404</v>
      </c>
      <c r="G75" s="114">
        <v>398</v>
      </c>
      <c r="H75" s="114">
        <v>400</v>
      </c>
      <c r="I75" s="114">
        <v>398</v>
      </c>
      <c r="J75" s="140">
        <v>388</v>
      </c>
      <c r="K75" s="114">
        <v>16</v>
      </c>
      <c r="L75" s="116">
        <v>4.1237113402061851</v>
      </c>
    </row>
    <row r="76" spans="1:12" s="110" customFormat="1" ht="15" customHeight="1" x14ac:dyDescent="0.2">
      <c r="A76" s="120"/>
      <c r="B76" s="119"/>
      <c r="C76" s="258"/>
      <c r="D76" s="267" t="s">
        <v>199</v>
      </c>
      <c r="E76" s="113">
        <v>34.838709677419352</v>
      </c>
      <c r="F76" s="115">
        <v>216</v>
      </c>
      <c r="G76" s="114">
        <v>214</v>
      </c>
      <c r="H76" s="114">
        <v>217</v>
      </c>
      <c r="I76" s="114">
        <v>208</v>
      </c>
      <c r="J76" s="140">
        <v>200</v>
      </c>
      <c r="K76" s="114">
        <v>16</v>
      </c>
      <c r="L76" s="116">
        <v>8</v>
      </c>
    </row>
    <row r="77" spans="1:12" s="110" customFormat="1" ht="15" customHeight="1" x14ac:dyDescent="0.2">
      <c r="A77" s="533"/>
      <c r="B77" s="119" t="s">
        <v>205</v>
      </c>
      <c r="C77" s="268"/>
      <c r="D77" s="182"/>
      <c r="E77" s="113">
        <v>7.1206080901504283</v>
      </c>
      <c r="F77" s="115">
        <v>6698</v>
      </c>
      <c r="G77" s="114">
        <v>6637</v>
      </c>
      <c r="H77" s="114">
        <v>6916</v>
      </c>
      <c r="I77" s="114">
        <v>6926</v>
      </c>
      <c r="J77" s="140">
        <v>6809</v>
      </c>
      <c r="K77" s="114">
        <v>-111</v>
      </c>
      <c r="L77" s="116">
        <v>-1.630195329710677</v>
      </c>
    </row>
    <row r="78" spans="1:12" s="110" customFormat="1" ht="15" customHeight="1" x14ac:dyDescent="0.2">
      <c r="A78" s="120"/>
      <c r="B78" s="119"/>
      <c r="C78" s="268" t="s">
        <v>106</v>
      </c>
      <c r="D78" s="182"/>
      <c r="E78" s="113">
        <v>63.287548521946853</v>
      </c>
      <c r="F78" s="115">
        <v>4239</v>
      </c>
      <c r="G78" s="114">
        <v>4153</v>
      </c>
      <c r="H78" s="114">
        <v>4378</v>
      </c>
      <c r="I78" s="114">
        <v>4389</v>
      </c>
      <c r="J78" s="140">
        <v>4386</v>
      </c>
      <c r="K78" s="114">
        <v>-147</v>
      </c>
      <c r="L78" s="116">
        <v>-3.3515731874145005</v>
      </c>
    </row>
    <row r="79" spans="1:12" s="110" customFormat="1" ht="15" customHeight="1" x14ac:dyDescent="0.2">
      <c r="A79" s="123"/>
      <c r="B79" s="124"/>
      <c r="C79" s="260" t="s">
        <v>107</v>
      </c>
      <c r="D79" s="261"/>
      <c r="E79" s="125">
        <v>36.712451478053147</v>
      </c>
      <c r="F79" s="143">
        <v>2459</v>
      </c>
      <c r="G79" s="144">
        <v>2484</v>
      </c>
      <c r="H79" s="144">
        <v>2538</v>
      </c>
      <c r="I79" s="144">
        <v>2537</v>
      </c>
      <c r="J79" s="145">
        <v>2423</v>
      </c>
      <c r="K79" s="144">
        <v>36</v>
      </c>
      <c r="L79" s="146">
        <v>1.4857614527445315</v>
      </c>
    </row>
    <row r="80" spans="1:12" s="269" customFormat="1" ht="11.25" customHeight="1" x14ac:dyDescent="0.2">
      <c r="B80" s="270"/>
      <c r="C80" s="270"/>
      <c r="D80" s="271"/>
      <c r="E80" s="271"/>
      <c r="F80" s="272"/>
      <c r="G80" s="272"/>
      <c r="H80" s="272"/>
      <c r="I80" s="272"/>
      <c r="J80" s="272"/>
      <c r="K80" s="272"/>
      <c r="L80" s="150" t="s">
        <v>45</v>
      </c>
    </row>
    <row r="81" spans="1:12" s="192" customFormat="1" ht="10.5" customHeight="1" x14ac:dyDescent="0.2">
      <c r="A81" s="152" t="s">
        <v>206</v>
      </c>
      <c r="E81" s="273"/>
      <c r="F81" s="274"/>
      <c r="G81" s="274"/>
      <c r="H81" s="274"/>
      <c r="I81" s="274"/>
      <c r="J81" s="274"/>
      <c r="K81" s="275"/>
      <c r="L81" s="276"/>
    </row>
    <row r="82" spans="1:12" s="192" customFormat="1" ht="11.25" x14ac:dyDescent="0.15">
      <c r="A82" s="277" t="s">
        <v>207</v>
      </c>
      <c r="B82" s="278"/>
      <c r="C82" s="278"/>
      <c r="D82" s="278"/>
      <c r="E82" s="278"/>
      <c r="F82" s="278"/>
      <c r="G82" s="278"/>
      <c r="H82" s="278"/>
      <c r="I82" s="278"/>
      <c r="J82" s="278"/>
      <c r="K82" s="278"/>
      <c r="L82" s="278"/>
    </row>
    <row r="83" spans="1:12" s="192" customFormat="1" ht="11.25" customHeight="1" x14ac:dyDescent="0.2">
      <c r="A83" s="152" t="s">
        <v>208</v>
      </c>
      <c r="E83" s="273"/>
      <c r="F83" s="274"/>
      <c r="G83" s="274"/>
      <c r="H83" s="274"/>
      <c r="I83" s="274"/>
      <c r="J83" s="274"/>
      <c r="K83" s="275"/>
      <c r="L83" s="276"/>
    </row>
    <row r="84" spans="1:12" s="192" customFormat="1" ht="11.25" x14ac:dyDescent="0.2">
      <c r="A84" s="279" t="s">
        <v>209</v>
      </c>
      <c r="E84" s="273"/>
      <c r="F84" s="274"/>
      <c r="G84" s="274"/>
      <c r="H84" s="274"/>
      <c r="I84" s="274"/>
      <c r="J84" s="274"/>
      <c r="K84" s="275"/>
      <c r="L84" s="276"/>
    </row>
    <row r="85" spans="1:12" s="192" customFormat="1" ht="19.5" customHeight="1" x14ac:dyDescent="0.2">
      <c r="A85" s="568" t="s">
        <v>210</v>
      </c>
      <c r="B85" s="568"/>
      <c r="C85" s="568"/>
      <c r="D85" s="568"/>
      <c r="E85" s="568"/>
      <c r="F85" s="568"/>
      <c r="G85" s="568"/>
      <c r="H85" s="568"/>
      <c r="I85" s="568"/>
      <c r="J85" s="568"/>
      <c r="K85" s="568"/>
      <c r="L85" s="568"/>
    </row>
    <row r="86" spans="1:12" s="280" customFormat="1" ht="9" x14ac:dyDescent="0.2">
      <c r="A86" s="568" t="s">
        <v>211</v>
      </c>
      <c r="B86" s="568"/>
      <c r="C86" s="568"/>
      <c r="D86" s="568"/>
      <c r="E86" s="568"/>
      <c r="F86" s="568"/>
      <c r="G86" s="568"/>
      <c r="H86" s="568"/>
      <c r="I86" s="568"/>
      <c r="J86" s="568"/>
      <c r="K86" s="568"/>
      <c r="L86" s="568"/>
    </row>
    <row r="863" spans="6:6" ht="15.95" customHeight="1" x14ac:dyDescent="0.2">
      <c r="F863" s="281"/>
    </row>
  </sheetData>
  <mergeCells count="23">
    <mergeCell ref="A86:L86"/>
    <mergeCell ref="A35:D35"/>
    <mergeCell ref="A41:D41"/>
    <mergeCell ref="A44:D44"/>
    <mergeCell ref="A47:D47"/>
    <mergeCell ref="A50:D50"/>
    <mergeCell ref="A85:L85"/>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s>
  <printOptions horizontalCentered="1"/>
  <pageMargins left="0.7" right="0.7" top="0.75" bottom="0.75" header="0.3" footer="0.3"/>
  <pageSetup paperSize="9" scale="75" fitToHeight="2" orientation="portrait" r:id="rId1"/>
  <headerFooter alignWithMargins="0"/>
  <rowBreaks count="1" manualBreakCount="1">
    <brk id="49" max="11"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90"/>
      <c r="D1" s="90"/>
      <c r="E1" s="90"/>
      <c r="F1" s="90"/>
      <c r="G1" s="89"/>
      <c r="H1" s="89"/>
      <c r="I1" s="89"/>
      <c r="J1" s="15" t="s">
        <v>6</v>
      </c>
    </row>
    <row r="2" spans="1:15" s="91" customFormat="1" ht="11.25" customHeight="1" x14ac:dyDescent="0.2">
      <c r="A2" s="92"/>
      <c r="B2" s="93"/>
      <c r="C2" s="93"/>
      <c r="D2" s="93"/>
      <c r="E2" s="93"/>
      <c r="F2" s="93"/>
      <c r="G2" s="93"/>
      <c r="H2" s="93"/>
      <c r="I2" s="93"/>
      <c r="J2" s="93"/>
    </row>
    <row r="3" spans="1:15" s="94" customFormat="1" ht="20.100000000000001" customHeight="1" x14ac:dyDescent="0.2">
      <c r="A3" s="571" t="s">
        <v>212</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179</v>
      </c>
      <c r="E7" s="586"/>
      <c r="F7" s="586"/>
      <c r="G7" s="586"/>
      <c r="H7" s="587"/>
      <c r="I7" s="588" t="s">
        <v>180</v>
      </c>
      <c r="J7" s="589"/>
      <c r="K7" s="96"/>
      <c r="L7" s="96"/>
      <c r="M7" s="96"/>
      <c r="N7" s="96"/>
      <c r="O7" s="96"/>
    </row>
    <row r="8" spans="1:15" ht="21.75" customHeight="1" x14ac:dyDescent="0.2">
      <c r="A8" s="616"/>
      <c r="B8" s="617"/>
      <c r="C8" s="583"/>
      <c r="D8" s="592" t="s">
        <v>97</v>
      </c>
      <c r="E8" s="592" t="s">
        <v>98</v>
      </c>
      <c r="F8" s="592" t="s">
        <v>99</v>
      </c>
      <c r="G8" s="592" t="s">
        <v>100</v>
      </c>
      <c r="H8" s="592" t="s">
        <v>101</v>
      </c>
      <c r="I8" s="590"/>
      <c r="J8" s="591"/>
    </row>
    <row r="9" spans="1:15" ht="12" customHeight="1" x14ac:dyDescent="0.2">
      <c r="A9" s="616"/>
      <c r="B9" s="617"/>
      <c r="C9" s="583"/>
      <c r="D9" s="593"/>
      <c r="E9" s="593"/>
      <c r="F9" s="593"/>
      <c r="G9" s="593"/>
      <c r="H9" s="593"/>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286" customFormat="1" ht="24.95" customHeight="1" x14ac:dyDescent="0.2">
      <c r="A11" s="618" t="s">
        <v>104</v>
      </c>
      <c r="B11" s="619"/>
      <c r="C11" s="285">
        <v>100</v>
      </c>
      <c r="D11" s="115">
        <v>94065</v>
      </c>
      <c r="E11" s="114">
        <v>94476</v>
      </c>
      <c r="F11" s="114">
        <v>95648</v>
      </c>
      <c r="G11" s="114">
        <v>94741</v>
      </c>
      <c r="H11" s="140">
        <v>93865</v>
      </c>
      <c r="I11" s="115">
        <v>200</v>
      </c>
      <c r="J11" s="116">
        <v>0.21307196505619774</v>
      </c>
    </row>
    <row r="12" spans="1:15" s="110" customFormat="1" ht="24.95" customHeight="1" x14ac:dyDescent="0.2">
      <c r="A12" s="193" t="s">
        <v>132</v>
      </c>
      <c r="B12" s="194" t="s">
        <v>133</v>
      </c>
      <c r="C12" s="113">
        <v>0.38590336469462605</v>
      </c>
      <c r="D12" s="115">
        <v>363</v>
      </c>
      <c r="E12" s="114">
        <v>310</v>
      </c>
      <c r="F12" s="114">
        <v>357</v>
      </c>
      <c r="G12" s="114">
        <v>414</v>
      </c>
      <c r="H12" s="140">
        <v>343</v>
      </c>
      <c r="I12" s="115">
        <v>20</v>
      </c>
      <c r="J12" s="116">
        <v>5.8309037900874632</v>
      </c>
    </row>
    <row r="13" spans="1:15" s="110" customFormat="1" ht="24.95" customHeight="1" x14ac:dyDescent="0.2">
      <c r="A13" s="193" t="s">
        <v>134</v>
      </c>
      <c r="B13" s="199" t="s">
        <v>214</v>
      </c>
      <c r="C13" s="113">
        <v>1.1151863073406687</v>
      </c>
      <c r="D13" s="115">
        <v>1049</v>
      </c>
      <c r="E13" s="114">
        <v>1082</v>
      </c>
      <c r="F13" s="114">
        <v>1057</v>
      </c>
      <c r="G13" s="114">
        <v>1040</v>
      </c>
      <c r="H13" s="140">
        <v>1041</v>
      </c>
      <c r="I13" s="115">
        <v>8</v>
      </c>
      <c r="J13" s="116">
        <v>0.76849183477425553</v>
      </c>
    </row>
    <row r="14" spans="1:15" s="287" customFormat="1" ht="24" customHeight="1" x14ac:dyDescent="0.2">
      <c r="A14" s="193" t="s">
        <v>215</v>
      </c>
      <c r="B14" s="199" t="s">
        <v>137</v>
      </c>
      <c r="C14" s="113">
        <v>45.038005634401742</v>
      </c>
      <c r="D14" s="115">
        <v>42365</v>
      </c>
      <c r="E14" s="114">
        <v>42723</v>
      </c>
      <c r="F14" s="114">
        <v>43179</v>
      </c>
      <c r="G14" s="114">
        <v>43022</v>
      </c>
      <c r="H14" s="140">
        <v>43047</v>
      </c>
      <c r="I14" s="115">
        <v>-682</v>
      </c>
      <c r="J14" s="116">
        <v>-1.5843148186865519</v>
      </c>
      <c r="K14" s="110"/>
      <c r="L14" s="110"/>
      <c r="M14" s="110"/>
      <c r="N14" s="110"/>
      <c r="O14" s="110"/>
    </row>
    <row r="15" spans="1:15" s="110" customFormat="1" ht="24.75" customHeight="1" x14ac:dyDescent="0.2">
      <c r="A15" s="193" t="s">
        <v>216</v>
      </c>
      <c r="B15" s="199" t="s">
        <v>217</v>
      </c>
      <c r="C15" s="113">
        <v>3.7155158666879284</v>
      </c>
      <c r="D15" s="115">
        <v>3495</v>
      </c>
      <c r="E15" s="114">
        <v>3521</v>
      </c>
      <c r="F15" s="114">
        <v>3523</v>
      </c>
      <c r="G15" s="114">
        <v>3492</v>
      </c>
      <c r="H15" s="140">
        <v>3518</v>
      </c>
      <c r="I15" s="115">
        <v>-23</v>
      </c>
      <c r="J15" s="116">
        <v>-0.6537805571347356</v>
      </c>
    </row>
    <row r="16" spans="1:15" s="287" customFormat="1" ht="24.95" customHeight="1" x14ac:dyDescent="0.2">
      <c r="A16" s="193" t="s">
        <v>218</v>
      </c>
      <c r="B16" s="199" t="s">
        <v>141</v>
      </c>
      <c r="C16" s="113">
        <v>34.874820602774676</v>
      </c>
      <c r="D16" s="115">
        <v>32805</v>
      </c>
      <c r="E16" s="114">
        <v>33104</v>
      </c>
      <c r="F16" s="114">
        <v>33496</v>
      </c>
      <c r="G16" s="114">
        <v>33429</v>
      </c>
      <c r="H16" s="140">
        <v>33381</v>
      </c>
      <c r="I16" s="115">
        <v>-576</v>
      </c>
      <c r="J16" s="116">
        <v>-1.7255324885413859</v>
      </c>
      <c r="K16" s="110"/>
      <c r="L16" s="110"/>
      <c r="M16" s="110"/>
      <c r="N16" s="110"/>
      <c r="O16" s="110"/>
    </row>
    <row r="17" spans="1:15" s="110" customFormat="1" ht="24.95" customHeight="1" x14ac:dyDescent="0.2">
      <c r="A17" s="193" t="s">
        <v>219</v>
      </c>
      <c r="B17" s="199" t="s">
        <v>220</v>
      </c>
      <c r="C17" s="113">
        <v>6.4476691649391382</v>
      </c>
      <c r="D17" s="115">
        <v>6065</v>
      </c>
      <c r="E17" s="114">
        <v>6098</v>
      </c>
      <c r="F17" s="114">
        <v>6160</v>
      </c>
      <c r="G17" s="114">
        <v>6101</v>
      </c>
      <c r="H17" s="140">
        <v>6148</v>
      </c>
      <c r="I17" s="115">
        <v>-83</v>
      </c>
      <c r="J17" s="116">
        <v>-1.350032530904359</v>
      </c>
    </row>
    <row r="18" spans="1:15" s="287" customFormat="1" ht="24.95" customHeight="1" x14ac:dyDescent="0.2">
      <c r="A18" s="201" t="s">
        <v>144</v>
      </c>
      <c r="B18" s="202" t="s">
        <v>145</v>
      </c>
      <c r="C18" s="113">
        <v>5.7194493169616756</v>
      </c>
      <c r="D18" s="115">
        <v>5380</v>
      </c>
      <c r="E18" s="114">
        <v>5303</v>
      </c>
      <c r="F18" s="114">
        <v>5407</v>
      </c>
      <c r="G18" s="114">
        <v>5329</v>
      </c>
      <c r="H18" s="140">
        <v>5300</v>
      </c>
      <c r="I18" s="115">
        <v>80</v>
      </c>
      <c r="J18" s="116">
        <v>1.5094339622641511</v>
      </c>
      <c r="K18" s="110"/>
      <c r="L18" s="110"/>
      <c r="M18" s="110"/>
      <c r="N18" s="110"/>
      <c r="O18" s="110"/>
    </row>
    <row r="19" spans="1:15" s="110" customFormat="1" ht="24.95" customHeight="1" x14ac:dyDescent="0.2">
      <c r="A19" s="193" t="s">
        <v>146</v>
      </c>
      <c r="B19" s="199" t="s">
        <v>147</v>
      </c>
      <c r="C19" s="113">
        <v>10.558656248338915</v>
      </c>
      <c r="D19" s="115">
        <v>9932</v>
      </c>
      <c r="E19" s="114">
        <v>9907</v>
      </c>
      <c r="F19" s="114">
        <v>9900</v>
      </c>
      <c r="G19" s="114">
        <v>9756</v>
      </c>
      <c r="H19" s="140">
        <v>9758</v>
      </c>
      <c r="I19" s="115">
        <v>174</v>
      </c>
      <c r="J19" s="116">
        <v>1.7831522853043658</v>
      </c>
    </row>
    <row r="20" spans="1:15" s="287" customFormat="1" ht="24.95" customHeight="1" x14ac:dyDescent="0.2">
      <c r="A20" s="193" t="s">
        <v>148</v>
      </c>
      <c r="B20" s="199" t="s">
        <v>149</v>
      </c>
      <c r="C20" s="113">
        <v>4.9285068835379793</v>
      </c>
      <c r="D20" s="115">
        <v>4636</v>
      </c>
      <c r="E20" s="114">
        <v>4604</v>
      </c>
      <c r="F20" s="114">
        <v>4647</v>
      </c>
      <c r="G20" s="114">
        <v>4618</v>
      </c>
      <c r="H20" s="140">
        <v>4626</v>
      </c>
      <c r="I20" s="115">
        <v>10</v>
      </c>
      <c r="J20" s="116">
        <v>0.21616947686986598</v>
      </c>
      <c r="K20" s="110"/>
      <c r="L20" s="110"/>
      <c r="M20" s="110"/>
      <c r="N20" s="110"/>
      <c r="O20" s="110"/>
    </row>
    <row r="21" spans="1:15" s="110" customFormat="1" ht="24.95" customHeight="1" x14ac:dyDescent="0.2">
      <c r="A21" s="201" t="s">
        <v>150</v>
      </c>
      <c r="B21" s="202" t="s">
        <v>151</v>
      </c>
      <c r="C21" s="113">
        <v>1.9741667995535002</v>
      </c>
      <c r="D21" s="115">
        <v>1857</v>
      </c>
      <c r="E21" s="114">
        <v>1893</v>
      </c>
      <c r="F21" s="114">
        <v>1929</v>
      </c>
      <c r="G21" s="114">
        <v>1917</v>
      </c>
      <c r="H21" s="140">
        <v>1863</v>
      </c>
      <c r="I21" s="115">
        <v>-6</v>
      </c>
      <c r="J21" s="116">
        <v>-0.322061191626409</v>
      </c>
    </row>
    <row r="22" spans="1:15" s="110" customFormat="1" ht="24.95" customHeight="1" x14ac:dyDescent="0.2">
      <c r="A22" s="201" t="s">
        <v>152</v>
      </c>
      <c r="B22" s="199" t="s">
        <v>153</v>
      </c>
      <c r="C22" s="113">
        <v>1.0301387338542498</v>
      </c>
      <c r="D22" s="115">
        <v>969</v>
      </c>
      <c r="E22" s="114">
        <v>958</v>
      </c>
      <c r="F22" s="114">
        <v>947</v>
      </c>
      <c r="G22" s="114">
        <v>949</v>
      </c>
      <c r="H22" s="140">
        <v>942</v>
      </c>
      <c r="I22" s="115">
        <v>27</v>
      </c>
      <c r="J22" s="116">
        <v>2.8662420382165603</v>
      </c>
    </row>
    <row r="23" spans="1:15" s="110" customFormat="1" ht="24.95" customHeight="1" x14ac:dyDescent="0.2">
      <c r="A23" s="193" t="s">
        <v>154</v>
      </c>
      <c r="B23" s="199" t="s">
        <v>155</v>
      </c>
      <c r="C23" s="113">
        <v>1.578695582841652</v>
      </c>
      <c r="D23" s="115">
        <v>1485</v>
      </c>
      <c r="E23" s="114">
        <v>1479</v>
      </c>
      <c r="F23" s="114">
        <v>1506</v>
      </c>
      <c r="G23" s="114">
        <v>1507</v>
      </c>
      <c r="H23" s="140">
        <v>1511</v>
      </c>
      <c r="I23" s="115">
        <v>-26</v>
      </c>
      <c r="J23" s="116">
        <v>-1.7207147584381204</v>
      </c>
    </row>
    <row r="24" spans="1:15" s="110" customFormat="1" ht="24.95" customHeight="1" x14ac:dyDescent="0.2">
      <c r="A24" s="193" t="s">
        <v>156</v>
      </c>
      <c r="B24" s="199" t="s">
        <v>221</v>
      </c>
      <c r="C24" s="113">
        <v>3.7793015468027429</v>
      </c>
      <c r="D24" s="115">
        <v>3555</v>
      </c>
      <c r="E24" s="114">
        <v>3564</v>
      </c>
      <c r="F24" s="114">
        <v>3554</v>
      </c>
      <c r="G24" s="114">
        <v>3463</v>
      </c>
      <c r="H24" s="140">
        <v>3447</v>
      </c>
      <c r="I24" s="115">
        <v>108</v>
      </c>
      <c r="J24" s="116">
        <v>3.133159268929504</v>
      </c>
    </row>
    <row r="25" spans="1:15" s="110" customFormat="1" ht="24.95" customHeight="1" x14ac:dyDescent="0.2">
      <c r="A25" s="193" t="s">
        <v>222</v>
      </c>
      <c r="B25" s="204" t="s">
        <v>159</v>
      </c>
      <c r="C25" s="113">
        <v>3.1818423430606497</v>
      </c>
      <c r="D25" s="115">
        <v>2993</v>
      </c>
      <c r="E25" s="114">
        <v>2984</v>
      </c>
      <c r="F25" s="114">
        <v>3006</v>
      </c>
      <c r="G25" s="114">
        <v>2975</v>
      </c>
      <c r="H25" s="140">
        <v>2610</v>
      </c>
      <c r="I25" s="115">
        <v>383</v>
      </c>
      <c r="J25" s="116">
        <v>14.674329501915709</v>
      </c>
    </row>
    <row r="26" spans="1:15" s="110" customFormat="1" ht="24.95" customHeight="1" x14ac:dyDescent="0.2">
      <c r="A26" s="201">
        <v>782.78300000000002</v>
      </c>
      <c r="B26" s="203" t="s">
        <v>160</v>
      </c>
      <c r="C26" s="113">
        <v>3.1297507043002177</v>
      </c>
      <c r="D26" s="115">
        <v>2944</v>
      </c>
      <c r="E26" s="114">
        <v>3148</v>
      </c>
      <c r="F26" s="114">
        <v>3697</v>
      </c>
      <c r="G26" s="114">
        <v>3556</v>
      </c>
      <c r="H26" s="140">
        <v>3235</v>
      </c>
      <c r="I26" s="115">
        <v>-291</v>
      </c>
      <c r="J26" s="116">
        <v>-8.9953632148377132</v>
      </c>
    </row>
    <row r="27" spans="1:15" s="110" customFormat="1" ht="24.95" customHeight="1" x14ac:dyDescent="0.2">
      <c r="A27" s="193" t="s">
        <v>161</v>
      </c>
      <c r="B27" s="199" t="s">
        <v>223</v>
      </c>
      <c r="C27" s="113">
        <v>4.8827938127890285</v>
      </c>
      <c r="D27" s="115">
        <v>4593</v>
      </c>
      <c r="E27" s="114">
        <v>4569</v>
      </c>
      <c r="F27" s="114">
        <v>4557</v>
      </c>
      <c r="G27" s="114">
        <v>4501</v>
      </c>
      <c r="H27" s="140">
        <v>4472</v>
      </c>
      <c r="I27" s="115">
        <v>121</v>
      </c>
      <c r="J27" s="116">
        <v>2.7057245080500896</v>
      </c>
    </row>
    <row r="28" spans="1:15" s="110" customFormat="1" ht="24.95" customHeight="1" x14ac:dyDescent="0.2">
      <c r="A28" s="193" t="s">
        <v>163</v>
      </c>
      <c r="B28" s="199" t="s">
        <v>164</v>
      </c>
      <c r="C28" s="113">
        <v>2.1804071652580661</v>
      </c>
      <c r="D28" s="115">
        <v>2051</v>
      </c>
      <c r="E28" s="114">
        <v>2042</v>
      </c>
      <c r="F28" s="114">
        <v>2040</v>
      </c>
      <c r="G28" s="114">
        <v>2008</v>
      </c>
      <c r="H28" s="140">
        <v>1997</v>
      </c>
      <c r="I28" s="115">
        <v>54</v>
      </c>
      <c r="J28" s="116">
        <v>2.7040560841261891</v>
      </c>
    </row>
    <row r="29" spans="1:15" s="110" customFormat="1" ht="24.95" customHeight="1" x14ac:dyDescent="0.2">
      <c r="A29" s="193">
        <v>86</v>
      </c>
      <c r="B29" s="199" t="s">
        <v>165</v>
      </c>
      <c r="C29" s="113">
        <v>4.0514537819592835</v>
      </c>
      <c r="D29" s="115">
        <v>3811</v>
      </c>
      <c r="E29" s="114">
        <v>3812</v>
      </c>
      <c r="F29" s="114">
        <v>3783</v>
      </c>
      <c r="G29" s="114">
        <v>3730</v>
      </c>
      <c r="H29" s="140">
        <v>3721</v>
      </c>
      <c r="I29" s="115">
        <v>90</v>
      </c>
      <c r="J29" s="116">
        <v>2.4187046492878257</v>
      </c>
    </row>
    <row r="30" spans="1:15" s="110" customFormat="1" ht="24.95" customHeight="1" x14ac:dyDescent="0.2">
      <c r="A30" s="193">
        <v>87.88</v>
      </c>
      <c r="B30" s="204" t="s">
        <v>166</v>
      </c>
      <c r="C30" s="113">
        <v>4.6010737256152661</v>
      </c>
      <c r="D30" s="115">
        <v>4328</v>
      </c>
      <c r="E30" s="114">
        <v>4337</v>
      </c>
      <c r="F30" s="114">
        <v>4288</v>
      </c>
      <c r="G30" s="114">
        <v>4186</v>
      </c>
      <c r="H30" s="140">
        <v>4191</v>
      </c>
      <c r="I30" s="115">
        <v>137</v>
      </c>
      <c r="J30" s="116">
        <v>3.2689095681221665</v>
      </c>
    </row>
    <row r="31" spans="1:15" s="110" customFormat="1" ht="24.95" customHeight="1" x14ac:dyDescent="0.2">
      <c r="A31" s="193" t="s">
        <v>167</v>
      </c>
      <c r="B31" s="199" t="s">
        <v>168</v>
      </c>
      <c r="C31" s="113">
        <v>1.8636049540211557</v>
      </c>
      <c r="D31" s="115">
        <v>1753</v>
      </c>
      <c r="E31" s="114">
        <v>1760</v>
      </c>
      <c r="F31" s="114">
        <v>1793</v>
      </c>
      <c r="G31" s="114">
        <v>1769</v>
      </c>
      <c r="H31" s="140">
        <v>1760</v>
      </c>
      <c r="I31" s="115">
        <v>-7</v>
      </c>
      <c r="J31" s="116">
        <v>-0.39772727272727271</v>
      </c>
    </row>
    <row r="32" spans="1:15" s="110" customFormat="1" ht="24.95" customHeight="1" x14ac:dyDescent="0.2">
      <c r="A32" s="193"/>
      <c r="B32" s="288" t="s">
        <v>224</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92" customFormat="1" ht="24.95" customHeight="1" x14ac:dyDescent="0.2">
      <c r="A34" s="290" t="s">
        <v>132</v>
      </c>
      <c r="B34" s="291" t="s">
        <v>133</v>
      </c>
      <c r="C34" s="113">
        <v>0.38590336469462605</v>
      </c>
      <c r="D34" s="115">
        <v>363</v>
      </c>
      <c r="E34" s="114">
        <v>310</v>
      </c>
      <c r="F34" s="114">
        <v>357</v>
      </c>
      <c r="G34" s="114">
        <v>414</v>
      </c>
      <c r="H34" s="140">
        <v>343</v>
      </c>
      <c r="I34" s="115">
        <v>20</v>
      </c>
      <c r="J34" s="116">
        <v>5.8309037900874632</v>
      </c>
    </row>
    <row r="35" spans="1:10" s="110" customFormat="1" ht="24.95" customHeight="1" x14ac:dyDescent="0.2">
      <c r="A35" s="292" t="s">
        <v>171</v>
      </c>
      <c r="B35" s="293" t="s">
        <v>172</v>
      </c>
      <c r="C35" s="113">
        <v>51.872641258704085</v>
      </c>
      <c r="D35" s="115">
        <v>48794</v>
      </c>
      <c r="E35" s="114">
        <v>49108</v>
      </c>
      <c r="F35" s="114">
        <v>49643</v>
      </c>
      <c r="G35" s="114">
        <v>49391</v>
      </c>
      <c r="H35" s="140">
        <v>49388</v>
      </c>
      <c r="I35" s="115">
        <v>-594</v>
      </c>
      <c r="J35" s="116">
        <v>-1.2027213088199562</v>
      </c>
    </row>
    <row r="36" spans="1:10" s="110" customFormat="1" ht="24.95" customHeight="1" x14ac:dyDescent="0.2">
      <c r="A36" s="294" t="s">
        <v>173</v>
      </c>
      <c r="B36" s="295" t="s">
        <v>174</v>
      </c>
      <c r="C36" s="125">
        <v>47.740392281932706</v>
      </c>
      <c r="D36" s="143">
        <v>44907</v>
      </c>
      <c r="E36" s="144">
        <v>45057</v>
      </c>
      <c r="F36" s="144">
        <v>45647</v>
      </c>
      <c r="G36" s="144">
        <v>44935</v>
      </c>
      <c r="H36" s="145">
        <v>44133</v>
      </c>
      <c r="I36" s="143">
        <v>774</v>
      </c>
      <c r="J36" s="146">
        <v>1.7537896811909455</v>
      </c>
    </row>
    <row r="37" spans="1:10" s="151" customFormat="1" ht="11.25" customHeight="1" x14ac:dyDescent="0.15">
      <c r="A37" s="214"/>
      <c r="B37" s="147"/>
      <c r="C37" s="147"/>
      <c r="D37" s="148"/>
      <c r="E37" s="148"/>
      <c r="F37" s="148"/>
      <c r="G37" s="149"/>
      <c r="H37" s="148"/>
      <c r="I37" s="148"/>
      <c r="J37" s="150" t="s">
        <v>45</v>
      </c>
    </row>
    <row r="38" spans="1:10" s="287" customFormat="1" ht="12.75" customHeight="1" x14ac:dyDescent="0.15">
      <c r="A38" s="214" t="s">
        <v>122</v>
      </c>
      <c r="B38" s="296"/>
      <c r="C38" s="296"/>
      <c r="D38" s="296"/>
      <c r="E38" s="296"/>
      <c r="F38" s="296"/>
      <c r="G38" s="296"/>
      <c r="H38" s="296"/>
      <c r="I38" s="296"/>
      <c r="J38" s="296"/>
    </row>
    <row r="39" spans="1:10" ht="34.5" customHeight="1" x14ac:dyDescent="0.2">
      <c r="A39" s="615" t="s">
        <v>225</v>
      </c>
      <c r="B39" s="615"/>
      <c r="C39" s="615"/>
      <c r="D39" s="615"/>
      <c r="E39" s="615"/>
      <c r="F39" s="615"/>
      <c r="G39" s="615"/>
      <c r="H39" s="615"/>
      <c r="I39" s="615"/>
      <c r="J39" s="615"/>
    </row>
    <row r="40" spans="1:10" ht="30.75" customHeight="1" x14ac:dyDescent="0.2">
      <c r="A40" s="615"/>
      <c r="B40" s="615"/>
      <c r="C40" s="615"/>
      <c r="D40" s="615"/>
      <c r="E40" s="615"/>
      <c r="F40" s="615"/>
      <c r="G40" s="615"/>
      <c r="H40" s="615"/>
      <c r="I40" s="615"/>
      <c r="J40" s="615"/>
    </row>
    <row r="41" spans="1:10" ht="12.75" customHeight="1" x14ac:dyDescent="0.2">
      <c r="A41" s="615"/>
      <c r="B41" s="615"/>
      <c r="C41" s="615"/>
      <c r="D41" s="615"/>
      <c r="E41" s="615"/>
      <c r="F41" s="615"/>
      <c r="G41" s="615"/>
      <c r="H41" s="615"/>
      <c r="I41" s="615"/>
      <c r="J41" s="615"/>
    </row>
    <row r="42" spans="1:10" ht="15.95" customHeight="1" x14ac:dyDescent="0.2">
      <c r="B42" s="110"/>
    </row>
  </sheetData>
  <mergeCells count="16">
    <mergeCell ref="A41:J41"/>
    <mergeCell ref="A3:J3"/>
    <mergeCell ref="A4:J4"/>
    <mergeCell ref="A5:D5"/>
    <mergeCell ref="A7:B9"/>
    <mergeCell ref="C7:C10"/>
    <mergeCell ref="D7:H7"/>
    <mergeCell ref="I7:J8"/>
    <mergeCell ref="D8:D9"/>
    <mergeCell ref="E8:E9"/>
    <mergeCell ref="F8:F9"/>
    <mergeCell ref="G8:G9"/>
    <mergeCell ref="H8:H9"/>
    <mergeCell ref="A11:B11"/>
    <mergeCell ref="A39:J39"/>
    <mergeCell ref="A40:J40"/>
  </mergeCells>
  <printOptions horizontalCentered="1"/>
  <pageMargins left="0.7" right="0.7" top="0.75" bottom="0.75" header="0.3" footer="0.3"/>
  <pageSetup paperSize="9" scale="67"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IU114"/>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3.25" style="97" customWidth="1"/>
    <col min="4" max="4" width="5.875" style="155" customWidth="1"/>
    <col min="5" max="10" width="8.5" style="156" customWidth="1"/>
    <col min="11" max="11" width="8.5" style="157" customWidth="1"/>
    <col min="12" max="16384" width="7.75" style="97"/>
  </cols>
  <sheetData>
    <row r="1" spans="1:255" s="91" customFormat="1" ht="36.75" customHeight="1" x14ac:dyDescent="0.2">
      <c r="A1" s="88"/>
      <c r="B1" s="89"/>
      <c r="C1" s="89"/>
      <c r="D1" s="90"/>
      <c r="E1" s="90"/>
      <c r="F1" s="90"/>
      <c r="G1" s="90"/>
      <c r="H1" s="89"/>
      <c r="I1" s="89"/>
      <c r="J1" s="89"/>
      <c r="K1" s="15" t="s">
        <v>6</v>
      </c>
    </row>
    <row r="2" spans="1:255" s="91" customFormat="1" ht="11.25" customHeight="1" x14ac:dyDescent="0.2">
      <c r="A2" s="92"/>
      <c r="B2" s="93"/>
      <c r="C2" s="93"/>
      <c r="D2" s="93"/>
      <c r="E2" s="93"/>
      <c r="F2" s="93"/>
      <c r="G2" s="93"/>
      <c r="H2" s="93"/>
      <c r="I2" s="93"/>
      <c r="J2" s="93"/>
      <c r="K2" s="93"/>
    </row>
    <row r="3" spans="1:255" s="94" customFormat="1" ht="20.100000000000001" customHeight="1" x14ac:dyDescent="0.2">
      <c r="A3" s="571" t="s">
        <v>226</v>
      </c>
      <c r="B3" s="571"/>
      <c r="C3" s="571"/>
      <c r="D3" s="571"/>
      <c r="E3" s="571"/>
      <c r="F3" s="571"/>
      <c r="G3" s="571"/>
      <c r="H3" s="571"/>
      <c r="I3" s="571"/>
      <c r="J3" s="571"/>
      <c r="K3" s="571"/>
    </row>
    <row r="4" spans="1:255" s="94" customFormat="1" ht="12" customHeight="1" x14ac:dyDescent="0.2">
      <c r="A4" s="572" t="s">
        <v>92</v>
      </c>
      <c r="B4" s="572"/>
      <c r="C4" s="572"/>
      <c r="D4" s="572"/>
      <c r="E4" s="572"/>
      <c r="F4" s="572"/>
      <c r="G4" s="572"/>
      <c r="H4" s="572"/>
      <c r="I4" s="572"/>
      <c r="J4" s="572"/>
      <c r="K4" s="572"/>
    </row>
    <row r="5" spans="1:255" s="94" customFormat="1" ht="12" customHeight="1" x14ac:dyDescent="0.2">
      <c r="A5" s="573" t="s">
        <v>57</v>
      </c>
      <c r="B5" s="573"/>
      <c r="C5" s="573"/>
      <c r="D5" s="573"/>
      <c r="E5" s="573"/>
      <c r="F5" s="252"/>
      <c r="G5" s="252"/>
      <c r="H5" s="252"/>
      <c r="I5" s="252"/>
      <c r="J5" s="252"/>
      <c r="K5" s="252"/>
    </row>
    <row r="6" spans="1:255" s="94" customFormat="1" ht="11.25" customHeight="1" x14ac:dyDescent="0.2">
      <c r="A6" s="227"/>
      <c r="B6" s="228"/>
      <c r="C6" s="228"/>
      <c r="D6" s="228"/>
      <c r="E6" s="228"/>
      <c r="F6" s="228"/>
      <c r="G6" s="228"/>
      <c r="H6" s="228"/>
      <c r="I6" s="228"/>
      <c r="J6" s="228"/>
    </row>
    <row r="7" spans="1:255" s="91" customFormat="1" ht="12" customHeight="1" x14ac:dyDescent="0.2">
      <c r="A7" s="588" t="s">
        <v>227</v>
      </c>
      <c r="B7" s="577"/>
      <c r="C7" s="577"/>
      <c r="D7" s="582" t="s">
        <v>94</v>
      </c>
      <c r="E7" s="585" t="s">
        <v>179</v>
      </c>
      <c r="F7" s="586"/>
      <c r="G7" s="586"/>
      <c r="H7" s="586"/>
      <c r="I7" s="587"/>
      <c r="J7" s="588" t="s">
        <v>180</v>
      </c>
      <c r="K7" s="589"/>
      <c r="L7" s="96"/>
      <c r="M7" s="96"/>
      <c r="N7" s="96"/>
    </row>
    <row r="8" spans="1:255" ht="21.75" customHeight="1" x14ac:dyDescent="0.2">
      <c r="A8" s="578"/>
      <c r="B8" s="579"/>
      <c r="C8" s="579"/>
      <c r="D8" s="583"/>
      <c r="E8" s="592" t="s">
        <v>97</v>
      </c>
      <c r="F8" s="592" t="s">
        <v>98</v>
      </c>
      <c r="G8" s="592" t="s">
        <v>99</v>
      </c>
      <c r="H8" s="592" t="s">
        <v>100</v>
      </c>
      <c r="I8" s="592" t="s">
        <v>101</v>
      </c>
      <c r="J8" s="590"/>
      <c r="K8" s="591"/>
    </row>
    <row r="9" spans="1:255" ht="12" customHeight="1" x14ac:dyDescent="0.2">
      <c r="A9" s="578"/>
      <c r="B9" s="579"/>
      <c r="C9" s="579"/>
      <c r="D9" s="583"/>
      <c r="E9" s="593"/>
      <c r="F9" s="593"/>
      <c r="G9" s="593"/>
      <c r="H9" s="593"/>
      <c r="I9" s="593"/>
      <c r="J9" s="98" t="s">
        <v>102</v>
      </c>
      <c r="K9" s="99" t="s">
        <v>103</v>
      </c>
    </row>
    <row r="10" spans="1:255" ht="12" customHeight="1" x14ac:dyDescent="0.2">
      <c r="A10" s="580"/>
      <c r="B10" s="581"/>
      <c r="C10" s="581"/>
      <c r="D10" s="584"/>
      <c r="E10" s="100">
        <v>1</v>
      </c>
      <c r="F10" s="100">
        <v>2</v>
      </c>
      <c r="G10" s="100">
        <v>3</v>
      </c>
      <c r="H10" s="100">
        <v>4</v>
      </c>
      <c r="I10" s="100">
        <v>5</v>
      </c>
      <c r="J10" s="100">
        <v>6</v>
      </c>
      <c r="K10" s="100">
        <v>7</v>
      </c>
    </row>
    <row r="11" spans="1:255" ht="12" customHeight="1" x14ac:dyDescent="0.2">
      <c r="A11" s="297" t="s">
        <v>104</v>
      </c>
      <c r="B11" s="298"/>
      <c r="C11" s="299"/>
      <c r="D11" s="262">
        <v>100</v>
      </c>
      <c r="E11" s="237">
        <v>94065</v>
      </c>
      <c r="F11" s="238">
        <v>94476</v>
      </c>
      <c r="G11" s="238">
        <v>95648</v>
      </c>
      <c r="H11" s="238">
        <v>94741</v>
      </c>
      <c r="I11" s="265">
        <v>93865</v>
      </c>
      <c r="J11" s="263">
        <v>200</v>
      </c>
      <c r="K11" s="266">
        <v>0.21307196505619774</v>
      </c>
    </row>
    <row r="12" spans="1:255" s="110" customFormat="1" ht="17.45" customHeight="1" x14ac:dyDescent="0.2">
      <c r="A12" s="300" t="s">
        <v>228</v>
      </c>
      <c r="B12" s="301"/>
      <c r="C12" s="301"/>
      <c r="D12" s="302"/>
      <c r="E12" s="303"/>
      <c r="F12" s="303"/>
      <c r="G12" s="303"/>
      <c r="H12" s="303"/>
      <c r="I12" s="303"/>
      <c r="J12" s="302"/>
      <c r="K12" s="304"/>
      <c r="L12" s="305"/>
      <c r="M12" s="305"/>
      <c r="N12" s="305"/>
      <c r="O12" s="305"/>
      <c r="P12" s="305"/>
      <c r="Q12" s="305"/>
      <c r="R12" s="305"/>
      <c r="S12" s="305"/>
      <c r="T12" s="305"/>
      <c r="U12" s="305"/>
      <c r="V12" s="305"/>
      <c r="W12" s="305"/>
      <c r="X12" s="305"/>
      <c r="Y12" s="305"/>
      <c r="Z12" s="305"/>
      <c r="AA12" s="305"/>
      <c r="AB12" s="305"/>
      <c r="AC12" s="305"/>
      <c r="AD12" s="305"/>
      <c r="AE12" s="305"/>
      <c r="AF12" s="305"/>
      <c r="AG12" s="305"/>
      <c r="AH12" s="305"/>
      <c r="AI12" s="305"/>
      <c r="AJ12" s="305"/>
      <c r="AK12" s="305"/>
      <c r="AL12" s="305"/>
      <c r="AM12" s="305"/>
      <c r="AN12" s="305"/>
      <c r="AO12" s="305"/>
      <c r="AP12" s="305"/>
      <c r="AQ12" s="305"/>
      <c r="AR12" s="305"/>
      <c r="AS12" s="305"/>
      <c r="AT12" s="305"/>
      <c r="AU12" s="305"/>
      <c r="AV12" s="305"/>
      <c r="AW12" s="305"/>
      <c r="AX12" s="305"/>
      <c r="AY12" s="305"/>
      <c r="AZ12" s="305"/>
      <c r="BA12" s="305"/>
      <c r="BB12" s="305"/>
      <c r="BC12" s="305"/>
      <c r="BD12" s="305"/>
      <c r="BE12" s="305"/>
      <c r="BF12" s="305"/>
      <c r="BG12" s="305"/>
      <c r="BH12" s="305"/>
      <c r="BI12" s="305"/>
      <c r="BJ12" s="305"/>
      <c r="BK12" s="305"/>
      <c r="BL12" s="305"/>
      <c r="BM12" s="305"/>
      <c r="BN12" s="305"/>
      <c r="BO12" s="305"/>
      <c r="BP12" s="305"/>
      <c r="BQ12" s="305"/>
      <c r="BR12" s="305"/>
      <c r="BS12" s="305"/>
      <c r="BT12" s="305"/>
      <c r="BU12" s="305"/>
      <c r="BV12" s="305"/>
      <c r="BW12" s="305"/>
      <c r="BX12" s="305"/>
      <c r="BY12" s="305"/>
      <c r="BZ12" s="305"/>
      <c r="CA12" s="305"/>
      <c r="CB12" s="305"/>
      <c r="CC12" s="305"/>
      <c r="CD12" s="305"/>
      <c r="CE12" s="305"/>
      <c r="CF12" s="305"/>
      <c r="CG12" s="305"/>
      <c r="CH12" s="305"/>
      <c r="CI12" s="305"/>
      <c r="CJ12" s="305"/>
      <c r="CK12" s="305"/>
      <c r="CL12" s="305"/>
      <c r="CM12" s="305"/>
      <c r="CN12" s="305"/>
      <c r="CO12" s="305"/>
      <c r="CP12" s="305"/>
      <c r="CQ12" s="305"/>
      <c r="CR12" s="305"/>
      <c r="CS12" s="305"/>
      <c r="CT12" s="305"/>
      <c r="CU12" s="305"/>
      <c r="CV12" s="305"/>
      <c r="CW12" s="305"/>
      <c r="CX12" s="305"/>
      <c r="CY12" s="305"/>
      <c r="CZ12" s="305"/>
      <c r="DA12" s="305"/>
      <c r="DB12" s="305"/>
      <c r="DC12" s="305"/>
      <c r="DD12" s="305"/>
      <c r="DE12" s="305"/>
      <c r="DF12" s="305"/>
      <c r="DG12" s="305"/>
      <c r="DH12" s="305"/>
      <c r="DI12" s="305"/>
      <c r="DJ12" s="305"/>
      <c r="DK12" s="305"/>
      <c r="DL12" s="305"/>
      <c r="DM12" s="305"/>
      <c r="DN12" s="305"/>
      <c r="DO12" s="305"/>
      <c r="DP12" s="305"/>
      <c r="DQ12" s="305"/>
      <c r="DR12" s="305"/>
      <c r="DS12" s="305"/>
      <c r="DT12" s="305"/>
      <c r="DU12" s="305"/>
      <c r="DV12" s="305"/>
      <c r="DW12" s="305"/>
      <c r="DX12" s="305"/>
      <c r="DY12" s="305"/>
      <c r="DZ12" s="305"/>
      <c r="EA12" s="305"/>
      <c r="EB12" s="305"/>
      <c r="EC12" s="305"/>
      <c r="ED12" s="305"/>
      <c r="EE12" s="305"/>
      <c r="EF12" s="305"/>
      <c r="EG12" s="305"/>
      <c r="EH12" s="305"/>
      <c r="EI12" s="305"/>
      <c r="EJ12" s="305"/>
      <c r="EK12" s="305"/>
      <c r="EL12" s="305"/>
      <c r="EM12" s="305"/>
      <c r="EN12" s="305"/>
      <c r="EO12" s="305"/>
      <c r="EP12" s="305"/>
      <c r="EQ12" s="305"/>
      <c r="ER12" s="305"/>
      <c r="ES12" s="305"/>
      <c r="ET12" s="305"/>
      <c r="EU12" s="305"/>
      <c r="EV12" s="305"/>
      <c r="EW12" s="305"/>
      <c r="EX12" s="305"/>
      <c r="EY12" s="305"/>
      <c r="EZ12" s="305"/>
      <c r="FA12" s="305"/>
      <c r="FB12" s="305"/>
      <c r="FC12" s="305"/>
      <c r="FD12" s="305"/>
      <c r="FE12" s="305"/>
      <c r="FF12" s="305"/>
      <c r="FG12" s="305"/>
      <c r="FH12" s="305"/>
      <c r="FI12" s="305"/>
      <c r="FJ12" s="305"/>
      <c r="FK12" s="305"/>
      <c r="FL12" s="305"/>
      <c r="FM12" s="305"/>
      <c r="FN12" s="305"/>
      <c r="FO12" s="305"/>
      <c r="FP12" s="305"/>
      <c r="FQ12" s="305"/>
      <c r="FR12" s="305"/>
      <c r="FS12" s="305"/>
      <c r="FT12" s="305"/>
      <c r="FU12" s="305"/>
      <c r="FV12" s="305"/>
      <c r="FW12" s="305"/>
      <c r="FX12" s="305"/>
      <c r="FY12" s="305"/>
      <c r="FZ12" s="305"/>
      <c r="GA12" s="305"/>
      <c r="GB12" s="305"/>
      <c r="GC12" s="305"/>
      <c r="GD12" s="305"/>
      <c r="GE12" s="305"/>
      <c r="GF12" s="305"/>
      <c r="GG12" s="305"/>
      <c r="GH12" s="305"/>
      <c r="GI12" s="305"/>
      <c r="GJ12" s="305"/>
      <c r="GK12" s="305"/>
      <c r="GL12" s="305"/>
      <c r="GM12" s="305"/>
      <c r="GN12" s="305"/>
      <c r="GO12" s="305"/>
      <c r="GP12" s="305"/>
      <c r="GQ12" s="305"/>
      <c r="GR12" s="305"/>
      <c r="GS12" s="305"/>
      <c r="GT12" s="305"/>
      <c r="GU12" s="305"/>
      <c r="GV12" s="305"/>
      <c r="GW12" s="305"/>
      <c r="GX12" s="305"/>
      <c r="GY12" s="305"/>
      <c r="GZ12" s="305"/>
      <c r="HA12" s="305"/>
      <c r="HB12" s="305"/>
      <c r="HC12" s="305"/>
      <c r="HD12" s="305"/>
      <c r="HE12" s="305"/>
      <c r="HF12" s="305"/>
      <c r="HG12" s="305"/>
      <c r="HH12" s="305"/>
      <c r="HI12" s="305"/>
      <c r="HJ12" s="305"/>
      <c r="HK12" s="305"/>
      <c r="HL12" s="305"/>
      <c r="HM12" s="305"/>
      <c r="HN12" s="305"/>
      <c r="HO12" s="305"/>
      <c r="HP12" s="305"/>
      <c r="HQ12" s="305"/>
      <c r="HR12" s="305"/>
      <c r="HS12" s="305"/>
      <c r="HT12" s="305"/>
      <c r="HU12" s="305"/>
      <c r="HV12" s="305"/>
      <c r="HW12" s="305"/>
      <c r="HX12" s="305"/>
      <c r="HY12" s="305"/>
      <c r="HZ12" s="305"/>
      <c r="IA12" s="305"/>
      <c r="IB12" s="305"/>
      <c r="IC12" s="305"/>
      <c r="ID12" s="305"/>
      <c r="IE12" s="305"/>
      <c r="IF12" s="305"/>
      <c r="IG12" s="305"/>
      <c r="IH12" s="305"/>
      <c r="II12" s="305"/>
      <c r="IJ12" s="305"/>
      <c r="IK12" s="305"/>
      <c r="IL12" s="305"/>
      <c r="IM12" s="305"/>
      <c r="IN12" s="305"/>
      <c r="IO12" s="305"/>
      <c r="IP12" s="305"/>
      <c r="IQ12" s="305"/>
      <c r="IR12" s="305"/>
      <c r="IS12" s="305"/>
      <c r="IT12" s="305"/>
      <c r="IU12" s="305"/>
    </row>
    <row r="13" spans="1:255" ht="14.1" customHeight="1" x14ac:dyDescent="0.2">
      <c r="A13" s="306" t="s">
        <v>229</v>
      </c>
      <c r="B13" s="307"/>
      <c r="C13" s="308"/>
      <c r="D13" s="113">
        <v>18.272471163557114</v>
      </c>
      <c r="E13" s="115">
        <v>17188</v>
      </c>
      <c r="F13" s="114">
        <v>17129</v>
      </c>
      <c r="G13" s="114">
        <v>18108</v>
      </c>
      <c r="H13" s="114">
        <v>18135</v>
      </c>
      <c r="I13" s="140">
        <v>17489</v>
      </c>
      <c r="J13" s="115">
        <v>-301</v>
      </c>
      <c r="K13" s="116">
        <v>-1.7210818228600835</v>
      </c>
    </row>
    <row r="14" spans="1:255" ht="14.1" customHeight="1" x14ac:dyDescent="0.2">
      <c r="A14" s="306" t="s">
        <v>230</v>
      </c>
      <c r="B14" s="307"/>
      <c r="C14" s="308"/>
      <c r="D14" s="113">
        <v>59.405730080263645</v>
      </c>
      <c r="E14" s="115">
        <v>55880</v>
      </c>
      <c r="F14" s="114">
        <v>56244</v>
      </c>
      <c r="G14" s="114">
        <v>56510</v>
      </c>
      <c r="H14" s="114">
        <v>55631</v>
      </c>
      <c r="I14" s="140">
        <v>55443</v>
      </c>
      <c r="J14" s="115">
        <v>437</v>
      </c>
      <c r="K14" s="116">
        <v>0.78819688689284495</v>
      </c>
    </row>
    <row r="15" spans="1:255" ht="14.1" customHeight="1" x14ac:dyDescent="0.2">
      <c r="A15" s="306" t="s">
        <v>231</v>
      </c>
      <c r="B15" s="307"/>
      <c r="C15" s="308"/>
      <c r="D15" s="113">
        <v>11.61643544357625</v>
      </c>
      <c r="E15" s="115">
        <v>10927</v>
      </c>
      <c r="F15" s="114">
        <v>10979</v>
      </c>
      <c r="G15" s="114">
        <v>10944</v>
      </c>
      <c r="H15" s="114">
        <v>10887</v>
      </c>
      <c r="I15" s="140">
        <v>10853</v>
      </c>
      <c r="J15" s="115">
        <v>74</v>
      </c>
      <c r="K15" s="116">
        <v>0.68183912282318249</v>
      </c>
    </row>
    <row r="16" spans="1:255" ht="14.1" customHeight="1" x14ac:dyDescent="0.2">
      <c r="A16" s="306" t="s">
        <v>232</v>
      </c>
      <c r="B16" s="307"/>
      <c r="C16" s="308"/>
      <c r="D16" s="113">
        <v>10.194014777015893</v>
      </c>
      <c r="E16" s="115">
        <v>9589</v>
      </c>
      <c r="F16" s="114">
        <v>9640</v>
      </c>
      <c r="G16" s="114">
        <v>9601</v>
      </c>
      <c r="H16" s="114">
        <v>9607</v>
      </c>
      <c r="I16" s="140">
        <v>9608</v>
      </c>
      <c r="J16" s="115">
        <v>-19</v>
      </c>
      <c r="K16" s="116">
        <v>-0.19775187343880099</v>
      </c>
    </row>
    <row r="17" spans="1:255" s="287" customFormat="1" ht="17.45" customHeight="1" x14ac:dyDescent="0.2">
      <c r="A17" s="300" t="s">
        <v>233</v>
      </c>
      <c r="B17" s="301"/>
      <c r="C17" s="301"/>
      <c r="D17" s="302"/>
      <c r="E17" s="309"/>
      <c r="F17" s="309"/>
      <c r="G17" s="309"/>
      <c r="H17" s="309"/>
      <c r="I17" s="309"/>
      <c r="J17" s="302"/>
      <c r="K17" s="304"/>
      <c r="L17" s="305"/>
      <c r="M17" s="305"/>
      <c r="N17" s="305"/>
      <c r="O17" s="305"/>
      <c r="P17" s="305"/>
      <c r="Q17" s="305"/>
      <c r="R17" s="305"/>
      <c r="S17" s="305"/>
      <c r="T17" s="305"/>
      <c r="U17" s="305"/>
      <c r="V17" s="305"/>
      <c r="W17" s="305"/>
      <c r="X17" s="305"/>
      <c r="Y17" s="305"/>
      <c r="Z17" s="305"/>
      <c r="AA17" s="305"/>
      <c r="AB17" s="305"/>
      <c r="AC17" s="305"/>
      <c r="AD17" s="305"/>
      <c r="AE17" s="305"/>
      <c r="AF17" s="305"/>
      <c r="AG17" s="305"/>
      <c r="AH17" s="305"/>
      <c r="AI17" s="305"/>
      <c r="AJ17" s="305"/>
      <c r="AK17" s="305"/>
      <c r="AL17" s="305"/>
      <c r="AM17" s="305"/>
      <c r="AN17" s="305"/>
      <c r="AO17" s="305"/>
      <c r="AP17" s="305"/>
      <c r="AQ17" s="305"/>
      <c r="AR17" s="305"/>
      <c r="AS17" s="305"/>
      <c r="AT17" s="305"/>
      <c r="AU17" s="305"/>
      <c r="AV17" s="305"/>
      <c r="AW17" s="305"/>
      <c r="AX17" s="305"/>
      <c r="AY17" s="305"/>
      <c r="AZ17" s="305"/>
      <c r="BA17" s="305"/>
      <c r="BB17" s="305"/>
      <c r="BC17" s="305"/>
      <c r="BD17" s="305"/>
      <c r="BE17" s="305"/>
      <c r="BF17" s="305"/>
      <c r="BG17" s="305"/>
      <c r="BH17" s="305"/>
      <c r="BI17" s="305"/>
      <c r="BJ17" s="305"/>
      <c r="BK17" s="305"/>
      <c r="BL17" s="305"/>
      <c r="BM17" s="305"/>
      <c r="BN17" s="305"/>
      <c r="BO17" s="305"/>
      <c r="BP17" s="305"/>
      <c r="BQ17" s="305"/>
      <c r="BR17" s="305"/>
      <c r="BS17" s="305"/>
      <c r="BT17" s="305"/>
      <c r="BU17" s="305"/>
      <c r="BV17" s="305"/>
      <c r="BW17" s="305"/>
      <c r="BX17" s="305"/>
      <c r="BY17" s="305"/>
      <c r="BZ17" s="305"/>
      <c r="CA17" s="305"/>
      <c r="CB17" s="305"/>
      <c r="CC17" s="305"/>
      <c r="CD17" s="305"/>
      <c r="CE17" s="305"/>
      <c r="CF17" s="305"/>
      <c r="CG17" s="305"/>
      <c r="CH17" s="305"/>
      <c r="CI17" s="305"/>
      <c r="CJ17" s="305"/>
      <c r="CK17" s="305"/>
      <c r="CL17" s="305"/>
      <c r="CM17" s="305"/>
      <c r="CN17" s="305"/>
      <c r="CO17" s="305"/>
      <c r="CP17" s="305"/>
      <c r="CQ17" s="305"/>
      <c r="CR17" s="305"/>
      <c r="CS17" s="305"/>
      <c r="CT17" s="305"/>
      <c r="CU17" s="305"/>
      <c r="CV17" s="305"/>
      <c r="CW17" s="305"/>
      <c r="CX17" s="305"/>
      <c r="CY17" s="305"/>
      <c r="CZ17" s="305"/>
      <c r="DA17" s="305"/>
      <c r="DB17" s="305"/>
      <c r="DC17" s="305"/>
      <c r="DD17" s="305"/>
      <c r="DE17" s="305"/>
      <c r="DF17" s="305"/>
      <c r="DG17" s="305"/>
      <c r="DH17" s="305"/>
      <c r="DI17" s="305"/>
      <c r="DJ17" s="305"/>
      <c r="DK17" s="305"/>
      <c r="DL17" s="305"/>
      <c r="DM17" s="305"/>
      <c r="DN17" s="305"/>
      <c r="DO17" s="305"/>
      <c r="DP17" s="305"/>
      <c r="DQ17" s="305"/>
      <c r="DR17" s="305"/>
      <c r="DS17" s="305"/>
      <c r="DT17" s="305"/>
      <c r="DU17" s="305"/>
      <c r="DV17" s="305"/>
      <c r="DW17" s="305"/>
      <c r="DX17" s="305"/>
      <c r="DY17" s="305"/>
      <c r="DZ17" s="305"/>
      <c r="EA17" s="305"/>
      <c r="EB17" s="305"/>
      <c r="EC17" s="305"/>
      <c r="ED17" s="305"/>
      <c r="EE17" s="305"/>
      <c r="EF17" s="305"/>
      <c r="EG17" s="305"/>
      <c r="EH17" s="305"/>
      <c r="EI17" s="305"/>
      <c r="EJ17" s="305"/>
      <c r="EK17" s="305"/>
      <c r="EL17" s="305"/>
      <c r="EM17" s="305"/>
      <c r="EN17" s="305"/>
      <c r="EO17" s="305"/>
      <c r="EP17" s="305"/>
      <c r="EQ17" s="305"/>
      <c r="ER17" s="305"/>
      <c r="ES17" s="305"/>
      <c r="ET17" s="305"/>
      <c r="EU17" s="305"/>
      <c r="EV17" s="305"/>
      <c r="EW17" s="305"/>
      <c r="EX17" s="305"/>
      <c r="EY17" s="305"/>
      <c r="EZ17" s="305"/>
      <c r="FA17" s="305"/>
      <c r="FB17" s="305"/>
      <c r="FC17" s="305"/>
      <c r="FD17" s="305"/>
      <c r="FE17" s="305"/>
      <c r="FF17" s="305"/>
      <c r="FG17" s="305"/>
      <c r="FH17" s="305"/>
      <c r="FI17" s="305"/>
      <c r="FJ17" s="305"/>
      <c r="FK17" s="305"/>
      <c r="FL17" s="305"/>
      <c r="FM17" s="305"/>
      <c r="FN17" s="305"/>
      <c r="FO17" s="305"/>
      <c r="FP17" s="305"/>
      <c r="FQ17" s="305"/>
      <c r="FR17" s="305"/>
      <c r="FS17" s="305"/>
      <c r="FT17" s="305"/>
      <c r="FU17" s="305"/>
      <c r="FV17" s="305"/>
      <c r="FW17" s="305"/>
      <c r="FX17" s="305"/>
      <c r="FY17" s="305"/>
      <c r="FZ17" s="305"/>
      <c r="GA17" s="305"/>
      <c r="GB17" s="305"/>
      <c r="GC17" s="305"/>
      <c r="GD17" s="305"/>
      <c r="GE17" s="305"/>
      <c r="GF17" s="305"/>
      <c r="GG17" s="305"/>
      <c r="GH17" s="305"/>
      <c r="GI17" s="305"/>
      <c r="GJ17" s="305"/>
      <c r="GK17" s="305"/>
      <c r="GL17" s="305"/>
      <c r="GM17" s="305"/>
      <c r="GN17" s="305"/>
      <c r="GO17" s="305"/>
      <c r="GP17" s="305"/>
      <c r="GQ17" s="305"/>
      <c r="GR17" s="305"/>
      <c r="GS17" s="305"/>
      <c r="GT17" s="305"/>
      <c r="GU17" s="305"/>
      <c r="GV17" s="305"/>
      <c r="GW17" s="305"/>
      <c r="GX17" s="305"/>
      <c r="GY17" s="305"/>
      <c r="GZ17" s="305"/>
      <c r="HA17" s="305"/>
      <c r="HB17" s="305"/>
      <c r="HC17" s="305"/>
      <c r="HD17" s="305"/>
      <c r="HE17" s="305"/>
      <c r="HF17" s="305"/>
      <c r="HG17" s="305"/>
      <c r="HH17" s="305"/>
      <c r="HI17" s="305"/>
      <c r="HJ17" s="305"/>
      <c r="HK17" s="305"/>
      <c r="HL17" s="305"/>
      <c r="HM17" s="305"/>
      <c r="HN17" s="305"/>
      <c r="HO17" s="305"/>
      <c r="HP17" s="305"/>
      <c r="HQ17" s="305"/>
      <c r="HR17" s="305"/>
      <c r="HS17" s="305"/>
      <c r="HT17" s="305"/>
      <c r="HU17" s="305"/>
      <c r="HV17" s="305"/>
      <c r="HW17" s="305"/>
      <c r="HX17" s="305"/>
      <c r="HY17" s="305"/>
      <c r="HZ17" s="305"/>
      <c r="IA17" s="305"/>
      <c r="IB17" s="305"/>
      <c r="IC17" s="305"/>
      <c r="ID17" s="305"/>
      <c r="IE17" s="305"/>
      <c r="IF17" s="305"/>
      <c r="IG17" s="305"/>
      <c r="IH17" s="305"/>
      <c r="II17" s="305"/>
      <c r="IJ17" s="305"/>
      <c r="IK17" s="305"/>
      <c r="IL17" s="305"/>
      <c r="IM17" s="305"/>
      <c r="IN17" s="305"/>
      <c r="IO17" s="305"/>
      <c r="IP17" s="305"/>
      <c r="IQ17" s="305"/>
      <c r="IR17" s="305"/>
      <c r="IS17" s="305"/>
      <c r="IT17" s="305"/>
      <c r="IU17" s="305"/>
    </row>
    <row r="18" spans="1:255" ht="14.1" customHeight="1" x14ac:dyDescent="0.2">
      <c r="A18" s="306">
        <v>11</v>
      </c>
      <c r="B18" s="307" t="s">
        <v>234</v>
      </c>
      <c r="C18" s="308"/>
      <c r="D18" s="113">
        <v>0.46031999149524266</v>
      </c>
      <c r="E18" s="115">
        <v>433</v>
      </c>
      <c r="F18" s="114">
        <v>386</v>
      </c>
      <c r="G18" s="114">
        <v>453</v>
      </c>
      <c r="H18" s="114">
        <v>504</v>
      </c>
      <c r="I18" s="140">
        <v>416</v>
      </c>
      <c r="J18" s="115">
        <v>17</v>
      </c>
      <c r="K18" s="116">
        <v>4.0865384615384617</v>
      </c>
    </row>
    <row r="19" spans="1:255" ht="14.1" customHeight="1" x14ac:dyDescent="0.2">
      <c r="A19" s="306" t="s">
        <v>235</v>
      </c>
      <c r="B19" s="307" t="s">
        <v>236</v>
      </c>
      <c r="C19" s="308"/>
      <c r="D19" s="113">
        <v>0.21368202838462766</v>
      </c>
      <c r="E19" s="115">
        <v>201</v>
      </c>
      <c r="F19" s="114">
        <v>150</v>
      </c>
      <c r="G19" s="114">
        <v>211</v>
      </c>
      <c r="H19" s="114">
        <v>265</v>
      </c>
      <c r="I19" s="140">
        <v>181</v>
      </c>
      <c r="J19" s="115">
        <v>20</v>
      </c>
      <c r="K19" s="116">
        <v>11.049723756906078</v>
      </c>
    </row>
    <row r="20" spans="1:255" ht="14.1" customHeight="1" x14ac:dyDescent="0.2">
      <c r="A20" s="306">
        <v>12</v>
      </c>
      <c r="B20" s="307" t="s">
        <v>237</v>
      </c>
      <c r="C20" s="308"/>
      <c r="D20" s="113">
        <v>0.70695795460585764</v>
      </c>
      <c r="E20" s="115">
        <v>665</v>
      </c>
      <c r="F20" s="114">
        <v>654</v>
      </c>
      <c r="G20" s="114">
        <v>704</v>
      </c>
      <c r="H20" s="114">
        <v>703</v>
      </c>
      <c r="I20" s="140">
        <v>671</v>
      </c>
      <c r="J20" s="115">
        <v>-6</v>
      </c>
      <c r="K20" s="116">
        <v>-0.89418777943368111</v>
      </c>
    </row>
    <row r="21" spans="1:255" ht="14.1" customHeight="1" x14ac:dyDescent="0.2">
      <c r="A21" s="306">
        <v>21</v>
      </c>
      <c r="B21" s="307" t="s">
        <v>238</v>
      </c>
      <c r="C21" s="308"/>
      <c r="D21" s="113">
        <v>0.43799500345505765</v>
      </c>
      <c r="E21" s="115">
        <v>412</v>
      </c>
      <c r="F21" s="114">
        <v>423</v>
      </c>
      <c r="G21" s="114">
        <v>433</v>
      </c>
      <c r="H21" s="114">
        <v>434</v>
      </c>
      <c r="I21" s="140">
        <v>428</v>
      </c>
      <c r="J21" s="115">
        <v>-16</v>
      </c>
      <c r="K21" s="116">
        <v>-3.7383177570093458</v>
      </c>
    </row>
    <row r="22" spans="1:255" ht="14.1" customHeight="1" x14ac:dyDescent="0.2">
      <c r="A22" s="306">
        <v>22</v>
      </c>
      <c r="B22" s="307" t="s">
        <v>239</v>
      </c>
      <c r="C22" s="308"/>
      <c r="D22" s="113">
        <v>1.9029394567586244</v>
      </c>
      <c r="E22" s="115">
        <v>1790</v>
      </c>
      <c r="F22" s="114">
        <v>1971</v>
      </c>
      <c r="G22" s="114">
        <v>2007</v>
      </c>
      <c r="H22" s="114">
        <v>2009</v>
      </c>
      <c r="I22" s="140">
        <v>2004</v>
      </c>
      <c r="J22" s="115">
        <v>-214</v>
      </c>
      <c r="K22" s="116">
        <v>-10.678642714570858</v>
      </c>
    </row>
    <row r="23" spans="1:255" ht="14.1" customHeight="1" x14ac:dyDescent="0.2">
      <c r="A23" s="306">
        <v>23</v>
      </c>
      <c r="B23" s="307" t="s">
        <v>240</v>
      </c>
      <c r="C23" s="308"/>
      <c r="D23" s="113">
        <v>1.8593525753468347</v>
      </c>
      <c r="E23" s="115">
        <v>1749</v>
      </c>
      <c r="F23" s="114">
        <v>1779</v>
      </c>
      <c r="G23" s="114">
        <v>1805</v>
      </c>
      <c r="H23" s="114">
        <v>1793</v>
      </c>
      <c r="I23" s="140">
        <v>1794</v>
      </c>
      <c r="J23" s="115">
        <v>-45</v>
      </c>
      <c r="K23" s="116">
        <v>-2.508361204013378</v>
      </c>
    </row>
    <row r="24" spans="1:255" ht="14.1" customHeight="1" x14ac:dyDescent="0.2">
      <c r="A24" s="306">
        <v>24</v>
      </c>
      <c r="B24" s="307" t="s">
        <v>241</v>
      </c>
      <c r="C24" s="308"/>
      <c r="D24" s="113">
        <v>6.0777122202732157</v>
      </c>
      <c r="E24" s="115">
        <v>5717</v>
      </c>
      <c r="F24" s="114">
        <v>5853</v>
      </c>
      <c r="G24" s="114">
        <v>6018</v>
      </c>
      <c r="H24" s="114">
        <v>6045</v>
      </c>
      <c r="I24" s="140">
        <v>6046</v>
      </c>
      <c r="J24" s="115">
        <v>-329</v>
      </c>
      <c r="K24" s="116">
        <v>-5.4416142904399605</v>
      </c>
    </row>
    <row r="25" spans="1:255" ht="14.1" customHeight="1" x14ac:dyDescent="0.2">
      <c r="A25" s="306">
        <v>25</v>
      </c>
      <c r="B25" s="307" t="s">
        <v>242</v>
      </c>
      <c r="C25" s="308"/>
      <c r="D25" s="113">
        <v>17.52936799021953</v>
      </c>
      <c r="E25" s="115">
        <v>16489</v>
      </c>
      <c r="F25" s="114">
        <v>16485</v>
      </c>
      <c r="G25" s="114">
        <v>16776</v>
      </c>
      <c r="H25" s="114">
        <v>16687</v>
      </c>
      <c r="I25" s="140">
        <v>16660</v>
      </c>
      <c r="J25" s="115">
        <v>-171</v>
      </c>
      <c r="K25" s="116">
        <v>-1.0264105642256902</v>
      </c>
    </row>
    <row r="26" spans="1:255" ht="14.1" customHeight="1" x14ac:dyDescent="0.2">
      <c r="A26" s="306">
        <v>26</v>
      </c>
      <c r="B26" s="307" t="s">
        <v>243</v>
      </c>
      <c r="C26" s="308"/>
      <c r="D26" s="113">
        <v>2.9575293679902197</v>
      </c>
      <c r="E26" s="115">
        <v>2782</v>
      </c>
      <c r="F26" s="114">
        <v>2826</v>
      </c>
      <c r="G26" s="114">
        <v>2882</v>
      </c>
      <c r="H26" s="114">
        <v>2793</v>
      </c>
      <c r="I26" s="140">
        <v>2821</v>
      </c>
      <c r="J26" s="115">
        <v>-39</v>
      </c>
      <c r="K26" s="116">
        <v>-1.3824884792626728</v>
      </c>
    </row>
    <row r="27" spans="1:255" ht="14.1" customHeight="1" x14ac:dyDescent="0.2">
      <c r="A27" s="306">
        <v>27</v>
      </c>
      <c r="B27" s="307" t="s">
        <v>244</v>
      </c>
      <c r="C27" s="308"/>
      <c r="D27" s="113">
        <v>6.2648168819433367</v>
      </c>
      <c r="E27" s="115">
        <v>5893</v>
      </c>
      <c r="F27" s="114">
        <v>5955</v>
      </c>
      <c r="G27" s="114">
        <v>5952</v>
      </c>
      <c r="H27" s="114">
        <v>5918</v>
      </c>
      <c r="I27" s="140">
        <v>5893</v>
      </c>
      <c r="J27" s="115">
        <v>0</v>
      </c>
      <c r="K27" s="116">
        <v>0</v>
      </c>
    </row>
    <row r="28" spans="1:255" ht="14.1" customHeight="1" x14ac:dyDescent="0.2">
      <c r="A28" s="306">
        <v>28</v>
      </c>
      <c r="B28" s="307" t="s">
        <v>245</v>
      </c>
      <c r="C28" s="308"/>
      <c r="D28" s="113">
        <v>0.25939509913357783</v>
      </c>
      <c r="E28" s="115">
        <v>244</v>
      </c>
      <c r="F28" s="114">
        <v>236</v>
      </c>
      <c r="G28" s="114">
        <v>249</v>
      </c>
      <c r="H28" s="114">
        <v>239</v>
      </c>
      <c r="I28" s="140">
        <v>224</v>
      </c>
      <c r="J28" s="115">
        <v>20</v>
      </c>
      <c r="K28" s="116">
        <v>8.9285714285714288</v>
      </c>
    </row>
    <row r="29" spans="1:255" ht="14.1" customHeight="1" x14ac:dyDescent="0.2">
      <c r="A29" s="306">
        <v>29</v>
      </c>
      <c r="B29" s="307" t="s">
        <v>246</v>
      </c>
      <c r="C29" s="308"/>
      <c r="D29" s="113">
        <v>1.9358953914846118</v>
      </c>
      <c r="E29" s="115">
        <v>1821</v>
      </c>
      <c r="F29" s="114">
        <v>1844</v>
      </c>
      <c r="G29" s="114">
        <v>1857</v>
      </c>
      <c r="H29" s="114">
        <v>1838</v>
      </c>
      <c r="I29" s="140">
        <v>1797</v>
      </c>
      <c r="J29" s="115">
        <v>24</v>
      </c>
      <c r="K29" s="116">
        <v>1.335559265442404</v>
      </c>
    </row>
    <row r="30" spans="1:255" ht="14.1" customHeight="1" x14ac:dyDescent="0.2">
      <c r="A30" s="306" t="s">
        <v>247</v>
      </c>
      <c r="B30" s="307" t="s">
        <v>248</v>
      </c>
      <c r="C30" s="308"/>
      <c r="D30" s="113">
        <v>0.84834954552702924</v>
      </c>
      <c r="E30" s="115">
        <v>798</v>
      </c>
      <c r="F30" s="114">
        <v>801</v>
      </c>
      <c r="G30" s="114">
        <v>841</v>
      </c>
      <c r="H30" s="114">
        <v>826</v>
      </c>
      <c r="I30" s="140">
        <v>820</v>
      </c>
      <c r="J30" s="115">
        <v>-22</v>
      </c>
      <c r="K30" s="116">
        <v>-2.6829268292682928</v>
      </c>
    </row>
    <row r="31" spans="1:255" ht="14.1" customHeight="1" x14ac:dyDescent="0.2">
      <c r="A31" s="306" t="s">
        <v>249</v>
      </c>
      <c r="B31" s="307" t="s">
        <v>250</v>
      </c>
      <c r="C31" s="308"/>
      <c r="D31" s="113">
        <v>1.0673470472545581</v>
      </c>
      <c r="E31" s="115">
        <v>1004</v>
      </c>
      <c r="F31" s="114">
        <v>1023</v>
      </c>
      <c r="G31" s="114">
        <v>997</v>
      </c>
      <c r="H31" s="114">
        <v>993</v>
      </c>
      <c r="I31" s="140">
        <v>956</v>
      </c>
      <c r="J31" s="115">
        <v>48</v>
      </c>
      <c r="K31" s="116">
        <v>5.02092050209205</v>
      </c>
    </row>
    <row r="32" spans="1:255" ht="14.1" customHeight="1" x14ac:dyDescent="0.2">
      <c r="A32" s="306">
        <v>31</v>
      </c>
      <c r="B32" s="307" t="s">
        <v>251</v>
      </c>
      <c r="C32" s="308"/>
      <c r="D32" s="113">
        <v>1.0120661244883857</v>
      </c>
      <c r="E32" s="115">
        <v>952</v>
      </c>
      <c r="F32" s="114">
        <v>935</v>
      </c>
      <c r="G32" s="114">
        <v>917</v>
      </c>
      <c r="H32" s="114">
        <v>908</v>
      </c>
      <c r="I32" s="140">
        <v>898</v>
      </c>
      <c r="J32" s="115">
        <v>54</v>
      </c>
      <c r="K32" s="116">
        <v>6.0133630289532292</v>
      </c>
    </row>
    <row r="33" spans="1:11" ht="14.1" customHeight="1" x14ac:dyDescent="0.2">
      <c r="A33" s="306">
        <v>32</v>
      </c>
      <c r="B33" s="307" t="s">
        <v>252</v>
      </c>
      <c r="C33" s="308"/>
      <c r="D33" s="113">
        <v>1.6679955350023921</v>
      </c>
      <c r="E33" s="115">
        <v>1569</v>
      </c>
      <c r="F33" s="114">
        <v>1533</v>
      </c>
      <c r="G33" s="114">
        <v>1580</v>
      </c>
      <c r="H33" s="114">
        <v>1580</v>
      </c>
      <c r="I33" s="140">
        <v>1567</v>
      </c>
      <c r="J33" s="115">
        <v>2</v>
      </c>
      <c r="K33" s="116">
        <v>0.12763241863433311</v>
      </c>
    </row>
    <row r="34" spans="1:11" ht="14.1" customHeight="1" x14ac:dyDescent="0.2">
      <c r="A34" s="306">
        <v>33</v>
      </c>
      <c r="B34" s="307" t="s">
        <v>253</v>
      </c>
      <c r="C34" s="308"/>
      <c r="D34" s="113">
        <v>1.1183755913464093</v>
      </c>
      <c r="E34" s="115">
        <v>1052</v>
      </c>
      <c r="F34" s="114">
        <v>1027</v>
      </c>
      <c r="G34" s="114">
        <v>1102</v>
      </c>
      <c r="H34" s="114">
        <v>1084</v>
      </c>
      <c r="I34" s="140">
        <v>1054</v>
      </c>
      <c r="J34" s="115">
        <v>-2</v>
      </c>
      <c r="K34" s="116">
        <v>-0.18975332068311196</v>
      </c>
    </row>
    <row r="35" spans="1:11" ht="14.1" customHeight="1" x14ac:dyDescent="0.2">
      <c r="A35" s="306">
        <v>34</v>
      </c>
      <c r="B35" s="307" t="s">
        <v>254</v>
      </c>
      <c r="C35" s="308"/>
      <c r="D35" s="113">
        <v>1.7859990432147983</v>
      </c>
      <c r="E35" s="115">
        <v>1680</v>
      </c>
      <c r="F35" s="114">
        <v>1703</v>
      </c>
      <c r="G35" s="114">
        <v>1753</v>
      </c>
      <c r="H35" s="114">
        <v>1726</v>
      </c>
      <c r="I35" s="140">
        <v>1744</v>
      </c>
      <c r="J35" s="115">
        <v>-64</v>
      </c>
      <c r="K35" s="116">
        <v>-3.669724770642202</v>
      </c>
    </row>
    <row r="36" spans="1:11" ht="14.1" customHeight="1" x14ac:dyDescent="0.2">
      <c r="A36" s="306">
        <v>41</v>
      </c>
      <c r="B36" s="307" t="s">
        <v>255</v>
      </c>
      <c r="C36" s="308"/>
      <c r="D36" s="113">
        <v>0.96635305373943547</v>
      </c>
      <c r="E36" s="115">
        <v>909</v>
      </c>
      <c r="F36" s="114">
        <v>889</v>
      </c>
      <c r="G36" s="114">
        <v>898</v>
      </c>
      <c r="H36" s="114">
        <v>891</v>
      </c>
      <c r="I36" s="140">
        <v>902</v>
      </c>
      <c r="J36" s="115">
        <v>7</v>
      </c>
      <c r="K36" s="116">
        <v>0.77605321507760527</v>
      </c>
    </row>
    <row r="37" spans="1:11" ht="14.1" customHeight="1" x14ac:dyDescent="0.2">
      <c r="A37" s="306">
        <v>42</v>
      </c>
      <c r="B37" s="307" t="s">
        <v>256</v>
      </c>
      <c r="C37" s="308"/>
      <c r="D37" s="113">
        <v>9.3552330835060857E-2</v>
      </c>
      <c r="E37" s="115">
        <v>88</v>
      </c>
      <c r="F37" s="114">
        <v>87</v>
      </c>
      <c r="G37" s="114">
        <v>86</v>
      </c>
      <c r="H37" s="114">
        <v>83</v>
      </c>
      <c r="I37" s="140">
        <v>81</v>
      </c>
      <c r="J37" s="115">
        <v>7</v>
      </c>
      <c r="K37" s="116">
        <v>8.6419753086419746</v>
      </c>
    </row>
    <row r="38" spans="1:11" ht="14.1" customHeight="1" x14ac:dyDescent="0.2">
      <c r="A38" s="306">
        <v>43</v>
      </c>
      <c r="B38" s="307" t="s">
        <v>257</v>
      </c>
      <c r="C38" s="308"/>
      <c r="D38" s="113">
        <v>1.3703290277999256</v>
      </c>
      <c r="E38" s="115">
        <v>1289</v>
      </c>
      <c r="F38" s="114">
        <v>1300</v>
      </c>
      <c r="G38" s="114">
        <v>1294</v>
      </c>
      <c r="H38" s="114">
        <v>1270</v>
      </c>
      <c r="I38" s="140">
        <v>1260</v>
      </c>
      <c r="J38" s="115">
        <v>29</v>
      </c>
      <c r="K38" s="116">
        <v>2.3015873015873014</v>
      </c>
    </row>
    <row r="39" spans="1:11" ht="14.1" customHeight="1" x14ac:dyDescent="0.2">
      <c r="A39" s="306">
        <v>51</v>
      </c>
      <c r="B39" s="307" t="s">
        <v>258</v>
      </c>
      <c r="C39" s="308"/>
      <c r="D39" s="113">
        <v>7.1652580662307974</v>
      </c>
      <c r="E39" s="115">
        <v>6740</v>
      </c>
      <c r="F39" s="114">
        <v>6765</v>
      </c>
      <c r="G39" s="114">
        <v>6836</v>
      </c>
      <c r="H39" s="114">
        <v>6657</v>
      </c>
      <c r="I39" s="140">
        <v>6626</v>
      </c>
      <c r="J39" s="115">
        <v>114</v>
      </c>
      <c r="K39" s="116">
        <v>1.72049501961968</v>
      </c>
    </row>
    <row r="40" spans="1:11" ht="14.1" customHeight="1" x14ac:dyDescent="0.2">
      <c r="A40" s="306" t="s">
        <v>259</v>
      </c>
      <c r="B40" s="307" t="s">
        <v>260</v>
      </c>
      <c r="C40" s="308"/>
      <c r="D40" s="113">
        <v>6.1755169297825967</v>
      </c>
      <c r="E40" s="115">
        <v>5809</v>
      </c>
      <c r="F40" s="114">
        <v>5823</v>
      </c>
      <c r="G40" s="114">
        <v>5874</v>
      </c>
      <c r="H40" s="114">
        <v>5712</v>
      </c>
      <c r="I40" s="140">
        <v>5677</v>
      </c>
      <c r="J40" s="115">
        <v>132</v>
      </c>
      <c r="K40" s="116">
        <v>2.3251717456403029</v>
      </c>
    </row>
    <row r="41" spans="1:11" ht="14.1" customHeight="1" x14ac:dyDescent="0.2">
      <c r="A41" s="306"/>
      <c r="B41" s="307" t="s">
        <v>261</v>
      </c>
      <c r="C41" s="308"/>
      <c r="D41" s="113">
        <v>5.664168394195503</v>
      </c>
      <c r="E41" s="115">
        <v>5328</v>
      </c>
      <c r="F41" s="114">
        <v>5352</v>
      </c>
      <c r="G41" s="114">
        <v>5428</v>
      </c>
      <c r="H41" s="114">
        <v>5267</v>
      </c>
      <c r="I41" s="140">
        <v>5243</v>
      </c>
      <c r="J41" s="115">
        <v>85</v>
      </c>
      <c r="K41" s="116">
        <v>1.6212092313560937</v>
      </c>
    </row>
    <row r="42" spans="1:11" ht="14.1" customHeight="1" x14ac:dyDescent="0.2">
      <c r="A42" s="306">
        <v>52</v>
      </c>
      <c r="B42" s="307" t="s">
        <v>262</v>
      </c>
      <c r="C42" s="308"/>
      <c r="D42" s="113">
        <v>3.5751873704353372</v>
      </c>
      <c r="E42" s="115">
        <v>3363</v>
      </c>
      <c r="F42" s="114">
        <v>3365</v>
      </c>
      <c r="G42" s="114">
        <v>3453</v>
      </c>
      <c r="H42" s="114">
        <v>3408</v>
      </c>
      <c r="I42" s="140">
        <v>3381</v>
      </c>
      <c r="J42" s="115">
        <v>-18</v>
      </c>
      <c r="K42" s="116">
        <v>-0.53238686779059452</v>
      </c>
    </row>
    <row r="43" spans="1:11" ht="14.1" customHeight="1" x14ac:dyDescent="0.2">
      <c r="A43" s="306" t="s">
        <v>263</v>
      </c>
      <c r="B43" s="307" t="s">
        <v>264</v>
      </c>
      <c r="C43" s="308"/>
      <c r="D43" s="113">
        <v>2.6056450326901612</v>
      </c>
      <c r="E43" s="115">
        <v>2451</v>
      </c>
      <c r="F43" s="114">
        <v>2428</v>
      </c>
      <c r="G43" s="114">
        <v>2457</v>
      </c>
      <c r="H43" s="114">
        <v>2457</v>
      </c>
      <c r="I43" s="140">
        <v>2485</v>
      </c>
      <c r="J43" s="115">
        <v>-34</v>
      </c>
      <c r="K43" s="116">
        <v>-1.3682092555331993</v>
      </c>
    </row>
    <row r="44" spans="1:11" ht="14.1" customHeight="1" x14ac:dyDescent="0.2">
      <c r="A44" s="306">
        <v>53</v>
      </c>
      <c r="B44" s="307" t="s">
        <v>265</v>
      </c>
      <c r="C44" s="308"/>
      <c r="D44" s="113">
        <v>0.75054483601764732</v>
      </c>
      <c r="E44" s="115">
        <v>706</v>
      </c>
      <c r="F44" s="114">
        <v>703</v>
      </c>
      <c r="G44" s="114">
        <v>716</v>
      </c>
      <c r="H44" s="114">
        <v>710</v>
      </c>
      <c r="I44" s="140">
        <v>689</v>
      </c>
      <c r="J44" s="115">
        <v>17</v>
      </c>
      <c r="K44" s="116">
        <v>2.467343976777939</v>
      </c>
    </row>
    <row r="45" spans="1:11" ht="14.1" customHeight="1" x14ac:dyDescent="0.2">
      <c r="A45" s="306" t="s">
        <v>266</v>
      </c>
      <c r="B45" s="307" t="s">
        <v>267</v>
      </c>
      <c r="C45" s="308"/>
      <c r="D45" s="113">
        <v>0.69632700792005531</v>
      </c>
      <c r="E45" s="115">
        <v>655</v>
      </c>
      <c r="F45" s="114">
        <v>653</v>
      </c>
      <c r="G45" s="114">
        <v>665</v>
      </c>
      <c r="H45" s="114">
        <v>660</v>
      </c>
      <c r="I45" s="140">
        <v>641</v>
      </c>
      <c r="J45" s="115">
        <v>14</v>
      </c>
      <c r="K45" s="116">
        <v>2.1840873634945397</v>
      </c>
    </row>
    <row r="46" spans="1:11" ht="14.1" customHeight="1" x14ac:dyDescent="0.2">
      <c r="A46" s="306">
        <v>54</v>
      </c>
      <c r="B46" s="307" t="s">
        <v>268</v>
      </c>
      <c r="C46" s="308"/>
      <c r="D46" s="113">
        <v>2.1772178812523255</v>
      </c>
      <c r="E46" s="115">
        <v>2048</v>
      </c>
      <c r="F46" s="114">
        <v>2061</v>
      </c>
      <c r="G46" s="114">
        <v>2051</v>
      </c>
      <c r="H46" s="114">
        <v>2070</v>
      </c>
      <c r="I46" s="140">
        <v>1830</v>
      </c>
      <c r="J46" s="115">
        <v>218</v>
      </c>
      <c r="K46" s="116">
        <v>11.912568306010929</v>
      </c>
    </row>
    <row r="47" spans="1:11" ht="14.1" customHeight="1" x14ac:dyDescent="0.2">
      <c r="A47" s="306">
        <v>61</v>
      </c>
      <c r="B47" s="307" t="s">
        <v>269</v>
      </c>
      <c r="C47" s="308"/>
      <c r="D47" s="113">
        <v>2.5046510391750387</v>
      </c>
      <c r="E47" s="115">
        <v>2356</v>
      </c>
      <c r="F47" s="114">
        <v>2344</v>
      </c>
      <c r="G47" s="114">
        <v>2356</v>
      </c>
      <c r="H47" s="114">
        <v>2309</v>
      </c>
      <c r="I47" s="140">
        <v>2298</v>
      </c>
      <c r="J47" s="115">
        <v>58</v>
      </c>
      <c r="K47" s="116">
        <v>2.5239338555265447</v>
      </c>
    </row>
    <row r="48" spans="1:11" ht="14.1" customHeight="1" x14ac:dyDescent="0.2">
      <c r="A48" s="306">
        <v>62</v>
      </c>
      <c r="B48" s="307" t="s">
        <v>270</v>
      </c>
      <c r="C48" s="308"/>
      <c r="D48" s="113">
        <v>5.8863551799287723</v>
      </c>
      <c r="E48" s="115">
        <v>5537</v>
      </c>
      <c r="F48" s="114">
        <v>5536</v>
      </c>
      <c r="G48" s="114">
        <v>5495</v>
      </c>
      <c r="H48" s="114">
        <v>5450</v>
      </c>
      <c r="I48" s="140">
        <v>5453</v>
      </c>
      <c r="J48" s="115">
        <v>84</v>
      </c>
      <c r="K48" s="116">
        <v>1.5404364569961488</v>
      </c>
    </row>
    <row r="49" spans="1:11" ht="14.1" customHeight="1" x14ac:dyDescent="0.2">
      <c r="A49" s="306">
        <v>63</v>
      </c>
      <c r="B49" s="307" t="s">
        <v>271</v>
      </c>
      <c r="C49" s="308"/>
      <c r="D49" s="113">
        <v>1.803008557912082</v>
      </c>
      <c r="E49" s="115">
        <v>1696</v>
      </c>
      <c r="F49" s="114">
        <v>1737</v>
      </c>
      <c r="G49" s="114">
        <v>2001</v>
      </c>
      <c r="H49" s="114">
        <v>2052</v>
      </c>
      <c r="I49" s="140">
        <v>1832</v>
      </c>
      <c r="J49" s="115">
        <v>-136</v>
      </c>
      <c r="K49" s="116">
        <v>-7.4235807860262009</v>
      </c>
    </row>
    <row r="50" spans="1:11" ht="14.1" customHeight="1" x14ac:dyDescent="0.2">
      <c r="A50" s="306" t="s">
        <v>272</v>
      </c>
      <c r="B50" s="307" t="s">
        <v>273</v>
      </c>
      <c r="C50" s="308"/>
      <c r="D50" s="113">
        <v>0.33487482060277468</v>
      </c>
      <c r="E50" s="115">
        <v>315</v>
      </c>
      <c r="F50" s="114">
        <v>313</v>
      </c>
      <c r="G50" s="114">
        <v>315</v>
      </c>
      <c r="H50" s="114">
        <v>305</v>
      </c>
      <c r="I50" s="140">
        <v>284</v>
      </c>
      <c r="J50" s="115">
        <v>31</v>
      </c>
      <c r="K50" s="116">
        <v>10.915492957746478</v>
      </c>
    </row>
    <row r="51" spans="1:11" ht="14.1" customHeight="1" x14ac:dyDescent="0.2">
      <c r="A51" s="306" t="s">
        <v>274</v>
      </c>
      <c r="B51" s="307" t="s">
        <v>275</v>
      </c>
      <c r="C51" s="308"/>
      <c r="D51" s="113">
        <v>0.93020783500770743</v>
      </c>
      <c r="E51" s="115">
        <v>875</v>
      </c>
      <c r="F51" s="114">
        <v>903</v>
      </c>
      <c r="G51" s="114">
        <v>939</v>
      </c>
      <c r="H51" s="114">
        <v>939</v>
      </c>
      <c r="I51" s="140">
        <v>929</v>
      </c>
      <c r="J51" s="115">
        <v>-54</v>
      </c>
      <c r="K51" s="116">
        <v>-5.8127018299246505</v>
      </c>
    </row>
    <row r="52" spans="1:11" ht="14.1" customHeight="1" x14ac:dyDescent="0.2">
      <c r="A52" s="306">
        <v>71</v>
      </c>
      <c r="B52" s="307" t="s">
        <v>276</v>
      </c>
      <c r="C52" s="308"/>
      <c r="D52" s="113">
        <v>10.085579120820709</v>
      </c>
      <c r="E52" s="115">
        <v>9487</v>
      </c>
      <c r="F52" s="114">
        <v>9515</v>
      </c>
      <c r="G52" s="114">
        <v>9486</v>
      </c>
      <c r="H52" s="114">
        <v>9382</v>
      </c>
      <c r="I52" s="140">
        <v>9418</v>
      </c>
      <c r="J52" s="115">
        <v>69</v>
      </c>
      <c r="K52" s="116">
        <v>0.73263962624761092</v>
      </c>
    </row>
    <row r="53" spans="1:11" ht="14.1" customHeight="1" x14ac:dyDescent="0.2">
      <c r="A53" s="306" t="s">
        <v>277</v>
      </c>
      <c r="B53" s="307" t="s">
        <v>278</v>
      </c>
      <c r="C53" s="308"/>
      <c r="D53" s="113">
        <v>4.602136820283846</v>
      </c>
      <c r="E53" s="115">
        <v>4329</v>
      </c>
      <c r="F53" s="114">
        <v>4369</v>
      </c>
      <c r="G53" s="114">
        <v>4360</v>
      </c>
      <c r="H53" s="114">
        <v>4258</v>
      </c>
      <c r="I53" s="140">
        <v>4304</v>
      </c>
      <c r="J53" s="115">
        <v>25</v>
      </c>
      <c r="K53" s="116">
        <v>0.58085501858736055</v>
      </c>
    </row>
    <row r="54" spans="1:11" ht="14.1" customHeight="1" x14ac:dyDescent="0.2">
      <c r="A54" s="306" t="s">
        <v>279</v>
      </c>
      <c r="B54" s="307" t="s">
        <v>280</v>
      </c>
      <c r="C54" s="308"/>
      <c r="D54" s="113">
        <v>4.5245309094774893</v>
      </c>
      <c r="E54" s="115">
        <v>4256</v>
      </c>
      <c r="F54" s="114">
        <v>4240</v>
      </c>
      <c r="G54" s="114">
        <v>4226</v>
      </c>
      <c r="H54" s="114">
        <v>4246</v>
      </c>
      <c r="I54" s="140">
        <v>4227</v>
      </c>
      <c r="J54" s="115">
        <v>29</v>
      </c>
      <c r="K54" s="116">
        <v>0.68606576768393657</v>
      </c>
    </row>
    <row r="55" spans="1:11" ht="14.1" customHeight="1" x14ac:dyDescent="0.2">
      <c r="A55" s="306">
        <v>72</v>
      </c>
      <c r="B55" s="307" t="s">
        <v>281</v>
      </c>
      <c r="C55" s="308"/>
      <c r="D55" s="113">
        <v>2.704512836868123</v>
      </c>
      <c r="E55" s="115">
        <v>2544</v>
      </c>
      <c r="F55" s="114">
        <v>2539</v>
      </c>
      <c r="G55" s="114">
        <v>2559</v>
      </c>
      <c r="H55" s="114">
        <v>2561</v>
      </c>
      <c r="I55" s="140">
        <v>2591</v>
      </c>
      <c r="J55" s="115">
        <v>-47</v>
      </c>
      <c r="K55" s="116">
        <v>-1.8139714395986106</v>
      </c>
    </row>
    <row r="56" spans="1:11" ht="14.1" customHeight="1" x14ac:dyDescent="0.2">
      <c r="A56" s="306" t="s">
        <v>282</v>
      </c>
      <c r="B56" s="307" t="s">
        <v>283</v>
      </c>
      <c r="C56" s="308"/>
      <c r="D56" s="113">
        <v>1.3660766491256047</v>
      </c>
      <c r="E56" s="115">
        <v>1285</v>
      </c>
      <c r="F56" s="114">
        <v>1284</v>
      </c>
      <c r="G56" s="114">
        <v>1310</v>
      </c>
      <c r="H56" s="114">
        <v>1314</v>
      </c>
      <c r="I56" s="140">
        <v>1320</v>
      </c>
      <c r="J56" s="115">
        <v>-35</v>
      </c>
      <c r="K56" s="116">
        <v>-2.6515151515151514</v>
      </c>
    </row>
    <row r="57" spans="1:11" ht="14.1" customHeight="1" x14ac:dyDescent="0.2">
      <c r="A57" s="306" t="s">
        <v>284</v>
      </c>
      <c r="B57" s="307" t="s">
        <v>285</v>
      </c>
      <c r="C57" s="308"/>
      <c r="D57" s="113">
        <v>0.98336256843671932</v>
      </c>
      <c r="E57" s="115">
        <v>925</v>
      </c>
      <c r="F57" s="114">
        <v>923</v>
      </c>
      <c r="G57" s="114">
        <v>915</v>
      </c>
      <c r="H57" s="114">
        <v>921</v>
      </c>
      <c r="I57" s="140">
        <v>937</v>
      </c>
      <c r="J57" s="115">
        <v>-12</v>
      </c>
      <c r="K57" s="116">
        <v>-1.2806830309498398</v>
      </c>
    </row>
    <row r="58" spans="1:11" ht="14.1" customHeight="1" x14ac:dyDescent="0.2">
      <c r="A58" s="306">
        <v>73</v>
      </c>
      <c r="B58" s="307" t="s">
        <v>286</v>
      </c>
      <c r="C58" s="308"/>
      <c r="D58" s="113">
        <v>2.0368893849997343</v>
      </c>
      <c r="E58" s="115">
        <v>1916</v>
      </c>
      <c r="F58" s="114">
        <v>1925</v>
      </c>
      <c r="G58" s="114">
        <v>1922</v>
      </c>
      <c r="H58" s="114">
        <v>1872</v>
      </c>
      <c r="I58" s="140">
        <v>1866</v>
      </c>
      <c r="J58" s="115">
        <v>50</v>
      </c>
      <c r="K58" s="116">
        <v>2.679528403001072</v>
      </c>
    </row>
    <row r="59" spans="1:11" ht="14.1" customHeight="1" x14ac:dyDescent="0.2">
      <c r="A59" s="306" t="s">
        <v>287</v>
      </c>
      <c r="B59" s="307" t="s">
        <v>288</v>
      </c>
      <c r="C59" s="308"/>
      <c r="D59" s="113">
        <v>1.7296550257800458</v>
      </c>
      <c r="E59" s="115">
        <v>1627</v>
      </c>
      <c r="F59" s="114">
        <v>1632</v>
      </c>
      <c r="G59" s="114">
        <v>1629</v>
      </c>
      <c r="H59" s="114">
        <v>1602</v>
      </c>
      <c r="I59" s="140">
        <v>1588</v>
      </c>
      <c r="J59" s="115">
        <v>39</v>
      </c>
      <c r="K59" s="116">
        <v>2.4559193954659948</v>
      </c>
    </row>
    <row r="60" spans="1:11" ht="14.1" customHeight="1" x14ac:dyDescent="0.2">
      <c r="A60" s="306">
        <v>81</v>
      </c>
      <c r="B60" s="307" t="s">
        <v>289</v>
      </c>
      <c r="C60" s="308"/>
      <c r="D60" s="113">
        <v>4.1577632488173073</v>
      </c>
      <c r="E60" s="115">
        <v>3911</v>
      </c>
      <c r="F60" s="114">
        <v>3904</v>
      </c>
      <c r="G60" s="114">
        <v>3877</v>
      </c>
      <c r="H60" s="114">
        <v>3835</v>
      </c>
      <c r="I60" s="140">
        <v>3782</v>
      </c>
      <c r="J60" s="115">
        <v>129</v>
      </c>
      <c r="K60" s="116">
        <v>3.4108937070333156</v>
      </c>
    </row>
    <row r="61" spans="1:11" ht="14.1" customHeight="1" x14ac:dyDescent="0.2">
      <c r="A61" s="306" t="s">
        <v>290</v>
      </c>
      <c r="B61" s="307" t="s">
        <v>291</v>
      </c>
      <c r="C61" s="308"/>
      <c r="D61" s="113">
        <v>1.5659384468186892</v>
      </c>
      <c r="E61" s="115">
        <v>1473</v>
      </c>
      <c r="F61" s="114">
        <v>1488</v>
      </c>
      <c r="G61" s="114">
        <v>1492</v>
      </c>
      <c r="H61" s="114">
        <v>1451</v>
      </c>
      <c r="I61" s="140">
        <v>1454</v>
      </c>
      <c r="J61" s="115">
        <v>19</v>
      </c>
      <c r="K61" s="116">
        <v>1.3067400275103163</v>
      </c>
    </row>
    <row r="62" spans="1:11" ht="14.1" customHeight="1" x14ac:dyDescent="0.2">
      <c r="A62" s="306" t="s">
        <v>292</v>
      </c>
      <c r="B62" s="307" t="s">
        <v>293</v>
      </c>
      <c r="C62" s="308"/>
      <c r="D62" s="113">
        <v>1.2523255195875194</v>
      </c>
      <c r="E62" s="115">
        <v>1178</v>
      </c>
      <c r="F62" s="114">
        <v>1160</v>
      </c>
      <c r="G62" s="114">
        <v>1147</v>
      </c>
      <c r="H62" s="114">
        <v>1147</v>
      </c>
      <c r="I62" s="140">
        <v>1104</v>
      </c>
      <c r="J62" s="115">
        <v>74</v>
      </c>
      <c r="K62" s="116">
        <v>6.7028985507246377</v>
      </c>
    </row>
    <row r="63" spans="1:11" ht="14.1" customHeight="1" x14ac:dyDescent="0.2">
      <c r="A63" s="306"/>
      <c r="B63" s="307" t="s">
        <v>294</v>
      </c>
      <c r="C63" s="308"/>
      <c r="D63" s="113">
        <v>0.91957688832190509</v>
      </c>
      <c r="E63" s="115">
        <v>865</v>
      </c>
      <c r="F63" s="114">
        <v>850</v>
      </c>
      <c r="G63" s="114">
        <v>843</v>
      </c>
      <c r="H63" s="114">
        <v>853</v>
      </c>
      <c r="I63" s="140">
        <v>817</v>
      </c>
      <c r="J63" s="115">
        <v>48</v>
      </c>
      <c r="K63" s="116">
        <v>5.8751529987760094</v>
      </c>
    </row>
    <row r="64" spans="1:11" ht="14.1" customHeight="1" x14ac:dyDescent="0.2">
      <c r="A64" s="306" t="s">
        <v>295</v>
      </c>
      <c r="B64" s="307" t="s">
        <v>296</v>
      </c>
      <c r="C64" s="308"/>
      <c r="D64" s="113">
        <v>0.29447722319672565</v>
      </c>
      <c r="E64" s="115">
        <v>277</v>
      </c>
      <c r="F64" s="114">
        <v>277</v>
      </c>
      <c r="G64" s="114">
        <v>278</v>
      </c>
      <c r="H64" s="114">
        <v>275</v>
      </c>
      <c r="I64" s="140">
        <v>271</v>
      </c>
      <c r="J64" s="115">
        <v>6</v>
      </c>
      <c r="K64" s="116">
        <v>2.2140221402214024</v>
      </c>
    </row>
    <row r="65" spans="1:11" ht="14.1" customHeight="1" x14ac:dyDescent="0.2">
      <c r="A65" s="306" t="s">
        <v>297</v>
      </c>
      <c r="B65" s="307" t="s">
        <v>298</v>
      </c>
      <c r="C65" s="308"/>
      <c r="D65" s="113">
        <v>0.52091638760431613</v>
      </c>
      <c r="E65" s="115">
        <v>490</v>
      </c>
      <c r="F65" s="114">
        <v>491</v>
      </c>
      <c r="G65" s="114">
        <v>477</v>
      </c>
      <c r="H65" s="114">
        <v>492</v>
      </c>
      <c r="I65" s="140">
        <v>485</v>
      </c>
      <c r="J65" s="115">
        <v>5</v>
      </c>
      <c r="K65" s="116">
        <v>1.0309278350515463</v>
      </c>
    </row>
    <row r="66" spans="1:11" ht="14.1" customHeight="1" x14ac:dyDescent="0.2">
      <c r="A66" s="306">
        <v>82</v>
      </c>
      <c r="B66" s="307" t="s">
        <v>299</v>
      </c>
      <c r="C66" s="308"/>
      <c r="D66" s="113">
        <v>2.3994046669855948</v>
      </c>
      <c r="E66" s="115">
        <v>2257</v>
      </c>
      <c r="F66" s="114">
        <v>2271</v>
      </c>
      <c r="G66" s="114">
        <v>2248</v>
      </c>
      <c r="H66" s="114">
        <v>2165</v>
      </c>
      <c r="I66" s="140">
        <v>2102</v>
      </c>
      <c r="J66" s="115">
        <v>155</v>
      </c>
      <c r="K66" s="116">
        <v>7.373929590865842</v>
      </c>
    </row>
    <row r="67" spans="1:11" ht="14.1" customHeight="1" x14ac:dyDescent="0.2">
      <c r="A67" s="306" t="s">
        <v>300</v>
      </c>
      <c r="B67" s="307" t="s">
        <v>301</v>
      </c>
      <c r="C67" s="308"/>
      <c r="D67" s="113">
        <v>1.4086004358688142</v>
      </c>
      <c r="E67" s="115">
        <v>1325</v>
      </c>
      <c r="F67" s="114">
        <v>1340</v>
      </c>
      <c r="G67" s="114">
        <v>1328</v>
      </c>
      <c r="H67" s="114">
        <v>1290</v>
      </c>
      <c r="I67" s="140">
        <v>1238</v>
      </c>
      <c r="J67" s="115">
        <v>87</v>
      </c>
      <c r="K67" s="116">
        <v>7.0274636510500805</v>
      </c>
    </row>
    <row r="68" spans="1:11" ht="14.1" customHeight="1" x14ac:dyDescent="0.2">
      <c r="A68" s="306" t="s">
        <v>302</v>
      </c>
      <c r="B68" s="307" t="s">
        <v>303</v>
      </c>
      <c r="C68" s="308"/>
      <c r="D68" s="113">
        <v>0.47732950619252645</v>
      </c>
      <c r="E68" s="115">
        <v>449</v>
      </c>
      <c r="F68" s="114">
        <v>454</v>
      </c>
      <c r="G68" s="114">
        <v>447</v>
      </c>
      <c r="H68" s="114">
        <v>429</v>
      </c>
      <c r="I68" s="140">
        <v>424</v>
      </c>
      <c r="J68" s="115">
        <v>25</v>
      </c>
      <c r="K68" s="116">
        <v>5.8962264150943398</v>
      </c>
    </row>
    <row r="69" spans="1:11" ht="14.1" customHeight="1" x14ac:dyDescent="0.2">
      <c r="A69" s="306">
        <v>83</v>
      </c>
      <c r="B69" s="307" t="s">
        <v>304</v>
      </c>
      <c r="C69" s="308"/>
      <c r="D69" s="113">
        <v>4.0121192792218148</v>
      </c>
      <c r="E69" s="115">
        <v>3774</v>
      </c>
      <c r="F69" s="114">
        <v>3756</v>
      </c>
      <c r="G69" s="114">
        <v>3728</v>
      </c>
      <c r="H69" s="114">
        <v>3609</v>
      </c>
      <c r="I69" s="140">
        <v>3607</v>
      </c>
      <c r="J69" s="115">
        <v>167</v>
      </c>
      <c r="K69" s="116">
        <v>4.6298863321319654</v>
      </c>
    </row>
    <row r="70" spans="1:11" ht="14.1" customHeight="1" x14ac:dyDescent="0.2">
      <c r="A70" s="306" t="s">
        <v>305</v>
      </c>
      <c r="B70" s="307" t="s">
        <v>306</v>
      </c>
      <c r="C70" s="308"/>
      <c r="D70" s="113">
        <v>3.4710040929144741</v>
      </c>
      <c r="E70" s="115">
        <v>3265</v>
      </c>
      <c r="F70" s="114">
        <v>3263</v>
      </c>
      <c r="G70" s="114">
        <v>3243</v>
      </c>
      <c r="H70" s="114">
        <v>3128</v>
      </c>
      <c r="I70" s="140">
        <v>3144</v>
      </c>
      <c r="J70" s="115">
        <v>121</v>
      </c>
      <c r="K70" s="116">
        <v>3.8486005089058524</v>
      </c>
    </row>
    <row r="71" spans="1:11" ht="14.1" customHeight="1" x14ac:dyDescent="0.2">
      <c r="A71" s="306"/>
      <c r="B71" s="307" t="s">
        <v>307</v>
      </c>
      <c r="C71" s="308"/>
      <c r="D71" s="113">
        <v>2.386647530962632</v>
      </c>
      <c r="E71" s="115">
        <v>2245</v>
      </c>
      <c r="F71" s="114">
        <v>2239</v>
      </c>
      <c r="G71" s="114">
        <v>2242</v>
      </c>
      <c r="H71" s="114">
        <v>2145</v>
      </c>
      <c r="I71" s="140">
        <v>2141</v>
      </c>
      <c r="J71" s="115">
        <v>104</v>
      </c>
      <c r="K71" s="116">
        <v>4.8575432041102289</v>
      </c>
    </row>
    <row r="72" spans="1:11" ht="14.1" customHeight="1" x14ac:dyDescent="0.2">
      <c r="A72" s="306">
        <v>84</v>
      </c>
      <c r="B72" s="307" t="s">
        <v>308</v>
      </c>
      <c r="C72" s="308"/>
      <c r="D72" s="113">
        <v>0.71971509062882044</v>
      </c>
      <c r="E72" s="115">
        <v>677</v>
      </c>
      <c r="F72" s="114">
        <v>672</v>
      </c>
      <c r="G72" s="114">
        <v>651</v>
      </c>
      <c r="H72" s="114">
        <v>666</v>
      </c>
      <c r="I72" s="140">
        <v>659</v>
      </c>
      <c r="J72" s="115">
        <v>18</v>
      </c>
      <c r="K72" s="116">
        <v>2.7314112291350532</v>
      </c>
    </row>
    <row r="73" spans="1:11" ht="14.1" customHeight="1" x14ac:dyDescent="0.2">
      <c r="A73" s="306" t="s">
        <v>309</v>
      </c>
      <c r="B73" s="307" t="s">
        <v>310</v>
      </c>
      <c r="C73" s="308"/>
      <c r="D73" s="113">
        <v>0.19986179769308457</v>
      </c>
      <c r="E73" s="115">
        <v>188</v>
      </c>
      <c r="F73" s="114">
        <v>184</v>
      </c>
      <c r="G73" s="114">
        <v>177</v>
      </c>
      <c r="H73" s="114">
        <v>194</v>
      </c>
      <c r="I73" s="140">
        <v>193</v>
      </c>
      <c r="J73" s="115">
        <v>-5</v>
      </c>
      <c r="K73" s="116">
        <v>-2.5906735751295336</v>
      </c>
    </row>
    <row r="74" spans="1:11" ht="14.1" customHeight="1" x14ac:dyDescent="0.2">
      <c r="A74" s="306" t="s">
        <v>311</v>
      </c>
      <c r="B74" s="307" t="s">
        <v>312</v>
      </c>
      <c r="C74" s="308"/>
      <c r="D74" s="113">
        <v>0.22962844841333122</v>
      </c>
      <c r="E74" s="115">
        <v>216</v>
      </c>
      <c r="F74" s="114">
        <v>214</v>
      </c>
      <c r="G74" s="114">
        <v>214</v>
      </c>
      <c r="H74" s="114">
        <v>217</v>
      </c>
      <c r="I74" s="140">
        <v>208</v>
      </c>
      <c r="J74" s="115">
        <v>8</v>
      </c>
      <c r="K74" s="116">
        <v>3.8461538461538463</v>
      </c>
    </row>
    <row r="75" spans="1:11" ht="14.1" customHeight="1" x14ac:dyDescent="0.2">
      <c r="A75" s="306" t="s">
        <v>313</v>
      </c>
      <c r="B75" s="307" t="s">
        <v>314</v>
      </c>
      <c r="C75" s="308"/>
      <c r="D75" s="113">
        <v>1.9135704034444267E-2</v>
      </c>
      <c r="E75" s="115">
        <v>18</v>
      </c>
      <c r="F75" s="114">
        <v>14</v>
      </c>
      <c r="G75" s="114">
        <v>13</v>
      </c>
      <c r="H75" s="114">
        <v>12</v>
      </c>
      <c r="I75" s="140">
        <v>12</v>
      </c>
      <c r="J75" s="115">
        <v>6</v>
      </c>
      <c r="K75" s="116">
        <v>50</v>
      </c>
    </row>
    <row r="76" spans="1:11" ht="14.1" customHeight="1" x14ac:dyDescent="0.2">
      <c r="A76" s="306">
        <v>91</v>
      </c>
      <c r="B76" s="307" t="s">
        <v>315</v>
      </c>
      <c r="C76" s="308"/>
      <c r="D76" s="113">
        <v>9.5678520172221337E-2</v>
      </c>
      <c r="E76" s="115">
        <v>90</v>
      </c>
      <c r="F76" s="114">
        <v>86</v>
      </c>
      <c r="G76" s="114">
        <v>91</v>
      </c>
      <c r="H76" s="114">
        <v>88</v>
      </c>
      <c r="I76" s="140">
        <v>85</v>
      </c>
      <c r="J76" s="115">
        <v>5</v>
      </c>
      <c r="K76" s="116">
        <v>5.882352941176471</v>
      </c>
    </row>
    <row r="77" spans="1:11" ht="14.1" customHeight="1" x14ac:dyDescent="0.2">
      <c r="A77" s="306">
        <v>92</v>
      </c>
      <c r="B77" s="307" t="s">
        <v>316</v>
      </c>
      <c r="C77" s="308"/>
      <c r="D77" s="113">
        <v>0.81645670546962212</v>
      </c>
      <c r="E77" s="115">
        <v>768</v>
      </c>
      <c r="F77" s="114">
        <v>751</v>
      </c>
      <c r="G77" s="114">
        <v>749</v>
      </c>
      <c r="H77" s="114">
        <v>749</v>
      </c>
      <c r="I77" s="140">
        <v>740</v>
      </c>
      <c r="J77" s="115">
        <v>28</v>
      </c>
      <c r="K77" s="116">
        <v>3.7837837837837838</v>
      </c>
    </row>
    <row r="78" spans="1:11" ht="14.1" customHeight="1" x14ac:dyDescent="0.2">
      <c r="A78" s="306">
        <v>93</v>
      </c>
      <c r="B78" s="307" t="s">
        <v>317</v>
      </c>
      <c r="C78" s="308"/>
      <c r="D78" s="113">
        <v>0.11800350821240632</v>
      </c>
      <c r="E78" s="115">
        <v>111</v>
      </c>
      <c r="F78" s="114">
        <v>111</v>
      </c>
      <c r="G78" s="114">
        <v>109</v>
      </c>
      <c r="H78" s="114">
        <v>104</v>
      </c>
      <c r="I78" s="140">
        <v>105</v>
      </c>
      <c r="J78" s="115">
        <v>6</v>
      </c>
      <c r="K78" s="116">
        <v>5.7142857142857144</v>
      </c>
    </row>
    <row r="79" spans="1:11" ht="14.1" customHeight="1" x14ac:dyDescent="0.2">
      <c r="A79" s="306">
        <v>94</v>
      </c>
      <c r="B79" s="307" t="s">
        <v>318</v>
      </c>
      <c r="C79" s="308"/>
      <c r="D79" s="113" t="s">
        <v>513</v>
      </c>
      <c r="E79" s="115" t="s">
        <v>513</v>
      </c>
      <c r="F79" s="114" t="s">
        <v>513</v>
      </c>
      <c r="G79" s="114" t="s">
        <v>513</v>
      </c>
      <c r="H79" s="114">
        <v>64</v>
      </c>
      <c r="I79" s="140" t="s">
        <v>513</v>
      </c>
      <c r="J79" s="115" t="s">
        <v>513</v>
      </c>
      <c r="K79" s="116" t="s">
        <v>513</v>
      </c>
    </row>
    <row r="80" spans="1:11" ht="14.1" customHeight="1" x14ac:dyDescent="0.2">
      <c r="A80" s="306" t="s">
        <v>319</v>
      </c>
      <c r="B80" s="307" t="s">
        <v>320</v>
      </c>
      <c r="C80" s="308"/>
      <c r="D80" s="113" t="s">
        <v>513</v>
      </c>
      <c r="E80" s="115" t="s">
        <v>513</v>
      </c>
      <c r="F80" s="114" t="s">
        <v>513</v>
      </c>
      <c r="G80" s="114" t="s">
        <v>513</v>
      </c>
      <c r="H80" s="114">
        <v>4</v>
      </c>
      <c r="I80" s="140" t="s">
        <v>513</v>
      </c>
      <c r="J80" s="115" t="s">
        <v>513</v>
      </c>
      <c r="K80" s="116" t="s">
        <v>513</v>
      </c>
    </row>
    <row r="81" spans="1:11" ht="14.1" customHeight="1" x14ac:dyDescent="0.2">
      <c r="A81" s="310" t="s">
        <v>321</v>
      </c>
      <c r="B81" s="311" t="s">
        <v>224</v>
      </c>
      <c r="C81" s="312"/>
      <c r="D81" s="125">
        <v>0.51134853558709403</v>
      </c>
      <c r="E81" s="143">
        <v>481</v>
      </c>
      <c r="F81" s="144">
        <v>484</v>
      </c>
      <c r="G81" s="144">
        <v>485</v>
      </c>
      <c r="H81" s="144">
        <v>481</v>
      </c>
      <c r="I81" s="145">
        <v>472</v>
      </c>
      <c r="J81" s="143">
        <v>9</v>
      </c>
      <c r="K81" s="146">
        <v>1.9067796610169492</v>
      </c>
    </row>
    <row r="82" spans="1:11" s="151" customFormat="1" ht="11.25" customHeight="1" x14ac:dyDescent="0.15">
      <c r="B82" s="147"/>
      <c r="C82" s="147"/>
      <c r="D82" s="148"/>
      <c r="E82" s="148"/>
      <c r="F82" s="148"/>
      <c r="G82" s="149"/>
      <c r="H82" s="148"/>
      <c r="I82" s="148"/>
      <c r="J82" s="217"/>
      <c r="K82" s="269" t="s">
        <v>45</v>
      </c>
    </row>
    <row r="83" spans="1:11" s="151" customFormat="1" ht="12.75" customHeight="1" x14ac:dyDescent="0.15">
      <c r="A83" s="214" t="s">
        <v>122</v>
      </c>
    </row>
    <row r="84" spans="1:11" ht="19.5" customHeight="1" x14ac:dyDescent="0.2">
      <c r="A84" s="277" t="s">
        <v>322</v>
      </c>
    </row>
    <row r="85" spans="1:11" s="151" customFormat="1" ht="18" customHeight="1" x14ac:dyDescent="0.15">
      <c r="A85" s="620" t="s">
        <v>323</v>
      </c>
      <c r="B85" s="620"/>
      <c r="C85" s="620"/>
      <c r="D85" s="620"/>
      <c r="E85" s="620"/>
      <c r="F85" s="620"/>
      <c r="G85" s="620"/>
      <c r="H85" s="620"/>
      <c r="I85" s="620"/>
      <c r="J85" s="620"/>
      <c r="K85" s="620"/>
    </row>
    <row r="86" spans="1:11" ht="22.5" customHeight="1" x14ac:dyDescent="0.2">
      <c r="A86" s="620"/>
      <c r="B86" s="620"/>
      <c r="C86" s="620"/>
      <c r="D86" s="620"/>
      <c r="E86" s="620"/>
      <c r="F86" s="620"/>
      <c r="G86" s="620"/>
      <c r="H86" s="620"/>
      <c r="I86" s="620"/>
      <c r="J86" s="620"/>
      <c r="K86" s="620"/>
    </row>
    <row r="87" spans="1:11" ht="18" customHeight="1" x14ac:dyDescent="0.2">
      <c r="A87" s="621"/>
      <c r="B87" s="621"/>
      <c r="C87" s="621"/>
      <c r="D87" s="621"/>
      <c r="E87" s="621"/>
      <c r="F87" s="621"/>
      <c r="G87" s="621"/>
      <c r="H87" s="621"/>
      <c r="I87" s="621"/>
      <c r="J87" s="621"/>
      <c r="K87" s="621"/>
    </row>
    <row r="88" spans="1:11" ht="18" customHeight="1" x14ac:dyDescent="0.2"/>
    <row r="89" spans="1:11" ht="18" customHeight="1" x14ac:dyDescent="0.2"/>
    <row r="90" spans="1:11" ht="18" customHeight="1" x14ac:dyDescent="0.2"/>
    <row r="91" spans="1:11" ht="18" customHeight="1" x14ac:dyDescent="0.2"/>
    <row r="92" spans="1:11" ht="18" customHeight="1" x14ac:dyDescent="0.2"/>
    <row r="93" spans="1:11" ht="18" customHeight="1" x14ac:dyDescent="0.2"/>
    <row r="94" spans="1:11" ht="18" customHeight="1" x14ac:dyDescent="0.2"/>
    <row r="95" spans="1:11" ht="18" customHeight="1" x14ac:dyDescent="0.2"/>
    <row r="96" spans="1:11" ht="18" customHeight="1" x14ac:dyDescent="0.2"/>
    <row r="97" ht="18" customHeight="1" x14ac:dyDescent="0.2"/>
    <row r="98" ht="18" customHeight="1" x14ac:dyDescent="0.2"/>
    <row r="99" ht="18" customHeight="1" x14ac:dyDescent="0.2"/>
    <row r="100" ht="18" customHeight="1" x14ac:dyDescent="0.2"/>
    <row r="101" ht="18" customHeight="1" x14ac:dyDescent="0.2"/>
    <row r="102" ht="18" customHeight="1" x14ac:dyDescent="0.2"/>
    <row r="103" ht="18" customHeight="1" x14ac:dyDescent="0.2"/>
    <row r="104" ht="18" customHeight="1" x14ac:dyDescent="0.2"/>
    <row r="105" ht="18" customHeight="1" x14ac:dyDescent="0.2"/>
    <row r="106" ht="18" customHeight="1" x14ac:dyDescent="0.2"/>
    <row r="107" ht="18" customHeight="1" x14ac:dyDescent="0.2"/>
    <row r="108" ht="18" customHeight="1" x14ac:dyDescent="0.2"/>
    <row r="109" ht="18" customHeight="1" x14ac:dyDescent="0.2"/>
    <row r="110" ht="18" customHeight="1" x14ac:dyDescent="0.2"/>
    <row r="111" ht="18" customHeight="1" x14ac:dyDescent="0.2"/>
    <row r="112" ht="18" customHeight="1" x14ac:dyDescent="0.2"/>
    <row r="113" ht="18" customHeight="1" x14ac:dyDescent="0.2"/>
    <row r="114" ht="18" customHeight="1" x14ac:dyDescent="0.2"/>
  </sheetData>
  <mergeCells count="15">
    <mergeCell ref="A85:K85"/>
    <mergeCell ref="A86:K86"/>
    <mergeCell ref="A87:K87"/>
    <mergeCell ref="A3:K3"/>
    <mergeCell ref="A4:K4"/>
    <mergeCell ref="A5:E5"/>
    <mergeCell ref="A7:C10"/>
    <mergeCell ref="D7:D10"/>
    <mergeCell ref="E7:I7"/>
    <mergeCell ref="J7:K8"/>
    <mergeCell ref="E8:E9"/>
    <mergeCell ref="F8:F9"/>
    <mergeCell ref="G8:G9"/>
    <mergeCell ref="H8:H9"/>
    <mergeCell ref="I8:I9"/>
  </mergeCells>
  <printOptions horizontalCentered="1"/>
  <pageMargins left="0.70866141732283472" right="0.31496062992125984" top="0.74803149606299213" bottom="0.74803149606299213" header="0.31496062992125984" footer="0.31496062992125984"/>
  <pageSetup paperSize="9" scale="81" fitToHeight="2" orientation="portrait" r:id="rId1"/>
  <headerFooter alignWithMargins="0"/>
  <rowBreaks count="1" manualBreakCount="1">
    <brk id="61" max="10"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pageSetUpPr fitToPage="1"/>
  </sheetPr>
  <dimension ref="A1:P72"/>
  <sheetViews>
    <sheetView showGridLines="0" zoomScaleNormal="100" workbookViewId="0"/>
  </sheetViews>
  <sheetFormatPr baseColWidth="10" defaultColWidth="7.75" defaultRowHeight="15.95" customHeight="1" x14ac:dyDescent="0.2"/>
  <cols>
    <col min="1" max="1" width="3.25" style="97" customWidth="1"/>
    <col min="2" max="2" width="21" style="97" customWidth="1"/>
    <col min="3" max="3" width="5.875" style="155" customWidth="1"/>
    <col min="4" max="9" width="8.5" style="156" customWidth="1"/>
    <col min="10" max="10" width="8.5" style="157" customWidth="1"/>
    <col min="11" max="11" width="8.5" style="97" customWidth="1"/>
    <col min="12" max="16384" width="7.75" style="97"/>
  </cols>
  <sheetData>
    <row r="1" spans="1:16" s="91" customFormat="1" ht="36.75" customHeight="1" x14ac:dyDescent="0.2">
      <c r="A1" s="88"/>
      <c r="B1" s="89"/>
      <c r="C1" s="90"/>
      <c r="D1" s="90"/>
      <c r="E1" s="90"/>
      <c r="F1" s="90"/>
      <c r="G1" s="89"/>
      <c r="H1" s="89"/>
      <c r="I1" s="89"/>
      <c r="J1" s="15" t="s">
        <v>6</v>
      </c>
      <c r="K1"/>
      <c r="L1"/>
      <c r="M1"/>
      <c r="N1"/>
      <c r="O1"/>
      <c r="P1"/>
    </row>
    <row r="2" spans="1:16" s="91" customFormat="1" ht="11.25" customHeight="1" x14ac:dyDescent="0.2">
      <c r="A2" s="92"/>
      <c r="B2" s="93"/>
      <c r="C2" s="93"/>
      <c r="D2" s="93"/>
      <c r="E2" s="93"/>
      <c r="F2" s="93"/>
      <c r="G2" s="93"/>
      <c r="H2" s="93"/>
      <c r="I2" s="93"/>
      <c r="J2" s="93"/>
      <c r="K2"/>
      <c r="L2"/>
      <c r="M2"/>
      <c r="N2"/>
      <c r="O2"/>
      <c r="P2"/>
    </row>
    <row r="3" spans="1:16" s="94" customFormat="1" ht="20.100000000000001" customHeight="1" x14ac:dyDescent="0.2">
      <c r="A3" s="571" t="s">
        <v>324</v>
      </c>
      <c r="B3" s="571"/>
      <c r="C3" s="571"/>
      <c r="D3" s="571"/>
      <c r="E3" s="571"/>
      <c r="F3" s="571"/>
      <c r="G3" s="571"/>
      <c r="H3" s="571"/>
      <c r="I3" s="571"/>
      <c r="J3" s="571"/>
      <c r="K3"/>
      <c r="L3"/>
      <c r="M3"/>
      <c r="N3"/>
      <c r="O3"/>
      <c r="P3"/>
    </row>
    <row r="4" spans="1:16" s="94" customFormat="1" ht="12" customHeight="1" x14ac:dyDescent="0.2">
      <c r="A4" s="573" t="s">
        <v>126</v>
      </c>
      <c r="B4" s="573"/>
      <c r="C4" s="573"/>
      <c r="D4" s="573"/>
      <c r="E4" s="573"/>
      <c r="F4" s="573"/>
      <c r="G4" s="573"/>
      <c r="H4" s="573"/>
      <c r="I4" s="573"/>
      <c r="J4" s="573"/>
      <c r="K4"/>
      <c r="L4"/>
      <c r="M4"/>
      <c r="N4"/>
      <c r="O4"/>
      <c r="P4"/>
    </row>
    <row r="5" spans="1:16" s="94" customFormat="1" ht="12" customHeight="1" x14ac:dyDescent="0.2">
      <c r="A5" s="573" t="s">
        <v>57</v>
      </c>
      <c r="B5" s="573"/>
      <c r="C5" s="573"/>
      <c r="D5" s="573"/>
      <c r="E5" s="252"/>
      <c r="F5" s="252"/>
      <c r="G5" s="252"/>
      <c r="H5" s="252"/>
      <c r="I5" s="252"/>
      <c r="J5" s="252"/>
      <c r="K5"/>
      <c r="L5"/>
      <c r="M5"/>
      <c r="N5"/>
      <c r="O5"/>
      <c r="P5"/>
    </row>
    <row r="6" spans="1:16" s="94" customFormat="1" ht="11.25" customHeight="1" x14ac:dyDescent="0.2">
      <c r="A6" s="227"/>
      <c r="B6" s="228"/>
      <c r="C6" s="228"/>
      <c r="D6" s="228"/>
      <c r="E6" s="228"/>
      <c r="F6" s="228"/>
      <c r="G6" s="228"/>
      <c r="H6" s="228"/>
      <c r="I6" s="228"/>
      <c r="J6" s="228"/>
      <c r="K6"/>
      <c r="L6"/>
      <c r="M6"/>
      <c r="N6"/>
      <c r="O6"/>
      <c r="P6"/>
    </row>
    <row r="7" spans="1:16" s="91" customFormat="1" ht="12" customHeight="1" x14ac:dyDescent="0.2">
      <c r="A7" s="576" t="s">
        <v>325</v>
      </c>
      <c r="B7" s="577"/>
      <c r="C7" s="582" t="s">
        <v>178</v>
      </c>
      <c r="D7" s="585" t="s">
        <v>326</v>
      </c>
      <c r="E7" s="586"/>
      <c r="F7" s="586"/>
      <c r="G7" s="586"/>
      <c r="H7" s="587"/>
      <c r="I7" s="588" t="s">
        <v>180</v>
      </c>
      <c r="J7" s="589"/>
      <c r="K7"/>
      <c r="L7"/>
      <c r="M7"/>
      <c r="N7"/>
      <c r="O7"/>
      <c r="P7"/>
    </row>
    <row r="8" spans="1:16" ht="21.75" customHeight="1" x14ac:dyDescent="0.2">
      <c r="A8" s="578"/>
      <c r="B8" s="579"/>
      <c r="C8" s="583"/>
      <c r="D8" s="592" t="s">
        <v>97</v>
      </c>
      <c r="E8" s="592" t="s">
        <v>98</v>
      </c>
      <c r="F8" s="592" t="s">
        <v>99</v>
      </c>
      <c r="G8" s="592" t="s">
        <v>100</v>
      </c>
      <c r="H8" s="592" t="s">
        <v>101</v>
      </c>
      <c r="I8" s="590"/>
      <c r="J8" s="591"/>
      <c r="K8"/>
      <c r="L8"/>
      <c r="M8"/>
      <c r="N8"/>
      <c r="O8"/>
      <c r="P8"/>
    </row>
    <row r="9" spans="1:16" ht="12" customHeight="1" x14ac:dyDescent="0.2">
      <c r="A9" s="578"/>
      <c r="B9" s="579"/>
      <c r="C9" s="583"/>
      <c r="D9" s="593"/>
      <c r="E9" s="593"/>
      <c r="F9" s="593"/>
      <c r="G9" s="593"/>
      <c r="H9" s="593"/>
      <c r="I9" s="98" t="s">
        <v>102</v>
      </c>
      <c r="J9" s="99" t="s">
        <v>103</v>
      </c>
      <c r="K9"/>
      <c r="L9"/>
      <c r="M9"/>
      <c r="N9"/>
      <c r="O9"/>
      <c r="P9"/>
    </row>
    <row r="10" spans="1:16" ht="12" customHeight="1" x14ac:dyDescent="0.2">
      <c r="A10" s="580"/>
      <c r="B10" s="581"/>
      <c r="C10" s="584"/>
      <c r="D10" s="100">
        <v>1</v>
      </c>
      <c r="E10" s="100">
        <v>2</v>
      </c>
      <c r="F10" s="100">
        <v>3</v>
      </c>
      <c r="G10" s="100">
        <v>4</v>
      </c>
      <c r="H10" s="100">
        <v>5</v>
      </c>
      <c r="I10" s="100">
        <v>6</v>
      </c>
      <c r="J10" s="100">
        <v>7</v>
      </c>
      <c r="K10"/>
      <c r="L10"/>
      <c r="M10"/>
      <c r="N10"/>
      <c r="O10"/>
      <c r="P10"/>
    </row>
    <row r="11" spans="1:16" s="110" customFormat="1" ht="18" customHeight="1" x14ac:dyDescent="0.2">
      <c r="A11" s="102" t="s">
        <v>13</v>
      </c>
      <c r="B11" s="103"/>
      <c r="C11" s="104"/>
      <c r="D11" s="313"/>
      <c r="E11" s="314"/>
      <c r="F11" s="314"/>
      <c r="G11" s="314"/>
      <c r="H11" s="315"/>
      <c r="I11" s="316"/>
      <c r="J11" s="317"/>
      <c r="K11"/>
      <c r="L11"/>
      <c r="M11"/>
      <c r="N11"/>
      <c r="O11"/>
      <c r="P11"/>
    </row>
    <row r="12" spans="1:16" s="110" customFormat="1" ht="17.100000000000001" customHeight="1" x14ac:dyDescent="0.2">
      <c r="A12" s="111" t="s">
        <v>104</v>
      </c>
      <c r="B12" s="112"/>
      <c r="C12" s="113">
        <v>100</v>
      </c>
      <c r="D12" s="115">
        <v>20682</v>
      </c>
      <c r="E12" s="114">
        <v>21392</v>
      </c>
      <c r="F12" s="114">
        <v>21547</v>
      </c>
      <c r="G12" s="114">
        <v>21580</v>
      </c>
      <c r="H12" s="140">
        <v>21089</v>
      </c>
      <c r="I12" s="115">
        <v>-407</v>
      </c>
      <c r="J12" s="116">
        <v>-1.9299160699890938</v>
      </c>
      <c r="K12"/>
      <c r="L12"/>
      <c r="M12"/>
      <c r="N12"/>
      <c r="O12"/>
      <c r="P12"/>
    </row>
    <row r="13" spans="1:16" s="110" customFormat="1" ht="14.45" customHeight="1" x14ac:dyDescent="0.2">
      <c r="A13" s="120" t="s">
        <v>105</v>
      </c>
      <c r="B13" s="119" t="s">
        <v>106</v>
      </c>
      <c r="C13" s="113">
        <v>41.591722270573449</v>
      </c>
      <c r="D13" s="115">
        <v>8602</v>
      </c>
      <c r="E13" s="114">
        <v>8764</v>
      </c>
      <c r="F13" s="114">
        <v>8771</v>
      </c>
      <c r="G13" s="114">
        <v>8724</v>
      </c>
      <c r="H13" s="140">
        <v>8521</v>
      </c>
      <c r="I13" s="115">
        <v>81</v>
      </c>
      <c r="J13" s="116">
        <v>0.95059265344443145</v>
      </c>
      <c r="K13"/>
      <c r="L13"/>
      <c r="M13"/>
      <c r="N13"/>
      <c r="O13"/>
      <c r="P13"/>
    </row>
    <row r="14" spans="1:16" s="110" customFormat="1" ht="14.45" customHeight="1" x14ac:dyDescent="0.2">
      <c r="A14" s="120"/>
      <c r="B14" s="119" t="s">
        <v>107</v>
      </c>
      <c r="C14" s="113">
        <v>58.408277729426551</v>
      </c>
      <c r="D14" s="115">
        <v>12080</v>
      </c>
      <c r="E14" s="114">
        <v>12628</v>
      </c>
      <c r="F14" s="114">
        <v>12776</v>
      </c>
      <c r="G14" s="114">
        <v>12856</v>
      </c>
      <c r="H14" s="140">
        <v>12568</v>
      </c>
      <c r="I14" s="115">
        <v>-488</v>
      </c>
      <c r="J14" s="116">
        <v>-3.8828771483131765</v>
      </c>
      <c r="K14"/>
      <c r="L14"/>
      <c r="M14"/>
      <c r="N14"/>
      <c r="O14"/>
      <c r="P14"/>
    </row>
    <row r="15" spans="1:16" s="110" customFormat="1" ht="14.45" customHeight="1" x14ac:dyDescent="0.2">
      <c r="A15" s="118" t="s">
        <v>105</v>
      </c>
      <c r="B15" s="121" t="s">
        <v>108</v>
      </c>
      <c r="C15" s="113">
        <v>14.128227444154337</v>
      </c>
      <c r="D15" s="115">
        <v>2922</v>
      </c>
      <c r="E15" s="114">
        <v>3025</v>
      </c>
      <c r="F15" s="114">
        <v>3140</v>
      </c>
      <c r="G15" s="114">
        <v>3141</v>
      </c>
      <c r="H15" s="140">
        <v>2921</v>
      </c>
      <c r="I15" s="115">
        <v>1</v>
      </c>
      <c r="J15" s="116">
        <v>3.4234851078397806E-2</v>
      </c>
      <c r="K15"/>
      <c r="L15"/>
      <c r="M15"/>
      <c r="N15"/>
      <c r="O15"/>
      <c r="P15"/>
    </row>
    <row r="16" spans="1:16" s="110" customFormat="1" ht="14.45" customHeight="1" x14ac:dyDescent="0.2">
      <c r="A16" s="118"/>
      <c r="B16" s="121" t="s">
        <v>109</v>
      </c>
      <c r="C16" s="113">
        <v>50.439996131902134</v>
      </c>
      <c r="D16" s="115">
        <v>10432</v>
      </c>
      <c r="E16" s="114">
        <v>10834</v>
      </c>
      <c r="F16" s="114">
        <v>10873</v>
      </c>
      <c r="G16" s="114">
        <v>10935</v>
      </c>
      <c r="H16" s="140">
        <v>10854</v>
      </c>
      <c r="I16" s="115">
        <v>-422</v>
      </c>
      <c r="J16" s="116">
        <v>-3.8879675695596094</v>
      </c>
      <c r="K16"/>
      <c r="L16"/>
      <c r="M16"/>
      <c r="N16"/>
      <c r="O16"/>
      <c r="P16"/>
    </row>
    <row r="17" spans="1:16" s="110" customFormat="1" ht="14.45" customHeight="1" x14ac:dyDescent="0.2">
      <c r="A17" s="118"/>
      <c r="B17" s="121" t="s">
        <v>110</v>
      </c>
      <c r="C17" s="113">
        <v>19.509718595880475</v>
      </c>
      <c r="D17" s="115">
        <v>4035</v>
      </c>
      <c r="E17" s="114">
        <v>4167</v>
      </c>
      <c r="F17" s="114">
        <v>4182</v>
      </c>
      <c r="G17" s="114">
        <v>4165</v>
      </c>
      <c r="H17" s="140">
        <v>4063</v>
      </c>
      <c r="I17" s="115">
        <v>-28</v>
      </c>
      <c r="J17" s="116">
        <v>-0.68914595126753631</v>
      </c>
      <c r="K17"/>
      <c r="L17"/>
      <c r="M17"/>
      <c r="N17"/>
      <c r="O17"/>
      <c r="P17"/>
    </row>
    <row r="18" spans="1:16" s="110" customFormat="1" ht="14.45" customHeight="1" x14ac:dyDescent="0.2">
      <c r="A18" s="120"/>
      <c r="B18" s="121" t="s">
        <v>111</v>
      </c>
      <c r="C18" s="113">
        <v>15.92205782806305</v>
      </c>
      <c r="D18" s="115">
        <v>3293</v>
      </c>
      <c r="E18" s="114">
        <v>3366</v>
      </c>
      <c r="F18" s="114">
        <v>3352</v>
      </c>
      <c r="G18" s="114">
        <v>3339</v>
      </c>
      <c r="H18" s="140">
        <v>3251</v>
      </c>
      <c r="I18" s="115">
        <v>42</v>
      </c>
      <c r="J18" s="116">
        <v>1.2919101814826208</v>
      </c>
      <c r="K18"/>
      <c r="L18"/>
      <c r="M18"/>
      <c r="N18"/>
      <c r="O18"/>
      <c r="P18"/>
    </row>
    <row r="19" spans="1:16" s="110" customFormat="1" ht="14.45" customHeight="1" x14ac:dyDescent="0.2">
      <c r="A19" s="120"/>
      <c r="B19" s="121" t="s">
        <v>112</v>
      </c>
      <c r="C19" s="113">
        <v>1.4360313315926894</v>
      </c>
      <c r="D19" s="115">
        <v>297</v>
      </c>
      <c r="E19" s="114">
        <v>309</v>
      </c>
      <c r="F19" s="114">
        <v>327</v>
      </c>
      <c r="G19" s="114">
        <v>276</v>
      </c>
      <c r="H19" s="140">
        <v>266</v>
      </c>
      <c r="I19" s="115">
        <v>31</v>
      </c>
      <c r="J19" s="116">
        <v>11.654135338345865</v>
      </c>
      <c r="K19"/>
      <c r="L19"/>
      <c r="M19"/>
      <c r="N19"/>
      <c r="O19"/>
      <c r="P19"/>
    </row>
    <row r="20" spans="1:16" s="110" customFormat="1" ht="14.45" customHeight="1" x14ac:dyDescent="0.2">
      <c r="A20" s="120" t="s">
        <v>113</v>
      </c>
      <c r="B20" s="119" t="s">
        <v>116</v>
      </c>
      <c r="C20" s="113">
        <v>83.396189923605064</v>
      </c>
      <c r="D20" s="115">
        <v>17248</v>
      </c>
      <c r="E20" s="114">
        <v>17910</v>
      </c>
      <c r="F20" s="114">
        <v>18135</v>
      </c>
      <c r="G20" s="114">
        <v>18193</v>
      </c>
      <c r="H20" s="140">
        <v>17847</v>
      </c>
      <c r="I20" s="115">
        <v>-599</v>
      </c>
      <c r="J20" s="116">
        <v>-3.3563063820249903</v>
      </c>
      <c r="K20"/>
      <c r="L20"/>
      <c r="M20"/>
      <c r="N20"/>
      <c r="O20"/>
      <c r="P20"/>
    </row>
    <row r="21" spans="1:16" s="110" customFormat="1" ht="14.45" customHeight="1" x14ac:dyDescent="0.2">
      <c r="A21" s="123"/>
      <c r="B21" s="124" t="s">
        <v>117</v>
      </c>
      <c r="C21" s="125">
        <v>16.482932018180058</v>
      </c>
      <c r="D21" s="143">
        <v>3409</v>
      </c>
      <c r="E21" s="144">
        <v>3459</v>
      </c>
      <c r="F21" s="144">
        <v>3384</v>
      </c>
      <c r="G21" s="144">
        <v>3358</v>
      </c>
      <c r="H21" s="145">
        <v>3222</v>
      </c>
      <c r="I21" s="143">
        <v>187</v>
      </c>
      <c r="J21" s="146">
        <v>5.8038485412787093</v>
      </c>
      <c r="K21"/>
      <c r="L21"/>
      <c r="M21"/>
      <c r="N21"/>
      <c r="O21"/>
      <c r="P21"/>
    </row>
    <row r="22" spans="1:16" s="110" customFormat="1" ht="18" customHeight="1" x14ac:dyDescent="0.2">
      <c r="A22" s="126" t="s">
        <v>129</v>
      </c>
      <c r="B22" s="103"/>
      <c r="C22" s="104"/>
      <c r="D22" s="235"/>
      <c r="E22" s="236"/>
      <c r="F22" s="236"/>
      <c r="G22" s="236"/>
      <c r="H22" s="241"/>
      <c r="I22" s="316"/>
      <c r="J22" s="317"/>
      <c r="K22"/>
      <c r="L22"/>
      <c r="M22"/>
      <c r="N22"/>
      <c r="O22"/>
      <c r="P22"/>
    </row>
    <row r="23" spans="1:16" s="110" customFormat="1" ht="17.100000000000001" customHeight="1" x14ac:dyDescent="0.2">
      <c r="A23" s="111" t="s">
        <v>104</v>
      </c>
      <c r="B23" s="112"/>
      <c r="C23" s="113">
        <v>100</v>
      </c>
      <c r="D23" s="115">
        <v>1140611</v>
      </c>
      <c r="E23" s="114">
        <v>1184384</v>
      </c>
      <c r="F23" s="114">
        <v>1183074</v>
      </c>
      <c r="G23" s="114">
        <v>1195441</v>
      </c>
      <c r="H23" s="140">
        <v>1172233</v>
      </c>
      <c r="I23" s="115">
        <v>-31622</v>
      </c>
      <c r="J23" s="116">
        <v>-2.6975865719528453</v>
      </c>
      <c r="K23"/>
      <c r="L23"/>
      <c r="M23"/>
      <c r="N23"/>
      <c r="O23"/>
      <c r="P23"/>
    </row>
    <row r="24" spans="1:16" s="110" customFormat="1" ht="14.45" customHeight="1" x14ac:dyDescent="0.2">
      <c r="A24" s="120" t="s">
        <v>105</v>
      </c>
      <c r="B24" s="119" t="s">
        <v>106</v>
      </c>
      <c r="C24" s="113">
        <v>41.325482570306619</v>
      </c>
      <c r="D24" s="115">
        <v>471363</v>
      </c>
      <c r="E24" s="114">
        <v>486739</v>
      </c>
      <c r="F24" s="114">
        <v>485918</v>
      </c>
      <c r="G24" s="114">
        <v>489287</v>
      </c>
      <c r="H24" s="140">
        <v>477942</v>
      </c>
      <c r="I24" s="115">
        <v>-6579</v>
      </c>
      <c r="J24" s="116">
        <v>-1.3765268589075661</v>
      </c>
      <c r="K24"/>
      <c r="L24"/>
      <c r="M24"/>
      <c r="N24"/>
      <c r="O24"/>
      <c r="P24"/>
    </row>
    <row r="25" spans="1:16" s="110" customFormat="1" ht="14.45" customHeight="1" x14ac:dyDescent="0.2">
      <c r="A25" s="120"/>
      <c r="B25" s="119" t="s">
        <v>107</v>
      </c>
      <c r="C25" s="113">
        <v>58.674517429693381</v>
      </c>
      <c r="D25" s="115">
        <v>669248</v>
      </c>
      <c r="E25" s="114">
        <v>697645</v>
      </c>
      <c r="F25" s="114">
        <v>697156</v>
      </c>
      <c r="G25" s="114">
        <v>706154</v>
      </c>
      <c r="H25" s="140">
        <v>694291</v>
      </c>
      <c r="I25" s="115">
        <v>-25043</v>
      </c>
      <c r="J25" s="116">
        <v>-3.606989000289504</v>
      </c>
      <c r="K25"/>
      <c r="L25"/>
      <c r="M25"/>
      <c r="N25"/>
      <c r="O25"/>
      <c r="P25"/>
    </row>
    <row r="26" spans="1:16" s="110" customFormat="1" ht="14.45" customHeight="1" x14ac:dyDescent="0.2">
      <c r="A26" s="118" t="s">
        <v>105</v>
      </c>
      <c r="B26" s="121" t="s">
        <v>108</v>
      </c>
      <c r="C26" s="113">
        <v>17.730321731072205</v>
      </c>
      <c r="D26" s="115">
        <v>202234</v>
      </c>
      <c r="E26" s="114">
        <v>215418</v>
      </c>
      <c r="F26" s="114">
        <v>212897</v>
      </c>
      <c r="G26" s="114">
        <v>222856</v>
      </c>
      <c r="H26" s="140">
        <v>210460</v>
      </c>
      <c r="I26" s="115">
        <v>-8226</v>
      </c>
      <c r="J26" s="116">
        <v>-3.9085812030789699</v>
      </c>
      <c r="K26"/>
      <c r="L26"/>
      <c r="M26"/>
      <c r="N26"/>
      <c r="O26"/>
      <c r="P26"/>
    </row>
    <row r="27" spans="1:16" s="110" customFormat="1" ht="14.45" customHeight="1" x14ac:dyDescent="0.2">
      <c r="A27" s="118"/>
      <c r="B27" s="121" t="s">
        <v>109</v>
      </c>
      <c r="C27" s="113">
        <v>50.175476126391906</v>
      </c>
      <c r="D27" s="115">
        <v>572307</v>
      </c>
      <c r="E27" s="114">
        <v>595991</v>
      </c>
      <c r="F27" s="114">
        <v>597468</v>
      </c>
      <c r="G27" s="114">
        <v>601630</v>
      </c>
      <c r="H27" s="140">
        <v>596367</v>
      </c>
      <c r="I27" s="115">
        <v>-24060</v>
      </c>
      <c r="J27" s="116">
        <v>-4.0344284643516488</v>
      </c>
      <c r="K27"/>
      <c r="L27"/>
      <c r="M27"/>
      <c r="N27"/>
      <c r="O27"/>
      <c r="P27"/>
    </row>
    <row r="28" spans="1:16" s="110" customFormat="1" ht="14.45" customHeight="1" x14ac:dyDescent="0.2">
      <c r="A28" s="118"/>
      <c r="B28" s="121" t="s">
        <v>110</v>
      </c>
      <c r="C28" s="113">
        <v>17.243652744011762</v>
      </c>
      <c r="D28" s="115">
        <v>196683</v>
      </c>
      <c r="E28" s="114">
        <v>200388</v>
      </c>
      <c r="F28" s="114">
        <v>200726</v>
      </c>
      <c r="G28" s="114">
        <v>200277</v>
      </c>
      <c r="H28" s="140">
        <v>198008</v>
      </c>
      <c r="I28" s="115">
        <v>-1325</v>
      </c>
      <c r="J28" s="116">
        <v>-0.66916488222698067</v>
      </c>
      <c r="K28"/>
      <c r="L28"/>
      <c r="M28"/>
      <c r="N28"/>
      <c r="O28"/>
      <c r="P28"/>
    </row>
    <row r="29" spans="1:16" s="110" customFormat="1" ht="14.45" customHeight="1" x14ac:dyDescent="0.2">
      <c r="A29" s="118"/>
      <c r="B29" s="121" t="s">
        <v>111</v>
      </c>
      <c r="C29" s="113">
        <v>14.850111036979303</v>
      </c>
      <c r="D29" s="115">
        <v>169382</v>
      </c>
      <c r="E29" s="114">
        <v>172584</v>
      </c>
      <c r="F29" s="114">
        <v>171980</v>
      </c>
      <c r="G29" s="114">
        <v>170674</v>
      </c>
      <c r="H29" s="140">
        <v>167393</v>
      </c>
      <c r="I29" s="115">
        <v>1989</v>
      </c>
      <c r="J29" s="116">
        <v>1.1882217297019588</v>
      </c>
      <c r="K29"/>
      <c r="L29"/>
      <c r="M29"/>
      <c r="N29"/>
      <c r="O29"/>
      <c r="P29"/>
    </row>
    <row r="30" spans="1:16" s="110" customFormat="1" ht="14.45" customHeight="1" x14ac:dyDescent="0.2">
      <c r="A30" s="120"/>
      <c r="B30" s="121" t="s">
        <v>112</v>
      </c>
      <c r="C30" s="113">
        <v>1.3398958979003359</v>
      </c>
      <c r="D30" s="115">
        <v>15283</v>
      </c>
      <c r="E30" s="114">
        <v>15543</v>
      </c>
      <c r="F30" s="114">
        <v>16133</v>
      </c>
      <c r="G30" s="114">
        <v>14330</v>
      </c>
      <c r="H30" s="140">
        <v>13906</v>
      </c>
      <c r="I30" s="115">
        <v>1377</v>
      </c>
      <c r="J30" s="116">
        <v>9.9022004889975559</v>
      </c>
      <c r="K30"/>
      <c r="L30"/>
      <c r="M30"/>
      <c r="N30"/>
      <c r="O30"/>
      <c r="P30"/>
    </row>
    <row r="31" spans="1:16" s="110" customFormat="1" ht="14.45" customHeight="1" x14ac:dyDescent="0.2">
      <c r="A31" s="120" t="s">
        <v>113</v>
      </c>
      <c r="B31" s="119" t="s">
        <v>116</v>
      </c>
      <c r="C31" s="113">
        <v>82.441691339115621</v>
      </c>
      <c r="D31" s="115">
        <v>940339</v>
      </c>
      <c r="E31" s="114">
        <v>976573</v>
      </c>
      <c r="F31" s="114">
        <v>977142</v>
      </c>
      <c r="G31" s="114">
        <v>988828</v>
      </c>
      <c r="H31" s="140">
        <v>970966</v>
      </c>
      <c r="I31" s="115">
        <v>-30627</v>
      </c>
      <c r="J31" s="116">
        <v>-3.1542814063520246</v>
      </c>
      <c r="K31"/>
      <c r="L31"/>
      <c r="M31"/>
      <c r="N31"/>
      <c r="O31"/>
      <c r="P31"/>
    </row>
    <row r="32" spans="1:16" s="110" customFormat="1" ht="14.45" customHeight="1" x14ac:dyDescent="0.2">
      <c r="A32" s="123"/>
      <c r="B32" s="124" t="s">
        <v>117</v>
      </c>
      <c r="C32" s="125">
        <v>17.374284484368467</v>
      </c>
      <c r="D32" s="143">
        <v>198173</v>
      </c>
      <c r="E32" s="144">
        <v>205661</v>
      </c>
      <c r="F32" s="144">
        <v>203889</v>
      </c>
      <c r="G32" s="144">
        <v>204504</v>
      </c>
      <c r="H32" s="145">
        <v>199267</v>
      </c>
      <c r="I32" s="143">
        <v>-1094</v>
      </c>
      <c r="J32" s="146">
        <v>-0.54901212945445055</v>
      </c>
      <c r="K32"/>
      <c r="L32"/>
      <c r="M32"/>
      <c r="N32"/>
      <c r="O32"/>
      <c r="P32"/>
    </row>
    <row r="33" spans="1:16" s="110" customFormat="1" ht="18" customHeight="1" x14ac:dyDescent="0.2">
      <c r="A33" s="126" t="s">
        <v>130</v>
      </c>
      <c r="B33" s="103"/>
      <c r="C33" s="104"/>
      <c r="D33" s="235"/>
      <c r="E33" s="236"/>
      <c r="F33" s="236"/>
      <c r="G33" s="236"/>
      <c r="H33" s="241"/>
      <c r="I33" s="316"/>
      <c r="J33" s="317"/>
      <c r="K33"/>
      <c r="L33"/>
      <c r="M33"/>
      <c r="N33"/>
      <c r="O33"/>
      <c r="P33"/>
    </row>
    <row r="34" spans="1:16" s="110" customFormat="1" ht="17.100000000000001" customHeight="1" x14ac:dyDescent="0.2">
      <c r="A34" s="111" t="s">
        <v>104</v>
      </c>
      <c r="B34" s="112"/>
      <c r="C34" s="113">
        <v>100</v>
      </c>
      <c r="D34" s="115">
        <v>6415440</v>
      </c>
      <c r="E34" s="114">
        <v>6666510</v>
      </c>
      <c r="F34" s="114">
        <v>6669878</v>
      </c>
      <c r="G34" s="114">
        <v>6713473</v>
      </c>
      <c r="H34" s="140">
        <v>6597783</v>
      </c>
      <c r="I34" s="115">
        <v>-182343</v>
      </c>
      <c r="J34" s="116">
        <v>-2.7637010795899166</v>
      </c>
      <c r="K34"/>
      <c r="L34"/>
      <c r="M34"/>
      <c r="N34"/>
      <c r="O34"/>
      <c r="P34"/>
    </row>
    <row r="35" spans="1:16" s="110" customFormat="1" ht="14.45" customHeight="1" x14ac:dyDescent="0.2">
      <c r="A35" s="120" t="s">
        <v>105</v>
      </c>
      <c r="B35" s="119" t="s">
        <v>106</v>
      </c>
      <c r="C35" s="113">
        <v>40.899221253725386</v>
      </c>
      <c r="D35" s="115">
        <v>2623865</v>
      </c>
      <c r="E35" s="114">
        <v>2714871</v>
      </c>
      <c r="F35" s="114">
        <v>2714736</v>
      </c>
      <c r="G35" s="114">
        <v>2719585</v>
      </c>
      <c r="H35" s="140">
        <v>2663168</v>
      </c>
      <c r="I35" s="115">
        <v>-39303</v>
      </c>
      <c r="J35" s="116">
        <v>-1.47579874795732</v>
      </c>
      <c r="K35"/>
      <c r="L35"/>
      <c r="M35"/>
      <c r="N35"/>
      <c r="O35"/>
      <c r="P35"/>
    </row>
    <row r="36" spans="1:16" s="110" customFormat="1" ht="14.45" customHeight="1" x14ac:dyDescent="0.2">
      <c r="A36" s="120"/>
      <c r="B36" s="119" t="s">
        <v>107</v>
      </c>
      <c r="C36" s="113">
        <v>59.100778746274614</v>
      </c>
      <c r="D36" s="115">
        <v>3791575</v>
      </c>
      <c r="E36" s="114">
        <v>3951639</v>
      </c>
      <c r="F36" s="114">
        <v>3955142</v>
      </c>
      <c r="G36" s="114">
        <v>3993888</v>
      </c>
      <c r="H36" s="140">
        <v>3934615</v>
      </c>
      <c r="I36" s="115">
        <v>-143040</v>
      </c>
      <c r="J36" s="116">
        <v>-3.6354255753104181</v>
      </c>
      <c r="K36"/>
      <c r="L36"/>
      <c r="M36"/>
      <c r="N36"/>
      <c r="O36"/>
      <c r="P36"/>
    </row>
    <row r="37" spans="1:16" s="110" customFormat="1" ht="14.45" customHeight="1" x14ac:dyDescent="0.2">
      <c r="A37" s="118" t="s">
        <v>105</v>
      </c>
      <c r="B37" s="121" t="s">
        <v>108</v>
      </c>
      <c r="C37" s="113">
        <v>17.695200952701608</v>
      </c>
      <c r="D37" s="115">
        <v>1135225</v>
      </c>
      <c r="E37" s="114">
        <v>1207051</v>
      </c>
      <c r="F37" s="114">
        <v>1198554</v>
      </c>
      <c r="G37" s="114">
        <v>1240398</v>
      </c>
      <c r="H37" s="140">
        <v>1176945</v>
      </c>
      <c r="I37" s="115">
        <v>-41720</v>
      </c>
      <c r="J37" s="116">
        <v>-3.5447705712671365</v>
      </c>
      <c r="K37"/>
      <c r="L37"/>
      <c r="M37"/>
      <c r="N37"/>
      <c r="O37"/>
      <c r="P37"/>
    </row>
    <row r="38" spans="1:16" s="110" customFormat="1" ht="14.45" customHeight="1" x14ac:dyDescent="0.2">
      <c r="A38" s="118"/>
      <c r="B38" s="121" t="s">
        <v>109</v>
      </c>
      <c r="C38" s="113">
        <v>49.277399523649194</v>
      </c>
      <c r="D38" s="115">
        <v>3161362</v>
      </c>
      <c r="E38" s="114">
        <v>3298402</v>
      </c>
      <c r="F38" s="114">
        <v>3311797</v>
      </c>
      <c r="G38" s="114">
        <v>3326634</v>
      </c>
      <c r="H38" s="140">
        <v>3306303</v>
      </c>
      <c r="I38" s="115">
        <v>-144941</v>
      </c>
      <c r="J38" s="116">
        <v>-4.3837784982199155</v>
      </c>
      <c r="K38"/>
      <c r="L38"/>
      <c r="M38"/>
      <c r="N38"/>
      <c r="O38"/>
      <c r="P38"/>
    </row>
    <row r="39" spans="1:16" s="110" customFormat="1" ht="14.45" customHeight="1" x14ac:dyDescent="0.2">
      <c r="A39" s="118"/>
      <c r="B39" s="121" t="s">
        <v>110</v>
      </c>
      <c r="C39" s="113">
        <v>18.170226827777984</v>
      </c>
      <c r="D39" s="115">
        <v>1165700</v>
      </c>
      <c r="E39" s="114">
        <v>1187654</v>
      </c>
      <c r="F39" s="114">
        <v>1190909</v>
      </c>
      <c r="G39" s="114">
        <v>1188159</v>
      </c>
      <c r="H39" s="140">
        <v>1175286</v>
      </c>
      <c r="I39" s="115">
        <v>-9586</v>
      </c>
      <c r="J39" s="116">
        <v>-0.81563125911480272</v>
      </c>
      <c r="K39"/>
      <c r="L39"/>
      <c r="M39"/>
      <c r="N39"/>
      <c r="O39"/>
      <c r="P39"/>
    </row>
    <row r="40" spans="1:16" s="110" customFormat="1" ht="14.45" customHeight="1" x14ac:dyDescent="0.2">
      <c r="A40" s="120"/>
      <c r="B40" s="121" t="s">
        <v>111</v>
      </c>
      <c r="C40" s="113">
        <v>14.856845360567631</v>
      </c>
      <c r="D40" s="115">
        <v>953132</v>
      </c>
      <c r="E40" s="114">
        <v>973394</v>
      </c>
      <c r="F40" s="114">
        <v>968611</v>
      </c>
      <c r="G40" s="114">
        <v>958275</v>
      </c>
      <c r="H40" s="140">
        <v>939239</v>
      </c>
      <c r="I40" s="115">
        <v>13893</v>
      </c>
      <c r="J40" s="116">
        <v>1.4791762267111992</v>
      </c>
      <c r="K40"/>
      <c r="L40"/>
      <c r="M40"/>
      <c r="N40"/>
      <c r="O40"/>
      <c r="P40"/>
    </row>
    <row r="41" spans="1:16" s="110" customFormat="1" ht="14.45" customHeight="1" x14ac:dyDescent="0.2">
      <c r="A41" s="120"/>
      <c r="B41" s="121" t="s">
        <v>112</v>
      </c>
      <c r="C41" s="113">
        <v>1.3942301697155612</v>
      </c>
      <c r="D41" s="115">
        <v>89446</v>
      </c>
      <c r="E41" s="114">
        <v>91249</v>
      </c>
      <c r="F41" s="114">
        <v>94752</v>
      </c>
      <c r="G41" s="114">
        <v>82773</v>
      </c>
      <c r="H41" s="140">
        <v>79668</v>
      </c>
      <c r="I41" s="115">
        <v>9778</v>
      </c>
      <c r="J41" s="116">
        <v>12.273434754230054</v>
      </c>
      <c r="K41"/>
      <c r="L41"/>
      <c r="M41"/>
      <c r="N41"/>
      <c r="O41"/>
      <c r="P41"/>
    </row>
    <row r="42" spans="1:16" s="110" customFormat="1" ht="14.45" customHeight="1" x14ac:dyDescent="0.2">
      <c r="A42" s="120" t="s">
        <v>113</v>
      </c>
      <c r="B42" s="119" t="s">
        <v>116</v>
      </c>
      <c r="C42" s="113">
        <v>85.712889529011264</v>
      </c>
      <c r="D42" s="115">
        <v>5498859</v>
      </c>
      <c r="E42" s="114">
        <v>5714606</v>
      </c>
      <c r="F42" s="114">
        <v>5727794</v>
      </c>
      <c r="G42" s="114">
        <v>5772203</v>
      </c>
      <c r="H42" s="140">
        <v>5679499</v>
      </c>
      <c r="I42" s="115">
        <v>-180640</v>
      </c>
      <c r="J42" s="116">
        <v>-3.1805622291684532</v>
      </c>
      <c r="K42"/>
      <c r="L42"/>
      <c r="M42"/>
      <c r="N42"/>
      <c r="O42"/>
      <c r="P42"/>
    </row>
    <row r="43" spans="1:16" s="110" customFormat="1" ht="14.45" customHeight="1" x14ac:dyDescent="0.2">
      <c r="A43" s="123"/>
      <c r="B43" s="124" t="s">
        <v>117</v>
      </c>
      <c r="C43" s="125">
        <v>14.053533350791216</v>
      </c>
      <c r="D43" s="143">
        <v>901596</v>
      </c>
      <c r="E43" s="144">
        <v>936137</v>
      </c>
      <c r="F43" s="144">
        <v>926638</v>
      </c>
      <c r="G43" s="144">
        <v>925284</v>
      </c>
      <c r="H43" s="145">
        <v>902857</v>
      </c>
      <c r="I43" s="143">
        <v>-1261</v>
      </c>
      <c r="J43" s="146">
        <v>-0.13966774361831386</v>
      </c>
      <c r="K43"/>
      <c r="L43"/>
      <c r="M43"/>
      <c r="N43"/>
      <c r="O43"/>
      <c r="P43"/>
    </row>
    <row r="44" spans="1:16" s="110" customFormat="1" ht="18" customHeight="1" x14ac:dyDescent="0.2">
      <c r="A44" s="126" t="s">
        <v>131</v>
      </c>
      <c r="B44" s="103"/>
      <c r="C44" s="104"/>
      <c r="D44" s="235"/>
      <c r="E44" s="236"/>
      <c r="F44" s="236"/>
      <c r="G44" s="236"/>
      <c r="H44" s="241"/>
      <c r="I44" s="316"/>
      <c r="J44" s="317"/>
      <c r="K44"/>
      <c r="L44"/>
      <c r="M44"/>
      <c r="N44"/>
      <c r="O44"/>
      <c r="P44"/>
    </row>
    <row r="45" spans="1:16" s="110" customFormat="1" ht="17.100000000000001" customHeight="1" x14ac:dyDescent="0.2">
      <c r="A45" s="111" t="s">
        <v>104</v>
      </c>
      <c r="B45" s="112"/>
      <c r="C45" s="113">
        <v>100</v>
      </c>
      <c r="D45" s="115">
        <v>7244669</v>
      </c>
      <c r="E45" s="114">
        <v>7536693</v>
      </c>
      <c r="F45" s="114">
        <v>7540791</v>
      </c>
      <c r="G45" s="114">
        <v>7592890</v>
      </c>
      <c r="H45" s="140">
        <v>7458396</v>
      </c>
      <c r="I45" s="115">
        <v>-213727</v>
      </c>
      <c r="J45" s="116">
        <v>-2.8655893304673015</v>
      </c>
      <c r="K45"/>
      <c r="L45"/>
      <c r="M45"/>
      <c r="N45"/>
      <c r="O45"/>
      <c r="P45"/>
    </row>
    <row r="46" spans="1:16" s="110" customFormat="1" ht="14.45" customHeight="1" x14ac:dyDescent="0.2">
      <c r="A46" s="120" t="s">
        <v>105</v>
      </c>
      <c r="B46" s="119" t="s">
        <v>106</v>
      </c>
      <c r="C46" s="113">
        <v>41.424294194807246</v>
      </c>
      <c r="D46" s="115">
        <v>3001053</v>
      </c>
      <c r="E46" s="114">
        <v>3107622</v>
      </c>
      <c r="F46" s="114">
        <v>3108131</v>
      </c>
      <c r="G46" s="114">
        <v>3115416</v>
      </c>
      <c r="H46" s="140">
        <v>3051401</v>
      </c>
      <c r="I46" s="115">
        <v>-50348</v>
      </c>
      <c r="J46" s="116">
        <v>-1.6499961820816078</v>
      </c>
      <c r="K46"/>
      <c r="L46"/>
      <c r="M46"/>
      <c r="N46"/>
      <c r="O46"/>
      <c r="P46"/>
    </row>
    <row r="47" spans="1:16" s="110" customFormat="1" ht="14.45" customHeight="1" x14ac:dyDescent="0.2">
      <c r="A47" s="120"/>
      <c r="B47" s="119" t="s">
        <v>107</v>
      </c>
      <c r="C47" s="113">
        <v>58.575705805192754</v>
      </c>
      <c r="D47" s="115">
        <v>4243616</v>
      </c>
      <c r="E47" s="114">
        <v>4429071</v>
      </c>
      <c r="F47" s="114">
        <v>4432660</v>
      </c>
      <c r="G47" s="114">
        <v>4477474</v>
      </c>
      <c r="H47" s="140">
        <v>4406995</v>
      </c>
      <c r="I47" s="115">
        <v>-163379</v>
      </c>
      <c r="J47" s="116">
        <v>-3.7072653815127996</v>
      </c>
      <c r="K47"/>
      <c r="L47"/>
      <c r="M47"/>
      <c r="N47"/>
      <c r="O47"/>
      <c r="P47"/>
    </row>
    <row r="48" spans="1:16" s="110" customFormat="1" ht="14.45" customHeight="1" x14ac:dyDescent="0.2">
      <c r="A48" s="118" t="s">
        <v>105</v>
      </c>
      <c r="B48" s="121" t="s">
        <v>108</v>
      </c>
      <c r="C48" s="113">
        <v>17.55711682617936</v>
      </c>
      <c r="D48" s="115">
        <v>1271955</v>
      </c>
      <c r="E48" s="114">
        <v>1354023</v>
      </c>
      <c r="F48" s="114">
        <v>1343855</v>
      </c>
      <c r="G48" s="114">
        <v>1391883</v>
      </c>
      <c r="H48" s="140">
        <v>1315801</v>
      </c>
      <c r="I48" s="115">
        <v>-43846</v>
      </c>
      <c r="J48" s="116">
        <v>-3.3322668093427503</v>
      </c>
      <c r="K48"/>
      <c r="L48"/>
      <c r="M48"/>
      <c r="N48"/>
      <c r="O48"/>
      <c r="P48"/>
    </row>
    <row r="49" spans="1:16" s="110" customFormat="1" ht="14.45" customHeight="1" x14ac:dyDescent="0.2">
      <c r="A49" s="118"/>
      <c r="B49" s="121" t="s">
        <v>109</v>
      </c>
      <c r="C49" s="113">
        <v>48.520753674184427</v>
      </c>
      <c r="D49" s="115">
        <v>3515168</v>
      </c>
      <c r="E49" s="114">
        <v>3672418</v>
      </c>
      <c r="F49" s="114">
        <v>3685931</v>
      </c>
      <c r="G49" s="114">
        <v>3703605</v>
      </c>
      <c r="H49" s="140">
        <v>3682049</v>
      </c>
      <c r="I49" s="115">
        <v>-166881</v>
      </c>
      <c r="J49" s="116">
        <v>-4.5322862351913296</v>
      </c>
      <c r="K49"/>
      <c r="L49"/>
      <c r="M49"/>
      <c r="N49"/>
      <c r="O49"/>
      <c r="P49"/>
    </row>
    <row r="50" spans="1:16" s="110" customFormat="1" ht="14.45" customHeight="1" x14ac:dyDescent="0.2">
      <c r="A50" s="118"/>
      <c r="B50" s="121" t="s">
        <v>110</v>
      </c>
      <c r="C50" s="113">
        <v>18.335358040512272</v>
      </c>
      <c r="D50" s="115">
        <v>1328336</v>
      </c>
      <c r="E50" s="114">
        <v>1355288</v>
      </c>
      <c r="F50" s="114">
        <v>1361107</v>
      </c>
      <c r="G50" s="114">
        <v>1360747</v>
      </c>
      <c r="H50" s="140">
        <v>1348620</v>
      </c>
      <c r="I50" s="115">
        <v>-20284</v>
      </c>
      <c r="J50" s="116">
        <v>-1.5040559979831234</v>
      </c>
      <c r="K50"/>
      <c r="L50"/>
      <c r="M50"/>
      <c r="N50"/>
      <c r="O50"/>
      <c r="P50"/>
    </row>
    <row r="51" spans="1:16" s="110" customFormat="1" ht="14.45" customHeight="1" x14ac:dyDescent="0.2">
      <c r="A51" s="120"/>
      <c r="B51" s="121" t="s">
        <v>111</v>
      </c>
      <c r="C51" s="113">
        <v>15.586412574542743</v>
      </c>
      <c r="D51" s="115">
        <v>1129184</v>
      </c>
      <c r="E51" s="114">
        <v>1154951</v>
      </c>
      <c r="F51" s="114">
        <v>1149888</v>
      </c>
      <c r="G51" s="114">
        <v>1136646</v>
      </c>
      <c r="H51" s="140">
        <v>1111915</v>
      </c>
      <c r="I51" s="115">
        <v>17269</v>
      </c>
      <c r="J51" s="116">
        <v>1.5530863420315402</v>
      </c>
      <c r="K51"/>
      <c r="L51"/>
      <c r="M51"/>
      <c r="N51"/>
      <c r="O51"/>
      <c r="P51"/>
    </row>
    <row r="52" spans="1:16" s="110" customFormat="1" ht="14.45" customHeight="1" x14ac:dyDescent="0.2">
      <c r="A52" s="120"/>
      <c r="B52" s="121" t="s">
        <v>112</v>
      </c>
      <c r="C52" s="113">
        <v>1.5092614997317337</v>
      </c>
      <c r="D52" s="115">
        <v>109341</v>
      </c>
      <c r="E52" s="114">
        <v>112076</v>
      </c>
      <c r="F52" s="114">
        <v>116075</v>
      </c>
      <c r="G52" s="114">
        <v>101297</v>
      </c>
      <c r="H52" s="140">
        <v>97674</v>
      </c>
      <c r="I52" s="115">
        <v>11667</v>
      </c>
      <c r="J52" s="116">
        <v>11.944836906443884</v>
      </c>
      <c r="K52"/>
      <c r="L52"/>
      <c r="M52"/>
      <c r="N52"/>
      <c r="O52"/>
      <c r="P52"/>
    </row>
    <row r="53" spans="1:16" s="110" customFormat="1" ht="14.45" customHeight="1" x14ac:dyDescent="0.2">
      <c r="A53" s="120" t="s">
        <v>113</v>
      </c>
      <c r="B53" s="119" t="s">
        <v>116</v>
      </c>
      <c r="C53" s="113">
        <v>86.3724070761549</v>
      </c>
      <c r="D53" s="115">
        <v>6257395</v>
      </c>
      <c r="E53" s="114">
        <v>6508406</v>
      </c>
      <c r="F53" s="114">
        <v>6524111</v>
      </c>
      <c r="G53" s="114">
        <v>6575976</v>
      </c>
      <c r="H53" s="140">
        <v>6467391</v>
      </c>
      <c r="I53" s="115">
        <v>-209996</v>
      </c>
      <c r="J53" s="116">
        <v>-3.2469971275897809</v>
      </c>
      <c r="K53"/>
      <c r="L53"/>
      <c r="M53"/>
      <c r="N53"/>
      <c r="O53"/>
      <c r="P53"/>
    </row>
    <row r="54" spans="1:16" s="110" customFormat="1" ht="14.45" customHeight="1" x14ac:dyDescent="0.2">
      <c r="A54" s="123"/>
      <c r="B54" s="124" t="s">
        <v>117</v>
      </c>
      <c r="C54" s="125">
        <v>13.391653918212137</v>
      </c>
      <c r="D54" s="143">
        <v>970181</v>
      </c>
      <c r="E54" s="144">
        <v>1010231</v>
      </c>
      <c r="F54" s="144">
        <v>999034</v>
      </c>
      <c r="G54" s="144">
        <v>998591</v>
      </c>
      <c r="H54" s="145">
        <v>973287</v>
      </c>
      <c r="I54" s="143">
        <v>-3106</v>
      </c>
      <c r="J54" s="146">
        <v>-0.3191247802549505</v>
      </c>
      <c r="K54"/>
      <c r="L54"/>
      <c r="M54"/>
      <c r="N54"/>
      <c r="O54"/>
      <c r="P54"/>
    </row>
    <row r="55" spans="1:16" s="110" customFormat="1" ht="18" customHeight="1" x14ac:dyDescent="0.2">
      <c r="A55" s="102" t="s">
        <v>183</v>
      </c>
      <c r="B55" s="103"/>
      <c r="C55" s="127"/>
      <c r="D55" s="115"/>
      <c r="E55" s="114"/>
      <c r="F55" s="114"/>
      <c r="G55" s="114"/>
      <c r="H55" s="140"/>
      <c r="I55" s="137"/>
      <c r="J55" s="138"/>
      <c r="K55"/>
      <c r="L55"/>
      <c r="M55"/>
      <c r="N55"/>
      <c r="O55"/>
      <c r="P55"/>
    </row>
    <row r="56" spans="1:16" s="110" customFormat="1" ht="17.100000000000001" customHeight="1" x14ac:dyDescent="0.2">
      <c r="A56" s="111" t="s">
        <v>104</v>
      </c>
      <c r="B56" s="112"/>
      <c r="C56" s="113">
        <v>100</v>
      </c>
      <c r="D56" s="115">
        <v>24243</v>
      </c>
      <c r="E56" s="114">
        <v>25131</v>
      </c>
      <c r="F56" s="114">
        <v>25184</v>
      </c>
      <c r="G56" s="114">
        <v>25240</v>
      </c>
      <c r="H56" s="140">
        <v>24762</v>
      </c>
      <c r="I56" s="115">
        <v>-519</v>
      </c>
      <c r="J56" s="116">
        <v>-2.095953477102011</v>
      </c>
      <c r="K56"/>
      <c r="L56"/>
      <c r="M56"/>
      <c r="N56"/>
      <c r="O56"/>
      <c r="P56"/>
    </row>
    <row r="57" spans="1:16" s="110" customFormat="1" ht="14.45" customHeight="1" x14ac:dyDescent="0.2">
      <c r="A57" s="120" t="s">
        <v>105</v>
      </c>
      <c r="B57" s="119" t="s">
        <v>106</v>
      </c>
      <c r="C57" s="113">
        <v>39.896052468753865</v>
      </c>
      <c r="D57" s="115">
        <v>9672</v>
      </c>
      <c r="E57" s="114">
        <v>9885</v>
      </c>
      <c r="F57" s="114">
        <v>9865</v>
      </c>
      <c r="G57" s="114">
        <v>9855</v>
      </c>
      <c r="H57" s="140">
        <v>9610</v>
      </c>
      <c r="I57" s="115">
        <v>62</v>
      </c>
      <c r="J57" s="116">
        <v>0.64516129032258063</v>
      </c>
    </row>
    <row r="58" spans="1:16" s="110" customFormat="1" ht="14.45" customHeight="1" x14ac:dyDescent="0.2">
      <c r="A58" s="120"/>
      <c r="B58" s="119" t="s">
        <v>107</v>
      </c>
      <c r="C58" s="113">
        <v>60.103947531246135</v>
      </c>
      <c r="D58" s="115">
        <v>14571</v>
      </c>
      <c r="E58" s="114">
        <v>15246</v>
      </c>
      <c r="F58" s="114">
        <v>15319</v>
      </c>
      <c r="G58" s="114">
        <v>15385</v>
      </c>
      <c r="H58" s="140">
        <v>15152</v>
      </c>
      <c r="I58" s="115">
        <v>-581</v>
      </c>
      <c r="J58" s="116">
        <v>-3.8344772967265048</v>
      </c>
    </row>
    <row r="59" spans="1:16" s="110" customFormat="1" ht="14.45" customHeight="1" x14ac:dyDescent="0.2">
      <c r="A59" s="118" t="s">
        <v>105</v>
      </c>
      <c r="B59" s="121" t="s">
        <v>108</v>
      </c>
      <c r="C59" s="113">
        <v>14.829022810708246</v>
      </c>
      <c r="D59" s="115">
        <v>3595</v>
      </c>
      <c r="E59" s="114">
        <v>3787</v>
      </c>
      <c r="F59" s="114">
        <v>3853</v>
      </c>
      <c r="G59" s="114">
        <v>3906</v>
      </c>
      <c r="H59" s="140">
        <v>3710</v>
      </c>
      <c r="I59" s="115">
        <v>-115</v>
      </c>
      <c r="J59" s="116">
        <v>-3.0997304582210243</v>
      </c>
    </row>
    <row r="60" spans="1:16" s="110" customFormat="1" ht="14.45" customHeight="1" x14ac:dyDescent="0.2">
      <c r="A60" s="118"/>
      <c r="B60" s="121" t="s">
        <v>109</v>
      </c>
      <c r="C60" s="113">
        <v>49.672070288330652</v>
      </c>
      <c r="D60" s="115">
        <v>12042</v>
      </c>
      <c r="E60" s="114">
        <v>12562</v>
      </c>
      <c r="F60" s="114">
        <v>12572</v>
      </c>
      <c r="G60" s="114">
        <v>12606</v>
      </c>
      <c r="H60" s="140">
        <v>12468</v>
      </c>
      <c r="I60" s="115">
        <v>-426</v>
      </c>
      <c r="J60" s="116">
        <v>-3.4167468719923004</v>
      </c>
    </row>
    <row r="61" spans="1:16" s="110" customFormat="1" ht="14.45" customHeight="1" x14ac:dyDescent="0.2">
      <c r="A61" s="118"/>
      <c r="B61" s="121" t="s">
        <v>110</v>
      </c>
      <c r="C61" s="113">
        <v>19.712906818463061</v>
      </c>
      <c r="D61" s="115">
        <v>4779</v>
      </c>
      <c r="E61" s="114">
        <v>4890</v>
      </c>
      <c r="F61" s="114">
        <v>4888</v>
      </c>
      <c r="G61" s="114">
        <v>4891</v>
      </c>
      <c r="H61" s="140">
        <v>4813</v>
      </c>
      <c r="I61" s="115">
        <v>-34</v>
      </c>
      <c r="J61" s="116">
        <v>-0.70642011219613543</v>
      </c>
    </row>
    <row r="62" spans="1:16" s="110" customFormat="1" ht="14.45" customHeight="1" x14ac:dyDescent="0.2">
      <c r="A62" s="120"/>
      <c r="B62" s="121" t="s">
        <v>111</v>
      </c>
      <c r="C62" s="113">
        <v>15.78600008249804</v>
      </c>
      <c r="D62" s="115">
        <v>3827</v>
      </c>
      <c r="E62" s="114">
        <v>3892</v>
      </c>
      <c r="F62" s="114">
        <v>3871</v>
      </c>
      <c r="G62" s="114">
        <v>3837</v>
      </c>
      <c r="H62" s="140">
        <v>3771</v>
      </c>
      <c r="I62" s="115">
        <v>56</v>
      </c>
      <c r="J62" s="116">
        <v>1.485017236807213</v>
      </c>
    </row>
    <row r="63" spans="1:16" s="110" customFormat="1" ht="14.45" customHeight="1" x14ac:dyDescent="0.2">
      <c r="A63" s="120"/>
      <c r="B63" s="121" t="s">
        <v>112</v>
      </c>
      <c r="C63" s="113">
        <v>1.4643402219197295</v>
      </c>
      <c r="D63" s="115">
        <v>355</v>
      </c>
      <c r="E63" s="114">
        <v>364</v>
      </c>
      <c r="F63" s="114">
        <v>364</v>
      </c>
      <c r="G63" s="114">
        <v>308</v>
      </c>
      <c r="H63" s="140">
        <v>312</v>
      </c>
      <c r="I63" s="115">
        <v>43</v>
      </c>
      <c r="J63" s="116">
        <v>13.782051282051283</v>
      </c>
    </row>
    <row r="64" spans="1:16" s="110" customFormat="1" ht="14.45" customHeight="1" x14ac:dyDescent="0.2">
      <c r="A64" s="120" t="s">
        <v>113</v>
      </c>
      <c r="B64" s="119" t="s">
        <v>116</v>
      </c>
      <c r="C64" s="113">
        <v>84.325372272408529</v>
      </c>
      <c r="D64" s="115">
        <v>20443</v>
      </c>
      <c r="E64" s="114">
        <v>21245</v>
      </c>
      <c r="F64" s="114">
        <v>21406</v>
      </c>
      <c r="G64" s="114">
        <v>21504</v>
      </c>
      <c r="H64" s="140">
        <v>21167</v>
      </c>
      <c r="I64" s="115">
        <v>-724</v>
      </c>
      <c r="J64" s="116">
        <v>-3.420418576085416</v>
      </c>
    </row>
    <row r="65" spans="1:10" s="110" customFormat="1" ht="14.45" customHeight="1" x14ac:dyDescent="0.2">
      <c r="A65" s="123"/>
      <c r="B65" s="124" t="s">
        <v>117</v>
      </c>
      <c r="C65" s="125">
        <v>15.567380274718476</v>
      </c>
      <c r="D65" s="143">
        <v>3774</v>
      </c>
      <c r="E65" s="144">
        <v>3860</v>
      </c>
      <c r="F65" s="144">
        <v>3750</v>
      </c>
      <c r="G65" s="144">
        <v>3710</v>
      </c>
      <c r="H65" s="145">
        <v>3575</v>
      </c>
      <c r="I65" s="143">
        <v>199</v>
      </c>
      <c r="J65" s="146">
        <v>5.5664335664335667</v>
      </c>
    </row>
    <row r="66" spans="1:10" s="151" customFormat="1" ht="11.25" customHeight="1" x14ac:dyDescent="0.15">
      <c r="B66" s="147"/>
      <c r="C66" s="147"/>
      <c r="D66" s="148"/>
      <c r="E66" s="148"/>
      <c r="F66" s="148"/>
      <c r="G66" s="149"/>
      <c r="H66" s="148"/>
      <c r="I66" s="148"/>
      <c r="J66" s="150" t="s">
        <v>45</v>
      </c>
    </row>
    <row r="67" spans="1:10" s="151" customFormat="1" ht="11.25" customHeight="1" x14ac:dyDescent="0.15">
      <c r="A67" s="152" t="s">
        <v>122</v>
      </c>
      <c r="B67" s="153"/>
      <c r="C67" s="153"/>
      <c r="D67" s="154"/>
      <c r="E67" s="153"/>
      <c r="F67" s="153"/>
      <c r="G67" s="153"/>
      <c r="H67" s="153"/>
      <c r="I67" s="153"/>
      <c r="J67" s="153"/>
    </row>
    <row r="68" spans="1:10" ht="17.25" customHeight="1" x14ac:dyDescent="0.2">
      <c r="A68" s="568" t="s">
        <v>123</v>
      </c>
      <c r="B68" s="569"/>
      <c r="C68" s="569"/>
      <c r="D68" s="569"/>
      <c r="E68" s="569"/>
      <c r="F68" s="569"/>
      <c r="G68" s="569"/>
      <c r="H68" s="569"/>
      <c r="I68" s="569"/>
      <c r="J68" s="569"/>
    </row>
    <row r="69" spans="1:10" ht="21" customHeight="1" x14ac:dyDescent="0.2">
      <c r="A69" s="568"/>
      <c r="B69" s="569"/>
      <c r="C69" s="569"/>
      <c r="D69" s="569"/>
      <c r="E69" s="569"/>
      <c r="F69" s="569"/>
      <c r="G69" s="569"/>
      <c r="H69" s="569"/>
      <c r="I69" s="569"/>
      <c r="J69" s="569"/>
    </row>
    <row r="70" spans="1:10" ht="12.75" customHeight="1" x14ac:dyDescent="0.2">
      <c r="A70" s="244"/>
      <c r="B70" s="244"/>
      <c r="C70" s="245"/>
      <c r="D70" s="246"/>
      <c r="E70" s="246"/>
      <c r="F70" s="246"/>
      <c r="G70" s="246"/>
      <c r="H70" s="246"/>
      <c r="I70" s="246"/>
      <c r="J70" s="247"/>
    </row>
    <row r="71" spans="1:10" ht="12.75" customHeight="1" x14ac:dyDescent="0.2">
      <c r="A71" s="244"/>
      <c r="B71" s="244"/>
      <c r="C71" s="245"/>
      <c r="D71" s="246"/>
      <c r="E71" s="246"/>
      <c r="F71" s="246"/>
      <c r="G71" s="246"/>
      <c r="H71" s="246"/>
      <c r="I71" s="246"/>
      <c r="J71" s="247"/>
    </row>
    <row r="72" spans="1:10" ht="12.75" customHeight="1" x14ac:dyDescent="0.2"/>
  </sheetData>
  <mergeCells count="14">
    <mergeCell ref="G8:G9"/>
    <mergeCell ref="H8:H9"/>
    <mergeCell ref="A68:J68"/>
    <mergeCell ref="A69:J69"/>
    <mergeCell ref="A3:J3"/>
    <mergeCell ref="A4:J4"/>
    <mergeCell ref="A5:D5"/>
    <mergeCell ref="A7:B10"/>
    <mergeCell ref="C7:C10"/>
    <mergeCell ref="D7:H7"/>
    <mergeCell ref="I7:J8"/>
    <mergeCell ref="D8:D9"/>
    <mergeCell ref="E8:E9"/>
    <mergeCell ref="F8:F9"/>
  </mergeCells>
  <printOptions horizontalCentered="1"/>
  <pageMargins left="0.7" right="0.7" top="0.75" bottom="0.75" header="0.3" footer="0.3"/>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pageSetUpPr fitToPage="1"/>
  </sheetPr>
  <dimension ref="A1:Q55"/>
  <sheetViews>
    <sheetView showGridLines="0" zoomScaleNormal="100" workbookViewId="0"/>
  </sheetViews>
  <sheetFormatPr baseColWidth="10" defaultColWidth="7.75" defaultRowHeight="15.95" customHeight="1" x14ac:dyDescent="0.2"/>
  <cols>
    <col min="1" max="3" width="3.25" style="97" customWidth="1"/>
    <col min="4" max="4" width="22.625" style="97" customWidth="1"/>
    <col min="5" max="5" width="5.875" style="155" customWidth="1"/>
    <col min="6" max="11" width="8.5" style="156" customWidth="1"/>
    <col min="12" max="12" width="8.5" style="157" customWidth="1"/>
    <col min="13" max="13" width="8.5" style="97" customWidth="1"/>
    <col min="14" max="16384" width="7.75" style="97"/>
  </cols>
  <sheetData>
    <row r="1" spans="1:17" s="91" customFormat="1" ht="36.75" customHeight="1" x14ac:dyDescent="0.2">
      <c r="A1" s="88"/>
      <c r="B1" s="88"/>
      <c r="C1" s="88"/>
      <c r="D1" s="89"/>
      <c r="E1" s="248"/>
      <c r="F1" s="90"/>
      <c r="G1" s="90"/>
      <c r="H1" s="90"/>
      <c r="I1" s="89"/>
      <c r="J1" s="89"/>
      <c r="K1" s="89"/>
      <c r="L1" s="15" t="s">
        <v>6</v>
      </c>
    </row>
    <row r="2" spans="1:17" s="91" customFormat="1" ht="11.25" customHeight="1" x14ac:dyDescent="0.2">
      <c r="A2" s="92"/>
      <c r="B2" s="92"/>
      <c r="C2" s="92"/>
      <c r="D2" s="93"/>
      <c r="E2" s="250"/>
      <c r="F2" s="93"/>
      <c r="G2" s="93"/>
      <c r="H2" s="93"/>
      <c r="I2" s="93"/>
      <c r="J2" s="93"/>
      <c r="K2" s="93"/>
      <c r="L2" s="93"/>
    </row>
    <row r="3" spans="1:17" s="94" customFormat="1" ht="20.100000000000001" customHeight="1" x14ac:dyDescent="0.2">
      <c r="A3" s="571" t="s">
        <v>327</v>
      </c>
      <c r="B3" s="571"/>
      <c r="C3" s="571"/>
      <c r="D3" s="571"/>
      <c r="E3" s="571"/>
      <c r="F3" s="571"/>
      <c r="G3" s="571"/>
      <c r="H3" s="571"/>
      <c r="I3" s="571"/>
      <c r="J3" s="571"/>
      <c r="K3" s="571"/>
      <c r="L3" s="571"/>
    </row>
    <row r="4" spans="1:17" s="94" customFormat="1" ht="12" customHeight="1" x14ac:dyDescent="0.2">
      <c r="A4" s="572" t="s">
        <v>92</v>
      </c>
      <c r="B4" s="572"/>
      <c r="C4" s="572"/>
      <c r="D4" s="572"/>
      <c r="E4" s="572"/>
      <c r="F4" s="572"/>
      <c r="G4" s="572"/>
      <c r="H4" s="572"/>
      <c r="I4" s="572"/>
      <c r="J4" s="572"/>
      <c r="K4" s="572"/>
      <c r="L4" s="572"/>
    </row>
    <row r="5" spans="1:17" s="94" customFormat="1" ht="12" customHeight="1" x14ac:dyDescent="0.2">
      <c r="A5" s="573" t="s">
        <v>57</v>
      </c>
      <c r="B5" s="573"/>
      <c r="C5" s="573"/>
      <c r="D5" s="573"/>
      <c r="E5" s="573"/>
      <c r="F5" s="573"/>
      <c r="G5" s="252"/>
      <c r="H5" s="252"/>
      <c r="I5" s="252"/>
      <c r="J5" s="252"/>
      <c r="K5" s="252"/>
      <c r="L5" s="252"/>
    </row>
    <row r="6" spans="1:17" s="94" customFormat="1" ht="11.25" customHeight="1" x14ac:dyDescent="0.2">
      <c r="A6" s="227"/>
      <c r="B6" s="227"/>
      <c r="C6" s="227"/>
      <c r="D6" s="227"/>
      <c r="E6" s="227"/>
      <c r="F6" s="227"/>
      <c r="G6" s="227"/>
      <c r="H6" s="227"/>
      <c r="I6" s="227"/>
      <c r="J6" s="227"/>
      <c r="K6" s="227"/>
      <c r="L6" s="227"/>
    </row>
    <row r="7" spans="1:17" s="91" customFormat="1" ht="12" customHeight="1" x14ac:dyDescent="0.2">
      <c r="A7" s="576" t="s">
        <v>93</v>
      </c>
      <c r="B7" s="577"/>
      <c r="C7" s="577"/>
      <c r="D7" s="577"/>
      <c r="E7" s="582" t="s">
        <v>94</v>
      </c>
      <c r="F7" s="585" t="s">
        <v>326</v>
      </c>
      <c r="G7" s="586"/>
      <c r="H7" s="586"/>
      <c r="I7" s="586"/>
      <c r="J7" s="587"/>
      <c r="K7" s="588" t="s">
        <v>180</v>
      </c>
      <c r="L7" s="589"/>
      <c r="M7" s="96"/>
      <c r="N7" s="96"/>
      <c r="O7" s="96"/>
      <c r="P7" s="96"/>
      <c r="Q7" s="96"/>
    </row>
    <row r="8" spans="1:17" ht="21.75" customHeight="1" x14ac:dyDescent="0.2">
      <c r="A8" s="578"/>
      <c r="B8" s="579"/>
      <c r="C8" s="579"/>
      <c r="D8" s="579"/>
      <c r="E8" s="583"/>
      <c r="F8" s="592" t="s">
        <v>97</v>
      </c>
      <c r="G8" s="592" t="s">
        <v>98</v>
      </c>
      <c r="H8" s="592" t="s">
        <v>99</v>
      </c>
      <c r="I8" s="592" t="s">
        <v>100</v>
      </c>
      <c r="J8" s="592" t="s">
        <v>101</v>
      </c>
      <c r="K8" s="590"/>
      <c r="L8" s="591"/>
    </row>
    <row r="9" spans="1:17" ht="12" customHeight="1" x14ac:dyDescent="0.2">
      <c r="A9" s="578"/>
      <c r="B9" s="579"/>
      <c r="C9" s="579"/>
      <c r="D9" s="579"/>
      <c r="E9" s="583"/>
      <c r="F9" s="593"/>
      <c r="G9" s="593"/>
      <c r="H9" s="593"/>
      <c r="I9" s="593"/>
      <c r="J9" s="593"/>
      <c r="K9" s="98" t="s">
        <v>102</v>
      </c>
      <c r="L9" s="99" t="s">
        <v>103</v>
      </c>
    </row>
    <row r="10" spans="1:17" ht="12" customHeight="1" x14ac:dyDescent="0.2">
      <c r="A10" s="580"/>
      <c r="B10" s="581"/>
      <c r="C10" s="581"/>
      <c r="D10" s="581"/>
      <c r="E10" s="584"/>
      <c r="F10" s="100">
        <v>1</v>
      </c>
      <c r="G10" s="100">
        <v>2</v>
      </c>
      <c r="H10" s="100">
        <v>3</v>
      </c>
      <c r="I10" s="100">
        <v>4</v>
      </c>
      <c r="J10" s="100">
        <v>5</v>
      </c>
      <c r="K10" s="100">
        <v>6</v>
      </c>
      <c r="L10" s="100">
        <v>7</v>
      </c>
      <c r="M10" s="101"/>
    </row>
    <row r="11" spans="1:17" s="110" customFormat="1" ht="18" customHeight="1" x14ac:dyDescent="0.2">
      <c r="A11" s="255" t="s">
        <v>104</v>
      </c>
      <c r="B11" s="256"/>
      <c r="C11" s="256"/>
      <c r="D11" s="257"/>
      <c r="E11" s="285">
        <v>100</v>
      </c>
      <c r="F11" s="115">
        <v>20682</v>
      </c>
      <c r="G11" s="114">
        <v>21392</v>
      </c>
      <c r="H11" s="114">
        <v>21547</v>
      </c>
      <c r="I11" s="114">
        <v>21580</v>
      </c>
      <c r="J11" s="140">
        <v>21089</v>
      </c>
      <c r="K11" s="114">
        <v>-407</v>
      </c>
      <c r="L11" s="116">
        <v>-1.9299160699890938</v>
      </c>
    </row>
    <row r="12" spans="1:17" s="110" customFormat="1" ht="24" customHeight="1" x14ac:dyDescent="0.2">
      <c r="A12" s="606" t="s">
        <v>185</v>
      </c>
      <c r="B12" s="607"/>
      <c r="C12" s="607"/>
      <c r="D12" s="608"/>
      <c r="E12" s="113">
        <v>41.591722270573449</v>
      </c>
      <c r="F12" s="115">
        <v>8602</v>
      </c>
      <c r="G12" s="114">
        <v>8764</v>
      </c>
      <c r="H12" s="114">
        <v>8771</v>
      </c>
      <c r="I12" s="114">
        <v>8724</v>
      </c>
      <c r="J12" s="140">
        <v>8521</v>
      </c>
      <c r="K12" s="114">
        <v>81</v>
      </c>
      <c r="L12" s="116">
        <v>0.95059265344443145</v>
      </c>
    </row>
    <row r="13" spans="1:17" s="110" customFormat="1" ht="15" customHeight="1" x14ac:dyDescent="0.2">
      <c r="A13" s="120"/>
      <c r="B13" s="609" t="s">
        <v>107</v>
      </c>
      <c r="C13" s="609"/>
      <c r="E13" s="113">
        <v>58.408277729426551</v>
      </c>
      <c r="F13" s="115">
        <v>12080</v>
      </c>
      <c r="G13" s="114">
        <v>12628</v>
      </c>
      <c r="H13" s="114">
        <v>12776</v>
      </c>
      <c r="I13" s="114">
        <v>12856</v>
      </c>
      <c r="J13" s="140">
        <v>12568</v>
      </c>
      <c r="K13" s="114">
        <v>-488</v>
      </c>
      <c r="L13" s="116">
        <v>-3.8828771483131765</v>
      </c>
    </row>
    <row r="14" spans="1:17" s="110" customFormat="1" ht="22.5" customHeight="1" x14ac:dyDescent="0.2">
      <c r="A14" s="606" t="s">
        <v>186</v>
      </c>
      <c r="B14" s="607"/>
      <c r="C14" s="607"/>
      <c r="D14" s="608"/>
      <c r="E14" s="113">
        <v>14.128227444154337</v>
      </c>
      <c r="F14" s="115">
        <v>2922</v>
      </c>
      <c r="G14" s="114">
        <v>3025</v>
      </c>
      <c r="H14" s="114">
        <v>3140</v>
      </c>
      <c r="I14" s="114">
        <v>3141</v>
      </c>
      <c r="J14" s="140">
        <v>2921</v>
      </c>
      <c r="K14" s="114">
        <v>1</v>
      </c>
      <c r="L14" s="116">
        <v>3.4234851078397806E-2</v>
      </c>
    </row>
    <row r="15" spans="1:17" s="110" customFormat="1" ht="15" customHeight="1" x14ac:dyDescent="0.2">
      <c r="A15" s="120"/>
      <c r="B15" s="119"/>
      <c r="C15" s="258" t="s">
        <v>106</v>
      </c>
      <c r="E15" s="113">
        <v>49.486652977412732</v>
      </c>
      <c r="F15" s="115">
        <v>1446</v>
      </c>
      <c r="G15" s="114">
        <v>1442</v>
      </c>
      <c r="H15" s="114">
        <v>1472</v>
      </c>
      <c r="I15" s="114">
        <v>1470</v>
      </c>
      <c r="J15" s="140">
        <v>1393</v>
      </c>
      <c r="K15" s="114">
        <v>53</v>
      </c>
      <c r="L15" s="116">
        <v>3.8047379755922468</v>
      </c>
    </row>
    <row r="16" spans="1:17" s="110" customFormat="1" ht="15" customHeight="1" x14ac:dyDescent="0.2">
      <c r="A16" s="120"/>
      <c r="B16" s="119"/>
      <c r="C16" s="258" t="s">
        <v>107</v>
      </c>
      <c r="E16" s="113">
        <v>50.513347022587268</v>
      </c>
      <c r="F16" s="115">
        <v>1476</v>
      </c>
      <c r="G16" s="114">
        <v>1583</v>
      </c>
      <c r="H16" s="114">
        <v>1668</v>
      </c>
      <c r="I16" s="114">
        <v>1671</v>
      </c>
      <c r="J16" s="140">
        <v>1528</v>
      </c>
      <c r="K16" s="114">
        <v>-52</v>
      </c>
      <c r="L16" s="116">
        <v>-3.4031413612565444</v>
      </c>
    </row>
    <row r="17" spans="1:12" s="110" customFormat="1" ht="15" customHeight="1" x14ac:dyDescent="0.2">
      <c r="A17" s="120"/>
      <c r="B17" s="121" t="s">
        <v>109</v>
      </c>
      <c r="C17" s="258"/>
      <c r="E17" s="113">
        <v>50.439996131902134</v>
      </c>
      <c r="F17" s="115">
        <v>10432</v>
      </c>
      <c r="G17" s="114">
        <v>10834</v>
      </c>
      <c r="H17" s="114">
        <v>10873</v>
      </c>
      <c r="I17" s="114">
        <v>10935</v>
      </c>
      <c r="J17" s="140">
        <v>10854</v>
      </c>
      <c r="K17" s="114">
        <v>-422</v>
      </c>
      <c r="L17" s="116">
        <v>-3.8879675695596094</v>
      </c>
    </row>
    <row r="18" spans="1:12" s="110" customFormat="1" ht="15" customHeight="1" x14ac:dyDescent="0.2">
      <c r="A18" s="120"/>
      <c r="B18" s="119"/>
      <c r="C18" s="258" t="s">
        <v>106</v>
      </c>
      <c r="E18" s="113">
        <v>38.103911042944787</v>
      </c>
      <c r="F18" s="115">
        <v>3975</v>
      </c>
      <c r="G18" s="114">
        <v>4043</v>
      </c>
      <c r="H18" s="114">
        <v>4020</v>
      </c>
      <c r="I18" s="114">
        <v>3985</v>
      </c>
      <c r="J18" s="140">
        <v>3937</v>
      </c>
      <c r="K18" s="114">
        <v>38</v>
      </c>
      <c r="L18" s="116">
        <v>0.96520193040386082</v>
      </c>
    </row>
    <row r="19" spans="1:12" s="110" customFormat="1" ht="15" customHeight="1" x14ac:dyDescent="0.2">
      <c r="A19" s="120"/>
      <c r="B19" s="119"/>
      <c r="C19" s="258" t="s">
        <v>107</v>
      </c>
      <c r="E19" s="113">
        <v>61.896088957055213</v>
      </c>
      <c r="F19" s="115">
        <v>6457</v>
      </c>
      <c r="G19" s="114">
        <v>6791</v>
      </c>
      <c r="H19" s="114">
        <v>6853</v>
      </c>
      <c r="I19" s="114">
        <v>6950</v>
      </c>
      <c r="J19" s="140">
        <v>6917</v>
      </c>
      <c r="K19" s="114">
        <v>-460</v>
      </c>
      <c r="L19" s="116">
        <v>-6.6502819141246201</v>
      </c>
    </row>
    <row r="20" spans="1:12" s="110" customFormat="1" ht="15" customHeight="1" x14ac:dyDescent="0.2">
      <c r="A20" s="120"/>
      <c r="B20" s="121" t="s">
        <v>110</v>
      </c>
      <c r="C20" s="258"/>
      <c r="E20" s="113">
        <v>19.509718595880475</v>
      </c>
      <c r="F20" s="115">
        <v>4035</v>
      </c>
      <c r="G20" s="114">
        <v>4167</v>
      </c>
      <c r="H20" s="114">
        <v>4182</v>
      </c>
      <c r="I20" s="114">
        <v>4165</v>
      </c>
      <c r="J20" s="140">
        <v>4063</v>
      </c>
      <c r="K20" s="114">
        <v>-28</v>
      </c>
      <c r="L20" s="116">
        <v>-0.68914595126753631</v>
      </c>
    </row>
    <row r="21" spans="1:12" s="110" customFormat="1" ht="15" customHeight="1" x14ac:dyDescent="0.2">
      <c r="A21" s="120"/>
      <c r="B21" s="119"/>
      <c r="C21" s="258" t="s">
        <v>106</v>
      </c>
      <c r="E21" s="113">
        <v>35.365551425030979</v>
      </c>
      <c r="F21" s="115">
        <v>1427</v>
      </c>
      <c r="G21" s="114">
        <v>1477</v>
      </c>
      <c r="H21" s="114">
        <v>1482</v>
      </c>
      <c r="I21" s="114">
        <v>1473</v>
      </c>
      <c r="J21" s="140">
        <v>1442</v>
      </c>
      <c r="K21" s="114">
        <v>-15</v>
      </c>
      <c r="L21" s="116">
        <v>-1.0402219140083218</v>
      </c>
    </row>
    <row r="22" spans="1:12" s="110" customFormat="1" ht="15" customHeight="1" x14ac:dyDescent="0.2">
      <c r="A22" s="120"/>
      <c r="B22" s="119"/>
      <c r="C22" s="258" t="s">
        <v>107</v>
      </c>
      <c r="E22" s="113">
        <v>64.634448574969028</v>
      </c>
      <c r="F22" s="115">
        <v>2608</v>
      </c>
      <c r="G22" s="114">
        <v>2690</v>
      </c>
      <c r="H22" s="114">
        <v>2700</v>
      </c>
      <c r="I22" s="114">
        <v>2692</v>
      </c>
      <c r="J22" s="140">
        <v>2621</v>
      </c>
      <c r="K22" s="114">
        <v>-13</v>
      </c>
      <c r="L22" s="116">
        <v>-0.4959938954597482</v>
      </c>
    </row>
    <row r="23" spans="1:12" s="110" customFormat="1" ht="15" customHeight="1" x14ac:dyDescent="0.2">
      <c r="A23" s="120"/>
      <c r="B23" s="121" t="s">
        <v>111</v>
      </c>
      <c r="C23" s="258"/>
      <c r="E23" s="113">
        <v>15.92205782806305</v>
      </c>
      <c r="F23" s="115">
        <v>3293</v>
      </c>
      <c r="G23" s="114">
        <v>3366</v>
      </c>
      <c r="H23" s="114">
        <v>3352</v>
      </c>
      <c r="I23" s="114">
        <v>3339</v>
      </c>
      <c r="J23" s="140">
        <v>3251</v>
      </c>
      <c r="K23" s="114">
        <v>42</v>
      </c>
      <c r="L23" s="116">
        <v>1.2919101814826208</v>
      </c>
    </row>
    <row r="24" spans="1:12" s="110" customFormat="1" ht="15" customHeight="1" x14ac:dyDescent="0.2">
      <c r="A24" s="120"/>
      <c r="B24" s="119"/>
      <c r="C24" s="258" t="s">
        <v>106</v>
      </c>
      <c r="E24" s="113">
        <v>53.264500455511694</v>
      </c>
      <c r="F24" s="115">
        <v>1754</v>
      </c>
      <c r="G24" s="114">
        <v>1802</v>
      </c>
      <c r="H24" s="114">
        <v>1797</v>
      </c>
      <c r="I24" s="114">
        <v>1796</v>
      </c>
      <c r="J24" s="140">
        <v>1749</v>
      </c>
      <c r="K24" s="114">
        <v>5</v>
      </c>
      <c r="L24" s="116">
        <v>0.28587764436821039</v>
      </c>
    </row>
    <row r="25" spans="1:12" s="110" customFormat="1" ht="15" customHeight="1" x14ac:dyDescent="0.2">
      <c r="A25" s="120"/>
      <c r="B25" s="119"/>
      <c r="C25" s="258" t="s">
        <v>107</v>
      </c>
      <c r="E25" s="113">
        <v>46.735499544488306</v>
      </c>
      <c r="F25" s="115">
        <v>1539</v>
      </c>
      <c r="G25" s="114">
        <v>1564</v>
      </c>
      <c r="H25" s="114">
        <v>1555</v>
      </c>
      <c r="I25" s="114">
        <v>1543</v>
      </c>
      <c r="J25" s="140">
        <v>1502</v>
      </c>
      <c r="K25" s="114">
        <v>37</v>
      </c>
      <c r="L25" s="116">
        <v>2.463382157123835</v>
      </c>
    </row>
    <row r="26" spans="1:12" s="110" customFormat="1" ht="15" customHeight="1" x14ac:dyDescent="0.2">
      <c r="A26" s="120"/>
      <c r="C26" s="121" t="s">
        <v>187</v>
      </c>
      <c r="D26" s="110" t="s">
        <v>188</v>
      </c>
      <c r="E26" s="113">
        <v>1.4360313315926894</v>
      </c>
      <c r="F26" s="115">
        <v>297</v>
      </c>
      <c r="G26" s="114">
        <v>309</v>
      </c>
      <c r="H26" s="114">
        <v>327</v>
      </c>
      <c r="I26" s="114">
        <v>276</v>
      </c>
      <c r="J26" s="140">
        <v>266</v>
      </c>
      <c r="K26" s="114">
        <v>31</v>
      </c>
      <c r="L26" s="116">
        <v>11.654135338345865</v>
      </c>
    </row>
    <row r="27" spans="1:12" s="110" customFormat="1" ht="15" customHeight="1" x14ac:dyDescent="0.2">
      <c r="A27" s="120"/>
      <c r="B27" s="119"/>
      <c r="D27" s="259" t="s">
        <v>106</v>
      </c>
      <c r="E27" s="113">
        <v>50.505050505050505</v>
      </c>
      <c r="F27" s="115">
        <v>150</v>
      </c>
      <c r="G27" s="114">
        <v>153</v>
      </c>
      <c r="H27" s="114">
        <v>161</v>
      </c>
      <c r="I27" s="114">
        <v>142</v>
      </c>
      <c r="J27" s="140">
        <v>136</v>
      </c>
      <c r="K27" s="114">
        <v>14</v>
      </c>
      <c r="L27" s="116">
        <v>10.294117647058824</v>
      </c>
    </row>
    <row r="28" spans="1:12" s="110" customFormat="1" ht="15" customHeight="1" x14ac:dyDescent="0.2">
      <c r="A28" s="120"/>
      <c r="B28" s="119"/>
      <c r="D28" s="259" t="s">
        <v>107</v>
      </c>
      <c r="E28" s="113">
        <v>49.494949494949495</v>
      </c>
      <c r="F28" s="115">
        <v>147</v>
      </c>
      <c r="G28" s="114">
        <v>156</v>
      </c>
      <c r="H28" s="114">
        <v>166</v>
      </c>
      <c r="I28" s="114">
        <v>134</v>
      </c>
      <c r="J28" s="140">
        <v>130</v>
      </c>
      <c r="K28" s="114">
        <v>17</v>
      </c>
      <c r="L28" s="116">
        <v>13.076923076923077</v>
      </c>
    </row>
    <row r="29" spans="1:12" s="110" customFormat="1" ht="24" customHeight="1" x14ac:dyDescent="0.2">
      <c r="A29" s="606" t="s">
        <v>189</v>
      </c>
      <c r="B29" s="607"/>
      <c r="C29" s="607"/>
      <c r="D29" s="608"/>
      <c r="E29" s="113">
        <v>83.396189923605064</v>
      </c>
      <c r="F29" s="115">
        <v>17248</v>
      </c>
      <c r="G29" s="114">
        <v>17910</v>
      </c>
      <c r="H29" s="114">
        <v>18135</v>
      </c>
      <c r="I29" s="114">
        <v>18193</v>
      </c>
      <c r="J29" s="140">
        <v>17847</v>
      </c>
      <c r="K29" s="114">
        <v>-599</v>
      </c>
      <c r="L29" s="116">
        <v>-3.3563063820249903</v>
      </c>
    </row>
    <row r="30" spans="1:12" s="110" customFormat="1" ht="15" customHeight="1" x14ac:dyDescent="0.2">
      <c r="A30" s="120"/>
      <c r="B30" s="119"/>
      <c r="C30" s="258" t="s">
        <v>106</v>
      </c>
      <c r="E30" s="113">
        <v>41.112012987012989</v>
      </c>
      <c r="F30" s="115">
        <v>7091</v>
      </c>
      <c r="G30" s="114">
        <v>7249</v>
      </c>
      <c r="H30" s="114">
        <v>7274</v>
      </c>
      <c r="I30" s="114">
        <v>7270</v>
      </c>
      <c r="J30" s="140">
        <v>7137</v>
      </c>
      <c r="K30" s="114">
        <v>-46</v>
      </c>
      <c r="L30" s="116">
        <v>-0.64452851338097239</v>
      </c>
    </row>
    <row r="31" spans="1:12" s="110" customFormat="1" ht="15" customHeight="1" x14ac:dyDescent="0.2">
      <c r="A31" s="120"/>
      <c r="B31" s="119"/>
      <c r="C31" s="258" t="s">
        <v>107</v>
      </c>
      <c r="E31" s="113">
        <v>58.887987012987011</v>
      </c>
      <c r="F31" s="115">
        <v>10157</v>
      </c>
      <c r="G31" s="114">
        <v>10661</v>
      </c>
      <c r="H31" s="114">
        <v>10861</v>
      </c>
      <c r="I31" s="114">
        <v>10923</v>
      </c>
      <c r="J31" s="140">
        <v>10710</v>
      </c>
      <c r="K31" s="114">
        <v>-553</v>
      </c>
      <c r="L31" s="116">
        <v>-5.1633986928104578</v>
      </c>
    </row>
    <row r="32" spans="1:12" s="110" customFormat="1" ht="15" customHeight="1" x14ac:dyDescent="0.2">
      <c r="A32" s="120"/>
      <c r="B32" s="119" t="s">
        <v>117</v>
      </c>
      <c r="C32" s="258"/>
      <c r="E32" s="113">
        <v>16.482932018180058</v>
      </c>
      <c r="F32" s="114">
        <v>3409</v>
      </c>
      <c r="G32" s="114">
        <v>3459</v>
      </c>
      <c r="H32" s="114">
        <v>3384</v>
      </c>
      <c r="I32" s="114">
        <v>3358</v>
      </c>
      <c r="J32" s="140">
        <v>3222</v>
      </c>
      <c r="K32" s="114">
        <v>187</v>
      </c>
      <c r="L32" s="116">
        <v>5.8038485412787093</v>
      </c>
    </row>
    <row r="33" spans="1:12" s="110" customFormat="1" ht="15" customHeight="1" x14ac:dyDescent="0.2">
      <c r="A33" s="120"/>
      <c r="B33" s="119"/>
      <c r="C33" s="258" t="s">
        <v>106</v>
      </c>
      <c r="E33" s="113">
        <v>44.177178058081552</v>
      </c>
      <c r="F33" s="114">
        <v>1506</v>
      </c>
      <c r="G33" s="114">
        <v>1510</v>
      </c>
      <c r="H33" s="114">
        <v>1491</v>
      </c>
      <c r="I33" s="114">
        <v>1447</v>
      </c>
      <c r="J33" s="140">
        <v>1380</v>
      </c>
      <c r="K33" s="114">
        <v>126</v>
      </c>
      <c r="L33" s="116">
        <v>9.1304347826086953</v>
      </c>
    </row>
    <row r="34" spans="1:12" s="110" customFormat="1" ht="15" customHeight="1" x14ac:dyDescent="0.2">
      <c r="A34" s="120"/>
      <c r="B34" s="119"/>
      <c r="C34" s="258" t="s">
        <v>107</v>
      </c>
      <c r="E34" s="113">
        <v>55.822821941918448</v>
      </c>
      <c r="F34" s="114">
        <v>1903</v>
      </c>
      <c r="G34" s="114">
        <v>1949</v>
      </c>
      <c r="H34" s="114">
        <v>1893</v>
      </c>
      <c r="I34" s="114">
        <v>1911</v>
      </c>
      <c r="J34" s="140">
        <v>1842</v>
      </c>
      <c r="K34" s="114">
        <v>61</v>
      </c>
      <c r="L34" s="116">
        <v>3.3116178067318134</v>
      </c>
    </row>
    <row r="35" spans="1:12" s="110" customFormat="1" ht="24" customHeight="1" x14ac:dyDescent="0.2">
      <c r="A35" s="606" t="s">
        <v>192</v>
      </c>
      <c r="B35" s="607"/>
      <c r="C35" s="607"/>
      <c r="D35" s="608"/>
      <c r="E35" s="113">
        <v>18.455661928246784</v>
      </c>
      <c r="F35" s="114">
        <v>3817</v>
      </c>
      <c r="G35" s="114">
        <v>3969</v>
      </c>
      <c r="H35" s="114">
        <v>4013</v>
      </c>
      <c r="I35" s="114">
        <v>4129</v>
      </c>
      <c r="J35" s="114">
        <v>3939</v>
      </c>
      <c r="K35" s="318">
        <v>-122</v>
      </c>
      <c r="L35" s="319">
        <v>-3.0972328002030971</v>
      </c>
    </row>
    <row r="36" spans="1:12" s="110" customFormat="1" ht="15" customHeight="1" x14ac:dyDescent="0.2">
      <c r="A36" s="120"/>
      <c r="B36" s="119"/>
      <c r="C36" s="258" t="s">
        <v>106</v>
      </c>
      <c r="E36" s="113">
        <v>41.39376473670422</v>
      </c>
      <c r="F36" s="114">
        <v>1580</v>
      </c>
      <c r="G36" s="114">
        <v>1571</v>
      </c>
      <c r="H36" s="114">
        <v>1569</v>
      </c>
      <c r="I36" s="114">
        <v>1612</v>
      </c>
      <c r="J36" s="114">
        <v>1531</v>
      </c>
      <c r="K36" s="318">
        <v>49</v>
      </c>
      <c r="L36" s="116">
        <v>3.2005225342913128</v>
      </c>
    </row>
    <row r="37" spans="1:12" s="110" customFormat="1" ht="15" customHeight="1" x14ac:dyDescent="0.2">
      <c r="A37" s="120"/>
      <c r="B37" s="119"/>
      <c r="C37" s="258" t="s">
        <v>107</v>
      </c>
      <c r="E37" s="113">
        <v>58.60623526329578</v>
      </c>
      <c r="F37" s="114">
        <v>2237</v>
      </c>
      <c r="G37" s="114">
        <v>2398</v>
      </c>
      <c r="H37" s="114">
        <v>2444</v>
      </c>
      <c r="I37" s="114">
        <v>2517</v>
      </c>
      <c r="J37" s="140">
        <v>2408</v>
      </c>
      <c r="K37" s="114">
        <v>-171</v>
      </c>
      <c r="L37" s="116">
        <v>-7.1013289036544851</v>
      </c>
    </row>
    <row r="38" spans="1:12" s="110" customFormat="1" ht="15" customHeight="1" x14ac:dyDescent="0.2">
      <c r="A38" s="120"/>
      <c r="B38" s="119" t="s">
        <v>328</v>
      </c>
      <c r="C38" s="258"/>
      <c r="E38" s="113">
        <v>59.723431002804368</v>
      </c>
      <c r="F38" s="114">
        <v>12352</v>
      </c>
      <c r="G38" s="114">
        <v>12744</v>
      </c>
      <c r="H38" s="114">
        <v>12819</v>
      </c>
      <c r="I38" s="114">
        <v>12794</v>
      </c>
      <c r="J38" s="140">
        <v>12579</v>
      </c>
      <c r="K38" s="114">
        <v>-227</v>
      </c>
      <c r="L38" s="116">
        <v>-1.8045949598537245</v>
      </c>
    </row>
    <row r="39" spans="1:12" s="110" customFormat="1" ht="15" customHeight="1" x14ac:dyDescent="0.2">
      <c r="A39" s="120"/>
      <c r="B39" s="119"/>
      <c r="C39" s="258" t="s">
        <v>106</v>
      </c>
      <c r="E39" s="113">
        <v>43.369494818652846</v>
      </c>
      <c r="F39" s="115">
        <v>5357</v>
      </c>
      <c r="G39" s="114">
        <v>5479</v>
      </c>
      <c r="H39" s="114">
        <v>5473</v>
      </c>
      <c r="I39" s="114">
        <v>5422</v>
      </c>
      <c r="J39" s="140">
        <v>5334</v>
      </c>
      <c r="K39" s="114">
        <v>23</v>
      </c>
      <c r="L39" s="116">
        <v>0.43119610048743906</v>
      </c>
    </row>
    <row r="40" spans="1:12" s="110" customFormat="1" ht="15" customHeight="1" x14ac:dyDescent="0.2">
      <c r="A40" s="120"/>
      <c r="B40" s="119"/>
      <c r="C40" s="258" t="s">
        <v>107</v>
      </c>
      <c r="E40" s="113">
        <v>56.630505181347154</v>
      </c>
      <c r="F40" s="115">
        <v>6995</v>
      </c>
      <c r="G40" s="114">
        <v>7265</v>
      </c>
      <c r="H40" s="114">
        <v>7346</v>
      </c>
      <c r="I40" s="114">
        <v>7372</v>
      </c>
      <c r="J40" s="140">
        <v>7245</v>
      </c>
      <c r="K40" s="114">
        <v>-250</v>
      </c>
      <c r="L40" s="116">
        <v>-3.4506556245686681</v>
      </c>
    </row>
    <row r="41" spans="1:12" s="110" customFormat="1" ht="15" customHeight="1" x14ac:dyDescent="0.2">
      <c r="A41" s="120"/>
      <c r="B41" s="320" t="s">
        <v>516</v>
      </c>
      <c r="C41" s="258"/>
      <c r="E41" s="113">
        <v>6.4597234310028044</v>
      </c>
      <c r="F41" s="115">
        <v>1336</v>
      </c>
      <c r="G41" s="114">
        <v>1390</v>
      </c>
      <c r="H41" s="114">
        <v>1375</v>
      </c>
      <c r="I41" s="114">
        <v>1336</v>
      </c>
      <c r="J41" s="140">
        <v>1274</v>
      </c>
      <c r="K41" s="114">
        <v>62</v>
      </c>
      <c r="L41" s="116">
        <v>4.8665620094191526</v>
      </c>
    </row>
    <row r="42" spans="1:12" s="110" customFormat="1" ht="15" customHeight="1" x14ac:dyDescent="0.2">
      <c r="A42" s="120"/>
      <c r="B42" s="119"/>
      <c r="C42" s="268" t="s">
        <v>106</v>
      </c>
      <c r="D42" s="182"/>
      <c r="E42" s="113">
        <v>45.658682634730539</v>
      </c>
      <c r="F42" s="115">
        <v>610</v>
      </c>
      <c r="G42" s="114">
        <v>625</v>
      </c>
      <c r="H42" s="114">
        <v>619</v>
      </c>
      <c r="I42" s="114">
        <v>613</v>
      </c>
      <c r="J42" s="140">
        <v>588</v>
      </c>
      <c r="K42" s="114">
        <v>22</v>
      </c>
      <c r="L42" s="116">
        <v>3.7414965986394559</v>
      </c>
    </row>
    <row r="43" spans="1:12" s="110" customFormat="1" ht="15" customHeight="1" x14ac:dyDescent="0.2">
      <c r="A43" s="120"/>
      <c r="B43" s="119"/>
      <c r="C43" s="268" t="s">
        <v>107</v>
      </c>
      <c r="D43" s="182"/>
      <c r="E43" s="113">
        <v>54.341317365269461</v>
      </c>
      <c r="F43" s="115">
        <v>726</v>
      </c>
      <c r="G43" s="114">
        <v>765</v>
      </c>
      <c r="H43" s="114">
        <v>756</v>
      </c>
      <c r="I43" s="114">
        <v>723</v>
      </c>
      <c r="J43" s="140">
        <v>686</v>
      </c>
      <c r="K43" s="114">
        <v>40</v>
      </c>
      <c r="L43" s="116">
        <v>5.8309037900874632</v>
      </c>
    </row>
    <row r="44" spans="1:12" s="110" customFormat="1" ht="15" customHeight="1" x14ac:dyDescent="0.2">
      <c r="A44" s="120"/>
      <c r="B44" s="119" t="s">
        <v>205</v>
      </c>
      <c r="C44" s="268"/>
      <c r="D44" s="182"/>
      <c r="E44" s="113">
        <v>15.36118363794604</v>
      </c>
      <c r="F44" s="115">
        <v>3177</v>
      </c>
      <c r="G44" s="114">
        <v>3289</v>
      </c>
      <c r="H44" s="114">
        <v>3340</v>
      </c>
      <c r="I44" s="114">
        <v>3321</v>
      </c>
      <c r="J44" s="140">
        <v>3297</v>
      </c>
      <c r="K44" s="114">
        <v>-120</v>
      </c>
      <c r="L44" s="116">
        <v>-3.6396724294813465</v>
      </c>
    </row>
    <row r="45" spans="1:12" s="110" customFormat="1" ht="15" customHeight="1" x14ac:dyDescent="0.2">
      <c r="A45" s="120"/>
      <c r="B45" s="119"/>
      <c r="C45" s="268" t="s">
        <v>106</v>
      </c>
      <c r="D45" s="182"/>
      <c r="E45" s="113">
        <v>33.20742839156437</v>
      </c>
      <c r="F45" s="115">
        <v>1055</v>
      </c>
      <c r="G45" s="114">
        <v>1089</v>
      </c>
      <c r="H45" s="114">
        <v>1110</v>
      </c>
      <c r="I45" s="114">
        <v>1077</v>
      </c>
      <c r="J45" s="140">
        <v>1068</v>
      </c>
      <c r="K45" s="114">
        <v>-13</v>
      </c>
      <c r="L45" s="116">
        <v>-1.2172284644194757</v>
      </c>
    </row>
    <row r="46" spans="1:12" s="110" customFormat="1" ht="15" customHeight="1" x14ac:dyDescent="0.2">
      <c r="A46" s="123"/>
      <c r="B46" s="124"/>
      <c r="C46" s="260" t="s">
        <v>107</v>
      </c>
      <c r="D46" s="261"/>
      <c r="E46" s="125">
        <v>66.792571608435637</v>
      </c>
      <c r="F46" s="143">
        <v>2122</v>
      </c>
      <c r="G46" s="144">
        <v>2200</v>
      </c>
      <c r="H46" s="144">
        <v>2230</v>
      </c>
      <c r="I46" s="144">
        <v>2244</v>
      </c>
      <c r="J46" s="145">
        <v>2229</v>
      </c>
      <c r="K46" s="144">
        <v>-107</v>
      </c>
      <c r="L46" s="146">
        <v>-4.800358905338717</v>
      </c>
    </row>
    <row r="47" spans="1:12" s="269" customFormat="1" ht="11.25" customHeight="1" x14ac:dyDescent="0.2">
      <c r="B47" s="270"/>
      <c r="C47" s="270"/>
      <c r="D47" s="271"/>
      <c r="E47" s="271"/>
      <c r="F47" s="272"/>
      <c r="G47" s="272"/>
      <c r="H47" s="272"/>
      <c r="I47" s="272"/>
      <c r="J47" s="272"/>
      <c r="K47" s="272"/>
      <c r="L47" s="150" t="s">
        <v>45</v>
      </c>
    </row>
    <row r="48" spans="1:12" s="151" customFormat="1" ht="12.75" customHeight="1" x14ac:dyDescent="0.15">
      <c r="A48" s="152" t="s">
        <v>206</v>
      </c>
      <c r="B48" s="192"/>
      <c r="C48" s="192"/>
      <c r="D48" s="192"/>
      <c r="E48" s="273"/>
      <c r="F48" s="274"/>
      <c r="G48" s="274"/>
      <c r="H48" s="274"/>
      <c r="I48" s="274"/>
      <c r="J48" s="274"/>
      <c r="K48" s="274"/>
      <c r="L48" s="276"/>
    </row>
    <row r="49" spans="1:12" ht="11.25" x14ac:dyDescent="0.2">
      <c r="A49" s="277" t="s">
        <v>329</v>
      </c>
      <c r="B49" s="192"/>
      <c r="C49" s="192"/>
      <c r="D49" s="192"/>
      <c r="E49" s="273"/>
      <c r="F49" s="274"/>
      <c r="G49" s="274"/>
      <c r="H49" s="274"/>
      <c r="I49" s="274"/>
      <c r="J49" s="274"/>
      <c r="K49" s="274"/>
      <c r="L49" s="276"/>
    </row>
    <row r="50" spans="1:12" ht="14.25" customHeight="1" x14ac:dyDescent="0.2">
      <c r="A50" s="534" t="s">
        <v>517</v>
      </c>
      <c r="B50" s="192"/>
      <c r="C50" s="192"/>
      <c r="D50" s="192"/>
      <c r="E50" s="273"/>
      <c r="F50" s="274"/>
      <c r="G50" s="274"/>
      <c r="H50" s="274"/>
      <c r="I50" s="274"/>
      <c r="J50" s="274"/>
      <c r="K50" s="274"/>
      <c r="L50" s="276"/>
    </row>
    <row r="51" spans="1:12" ht="18.75" customHeight="1" x14ac:dyDescent="0.2">
      <c r="A51" s="568" t="s">
        <v>210</v>
      </c>
      <c r="B51" s="568"/>
      <c r="C51" s="568"/>
      <c r="D51" s="568"/>
      <c r="E51" s="568"/>
      <c r="F51" s="568"/>
      <c r="G51" s="568"/>
      <c r="H51" s="568"/>
      <c r="I51" s="568"/>
      <c r="J51" s="568"/>
      <c r="K51" s="568"/>
      <c r="L51" s="568"/>
    </row>
    <row r="52" spans="1:12" ht="11.25" x14ac:dyDescent="0.2">
      <c r="A52" s="568" t="s">
        <v>211</v>
      </c>
      <c r="B52" s="568"/>
      <c r="C52" s="568"/>
      <c r="D52" s="568"/>
      <c r="E52" s="568"/>
      <c r="F52" s="568"/>
      <c r="G52" s="568"/>
      <c r="H52" s="568"/>
      <c r="I52" s="568"/>
      <c r="J52" s="568"/>
      <c r="K52" s="568"/>
      <c r="L52" s="568"/>
    </row>
    <row r="53" spans="1:12" ht="11.25" x14ac:dyDescent="0.2">
      <c r="A53" s="621"/>
      <c r="B53" s="621"/>
      <c r="C53" s="621"/>
      <c r="D53" s="621"/>
      <c r="E53" s="621"/>
      <c r="F53" s="621"/>
      <c r="G53" s="621"/>
      <c r="H53" s="621"/>
      <c r="I53" s="621"/>
      <c r="J53" s="621"/>
      <c r="K53" s="621"/>
      <c r="L53" s="621"/>
    </row>
    <row r="54" spans="1:12" ht="21" customHeight="1" x14ac:dyDescent="0.2">
      <c r="A54" s="604"/>
      <c r="B54" s="604"/>
      <c r="C54" s="604"/>
      <c r="D54" s="604"/>
      <c r="E54" s="604"/>
      <c r="F54" s="604"/>
      <c r="G54" s="604"/>
      <c r="H54" s="604"/>
      <c r="I54" s="604"/>
      <c r="J54" s="604"/>
      <c r="K54" s="604"/>
      <c r="L54" s="604"/>
    </row>
    <row r="55" spans="1:12" ht="12.75" customHeight="1" x14ac:dyDescent="0.2"/>
  </sheetData>
  <mergeCells count="21">
    <mergeCell ref="A35:D35"/>
    <mergeCell ref="A51:L51"/>
    <mergeCell ref="A52:L52"/>
    <mergeCell ref="A53:L53"/>
    <mergeCell ref="A54:L54"/>
    <mergeCell ref="A29:D29"/>
    <mergeCell ref="A3:L3"/>
    <mergeCell ref="A4:L4"/>
    <mergeCell ref="A5:F5"/>
    <mergeCell ref="A7:D10"/>
    <mergeCell ref="E7:E10"/>
    <mergeCell ref="F7:J7"/>
    <mergeCell ref="K7:L8"/>
    <mergeCell ref="F8:F9"/>
    <mergeCell ref="G8:G9"/>
    <mergeCell ref="H8:H9"/>
    <mergeCell ref="I8:I9"/>
    <mergeCell ref="J8:J9"/>
    <mergeCell ref="A12:D12"/>
    <mergeCell ref="B13:C13"/>
    <mergeCell ref="A14:D14"/>
  </mergeCells>
  <printOptions horizontalCentered="1"/>
  <pageMargins left="0.7" right="0.7" top="0.75" bottom="0.75" header="0.3" footer="0.3"/>
  <pageSetup paperSize="9" scale="82"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pageSetUpPr fitToPage="1"/>
  </sheetPr>
  <dimension ref="A1:O42"/>
  <sheetViews>
    <sheetView showGridLines="0" zoomScaleNormal="100" workbookViewId="0"/>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0.100000000000001" customHeight="1" x14ac:dyDescent="0.2">
      <c r="A3" s="571" t="s">
        <v>330</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57</v>
      </c>
      <c r="B5" s="573"/>
      <c r="C5" s="573"/>
      <c r="D5" s="573"/>
      <c r="E5" s="252"/>
      <c r="F5" s="252"/>
      <c r="G5" s="252"/>
      <c r="H5" s="252"/>
      <c r="I5" s="252"/>
      <c r="J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213</v>
      </c>
      <c r="B7" s="589"/>
      <c r="C7" s="582" t="s">
        <v>94</v>
      </c>
      <c r="D7" s="585" t="s">
        <v>326</v>
      </c>
      <c r="E7" s="586"/>
      <c r="F7" s="586"/>
      <c r="G7" s="586"/>
      <c r="H7" s="587"/>
      <c r="I7" s="588" t="s">
        <v>180</v>
      </c>
      <c r="J7" s="589"/>
      <c r="K7" s="96"/>
      <c r="L7" s="96"/>
      <c r="M7" s="96"/>
      <c r="N7" s="96"/>
      <c r="O7" s="96"/>
    </row>
    <row r="8" spans="1:15" ht="21.75" customHeight="1" x14ac:dyDescent="0.2">
      <c r="A8" s="616"/>
      <c r="B8" s="617"/>
      <c r="C8" s="583"/>
      <c r="D8" s="592" t="s">
        <v>97</v>
      </c>
      <c r="E8" s="592" t="s">
        <v>98</v>
      </c>
      <c r="F8" s="592" t="s">
        <v>99</v>
      </c>
      <c r="G8" s="592" t="s">
        <v>100</v>
      </c>
      <c r="H8" s="592" t="s">
        <v>101</v>
      </c>
      <c r="I8" s="590"/>
      <c r="J8" s="591"/>
    </row>
    <row r="9" spans="1:15" ht="12" customHeight="1" x14ac:dyDescent="0.2">
      <c r="A9" s="616"/>
      <c r="B9" s="617"/>
      <c r="C9" s="583"/>
      <c r="D9" s="593"/>
      <c r="E9" s="593"/>
      <c r="F9" s="593"/>
      <c r="G9" s="593"/>
      <c r="H9" s="593"/>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8" t="s">
        <v>104</v>
      </c>
      <c r="B11" s="619"/>
      <c r="C11" s="285">
        <v>100</v>
      </c>
      <c r="D11" s="115">
        <v>20682</v>
      </c>
      <c r="E11" s="114">
        <v>21392</v>
      </c>
      <c r="F11" s="114">
        <v>21547</v>
      </c>
      <c r="G11" s="114">
        <v>21580</v>
      </c>
      <c r="H11" s="140">
        <v>21089</v>
      </c>
      <c r="I11" s="115">
        <v>-407</v>
      </c>
      <c r="J11" s="116">
        <v>-1.9299160699890938</v>
      </c>
    </row>
    <row r="12" spans="1:15" s="110" customFormat="1" ht="24.95" customHeight="1" x14ac:dyDescent="0.2">
      <c r="A12" s="193" t="s">
        <v>132</v>
      </c>
      <c r="B12" s="194" t="s">
        <v>133</v>
      </c>
      <c r="C12" s="113">
        <v>0.8993327531186539</v>
      </c>
      <c r="D12" s="115">
        <v>186</v>
      </c>
      <c r="E12" s="114">
        <v>200</v>
      </c>
      <c r="F12" s="114">
        <v>209</v>
      </c>
      <c r="G12" s="114">
        <v>256</v>
      </c>
      <c r="H12" s="140">
        <v>196</v>
      </c>
      <c r="I12" s="115">
        <v>-10</v>
      </c>
      <c r="J12" s="116">
        <v>-5.1020408163265305</v>
      </c>
    </row>
    <row r="13" spans="1:15" s="110" customFormat="1" ht="24.95" customHeight="1" x14ac:dyDescent="0.2">
      <c r="A13" s="193" t="s">
        <v>134</v>
      </c>
      <c r="B13" s="199" t="s">
        <v>214</v>
      </c>
      <c r="C13" s="113">
        <v>0.7929600618895658</v>
      </c>
      <c r="D13" s="115">
        <v>164</v>
      </c>
      <c r="E13" s="114">
        <v>165</v>
      </c>
      <c r="F13" s="114">
        <v>166</v>
      </c>
      <c r="G13" s="114">
        <v>162</v>
      </c>
      <c r="H13" s="140">
        <v>152</v>
      </c>
      <c r="I13" s="115">
        <v>12</v>
      </c>
      <c r="J13" s="116">
        <v>7.8947368421052628</v>
      </c>
    </row>
    <row r="14" spans="1:15" s="287" customFormat="1" ht="24.95" customHeight="1" x14ac:dyDescent="0.2">
      <c r="A14" s="193" t="s">
        <v>215</v>
      </c>
      <c r="B14" s="199" t="s">
        <v>137</v>
      </c>
      <c r="C14" s="113">
        <v>12.822744415433711</v>
      </c>
      <c r="D14" s="115">
        <v>2652</v>
      </c>
      <c r="E14" s="114">
        <v>2728</v>
      </c>
      <c r="F14" s="114">
        <v>2736</v>
      </c>
      <c r="G14" s="114">
        <v>2676</v>
      </c>
      <c r="H14" s="140">
        <v>2670</v>
      </c>
      <c r="I14" s="115">
        <v>-18</v>
      </c>
      <c r="J14" s="116">
        <v>-0.6741573033707865</v>
      </c>
      <c r="K14" s="110"/>
      <c r="L14" s="110"/>
      <c r="M14" s="110"/>
      <c r="N14" s="110"/>
      <c r="O14" s="110"/>
    </row>
    <row r="15" spans="1:15" s="110" customFormat="1" ht="24.95" customHeight="1" x14ac:dyDescent="0.2">
      <c r="A15" s="193" t="s">
        <v>216</v>
      </c>
      <c r="B15" s="199" t="s">
        <v>217</v>
      </c>
      <c r="C15" s="113">
        <v>6.3485156174451216</v>
      </c>
      <c r="D15" s="115">
        <v>1313</v>
      </c>
      <c r="E15" s="114">
        <v>1383</v>
      </c>
      <c r="F15" s="114">
        <v>1373</v>
      </c>
      <c r="G15" s="114">
        <v>1346</v>
      </c>
      <c r="H15" s="140">
        <v>1328</v>
      </c>
      <c r="I15" s="115">
        <v>-15</v>
      </c>
      <c r="J15" s="116">
        <v>-1.1295180722891567</v>
      </c>
    </row>
    <row r="16" spans="1:15" s="287" customFormat="1" ht="24.95" customHeight="1" x14ac:dyDescent="0.2">
      <c r="A16" s="193" t="s">
        <v>218</v>
      </c>
      <c r="B16" s="199" t="s">
        <v>141</v>
      </c>
      <c r="C16" s="113">
        <v>3.9599651871192343</v>
      </c>
      <c r="D16" s="115">
        <v>819</v>
      </c>
      <c r="E16" s="114">
        <v>835</v>
      </c>
      <c r="F16" s="114">
        <v>853</v>
      </c>
      <c r="G16" s="114">
        <v>819</v>
      </c>
      <c r="H16" s="140">
        <v>831</v>
      </c>
      <c r="I16" s="115">
        <v>-12</v>
      </c>
      <c r="J16" s="116">
        <v>-1.4440433212996391</v>
      </c>
      <c r="K16" s="110"/>
      <c r="L16" s="110"/>
      <c r="M16" s="110"/>
      <c r="N16" s="110"/>
      <c r="O16" s="110"/>
    </row>
    <row r="17" spans="1:15" s="110" customFormat="1" ht="24.95" customHeight="1" x14ac:dyDescent="0.2">
      <c r="A17" s="193" t="s">
        <v>142</v>
      </c>
      <c r="B17" s="199" t="s">
        <v>220</v>
      </c>
      <c r="C17" s="113">
        <v>2.5142636108693548</v>
      </c>
      <c r="D17" s="115">
        <v>520</v>
      </c>
      <c r="E17" s="114">
        <v>510</v>
      </c>
      <c r="F17" s="114">
        <v>510</v>
      </c>
      <c r="G17" s="114">
        <v>511</v>
      </c>
      <c r="H17" s="140">
        <v>511</v>
      </c>
      <c r="I17" s="115">
        <v>9</v>
      </c>
      <c r="J17" s="116">
        <v>1.7612524461839529</v>
      </c>
    </row>
    <row r="18" spans="1:15" s="287" customFormat="1" ht="24.95" customHeight="1" x14ac:dyDescent="0.2">
      <c r="A18" s="201" t="s">
        <v>144</v>
      </c>
      <c r="B18" s="202" t="s">
        <v>145</v>
      </c>
      <c r="C18" s="113">
        <v>5.1977565032395319</v>
      </c>
      <c r="D18" s="115">
        <v>1075</v>
      </c>
      <c r="E18" s="114">
        <v>1075</v>
      </c>
      <c r="F18" s="114">
        <v>1082</v>
      </c>
      <c r="G18" s="114">
        <v>1060</v>
      </c>
      <c r="H18" s="140">
        <v>1049</v>
      </c>
      <c r="I18" s="115">
        <v>26</v>
      </c>
      <c r="J18" s="116">
        <v>2.478551000953289</v>
      </c>
      <c r="K18" s="110"/>
      <c r="L18" s="110"/>
      <c r="M18" s="110"/>
      <c r="N18" s="110"/>
      <c r="O18" s="110"/>
    </row>
    <row r="19" spans="1:15" s="110" customFormat="1" ht="24.95" customHeight="1" x14ac:dyDescent="0.2">
      <c r="A19" s="193" t="s">
        <v>146</v>
      </c>
      <c r="B19" s="199" t="s">
        <v>147</v>
      </c>
      <c r="C19" s="113">
        <v>16.357218837636591</v>
      </c>
      <c r="D19" s="115">
        <v>3383</v>
      </c>
      <c r="E19" s="114">
        <v>3442</v>
      </c>
      <c r="F19" s="114">
        <v>3448</v>
      </c>
      <c r="G19" s="114">
        <v>3444</v>
      </c>
      <c r="H19" s="140">
        <v>3391</v>
      </c>
      <c r="I19" s="115">
        <v>-8</v>
      </c>
      <c r="J19" s="116">
        <v>-0.23591860808021234</v>
      </c>
    </row>
    <row r="20" spans="1:15" s="287" customFormat="1" ht="24.95" customHeight="1" x14ac:dyDescent="0.2">
      <c r="A20" s="193" t="s">
        <v>148</v>
      </c>
      <c r="B20" s="199" t="s">
        <v>149</v>
      </c>
      <c r="C20" s="113">
        <v>5.8746736292428201</v>
      </c>
      <c r="D20" s="115">
        <v>1215</v>
      </c>
      <c r="E20" s="114">
        <v>1181</v>
      </c>
      <c r="F20" s="114">
        <v>1212</v>
      </c>
      <c r="G20" s="114">
        <v>1221</v>
      </c>
      <c r="H20" s="140">
        <v>1193</v>
      </c>
      <c r="I20" s="115">
        <v>22</v>
      </c>
      <c r="J20" s="116">
        <v>1.8440905280804694</v>
      </c>
      <c r="K20" s="110"/>
      <c r="L20" s="110"/>
      <c r="M20" s="110"/>
      <c r="N20" s="110"/>
      <c r="O20" s="110"/>
    </row>
    <row r="21" spans="1:15" s="110" customFormat="1" ht="24.95" customHeight="1" x14ac:dyDescent="0.2">
      <c r="A21" s="201" t="s">
        <v>150</v>
      </c>
      <c r="B21" s="202" t="s">
        <v>151</v>
      </c>
      <c r="C21" s="113">
        <v>11.875060439029108</v>
      </c>
      <c r="D21" s="115">
        <v>2456</v>
      </c>
      <c r="E21" s="114">
        <v>2730</v>
      </c>
      <c r="F21" s="114">
        <v>2839</v>
      </c>
      <c r="G21" s="114">
        <v>2840</v>
      </c>
      <c r="H21" s="140">
        <v>2647</v>
      </c>
      <c r="I21" s="115">
        <v>-191</v>
      </c>
      <c r="J21" s="116">
        <v>-7.2157159047978841</v>
      </c>
    </row>
    <row r="22" spans="1:15" s="110" customFormat="1" ht="24.95" customHeight="1" x14ac:dyDescent="0.2">
      <c r="A22" s="201" t="s">
        <v>152</v>
      </c>
      <c r="B22" s="199" t="s">
        <v>153</v>
      </c>
      <c r="C22" s="113">
        <v>1.068562034619476</v>
      </c>
      <c r="D22" s="115">
        <v>221</v>
      </c>
      <c r="E22" s="114">
        <v>246</v>
      </c>
      <c r="F22" s="114">
        <v>238</v>
      </c>
      <c r="G22" s="114">
        <v>246</v>
      </c>
      <c r="H22" s="140">
        <v>245</v>
      </c>
      <c r="I22" s="115">
        <v>-24</v>
      </c>
      <c r="J22" s="116">
        <v>-9.795918367346939</v>
      </c>
    </row>
    <row r="23" spans="1:15" s="110" customFormat="1" ht="24.95" customHeight="1" x14ac:dyDescent="0.2">
      <c r="A23" s="193" t="s">
        <v>154</v>
      </c>
      <c r="B23" s="199" t="s">
        <v>155</v>
      </c>
      <c r="C23" s="113">
        <v>1.3344937626921962</v>
      </c>
      <c r="D23" s="115">
        <v>276</v>
      </c>
      <c r="E23" s="114">
        <v>282</v>
      </c>
      <c r="F23" s="114">
        <v>274</v>
      </c>
      <c r="G23" s="114">
        <v>281</v>
      </c>
      <c r="H23" s="140">
        <v>272</v>
      </c>
      <c r="I23" s="115">
        <v>4</v>
      </c>
      <c r="J23" s="116">
        <v>1.4705882352941178</v>
      </c>
    </row>
    <row r="24" spans="1:15" s="110" customFormat="1" ht="24.95" customHeight="1" x14ac:dyDescent="0.2">
      <c r="A24" s="193" t="s">
        <v>156</v>
      </c>
      <c r="B24" s="199" t="s">
        <v>221</v>
      </c>
      <c r="C24" s="113">
        <v>9.0658543661154631</v>
      </c>
      <c r="D24" s="115">
        <v>1875</v>
      </c>
      <c r="E24" s="114">
        <v>1885</v>
      </c>
      <c r="F24" s="114">
        <v>1862</v>
      </c>
      <c r="G24" s="114">
        <v>1858</v>
      </c>
      <c r="H24" s="140">
        <v>1864</v>
      </c>
      <c r="I24" s="115">
        <v>11</v>
      </c>
      <c r="J24" s="116">
        <v>0.59012875536480691</v>
      </c>
    </row>
    <row r="25" spans="1:15" s="110" customFormat="1" ht="24.95" customHeight="1" x14ac:dyDescent="0.2">
      <c r="A25" s="193" t="s">
        <v>222</v>
      </c>
      <c r="B25" s="204" t="s">
        <v>159</v>
      </c>
      <c r="C25" s="113">
        <v>10.366502272507494</v>
      </c>
      <c r="D25" s="115">
        <v>2144</v>
      </c>
      <c r="E25" s="114">
        <v>2273</v>
      </c>
      <c r="F25" s="114">
        <v>2269</v>
      </c>
      <c r="G25" s="114">
        <v>2291</v>
      </c>
      <c r="H25" s="140">
        <v>2213</v>
      </c>
      <c r="I25" s="115">
        <v>-69</v>
      </c>
      <c r="J25" s="116">
        <v>-3.1179394487121552</v>
      </c>
    </row>
    <row r="26" spans="1:15" s="110" customFormat="1" ht="24.95" customHeight="1" x14ac:dyDescent="0.2">
      <c r="A26" s="201">
        <v>782.78300000000002</v>
      </c>
      <c r="B26" s="203" t="s">
        <v>160</v>
      </c>
      <c r="C26" s="113">
        <v>0.4641717435451117</v>
      </c>
      <c r="D26" s="115">
        <v>96</v>
      </c>
      <c r="E26" s="114">
        <v>100</v>
      </c>
      <c r="F26" s="114">
        <v>101</v>
      </c>
      <c r="G26" s="114">
        <v>110</v>
      </c>
      <c r="H26" s="140">
        <v>117</v>
      </c>
      <c r="I26" s="115">
        <v>-21</v>
      </c>
      <c r="J26" s="116">
        <v>-17.948717948717949</v>
      </c>
    </row>
    <row r="27" spans="1:15" s="110" customFormat="1" ht="24.95" customHeight="1" x14ac:dyDescent="0.2">
      <c r="A27" s="193" t="s">
        <v>161</v>
      </c>
      <c r="B27" s="199" t="s">
        <v>162</v>
      </c>
      <c r="C27" s="113">
        <v>1.5955903684363215</v>
      </c>
      <c r="D27" s="115">
        <v>330</v>
      </c>
      <c r="E27" s="114">
        <v>341</v>
      </c>
      <c r="F27" s="114">
        <v>351</v>
      </c>
      <c r="G27" s="114">
        <v>362</v>
      </c>
      <c r="H27" s="140">
        <v>345</v>
      </c>
      <c r="I27" s="115">
        <v>-15</v>
      </c>
      <c r="J27" s="116">
        <v>-4.3478260869565215</v>
      </c>
    </row>
    <row r="28" spans="1:15" s="110" customFormat="1" ht="24.95" customHeight="1" x14ac:dyDescent="0.2">
      <c r="A28" s="193" t="s">
        <v>163</v>
      </c>
      <c r="B28" s="199" t="s">
        <v>164</v>
      </c>
      <c r="C28" s="113">
        <v>1.513393288850208</v>
      </c>
      <c r="D28" s="115">
        <v>313</v>
      </c>
      <c r="E28" s="114">
        <v>322</v>
      </c>
      <c r="F28" s="114">
        <v>318</v>
      </c>
      <c r="G28" s="114">
        <v>339</v>
      </c>
      <c r="H28" s="140">
        <v>360</v>
      </c>
      <c r="I28" s="115">
        <v>-47</v>
      </c>
      <c r="J28" s="116">
        <v>-13.055555555555555</v>
      </c>
    </row>
    <row r="29" spans="1:15" s="110" customFormat="1" ht="24.95" customHeight="1" x14ac:dyDescent="0.2">
      <c r="A29" s="193">
        <v>86</v>
      </c>
      <c r="B29" s="199" t="s">
        <v>165</v>
      </c>
      <c r="C29" s="113">
        <v>5.4443477419978725</v>
      </c>
      <c r="D29" s="115">
        <v>1126</v>
      </c>
      <c r="E29" s="114">
        <v>1154</v>
      </c>
      <c r="F29" s="114">
        <v>1168</v>
      </c>
      <c r="G29" s="114">
        <v>1155</v>
      </c>
      <c r="H29" s="140">
        <v>1149</v>
      </c>
      <c r="I29" s="115">
        <v>-23</v>
      </c>
      <c r="J29" s="116">
        <v>-2.0017406440382941</v>
      </c>
    </row>
    <row r="30" spans="1:15" s="110" customFormat="1" ht="24.95" customHeight="1" x14ac:dyDescent="0.2">
      <c r="A30" s="193">
        <v>87.88</v>
      </c>
      <c r="B30" s="204" t="s">
        <v>166</v>
      </c>
      <c r="C30" s="113">
        <v>4.322599361763853</v>
      </c>
      <c r="D30" s="115">
        <v>894</v>
      </c>
      <c r="E30" s="114">
        <v>896</v>
      </c>
      <c r="F30" s="114">
        <v>887</v>
      </c>
      <c r="G30" s="114">
        <v>879</v>
      </c>
      <c r="H30" s="140">
        <v>861</v>
      </c>
      <c r="I30" s="115">
        <v>33</v>
      </c>
      <c r="J30" s="116">
        <v>3.8327526132404182</v>
      </c>
    </row>
    <row r="31" spans="1:15" s="110" customFormat="1" ht="24.95" customHeight="1" x14ac:dyDescent="0.2">
      <c r="A31" s="193" t="s">
        <v>167</v>
      </c>
      <c r="B31" s="199" t="s">
        <v>168</v>
      </c>
      <c r="C31" s="113">
        <v>10.995068175224834</v>
      </c>
      <c r="D31" s="115">
        <v>2274</v>
      </c>
      <c r="E31" s="114">
        <v>2371</v>
      </c>
      <c r="F31" s="114">
        <v>2386</v>
      </c>
      <c r="G31" s="114">
        <v>2399</v>
      </c>
      <c r="H31" s="140">
        <v>2364</v>
      </c>
      <c r="I31" s="115">
        <v>-90</v>
      </c>
      <c r="J31" s="116">
        <v>-3.8071065989847717</v>
      </c>
    </row>
    <row r="32" spans="1:15" s="110" customFormat="1" ht="24.95" customHeight="1" x14ac:dyDescent="0.2">
      <c r="A32" s="193"/>
      <c r="B32" s="204" t="s">
        <v>169</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0.8993327531186539</v>
      </c>
      <c r="D34" s="115">
        <v>186</v>
      </c>
      <c r="E34" s="114">
        <v>200</v>
      </c>
      <c r="F34" s="114">
        <v>209</v>
      </c>
      <c r="G34" s="114">
        <v>256</v>
      </c>
      <c r="H34" s="140">
        <v>196</v>
      </c>
      <c r="I34" s="115">
        <v>-10</v>
      </c>
      <c r="J34" s="116">
        <v>-5.1020408163265305</v>
      </c>
    </row>
    <row r="35" spans="1:10" s="110" customFormat="1" ht="24.95" customHeight="1" x14ac:dyDescent="0.2">
      <c r="A35" s="292" t="s">
        <v>171</v>
      </c>
      <c r="B35" s="293" t="s">
        <v>172</v>
      </c>
      <c r="C35" s="113">
        <v>18.813460980562809</v>
      </c>
      <c r="D35" s="115">
        <v>3891</v>
      </c>
      <c r="E35" s="114">
        <v>3968</v>
      </c>
      <c r="F35" s="114">
        <v>3984</v>
      </c>
      <c r="G35" s="114">
        <v>3898</v>
      </c>
      <c r="H35" s="140">
        <v>3871</v>
      </c>
      <c r="I35" s="115">
        <v>20</v>
      </c>
      <c r="J35" s="116">
        <v>0.51666236114699049</v>
      </c>
    </row>
    <row r="36" spans="1:10" s="110" customFormat="1" ht="24.95" customHeight="1" x14ac:dyDescent="0.2">
      <c r="A36" s="294" t="s">
        <v>173</v>
      </c>
      <c r="B36" s="295" t="s">
        <v>174</v>
      </c>
      <c r="C36" s="125">
        <v>80.277536021661348</v>
      </c>
      <c r="D36" s="143">
        <v>16603</v>
      </c>
      <c r="E36" s="144">
        <v>17223</v>
      </c>
      <c r="F36" s="144">
        <v>17353</v>
      </c>
      <c r="G36" s="144">
        <v>17425</v>
      </c>
      <c r="H36" s="145">
        <v>17021</v>
      </c>
      <c r="I36" s="143">
        <v>-418</v>
      </c>
      <c r="J36" s="146">
        <v>-2.4557899065859821</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31.5" customHeight="1" x14ac:dyDescent="0.2">
      <c r="A39" s="615" t="s">
        <v>225</v>
      </c>
      <c r="B39" s="615"/>
      <c r="C39" s="615"/>
      <c r="D39" s="615"/>
      <c r="E39" s="615"/>
      <c r="F39" s="615"/>
      <c r="G39" s="615"/>
      <c r="H39" s="615"/>
      <c r="I39" s="615"/>
      <c r="J39" s="615"/>
    </row>
    <row r="40" spans="1:10" ht="18.75" customHeight="1" x14ac:dyDescent="0.2">
      <c r="A40" s="615"/>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5">
    <mergeCell ref="A11:B11"/>
    <mergeCell ref="A39:J39"/>
    <mergeCell ref="A40:J40"/>
    <mergeCell ref="A3:J3"/>
    <mergeCell ref="A4:J4"/>
    <mergeCell ref="A5:D5"/>
    <mergeCell ref="A7:B9"/>
    <mergeCell ref="C7:C10"/>
    <mergeCell ref="D7:H7"/>
    <mergeCell ref="I7:J8"/>
    <mergeCell ref="D8:D9"/>
    <mergeCell ref="E8:E9"/>
    <mergeCell ref="F8:F9"/>
    <mergeCell ref="G8:G9"/>
    <mergeCell ref="H8:H9"/>
  </mergeCells>
  <printOptions horizontalCentered="1"/>
  <pageMargins left="0.7" right="0.7" top="0.75" bottom="0.75" header="0.3" footer="0.3"/>
  <pageSetup paperSize="9" scale="69"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O87"/>
  <sheetViews>
    <sheetView showGridLines="0" zoomScaleNormal="100" workbookViewId="0"/>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11.25" customHeight="1" x14ac:dyDescent="0.2">
      <c r="A2" s="92"/>
      <c r="B2" s="93"/>
      <c r="C2" s="93"/>
      <c r="D2" s="93"/>
      <c r="E2" s="93"/>
      <c r="F2" s="93"/>
      <c r="G2" s="93"/>
      <c r="H2" s="93"/>
      <c r="I2" s="93"/>
      <c r="J2" s="93"/>
      <c r="K2" s="93"/>
    </row>
    <row r="3" spans="1:15" s="94" customFormat="1" ht="20.100000000000001" customHeight="1" x14ac:dyDescent="0.2">
      <c r="A3" s="571" t="s">
        <v>331</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57</v>
      </c>
      <c r="B5" s="573"/>
      <c r="C5" s="573"/>
      <c r="D5" s="573"/>
      <c r="E5" s="573"/>
      <c r="F5" s="252"/>
      <c r="G5" s="252"/>
      <c r="H5" s="252"/>
      <c r="I5" s="252"/>
      <c r="J5" s="252"/>
      <c r="K5" s="252"/>
    </row>
    <row r="6" spans="1:15" s="94" customFormat="1" ht="11.25" customHeight="1" x14ac:dyDescent="0.2">
      <c r="A6" s="227"/>
      <c r="B6" s="228"/>
      <c r="C6" s="228"/>
      <c r="D6" s="228"/>
      <c r="E6" s="228"/>
      <c r="F6" s="228"/>
      <c r="G6" s="228"/>
      <c r="H6" s="228"/>
      <c r="I6" s="228"/>
      <c r="J6" s="228"/>
    </row>
    <row r="7" spans="1:15" s="91" customFormat="1" ht="12" customHeight="1" x14ac:dyDescent="0.2">
      <c r="A7" s="588" t="s">
        <v>332</v>
      </c>
      <c r="B7" s="577"/>
      <c r="C7" s="577"/>
      <c r="D7" s="582" t="s">
        <v>94</v>
      </c>
      <c r="E7" s="585" t="s">
        <v>326</v>
      </c>
      <c r="F7" s="586"/>
      <c r="G7" s="586"/>
      <c r="H7" s="586"/>
      <c r="I7" s="587"/>
      <c r="J7" s="588" t="s">
        <v>180</v>
      </c>
      <c r="K7" s="589"/>
      <c r="L7" s="96"/>
      <c r="M7" s="96"/>
      <c r="N7" s="96"/>
      <c r="O7" s="96"/>
    </row>
    <row r="8" spans="1:15" ht="21.75" customHeight="1" x14ac:dyDescent="0.2">
      <c r="A8" s="578"/>
      <c r="B8" s="579"/>
      <c r="C8" s="579"/>
      <c r="D8" s="583"/>
      <c r="E8" s="592" t="s">
        <v>97</v>
      </c>
      <c r="F8" s="592" t="s">
        <v>98</v>
      </c>
      <c r="G8" s="592" t="s">
        <v>99</v>
      </c>
      <c r="H8" s="592" t="s">
        <v>100</v>
      </c>
      <c r="I8" s="592" t="s">
        <v>101</v>
      </c>
      <c r="J8" s="590"/>
      <c r="K8" s="591"/>
    </row>
    <row r="9" spans="1:15" ht="12" customHeight="1" x14ac:dyDescent="0.2">
      <c r="A9" s="578"/>
      <c r="B9" s="579"/>
      <c r="C9" s="579"/>
      <c r="D9" s="583"/>
      <c r="E9" s="593"/>
      <c r="F9" s="593"/>
      <c r="G9" s="593"/>
      <c r="H9" s="593"/>
      <c r="I9" s="593"/>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20682</v>
      </c>
      <c r="F11" s="264">
        <v>21392</v>
      </c>
      <c r="G11" s="264">
        <v>21547</v>
      </c>
      <c r="H11" s="264">
        <v>21580</v>
      </c>
      <c r="I11" s="265">
        <v>21089</v>
      </c>
      <c r="J11" s="263">
        <v>-407</v>
      </c>
      <c r="K11" s="266">
        <v>-1.9299160699890938</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42.582922347935401</v>
      </c>
      <c r="E13" s="115">
        <v>8807</v>
      </c>
      <c r="F13" s="114">
        <v>9062</v>
      </c>
      <c r="G13" s="114">
        <v>9118</v>
      </c>
      <c r="H13" s="114">
        <v>9129</v>
      </c>
      <c r="I13" s="140">
        <v>8843</v>
      </c>
      <c r="J13" s="115">
        <v>-36</v>
      </c>
      <c r="K13" s="116">
        <v>-0.40710166233178785</v>
      </c>
    </row>
    <row r="14" spans="1:15" ht="15.95" customHeight="1" x14ac:dyDescent="0.2">
      <c r="A14" s="306" t="s">
        <v>230</v>
      </c>
      <c r="B14" s="307"/>
      <c r="C14" s="308"/>
      <c r="D14" s="113">
        <v>47.219804661057928</v>
      </c>
      <c r="E14" s="115">
        <v>9766</v>
      </c>
      <c r="F14" s="114">
        <v>10146</v>
      </c>
      <c r="G14" s="114">
        <v>10251</v>
      </c>
      <c r="H14" s="114">
        <v>10262</v>
      </c>
      <c r="I14" s="140">
        <v>10072</v>
      </c>
      <c r="J14" s="115">
        <v>-306</v>
      </c>
      <c r="K14" s="116">
        <v>-3.0381254964257347</v>
      </c>
    </row>
    <row r="15" spans="1:15" ht="15.95" customHeight="1" x14ac:dyDescent="0.2">
      <c r="A15" s="306" t="s">
        <v>231</v>
      </c>
      <c r="B15" s="307"/>
      <c r="C15" s="308"/>
      <c r="D15" s="113">
        <v>4.8834735518808623</v>
      </c>
      <c r="E15" s="115">
        <v>1010</v>
      </c>
      <c r="F15" s="114">
        <v>1050</v>
      </c>
      <c r="G15" s="114">
        <v>1060</v>
      </c>
      <c r="H15" s="114">
        <v>1046</v>
      </c>
      <c r="I15" s="140">
        <v>1045</v>
      </c>
      <c r="J15" s="115">
        <v>-35</v>
      </c>
      <c r="K15" s="116">
        <v>-3.3492822966507179</v>
      </c>
    </row>
    <row r="16" spans="1:15" ht="15.95" customHeight="1" x14ac:dyDescent="0.2">
      <c r="A16" s="306" t="s">
        <v>232</v>
      </c>
      <c r="B16" s="307"/>
      <c r="C16" s="308"/>
      <c r="D16" s="113">
        <v>2.0017406440382941</v>
      </c>
      <c r="E16" s="115">
        <v>414</v>
      </c>
      <c r="F16" s="114">
        <v>430</v>
      </c>
      <c r="G16" s="114">
        <v>426</v>
      </c>
      <c r="H16" s="114">
        <v>425</v>
      </c>
      <c r="I16" s="140">
        <v>427</v>
      </c>
      <c r="J16" s="115">
        <v>-13</v>
      </c>
      <c r="K16" s="116">
        <v>-3.0444964871194378</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0.89449763079005895</v>
      </c>
      <c r="E18" s="115">
        <v>185</v>
      </c>
      <c r="F18" s="114">
        <v>180</v>
      </c>
      <c r="G18" s="114">
        <v>193</v>
      </c>
      <c r="H18" s="114">
        <v>190</v>
      </c>
      <c r="I18" s="140">
        <v>171</v>
      </c>
      <c r="J18" s="115">
        <v>14</v>
      </c>
      <c r="K18" s="116">
        <v>8.1871345029239766</v>
      </c>
    </row>
    <row r="19" spans="1:11" ht="14.1" customHeight="1" x14ac:dyDescent="0.2">
      <c r="A19" s="306" t="s">
        <v>235</v>
      </c>
      <c r="B19" s="307" t="s">
        <v>236</v>
      </c>
      <c r="C19" s="308"/>
      <c r="D19" s="113">
        <v>0.42065564258775745</v>
      </c>
      <c r="E19" s="115">
        <v>87</v>
      </c>
      <c r="F19" s="114">
        <v>87</v>
      </c>
      <c r="G19" s="114">
        <v>100</v>
      </c>
      <c r="H19" s="114">
        <v>95</v>
      </c>
      <c r="I19" s="140">
        <v>92</v>
      </c>
      <c r="J19" s="115">
        <v>-5</v>
      </c>
      <c r="K19" s="116">
        <v>-5.4347826086956523</v>
      </c>
    </row>
    <row r="20" spans="1:11" ht="14.1" customHeight="1" x14ac:dyDescent="0.2">
      <c r="A20" s="306">
        <v>12</v>
      </c>
      <c r="B20" s="307" t="s">
        <v>237</v>
      </c>
      <c r="C20" s="308"/>
      <c r="D20" s="113">
        <v>1.3683396189923605</v>
      </c>
      <c r="E20" s="115">
        <v>283</v>
      </c>
      <c r="F20" s="114">
        <v>301</v>
      </c>
      <c r="G20" s="114">
        <v>292</v>
      </c>
      <c r="H20" s="114">
        <v>288</v>
      </c>
      <c r="I20" s="140">
        <v>261</v>
      </c>
      <c r="J20" s="115">
        <v>22</v>
      </c>
      <c r="K20" s="116">
        <v>8.4291187739463602</v>
      </c>
    </row>
    <row r="21" spans="1:11" ht="14.1" customHeight="1" x14ac:dyDescent="0.2">
      <c r="A21" s="306">
        <v>21</v>
      </c>
      <c r="B21" s="307" t="s">
        <v>238</v>
      </c>
      <c r="C21" s="308"/>
      <c r="D21" s="113">
        <v>7.7361957257518613E-2</v>
      </c>
      <c r="E21" s="115">
        <v>16</v>
      </c>
      <c r="F21" s="114">
        <v>17</v>
      </c>
      <c r="G21" s="114">
        <v>22</v>
      </c>
      <c r="H21" s="114">
        <v>27</v>
      </c>
      <c r="I21" s="140">
        <v>29</v>
      </c>
      <c r="J21" s="115">
        <v>-13</v>
      </c>
      <c r="K21" s="116">
        <v>-44.827586206896555</v>
      </c>
    </row>
    <row r="22" spans="1:11" ht="14.1" customHeight="1" x14ac:dyDescent="0.2">
      <c r="A22" s="306">
        <v>22</v>
      </c>
      <c r="B22" s="307" t="s">
        <v>239</v>
      </c>
      <c r="C22" s="308"/>
      <c r="D22" s="113">
        <v>1.4263610869354995</v>
      </c>
      <c r="E22" s="115">
        <v>295</v>
      </c>
      <c r="F22" s="114">
        <v>292</v>
      </c>
      <c r="G22" s="114">
        <v>296</v>
      </c>
      <c r="H22" s="114">
        <v>302</v>
      </c>
      <c r="I22" s="140">
        <v>302</v>
      </c>
      <c r="J22" s="115">
        <v>-7</v>
      </c>
      <c r="K22" s="116">
        <v>-2.3178807947019866</v>
      </c>
    </row>
    <row r="23" spans="1:11" ht="14.1" customHeight="1" x14ac:dyDescent="0.2">
      <c r="A23" s="306">
        <v>23</v>
      </c>
      <c r="B23" s="307" t="s">
        <v>240</v>
      </c>
      <c r="C23" s="308"/>
      <c r="D23" s="113">
        <v>1.2087805821487283</v>
      </c>
      <c r="E23" s="115">
        <v>250</v>
      </c>
      <c r="F23" s="114">
        <v>236</v>
      </c>
      <c r="G23" s="114">
        <v>235</v>
      </c>
      <c r="H23" s="114">
        <v>224</v>
      </c>
      <c r="I23" s="140">
        <v>212</v>
      </c>
      <c r="J23" s="115">
        <v>38</v>
      </c>
      <c r="K23" s="116">
        <v>17.924528301886792</v>
      </c>
    </row>
    <row r="24" spans="1:11" ht="14.1" customHeight="1" x14ac:dyDescent="0.2">
      <c r="A24" s="306">
        <v>24</v>
      </c>
      <c r="B24" s="307" t="s">
        <v>241</v>
      </c>
      <c r="C24" s="308"/>
      <c r="D24" s="113">
        <v>1.2571318054346774</v>
      </c>
      <c r="E24" s="115">
        <v>260</v>
      </c>
      <c r="F24" s="114">
        <v>283</v>
      </c>
      <c r="G24" s="114">
        <v>285</v>
      </c>
      <c r="H24" s="114">
        <v>282</v>
      </c>
      <c r="I24" s="140">
        <v>289</v>
      </c>
      <c r="J24" s="115">
        <v>-29</v>
      </c>
      <c r="K24" s="116">
        <v>-10.034602076124568</v>
      </c>
    </row>
    <row r="25" spans="1:11" ht="14.1" customHeight="1" x14ac:dyDescent="0.2">
      <c r="A25" s="306">
        <v>25</v>
      </c>
      <c r="B25" s="307" t="s">
        <v>242</v>
      </c>
      <c r="C25" s="308"/>
      <c r="D25" s="113">
        <v>2.0452567449956485</v>
      </c>
      <c r="E25" s="115">
        <v>423</v>
      </c>
      <c r="F25" s="114">
        <v>447</v>
      </c>
      <c r="G25" s="114">
        <v>442</v>
      </c>
      <c r="H25" s="114">
        <v>446</v>
      </c>
      <c r="I25" s="140">
        <v>459</v>
      </c>
      <c r="J25" s="115">
        <v>-36</v>
      </c>
      <c r="K25" s="116">
        <v>-7.8431372549019605</v>
      </c>
    </row>
    <row r="26" spans="1:11" ht="14.1" customHeight="1" x14ac:dyDescent="0.2">
      <c r="A26" s="306">
        <v>26</v>
      </c>
      <c r="B26" s="307" t="s">
        <v>243</v>
      </c>
      <c r="C26" s="308"/>
      <c r="D26" s="113">
        <v>1.0540566676336911</v>
      </c>
      <c r="E26" s="115">
        <v>218</v>
      </c>
      <c r="F26" s="114">
        <v>213</v>
      </c>
      <c r="G26" s="114">
        <v>214</v>
      </c>
      <c r="H26" s="114">
        <v>208</v>
      </c>
      <c r="I26" s="140">
        <v>203</v>
      </c>
      <c r="J26" s="115">
        <v>15</v>
      </c>
      <c r="K26" s="116">
        <v>7.389162561576355</v>
      </c>
    </row>
    <row r="27" spans="1:11" ht="14.1" customHeight="1" x14ac:dyDescent="0.2">
      <c r="A27" s="306">
        <v>27</v>
      </c>
      <c r="B27" s="307" t="s">
        <v>244</v>
      </c>
      <c r="C27" s="308"/>
      <c r="D27" s="113">
        <v>0.4351610095735422</v>
      </c>
      <c r="E27" s="115">
        <v>90</v>
      </c>
      <c r="F27" s="114">
        <v>90</v>
      </c>
      <c r="G27" s="114">
        <v>90</v>
      </c>
      <c r="H27" s="114">
        <v>86</v>
      </c>
      <c r="I27" s="140">
        <v>92</v>
      </c>
      <c r="J27" s="115">
        <v>-2</v>
      </c>
      <c r="K27" s="116">
        <v>-2.1739130434782608</v>
      </c>
    </row>
    <row r="28" spans="1:11" ht="14.1" customHeight="1" x14ac:dyDescent="0.2">
      <c r="A28" s="306">
        <v>28</v>
      </c>
      <c r="B28" s="307" t="s">
        <v>245</v>
      </c>
      <c r="C28" s="308"/>
      <c r="D28" s="113">
        <v>0.22725074944396093</v>
      </c>
      <c r="E28" s="115">
        <v>47</v>
      </c>
      <c r="F28" s="114">
        <v>49</v>
      </c>
      <c r="G28" s="114">
        <v>52</v>
      </c>
      <c r="H28" s="114">
        <v>50</v>
      </c>
      <c r="I28" s="140">
        <v>49</v>
      </c>
      <c r="J28" s="115">
        <v>-2</v>
      </c>
      <c r="K28" s="116">
        <v>-4.0816326530612246</v>
      </c>
    </row>
    <row r="29" spans="1:11" ht="14.1" customHeight="1" x14ac:dyDescent="0.2">
      <c r="A29" s="306">
        <v>29</v>
      </c>
      <c r="B29" s="307" t="s">
        <v>246</v>
      </c>
      <c r="C29" s="308"/>
      <c r="D29" s="113">
        <v>3.6118363794604003</v>
      </c>
      <c r="E29" s="115">
        <v>747</v>
      </c>
      <c r="F29" s="114">
        <v>839</v>
      </c>
      <c r="G29" s="114">
        <v>855</v>
      </c>
      <c r="H29" s="114">
        <v>840</v>
      </c>
      <c r="I29" s="140">
        <v>803</v>
      </c>
      <c r="J29" s="115">
        <v>-56</v>
      </c>
      <c r="K29" s="116">
        <v>-6.973848069738481</v>
      </c>
    </row>
    <row r="30" spans="1:11" ht="14.1" customHeight="1" x14ac:dyDescent="0.2">
      <c r="A30" s="306" t="s">
        <v>247</v>
      </c>
      <c r="B30" s="307" t="s">
        <v>248</v>
      </c>
      <c r="C30" s="308"/>
      <c r="D30" s="113">
        <v>0.725268349289237</v>
      </c>
      <c r="E30" s="115">
        <v>150</v>
      </c>
      <c r="F30" s="114">
        <v>146</v>
      </c>
      <c r="G30" s="114">
        <v>153</v>
      </c>
      <c r="H30" s="114">
        <v>158</v>
      </c>
      <c r="I30" s="140">
        <v>148</v>
      </c>
      <c r="J30" s="115">
        <v>2</v>
      </c>
      <c r="K30" s="116">
        <v>1.3513513513513513</v>
      </c>
    </row>
    <row r="31" spans="1:11" ht="14.1" customHeight="1" x14ac:dyDescent="0.2">
      <c r="A31" s="306" t="s">
        <v>249</v>
      </c>
      <c r="B31" s="307" t="s">
        <v>250</v>
      </c>
      <c r="C31" s="308"/>
      <c r="D31" s="113">
        <v>2.8527221738709989</v>
      </c>
      <c r="E31" s="115">
        <v>590</v>
      </c>
      <c r="F31" s="114">
        <v>685</v>
      </c>
      <c r="G31" s="114">
        <v>693</v>
      </c>
      <c r="H31" s="114">
        <v>676</v>
      </c>
      <c r="I31" s="140">
        <v>649</v>
      </c>
      <c r="J31" s="115">
        <v>-59</v>
      </c>
      <c r="K31" s="116">
        <v>-9.0909090909090917</v>
      </c>
    </row>
    <row r="32" spans="1:11" ht="14.1" customHeight="1" x14ac:dyDescent="0.2">
      <c r="A32" s="306">
        <v>31</v>
      </c>
      <c r="B32" s="307" t="s">
        <v>251</v>
      </c>
      <c r="C32" s="308"/>
      <c r="D32" s="113">
        <v>0.23208587177255585</v>
      </c>
      <c r="E32" s="115">
        <v>48</v>
      </c>
      <c r="F32" s="114">
        <v>55</v>
      </c>
      <c r="G32" s="114">
        <v>57</v>
      </c>
      <c r="H32" s="114">
        <v>54</v>
      </c>
      <c r="I32" s="140">
        <v>56</v>
      </c>
      <c r="J32" s="115">
        <v>-8</v>
      </c>
      <c r="K32" s="116">
        <v>-14.285714285714286</v>
      </c>
    </row>
    <row r="33" spans="1:11" ht="14.1" customHeight="1" x14ac:dyDescent="0.2">
      <c r="A33" s="306">
        <v>32</v>
      </c>
      <c r="B33" s="307" t="s">
        <v>252</v>
      </c>
      <c r="C33" s="308"/>
      <c r="D33" s="113">
        <v>0.9090029977758437</v>
      </c>
      <c r="E33" s="115">
        <v>188</v>
      </c>
      <c r="F33" s="114">
        <v>184</v>
      </c>
      <c r="G33" s="114">
        <v>188</v>
      </c>
      <c r="H33" s="114">
        <v>188</v>
      </c>
      <c r="I33" s="140">
        <v>181</v>
      </c>
      <c r="J33" s="115">
        <v>7</v>
      </c>
      <c r="K33" s="116">
        <v>3.867403314917127</v>
      </c>
    </row>
    <row r="34" spans="1:11" ht="14.1" customHeight="1" x14ac:dyDescent="0.2">
      <c r="A34" s="306">
        <v>33</v>
      </c>
      <c r="B34" s="307" t="s">
        <v>253</v>
      </c>
      <c r="C34" s="308"/>
      <c r="D34" s="113">
        <v>0.70109273764626245</v>
      </c>
      <c r="E34" s="115">
        <v>145</v>
      </c>
      <c r="F34" s="114">
        <v>160</v>
      </c>
      <c r="G34" s="114">
        <v>164</v>
      </c>
      <c r="H34" s="114">
        <v>157</v>
      </c>
      <c r="I34" s="140">
        <v>162</v>
      </c>
      <c r="J34" s="115">
        <v>-17</v>
      </c>
      <c r="K34" s="116">
        <v>-10.493827160493828</v>
      </c>
    </row>
    <row r="35" spans="1:11" ht="14.1" customHeight="1" x14ac:dyDescent="0.2">
      <c r="A35" s="306">
        <v>34</v>
      </c>
      <c r="B35" s="307" t="s">
        <v>254</v>
      </c>
      <c r="C35" s="308"/>
      <c r="D35" s="113">
        <v>5.4733584759694418</v>
      </c>
      <c r="E35" s="115">
        <v>1132</v>
      </c>
      <c r="F35" s="114">
        <v>1154</v>
      </c>
      <c r="G35" s="114">
        <v>1151</v>
      </c>
      <c r="H35" s="114">
        <v>1124</v>
      </c>
      <c r="I35" s="140">
        <v>1122</v>
      </c>
      <c r="J35" s="115">
        <v>10</v>
      </c>
      <c r="K35" s="116">
        <v>0.89126559714795006</v>
      </c>
    </row>
    <row r="36" spans="1:11" ht="14.1" customHeight="1" x14ac:dyDescent="0.2">
      <c r="A36" s="306">
        <v>41</v>
      </c>
      <c r="B36" s="307" t="s">
        <v>255</v>
      </c>
      <c r="C36" s="308"/>
      <c r="D36" s="113">
        <v>0.11120781355768301</v>
      </c>
      <c r="E36" s="115">
        <v>23</v>
      </c>
      <c r="F36" s="114">
        <v>26</v>
      </c>
      <c r="G36" s="114">
        <v>27</v>
      </c>
      <c r="H36" s="114">
        <v>28</v>
      </c>
      <c r="I36" s="140">
        <v>25</v>
      </c>
      <c r="J36" s="115">
        <v>-2</v>
      </c>
      <c r="K36" s="116">
        <v>-8</v>
      </c>
    </row>
    <row r="37" spans="1:11" ht="14.1" customHeight="1" x14ac:dyDescent="0.2">
      <c r="A37" s="306">
        <v>42</v>
      </c>
      <c r="B37" s="307" t="s">
        <v>256</v>
      </c>
      <c r="C37" s="308"/>
      <c r="D37" s="113" t="s">
        <v>513</v>
      </c>
      <c r="E37" s="115" t="s">
        <v>513</v>
      </c>
      <c r="F37" s="114" t="s">
        <v>513</v>
      </c>
      <c r="G37" s="114" t="s">
        <v>513</v>
      </c>
      <c r="H37" s="114" t="s">
        <v>513</v>
      </c>
      <c r="I37" s="140" t="s">
        <v>513</v>
      </c>
      <c r="J37" s="115" t="s">
        <v>513</v>
      </c>
      <c r="K37" s="116" t="s">
        <v>513</v>
      </c>
    </row>
    <row r="38" spans="1:11" ht="14.1" customHeight="1" x14ac:dyDescent="0.2">
      <c r="A38" s="306">
        <v>43</v>
      </c>
      <c r="B38" s="307" t="s">
        <v>257</v>
      </c>
      <c r="C38" s="308"/>
      <c r="D38" s="113">
        <v>0.40615027560197275</v>
      </c>
      <c r="E38" s="115">
        <v>84</v>
      </c>
      <c r="F38" s="114">
        <v>85</v>
      </c>
      <c r="G38" s="114">
        <v>83</v>
      </c>
      <c r="H38" s="114">
        <v>81</v>
      </c>
      <c r="I38" s="140">
        <v>89</v>
      </c>
      <c r="J38" s="115">
        <v>-5</v>
      </c>
      <c r="K38" s="116">
        <v>-5.617977528089888</v>
      </c>
    </row>
    <row r="39" spans="1:11" ht="14.1" customHeight="1" x14ac:dyDescent="0.2">
      <c r="A39" s="306">
        <v>51</v>
      </c>
      <c r="B39" s="307" t="s">
        <v>258</v>
      </c>
      <c r="C39" s="308"/>
      <c r="D39" s="113">
        <v>7.7700415820520261</v>
      </c>
      <c r="E39" s="115">
        <v>1607</v>
      </c>
      <c r="F39" s="114">
        <v>1575</v>
      </c>
      <c r="G39" s="114">
        <v>1571</v>
      </c>
      <c r="H39" s="114">
        <v>1579</v>
      </c>
      <c r="I39" s="140">
        <v>1560</v>
      </c>
      <c r="J39" s="115">
        <v>47</v>
      </c>
      <c r="K39" s="116">
        <v>3.0128205128205128</v>
      </c>
    </row>
    <row r="40" spans="1:11" ht="14.1" customHeight="1" x14ac:dyDescent="0.2">
      <c r="A40" s="306" t="s">
        <v>259</v>
      </c>
      <c r="B40" s="307" t="s">
        <v>260</v>
      </c>
      <c r="C40" s="308"/>
      <c r="D40" s="113">
        <v>7.4460883860361671</v>
      </c>
      <c r="E40" s="115">
        <v>1540</v>
      </c>
      <c r="F40" s="114">
        <v>1505</v>
      </c>
      <c r="G40" s="114">
        <v>1495</v>
      </c>
      <c r="H40" s="114">
        <v>1507</v>
      </c>
      <c r="I40" s="140">
        <v>1489</v>
      </c>
      <c r="J40" s="115">
        <v>51</v>
      </c>
      <c r="K40" s="116">
        <v>3.4251175285426463</v>
      </c>
    </row>
    <row r="41" spans="1:11" ht="14.1" customHeight="1" x14ac:dyDescent="0.2">
      <c r="A41" s="306"/>
      <c r="B41" s="307" t="s">
        <v>261</v>
      </c>
      <c r="C41" s="308"/>
      <c r="D41" s="113">
        <v>5.0043516100957355</v>
      </c>
      <c r="E41" s="115">
        <v>1035</v>
      </c>
      <c r="F41" s="114">
        <v>1005</v>
      </c>
      <c r="G41" s="114">
        <v>1005</v>
      </c>
      <c r="H41" s="114">
        <v>1019</v>
      </c>
      <c r="I41" s="140">
        <v>1001</v>
      </c>
      <c r="J41" s="115">
        <v>34</v>
      </c>
      <c r="K41" s="116">
        <v>3.3966033966033966</v>
      </c>
    </row>
    <row r="42" spans="1:11" ht="14.1" customHeight="1" x14ac:dyDescent="0.2">
      <c r="A42" s="306">
        <v>52</v>
      </c>
      <c r="B42" s="307" t="s">
        <v>262</v>
      </c>
      <c r="C42" s="308"/>
      <c r="D42" s="113">
        <v>5.6377526351416689</v>
      </c>
      <c r="E42" s="115">
        <v>1166</v>
      </c>
      <c r="F42" s="114">
        <v>1183</v>
      </c>
      <c r="G42" s="114">
        <v>1201</v>
      </c>
      <c r="H42" s="114">
        <v>1186</v>
      </c>
      <c r="I42" s="140">
        <v>1156</v>
      </c>
      <c r="J42" s="115">
        <v>10</v>
      </c>
      <c r="K42" s="116">
        <v>0.86505190311418689</v>
      </c>
    </row>
    <row r="43" spans="1:11" ht="14.1" customHeight="1" x14ac:dyDescent="0.2">
      <c r="A43" s="306" t="s">
        <v>263</v>
      </c>
      <c r="B43" s="307" t="s">
        <v>264</v>
      </c>
      <c r="C43" s="308"/>
      <c r="D43" s="113">
        <v>5.4056667633691129</v>
      </c>
      <c r="E43" s="115">
        <v>1118</v>
      </c>
      <c r="F43" s="114">
        <v>1131</v>
      </c>
      <c r="G43" s="114">
        <v>1136</v>
      </c>
      <c r="H43" s="114">
        <v>1131</v>
      </c>
      <c r="I43" s="140">
        <v>1089</v>
      </c>
      <c r="J43" s="115">
        <v>29</v>
      </c>
      <c r="K43" s="116">
        <v>2.6629935720844813</v>
      </c>
    </row>
    <row r="44" spans="1:11" ht="14.1" customHeight="1" x14ac:dyDescent="0.2">
      <c r="A44" s="306">
        <v>53</v>
      </c>
      <c r="B44" s="307" t="s">
        <v>265</v>
      </c>
      <c r="C44" s="308"/>
      <c r="D44" s="113">
        <v>1.2474615607774877</v>
      </c>
      <c r="E44" s="115">
        <v>258</v>
      </c>
      <c r="F44" s="114">
        <v>262</v>
      </c>
      <c r="G44" s="114">
        <v>264</v>
      </c>
      <c r="H44" s="114">
        <v>235</v>
      </c>
      <c r="I44" s="140">
        <v>224</v>
      </c>
      <c r="J44" s="115">
        <v>34</v>
      </c>
      <c r="K44" s="116">
        <v>15.178571428571429</v>
      </c>
    </row>
    <row r="45" spans="1:11" ht="14.1" customHeight="1" x14ac:dyDescent="0.2">
      <c r="A45" s="306" t="s">
        <v>266</v>
      </c>
      <c r="B45" s="307" t="s">
        <v>267</v>
      </c>
      <c r="C45" s="308"/>
      <c r="D45" s="113">
        <v>1.0347161783193115</v>
      </c>
      <c r="E45" s="115">
        <v>214</v>
      </c>
      <c r="F45" s="114">
        <v>218</v>
      </c>
      <c r="G45" s="114">
        <v>227</v>
      </c>
      <c r="H45" s="114">
        <v>204</v>
      </c>
      <c r="I45" s="140">
        <v>193</v>
      </c>
      <c r="J45" s="115">
        <v>21</v>
      </c>
      <c r="K45" s="116">
        <v>10.880829015544041</v>
      </c>
    </row>
    <row r="46" spans="1:11" ht="14.1" customHeight="1" x14ac:dyDescent="0.2">
      <c r="A46" s="306">
        <v>54</v>
      </c>
      <c r="B46" s="307" t="s">
        <v>268</v>
      </c>
      <c r="C46" s="308"/>
      <c r="D46" s="113">
        <v>15.506237307803888</v>
      </c>
      <c r="E46" s="115">
        <v>3207</v>
      </c>
      <c r="F46" s="114">
        <v>3310</v>
      </c>
      <c r="G46" s="114">
        <v>3329</v>
      </c>
      <c r="H46" s="114">
        <v>3350</v>
      </c>
      <c r="I46" s="140">
        <v>3337</v>
      </c>
      <c r="J46" s="115">
        <v>-130</v>
      </c>
      <c r="K46" s="116">
        <v>-3.8957147138148036</v>
      </c>
    </row>
    <row r="47" spans="1:11" ht="14.1" customHeight="1" x14ac:dyDescent="0.2">
      <c r="A47" s="306">
        <v>61</v>
      </c>
      <c r="B47" s="307" t="s">
        <v>269</v>
      </c>
      <c r="C47" s="308"/>
      <c r="D47" s="113">
        <v>0.4980175998452761</v>
      </c>
      <c r="E47" s="115">
        <v>103</v>
      </c>
      <c r="F47" s="114">
        <v>110</v>
      </c>
      <c r="G47" s="114">
        <v>104</v>
      </c>
      <c r="H47" s="114">
        <v>103</v>
      </c>
      <c r="I47" s="140">
        <v>108</v>
      </c>
      <c r="J47" s="115">
        <v>-5</v>
      </c>
      <c r="K47" s="116">
        <v>-4.6296296296296298</v>
      </c>
    </row>
    <row r="48" spans="1:11" ht="14.1" customHeight="1" x14ac:dyDescent="0.2">
      <c r="A48" s="306">
        <v>62</v>
      </c>
      <c r="B48" s="307" t="s">
        <v>270</v>
      </c>
      <c r="C48" s="308"/>
      <c r="D48" s="113">
        <v>10.704960835509139</v>
      </c>
      <c r="E48" s="115">
        <v>2214</v>
      </c>
      <c r="F48" s="114">
        <v>2304</v>
      </c>
      <c r="G48" s="114">
        <v>2320</v>
      </c>
      <c r="H48" s="114">
        <v>2350</v>
      </c>
      <c r="I48" s="140">
        <v>2238</v>
      </c>
      <c r="J48" s="115">
        <v>-24</v>
      </c>
      <c r="K48" s="116">
        <v>-1.0723860589812333</v>
      </c>
    </row>
    <row r="49" spans="1:11" ht="14.1" customHeight="1" x14ac:dyDescent="0.2">
      <c r="A49" s="306">
        <v>63</v>
      </c>
      <c r="B49" s="307" t="s">
        <v>271</v>
      </c>
      <c r="C49" s="308"/>
      <c r="D49" s="113">
        <v>9.4381587854172704</v>
      </c>
      <c r="E49" s="115">
        <v>1952</v>
      </c>
      <c r="F49" s="114">
        <v>2164</v>
      </c>
      <c r="G49" s="114">
        <v>2248</v>
      </c>
      <c r="H49" s="114">
        <v>2284</v>
      </c>
      <c r="I49" s="140">
        <v>2114</v>
      </c>
      <c r="J49" s="115">
        <v>-162</v>
      </c>
      <c r="K49" s="116">
        <v>-7.6631977294228948</v>
      </c>
    </row>
    <row r="50" spans="1:11" ht="14.1" customHeight="1" x14ac:dyDescent="0.2">
      <c r="A50" s="306" t="s">
        <v>272</v>
      </c>
      <c r="B50" s="307" t="s">
        <v>273</v>
      </c>
      <c r="C50" s="308"/>
      <c r="D50" s="113">
        <v>0.70592785997485741</v>
      </c>
      <c r="E50" s="115">
        <v>146</v>
      </c>
      <c r="F50" s="114">
        <v>163</v>
      </c>
      <c r="G50" s="114">
        <v>168</v>
      </c>
      <c r="H50" s="114">
        <v>169</v>
      </c>
      <c r="I50" s="140">
        <v>157</v>
      </c>
      <c r="J50" s="115">
        <v>-11</v>
      </c>
      <c r="K50" s="116">
        <v>-7.0063694267515926</v>
      </c>
    </row>
    <row r="51" spans="1:11" ht="14.1" customHeight="1" x14ac:dyDescent="0.2">
      <c r="A51" s="306" t="s">
        <v>274</v>
      </c>
      <c r="B51" s="307" t="s">
        <v>275</v>
      </c>
      <c r="C51" s="308"/>
      <c r="D51" s="113">
        <v>8.2148728362827583</v>
      </c>
      <c r="E51" s="115">
        <v>1699</v>
      </c>
      <c r="F51" s="114">
        <v>1895</v>
      </c>
      <c r="G51" s="114">
        <v>1972</v>
      </c>
      <c r="H51" s="114">
        <v>2006</v>
      </c>
      <c r="I51" s="140">
        <v>1860</v>
      </c>
      <c r="J51" s="115">
        <v>-161</v>
      </c>
      <c r="K51" s="116">
        <v>-8.655913978494624</v>
      </c>
    </row>
    <row r="52" spans="1:11" ht="14.1" customHeight="1" x14ac:dyDescent="0.2">
      <c r="A52" s="306">
        <v>71</v>
      </c>
      <c r="B52" s="307" t="s">
        <v>276</v>
      </c>
      <c r="C52" s="308"/>
      <c r="D52" s="113">
        <v>11.4060535731554</v>
      </c>
      <c r="E52" s="115">
        <v>2359</v>
      </c>
      <c r="F52" s="114">
        <v>2400</v>
      </c>
      <c r="G52" s="114">
        <v>2403</v>
      </c>
      <c r="H52" s="114">
        <v>2403</v>
      </c>
      <c r="I52" s="140">
        <v>2386</v>
      </c>
      <c r="J52" s="115">
        <v>-27</v>
      </c>
      <c r="K52" s="116">
        <v>-1.1316010058675607</v>
      </c>
    </row>
    <row r="53" spans="1:11" ht="14.1" customHeight="1" x14ac:dyDescent="0.2">
      <c r="A53" s="306" t="s">
        <v>277</v>
      </c>
      <c r="B53" s="307" t="s">
        <v>278</v>
      </c>
      <c r="C53" s="308"/>
      <c r="D53" s="113">
        <v>0.8993327531186539</v>
      </c>
      <c r="E53" s="115">
        <v>186</v>
      </c>
      <c r="F53" s="114">
        <v>186</v>
      </c>
      <c r="G53" s="114">
        <v>197</v>
      </c>
      <c r="H53" s="114">
        <v>191</v>
      </c>
      <c r="I53" s="140">
        <v>182</v>
      </c>
      <c r="J53" s="115">
        <v>4</v>
      </c>
      <c r="K53" s="116">
        <v>2.197802197802198</v>
      </c>
    </row>
    <row r="54" spans="1:11" ht="14.1" customHeight="1" x14ac:dyDescent="0.2">
      <c r="A54" s="306" t="s">
        <v>279</v>
      </c>
      <c r="B54" s="307" t="s">
        <v>280</v>
      </c>
      <c r="C54" s="308"/>
      <c r="D54" s="113">
        <v>10.129581278406343</v>
      </c>
      <c r="E54" s="115">
        <v>2095</v>
      </c>
      <c r="F54" s="114">
        <v>2130</v>
      </c>
      <c r="G54" s="114">
        <v>2130</v>
      </c>
      <c r="H54" s="114">
        <v>2129</v>
      </c>
      <c r="I54" s="140">
        <v>2126</v>
      </c>
      <c r="J54" s="115">
        <v>-31</v>
      </c>
      <c r="K54" s="116">
        <v>-1.4581373471307619</v>
      </c>
    </row>
    <row r="55" spans="1:11" ht="14.1" customHeight="1" x14ac:dyDescent="0.2">
      <c r="A55" s="306">
        <v>72</v>
      </c>
      <c r="B55" s="307" t="s">
        <v>281</v>
      </c>
      <c r="C55" s="308"/>
      <c r="D55" s="113">
        <v>1.2184508268059182</v>
      </c>
      <c r="E55" s="115">
        <v>252</v>
      </c>
      <c r="F55" s="114">
        <v>250</v>
      </c>
      <c r="G55" s="114">
        <v>246</v>
      </c>
      <c r="H55" s="114">
        <v>252</v>
      </c>
      <c r="I55" s="140">
        <v>250</v>
      </c>
      <c r="J55" s="115">
        <v>2</v>
      </c>
      <c r="K55" s="116">
        <v>0.8</v>
      </c>
    </row>
    <row r="56" spans="1:11" ht="14.1" customHeight="1" x14ac:dyDescent="0.2">
      <c r="A56" s="306" t="s">
        <v>282</v>
      </c>
      <c r="B56" s="307" t="s">
        <v>283</v>
      </c>
      <c r="C56" s="308"/>
      <c r="D56" s="113">
        <v>0.1450536698578474</v>
      </c>
      <c r="E56" s="115">
        <v>30</v>
      </c>
      <c r="F56" s="114">
        <v>27</v>
      </c>
      <c r="G56" s="114">
        <v>27</v>
      </c>
      <c r="H56" s="114">
        <v>27</v>
      </c>
      <c r="I56" s="140">
        <v>27</v>
      </c>
      <c r="J56" s="115">
        <v>3</v>
      </c>
      <c r="K56" s="116">
        <v>11.111111111111111</v>
      </c>
    </row>
    <row r="57" spans="1:11" ht="14.1" customHeight="1" x14ac:dyDescent="0.2">
      <c r="A57" s="306" t="s">
        <v>284</v>
      </c>
      <c r="B57" s="307" t="s">
        <v>285</v>
      </c>
      <c r="C57" s="308"/>
      <c r="D57" s="113">
        <v>0.80746542887535055</v>
      </c>
      <c r="E57" s="115">
        <v>167</v>
      </c>
      <c r="F57" s="114">
        <v>168</v>
      </c>
      <c r="G57" s="114">
        <v>163</v>
      </c>
      <c r="H57" s="114">
        <v>170</v>
      </c>
      <c r="I57" s="140">
        <v>167</v>
      </c>
      <c r="J57" s="115">
        <v>0</v>
      </c>
      <c r="K57" s="116">
        <v>0</v>
      </c>
    </row>
    <row r="58" spans="1:11" ht="14.1" customHeight="1" x14ac:dyDescent="0.2">
      <c r="A58" s="306">
        <v>73</v>
      </c>
      <c r="B58" s="307" t="s">
        <v>286</v>
      </c>
      <c r="C58" s="308"/>
      <c r="D58" s="113">
        <v>0.78328981723237601</v>
      </c>
      <c r="E58" s="115">
        <v>162</v>
      </c>
      <c r="F58" s="114">
        <v>165</v>
      </c>
      <c r="G58" s="114">
        <v>170</v>
      </c>
      <c r="H58" s="114">
        <v>176</v>
      </c>
      <c r="I58" s="140">
        <v>169</v>
      </c>
      <c r="J58" s="115">
        <v>-7</v>
      </c>
      <c r="K58" s="116">
        <v>-4.1420118343195265</v>
      </c>
    </row>
    <row r="59" spans="1:11" ht="14.1" customHeight="1" x14ac:dyDescent="0.2">
      <c r="A59" s="306" t="s">
        <v>287</v>
      </c>
      <c r="B59" s="307" t="s">
        <v>288</v>
      </c>
      <c r="C59" s="308"/>
      <c r="D59" s="113">
        <v>0.51735808915965575</v>
      </c>
      <c r="E59" s="115">
        <v>107</v>
      </c>
      <c r="F59" s="114">
        <v>105</v>
      </c>
      <c r="G59" s="114">
        <v>108</v>
      </c>
      <c r="H59" s="114">
        <v>111</v>
      </c>
      <c r="I59" s="140">
        <v>104</v>
      </c>
      <c r="J59" s="115">
        <v>3</v>
      </c>
      <c r="K59" s="116">
        <v>2.8846153846153846</v>
      </c>
    </row>
    <row r="60" spans="1:11" ht="14.1" customHeight="1" x14ac:dyDescent="0.2">
      <c r="A60" s="306">
        <v>81</v>
      </c>
      <c r="B60" s="307" t="s">
        <v>289</v>
      </c>
      <c r="C60" s="308"/>
      <c r="D60" s="113">
        <v>3.4135963639880087</v>
      </c>
      <c r="E60" s="115">
        <v>706</v>
      </c>
      <c r="F60" s="114">
        <v>725</v>
      </c>
      <c r="G60" s="114">
        <v>737</v>
      </c>
      <c r="H60" s="114">
        <v>729</v>
      </c>
      <c r="I60" s="140">
        <v>709</v>
      </c>
      <c r="J60" s="115">
        <v>-3</v>
      </c>
      <c r="K60" s="116">
        <v>-0.42313117066290551</v>
      </c>
    </row>
    <row r="61" spans="1:11" ht="14.1" customHeight="1" x14ac:dyDescent="0.2">
      <c r="A61" s="306" t="s">
        <v>290</v>
      </c>
      <c r="B61" s="307" t="s">
        <v>291</v>
      </c>
      <c r="C61" s="308"/>
      <c r="D61" s="113">
        <v>1.2039454598201333</v>
      </c>
      <c r="E61" s="115">
        <v>249</v>
      </c>
      <c r="F61" s="114">
        <v>257</v>
      </c>
      <c r="G61" s="114">
        <v>272</v>
      </c>
      <c r="H61" s="114">
        <v>277</v>
      </c>
      <c r="I61" s="140">
        <v>276</v>
      </c>
      <c r="J61" s="115">
        <v>-27</v>
      </c>
      <c r="K61" s="116">
        <v>-9.7826086956521738</v>
      </c>
    </row>
    <row r="62" spans="1:11" ht="14.1" customHeight="1" x14ac:dyDescent="0.2">
      <c r="A62" s="306" t="s">
        <v>292</v>
      </c>
      <c r="B62" s="307" t="s">
        <v>293</v>
      </c>
      <c r="C62" s="308"/>
      <c r="D62" s="113">
        <v>1.2039454598201333</v>
      </c>
      <c r="E62" s="115">
        <v>249</v>
      </c>
      <c r="F62" s="114">
        <v>249</v>
      </c>
      <c r="G62" s="114">
        <v>235</v>
      </c>
      <c r="H62" s="114">
        <v>222</v>
      </c>
      <c r="I62" s="140">
        <v>214</v>
      </c>
      <c r="J62" s="115">
        <v>35</v>
      </c>
      <c r="K62" s="116">
        <v>16.355140186915889</v>
      </c>
    </row>
    <row r="63" spans="1:11" ht="14.1" customHeight="1" x14ac:dyDescent="0.2">
      <c r="A63" s="306"/>
      <c r="B63" s="307" t="s">
        <v>294</v>
      </c>
      <c r="C63" s="308"/>
      <c r="D63" s="113">
        <v>0.70592785997485741</v>
      </c>
      <c r="E63" s="115">
        <v>146</v>
      </c>
      <c r="F63" s="114">
        <v>143</v>
      </c>
      <c r="G63" s="114">
        <v>137</v>
      </c>
      <c r="H63" s="114">
        <v>130</v>
      </c>
      <c r="I63" s="140">
        <v>124</v>
      </c>
      <c r="J63" s="115">
        <v>22</v>
      </c>
      <c r="K63" s="116">
        <v>17.741935483870968</v>
      </c>
    </row>
    <row r="64" spans="1:11" ht="14.1" customHeight="1" x14ac:dyDescent="0.2">
      <c r="A64" s="306" t="s">
        <v>295</v>
      </c>
      <c r="B64" s="307" t="s">
        <v>296</v>
      </c>
      <c r="C64" s="308"/>
      <c r="D64" s="113">
        <v>4.3516100957354219E-2</v>
      </c>
      <c r="E64" s="115">
        <v>9</v>
      </c>
      <c r="F64" s="114">
        <v>9</v>
      </c>
      <c r="G64" s="114">
        <v>9</v>
      </c>
      <c r="H64" s="114">
        <v>11</v>
      </c>
      <c r="I64" s="140">
        <v>9</v>
      </c>
      <c r="J64" s="115">
        <v>0</v>
      </c>
      <c r="K64" s="116">
        <v>0</v>
      </c>
    </row>
    <row r="65" spans="1:11" ht="14.1" customHeight="1" x14ac:dyDescent="0.2">
      <c r="A65" s="306" t="s">
        <v>297</v>
      </c>
      <c r="B65" s="307" t="s">
        <v>298</v>
      </c>
      <c r="C65" s="308"/>
      <c r="D65" s="113">
        <v>0.6092254134029591</v>
      </c>
      <c r="E65" s="115">
        <v>126</v>
      </c>
      <c r="F65" s="114">
        <v>136</v>
      </c>
      <c r="G65" s="114">
        <v>142</v>
      </c>
      <c r="H65" s="114">
        <v>141</v>
      </c>
      <c r="I65" s="140">
        <v>135</v>
      </c>
      <c r="J65" s="115">
        <v>-9</v>
      </c>
      <c r="K65" s="116">
        <v>-6.666666666666667</v>
      </c>
    </row>
    <row r="66" spans="1:11" ht="14.1" customHeight="1" x14ac:dyDescent="0.2">
      <c r="A66" s="306">
        <v>82</v>
      </c>
      <c r="B66" s="307" t="s">
        <v>299</v>
      </c>
      <c r="C66" s="308"/>
      <c r="D66" s="113">
        <v>2.7463494826419108</v>
      </c>
      <c r="E66" s="115">
        <v>568</v>
      </c>
      <c r="F66" s="114">
        <v>587</v>
      </c>
      <c r="G66" s="114">
        <v>585</v>
      </c>
      <c r="H66" s="114">
        <v>588</v>
      </c>
      <c r="I66" s="140">
        <v>567</v>
      </c>
      <c r="J66" s="115">
        <v>1</v>
      </c>
      <c r="K66" s="116">
        <v>0.17636684303350969</v>
      </c>
    </row>
    <row r="67" spans="1:11" ht="14.1" customHeight="1" x14ac:dyDescent="0.2">
      <c r="A67" s="306" t="s">
        <v>300</v>
      </c>
      <c r="B67" s="307" t="s">
        <v>301</v>
      </c>
      <c r="C67" s="308"/>
      <c r="D67" s="113">
        <v>1.2136157044773233</v>
      </c>
      <c r="E67" s="115">
        <v>251</v>
      </c>
      <c r="F67" s="114">
        <v>256</v>
      </c>
      <c r="G67" s="114">
        <v>259</v>
      </c>
      <c r="H67" s="114">
        <v>254</v>
      </c>
      <c r="I67" s="140">
        <v>241</v>
      </c>
      <c r="J67" s="115">
        <v>10</v>
      </c>
      <c r="K67" s="116">
        <v>4.1493775933609962</v>
      </c>
    </row>
    <row r="68" spans="1:11" ht="14.1" customHeight="1" x14ac:dyDescent="0.2">
      <c r="A68" s="306" t="s">
        <v>302</v>
      </c>
      <c r="B68" s="307" t="s">
        <v>303</v>
      </c>
      <c r="C68" s="308"/>
      <c r="D68" s="113">
        <v>0.76878445024659126</v>
      </c>
      <c r="E68" s="115">
        <v>159</v>
      </c>
      <c r="F68" s="114">
        <v>175</v>
      </c>
      <c r="G68" s="114">
        <v>170</v>
      </c>
      <c r="H68" s="114">
        <v>176</v>
      </c>
      <c r="I68" s="140">
        <v>176</v>
      </c>
      <c r="J68" s="115">
        <v>-17</v>
      </c>
      <c r="K68" s="116">
        <v>-9.6590909090909083</v>
      </c>
    </row>
    <row r="69" spans="1:11" ht="14.1" customHeight="1" x14ac:dyDescent="0.2">
      <c r="A69" s="306">
        <v>83</v>
      </c>
      <c r="B69" s="307" t="s">
        <v>304</v>
      </c>
      <c r="C69" s="308"/>
      <c r="D69" s="113">
        <v>2.3982206749830772</v>
      </c>
      <c r="E69" s="115">
        <v>496</v>
      </c>
      <c r="F69" s="114">
        <v>513</v>
      </c>
      <c r="G69" s="114">
        <v>507</v>
      </c>
      <c r="H69" s="114">
        <v>527</v>
      </c>
      <c r="I69" s="140">
        <v>526</v>
      </c>
      <c r="J69" s="115">
        <v>-30</v>
      </c>
      <c r="K69" s="116">
        <v>-5.7034220532319395</v>
      </c>
    </row>
    <row r="70" spans="1:11" ht="14.1" customHeight="1" x14ac:dyDescent="0.2">
      <c r="A70" s="306" t="s">
        <v>305</v>
      </c>
      <c r="B70" s="307" t="s">
        <v>306</v>
      </c>
      <c r="C70" s="308"/>
      <c r="D70" s="113">
        <v>1.3586693743351708</v>
      </c>
      <c r="E70" s="115">
        <v>281</v>
      </c>
      <c r="F70" s="114">
        <v>291</v>
      </c>
      <c r="G70" s="114">
        <v>279</v>
      </c>
      <c r="H70" s="114">
        <v>288</v>
      </c>
      <c r="I70" s="140">
        <v>294</v>
      </c>
      <c r="J70" s="115">
        <v>-13</v>
      </c>
      <c r="K70" s="116">
        <v>-4.4217687074829932</v>
      </c>
    </row>
    <row r="71" spans="1:11" ht="14.1" customHeight="1" x14ac:dyDescent="0.2">
      <c r="A71" s="306"/>
      <c r="B71" s="307" t="s">
        <v>307</v>
      </c>
      <c r="C71" s="308"/>
      <c r="D71" s="113">
        <v>0.88966250846146411</v>
      </c>
      <c r="E71" s="115">
        <v>184</v>
      </c>
      <c r="F71" s="114">
        <v>182</v>
      </c>
      <c r="G71" s="114">
        <v>173</v>
      </c>
      <c r="H71" s="114">
        <v>185</v>
      </c>
      <c r="I71" s="140">
        <v>190</v>
      </c>
      <c r="J71" s="115">
        <v>-6</v>
      </c>
      <c r="K71" s="116">
        <v>-3.1578947368421053</v>
      </c>
    </row>
    <row r="72" spans="1:11" ht="14.1" customHeight="1" x14ac:dyDescent="0.2">
      <c r="A72" s="306">
        <v>84</v>
      </c>
      <c r="B72" s="307" t="s">
        <v>308</v>
      </c>
      <c r="C72" s="308"/>
      <c r="D72" s="113">
        <v>1.2958127840634368</v>
      </c>
      <c r="E72" s="115">
        <v>268</v>
      </c>
      <c r="F72" s="114">
        <v>280</v>
      </c>
      <c r="G72" s="114">
        <v>283</v>
      </c>
      <c r="H72" s="114">
        <v>280</v>
      </c>
      <c r="I72" s="140">
        <v>293</v>
      </c>
      <c r="J72" s="115">
        <v>-25</v>
      </c>
      <c r="K72" s="116">
        <v>-8.5324232081911262</v>
      </c>
    </row>
    <row r="73" spans="1:11" ht="14.1" customHeight="1" x14ac:dyDescent="0.2">
      <c r="A73" s="306" t="s">
        <v>309</v>
      </c>
      <c r="B73" s="307" t="s">
        <v>310</v>
      </c>
      <c r="C73" s="308"/>
      <c r="D73" s="113">
        <v>0.13054830287206268</v>
      </c>
      <c r="E73" s="115">
        <v>27</v>
      </c>
      <c r="F73" s="114">
        <v>25</v>
      </c>
      <c r="G73" s="114">
        <v>24</v>
      </c>
      <c r="H73" s="114">
        <v>26</v>
      </c>
      <c r="I73" s="140">
        <v>26</v>
      </c>
      <c r="J73" s="115">
        <v>1</v>
      </c>
      <c r="K73" s="116">
        <v>3.8461538461538463</v>
      </c>
    </row>
    <row r="74" spans="1:11" ht="14.1" customHeight="1" x14ac:dyDescent="0.2">
      <c r="A74" s="306" t="s">
        <v>311</v>
      </c>
      <c r="B74" s="307" t="s">
        <v>312</v>
      </c>
      <c r="C74" s="308"/>
      <c r="D74" s="113">
        <v>9.6702446571898262E-2</v>
      </c>
      <c r="E74" s="115">
        <v>20</v>
      </c>
      <c r="F74" s="114">
        <v>22</v>
      </c>
      <c r="G74" s="114">
        <v>23</v>
      </c>
      <c r="H74" s="114">
        <v>22</v>
      </c>
      <c r="I74" s="140">
        <v>22</v>
      </c>
      <c r="J74" s="115">
        <v>-2</v>
      </c>
      <c r="K74" s="116">
        <v>-9.0909090909090917</v>
      </c>
    </row>
    <row r="75" spans="1:11" ht="14.1" customHeight="1" x14ac:dyDescent="0.2">
      <c r="A75" s="306" t="s">
        <v>313</v>
      </c>
      <c r="B75" s="307" t="s">
        <v>314</v>
      </c>
      <c r="C75" s="308"/>
      <c r="D75" s="113">
        <v>0</v>
      </c>
      <c r="E75" s="115">
        <v>0</v>
      </c>
      <c r="F75" s="114">
        <v>0</v>
      </c>
      <c r="G75" s="114">
        <v>0</v>
      </c>
      <c r="H75" s="114" t="s">
        <v>513</v>
      </c>
      <c r="I75" s="140">
        <v>0</v>
      </c>
      <c r="J75" s="115">
        <v>0</v>
      </c>
      <c r="K75" s="116">
        <v>0</v>
      </c>
    </row>
    <row r="76" spans="1:11" ht="14.1" customHeight="1" x14ac:dyDescent="0.2">
      <c r="A76" s="306">
        <v>91</v>
      </c>
      <c r="B76" s="307" t="s">
        <v>315</v>
      </c>
      <c r="C76" s="308"/>
      <c r="D76" s="113">
        <v>4.3516100957354219E-2</v>
      </c>
      <c r="E76" s="115">
        <v>9</v>
      </c>
      <c r="F76" s="114">
        <v>8</v>
      </c>
      <c r="G76" s="114">
        <v>7</v>
      </c>
      <c r="H76" s="114">
        <v>10</v>
      </c>
      <c r="I76" s="140">
        <v>10</v>
      </c>
      <c r="J76" s="115">
        <v>-1</v>
      </c>
      <c r="K76" s="116">
        <v>-10</v>
      </c>
    </row>
    <row r="77" spans="1:11" ht="14.1" customHeight="1" x14ac:dyDescent="0.2">
      <c r="A77" s="306">
        <v>92</v>
      </c>
      <c r="B77" s="307" t="s">
        <v>316</v>
      </c>
      <c r="C77" s="308"/>
      <c r="D77" s="113">
        <v>0.3626341746446185</v>
      </c>
      <c r="E77" s="115">
        <v>75</v>
      </c>
      <c r="F77" s="114">
        <v>71</v>
      </c>
      <c r="G77" s="114">
        <v>64</v>
      </c>
      <c r="H77" s="114">
        <v>64</v>
      </c>
      <c r="I77" s="140">
        <v>68</v>
      </c>
      <c r="J77" s="115">
        <v>7</v>
      </c>
      <c r="K77" s="116">
        <v>10.294117647058824</v>
      </c>
    </row>
    <row r="78" spans="1:11" ht="14.1" customHeight="1" x14ac:dyDescent="0.2">
      <c r="A78" s="306">
        <v>93</v>
      </c>
      <c r="B78" s="307" t="s">
        <v>317</v>
      </c>
      <c r="C78" s="308"/>
      <c r="D78" s="113">
        <v>0.13538342520065758</v>
      </c>
      <c r="E78" s="115">
        <v>28</v>
      </c>
      <c r="F78" s="114">
        <v>29</v>
      </c>
      <c r="G78" s="114">
        <v>33</v>
      </c>
      <c r="H78" s="114">
        <v>30</v>
      </c>
      <c r="I78" s="140">
        <v>27</v>
      </c>
      <c r="J78" s="115">
        <v>1</v>
      </c>
      <c r="K78" s="116">
        <v>3.7037037037037037</v>
      </c>
    </row>
    <row r="79" spans="1:11" ht="14.1" customHeight="1" x14ac:dyDescent="0.2">
      <c r="A79" s="306">
        <v>94</v>
      </c>
      <c r="B79" s="307" t="s">
        <v>318</v>
      </c>
      <c r="C79" s="308"/>
      <c r="D79" s="113">
        <v>0.6188956580601489</v>
      </c>
      <c r="E79" s="115">
        <v>128</v>
      </c>
      <c r="F79" s="114">
        <v>136</v>
      </c>
      <c r="G79" s="114">
        <v>132</v>
      </c>
      <c r="H79" s="114">
        <v>136</v>
      </c>
      <c r="I79" s="140">
        <v>135</v>
      </c>
      <c r="J79" s="115">
        <v>-7</v>
      </c>
      <c r="K79" s="116">
        <v>-5.1851851851851851</v>
      </c>
    </row>
    <row r="80" spans="1:11" ht="14.1" customHeight="1" x14ac:dyDescent="0.2">
      <c r="A80" s="306" t="s">
        <v>319</v>
      </c>
      <c r="B80" s="307" t="s">
        <v>320</v>
      </c>
      <c r="C80" s="308"/>
      <c r="D80" s="113" t="s">
        <v>513</v>
      </c>
      <c r="E80" s="115" t="s">
        <v>513</v>
      </c>
      <c r="F80" s="114" t="s">
        <v>513</v>
      </c>
      <c r="G80" s="114" t="s">
        <v>513</v>
      </c>
      <c r="H80" s="114" t="s">
        <v>513</v>
      </c>
      <c r="I80" s="140" t="s">
        <v>513</v>
      </c>
      <c r="J80" s="115" t="s">
        <v>513</v>
      </c>
      <c r="K80" s="116" t="s">
        <v>513</v>
      </c>
    </row>
    <row r="81" spans="1:11" ht="14.1" customHeight="1" x14ac:dyDescent="0.2">
      <c r="A81" s="310" t="s">
        <v>321</v>
      </c>
      <c r="B81" s="311" t="s">
        <v>333</v>
      </c>
      <c r="C81" s="312"/>
      <c r="D81" s="125">
        <v>3.3120587950875158</v>
      </c>
      <c r="E81" s="143">
        <v>685</v>
      </c>
      <c r="F81" s="144">
        <v>704</v>
      </c>
      <c r="G81" s="144">
        <v>692</v>
      </c>
      <c r="H81" s="144">
        <v>718</v>
      </c>
      <c r="I81" s="145">
        <v>702</v>
      </c>
      <c r="J81" s="143">
        <v>-17</v>
      </c>
      <c r="K81" s="146">
        <v>-2.4216524216524218</v>
      </c>
    </row>
    <row r="82" spans="1:11" s="269" customFormat="1" ht="11.25" customHeight="1" x14ac:dyDescent="0.2">
      <c r="B82" s="271"/>
      <c r="C82" s="271"/>
      <c r="D82" s="272"/>
      <c r="E82" s="272"/>
      <c r="F82" s="272"/>
      <c r="G82" s="272"/>
      <c r="H82" s="272"/>
      <c r="I82" s="272"/>
      <c r="J82" s="150"/>
      <c r="K82" s="269" t="s">
        <v>45</v>
      </c>
    </row>
    <row r="83" spans="1:11" s="151" customFormat="1" ht="12.75" customHeight="1" x14ac:dyDescent="0.15">
      <c r="A83" s="214" t="s">
        <v>122</v>
      </c>
    </row>
    <row r="84" spans="1:11" ht="11.25" x14ac:dyDescent="0.2">
      <c r="A84" s="277" t="s">
        <v>322</v>
      </c>
    </row>
    <row r="85" spans="1:11" ht="21" customHeight="1" x14ac:dyDescent="0.2">
      <c r="A85" s="620" t="s">
        <v>323</v>
      </c>
      <c r="B85" s="620"/>
      <c r="C85" s="620"/>
      <c r="D85" s="620"/>
      <c r="E85" s="620"/>
      <c r="F85" s="620"/>
      <c r="G85" s="620"/>
      <c r="H85" s="620"/>
      <c r="I85" s="620"/>
      <c r="J85" s="620"/>
      <c r="K85" s="620"/>
    </row>
    <row r="86" spans="1:11" ht="18" customHeight="1" x14ac:dyDescent="0.2">
      <c r="A86" s="620"/>
      <c r="B86" s="620"/>
      <c r="C86" s="620"/>
      <c r="D86" s="620"/>
      <c r="E86" s="620"/>
      <c r="F86" s="620"/>
      <c r="G86" s="620"/>
      <c r="H86" s="620"/>
      <c r="I86" s="620"/>
      <c r="J86" s="620"/>
      <c r="K86" s="620"/>
    </row>
    <row r="87" spans="1:11" ht="15.95" customHeight="1" x14ac:dyDescent="0.2">
      <c r="B87" s="110"/>
      <c r="C87" s="110"/>
    </row>
  </sheetData>
  <mergeCells count="14">
    <mergeCell ref="H8:H9"/>
    <mergeCell ref="I8:I9"/>
    <mergeCell ref="A85:K85"/>
    <mergeCell ref="A86:K86"/>
    <mergeCell ref="A3:K3"/>
    <mergeCell ref="A4:K4"/>
    <mergeCell ref="A5:E5"/>
    <mergeCell ref="A7:C10"/>
    <mergeCell ref="D7:D10"/>
    <mergeCell ref="E7:I7"/>
    <mergeCell ref="J7:K8"/>
    <mergeCell ref="E8:E9"/>
    <mergeCell ref="F8:F9"/>
    <mergeCell ref="G8:G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1" max="10"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fitToPage="1"/>
  </sheetPr>
  <dimension ref="A1:Q65"/>
  <sheetViews>
    <sheetView showGridLines="0" zoomScaleNormal="100" workbookViewId="0">
      <selection activeCell="A2" sqref="A2"/>
    </sheetView>
  </sheetViews>
  <sheetFormatPr baseColWidth="10" defaultColWidth="7.75" defaultRowHeight="15.95" customHeight="1" x14ac:dyDescent="0.2"/>
  <cols>
    <col min="1" max="1" width="3.625" style="401" customWidth="1"/>
    <col min="2" max="2" width="3.125" style="402" customWidth="1"/>
    <col min="3" max="3" width="3.25" style="401" customWidth="1"/>
    <col min="4" max="4" width="5.625" style="402" customWidth="1"/>
    <col min="5" max="5" width="15.5" style="402" customWidth="1"/>
    <col min="6" max="11" width="8.5" style="403" customWidth="1"/>
    <col min="12" max="12" width="7.625" style="404" customWidth="1"/>
    <col min="13" max="13" width="8.5" style="97" customWidth="1"/>
    <col min="14" max="16384" width="7.75" style="97"/>
  </cols>
  <sheetData>
    <row r="1" spans="1:17" s="91" customFormat="1" ht="36.75" customHeight="1" x14ac:dyDescent="0.2">
      <c r="A1" s="325"/>
      <c r="B1" s="326"/>
      <c r="C1" s="327"/>
      <c r="D1" s="328"/>
      <c r="E1" s="328"/>
      <c r="F1" s="328"/>
      <c r="G1" s="328"/>
      <c r="H1" s="328"/>
      <c r="I1" s="327"/>
      <c r="J1" s="327"/>
      <c r="K1" s="329"/>
      <c r="L1" s="15" t="s">
        <v>6</v>
      </c>
    </row>
    <row r="2" spans="1:17" s="91" customFormat="1" ht="11.25" customHeight="1" x14ac:dyDescent="0.2">
      <c r="A2" s="330"/>
      <c r="B2" s="331"/>
      <c r="C2" s="331"/>
      <c r="D2" s="331"/>
      <c r="E2" s="331"/>
      <c r="F2" s="331"/>
      <c r="G2" s="331"/>
      <c r="H2" s="331"/>
      <c r="I2" s="332"/>
      <c r="J2" s="332"/>
      <c r="K2" s="333"/>
      <c r="L2" s="333"/>
    </row>
    <row r="3" spans="1:17" s="94" customFormat="1" ht="24.95" customHeight="1" x14ac:dyDescent="0.2">
      <c r="A3" s="622" t="s">
        <v>334</v>
      </c>
      <c r="B3" s="622"/>
      <c r="C3" s="622"/>
      <c r="D3" s="622"/>
      <c r="E3" s="622"/>
      <c r="F3" s="622"/>
      <c r="G3" s="622"/>
      <c r="H3" s="622"/>
      <c r="I3" s="622"/>
      <c r="J3" s="622"/>
      <c r="K3" s="622"/>
      <c r="L3" s="622"/>
    </row>
    <row r="4" spans="1:17" s="94" customFormat="1" ht="12" customHeight="1" x14ac:dyDescent="0.2">
      <c r="A4" s="334" t="s">
        <v>92</v>
      </c>
      <c r="B4" s="334"/>
      <c r="C4" s="334"/>
      <c r="D4" s="335"/>
      <c r="E4" s="335"/>
      <c r="F4" s="335"/>
      <c r="G4" s="335"/>
      <c r="H4" s="335"/>
      <c r="I4" s="335"/>
      <c r="J4" s="335"/>
      <c r="K4" s="335"/>
      <c r="L4" s="335"/>
    </row>
    <row r="5" spans="1:17" s="94" customFormat="1" ht="12" customHeight="1" x14ac:dyDescent="0.2">
      <c r="A5" s="623" t="s">
        <v>335</v>
      </c>
      <c r="B5" s="623"/>
      <c r="C5" s="623"/>
      <c r="D5" s="623"/>
      <c r="E5" s="336"/>
      <c r="F5" s="336"/>
      <c r="G5" s="336"/>
      <c r="H5" s="336"/>
      <c r="I5" s="337"/>
      <c r="J5" s="337"/>
      <c r="K5" s="336"/>
      <c r="L5" s="336"/>
    </row>
    <row r="6" spans="1:17" s="553" customFormat="1" ht="35.1" customHeight="1" x14ac:dyDescent="0.25">
      <c r="A6" s="634" t="s">
        <v>520</v>
      </c>
      <c r="B6" s="635"/>
      <c r="C6" s="635"/>
      <c r="D6" s="635"/>
      <c r="E6" s="635"/>
      <c r="F6" s="635"/>
      <c r="G6" s="635"/>
      <c r="H6" s="635"/>
      <c r="I6" s="635"/>
      <c r="J6" s="635"/>
      <c r="K6" s="635"/>
      <c r="L6" s="635"/>
    </row>
    <row r="7" spans="1:17" s="91" customFormat="1" ht="12" customHeight="1" x14ac:dyDescent="0.2">
      <c r="A7" s="624" t="s">
        <v>336</v>
      </c>
      <c r="B7" s="624"/>
      <c r="C7" s="624"/>
      <c r="D7" s="624"/>
      <c r="E7" s="624"/>
      <c r="F7" s="627" t="s">
        <v>104</v>
      </c>
      <c r="G7" s="628"/>
      <c r="H7" s="628"/>
      <c r="I7" s="628"/>
      <c r="J7" s="628"/>
      <c r="K7" s="628"/>
      <c r="L7" s="629"/>
      <c r="M7" s="96"/>
      <c r="N7" s="96"/>
      <c r="O7" s="96"/>
      <c r="P7" s="96"/>
      <c r="Q7" s="96"/>
    </row>
    <row r="8" spans="1:17" ht="21.75" customHeight="1" x14ac:dyDescent="0.2">
      <c r="A8" s="624"/>
      <c r="B8" s="624"/>
      <c r="C8" s="624"/>
      <c r="D8" s="624"/>
      <c r="E8" s="624"/>
      <c r="F8" s="630" t="s">
        <v>335</v>
      </c>
      <c r="G8" s="630" t="s">
        <v>337</v>
      </c>
      <c r="H8" s="630" t="s">
        <v>338</v>
      </c>
      <c r="I8" s="630" t="s">
        <v>339</v>
      </c>
      <c r="J8" s="630" t="s">
        <v>340</v>
      </c>
      <c r="K8" s="632" t="s">
        <v>341</v>
      </c>
      <c r="L8" s="633"/>
    </row>
    <row r="9" spans="1:17" ht="12" customHeight="1" x14ac:dyDescent="0.2">
      <c r="A9" s="624"/>
      <c r="B9" s="624"/>
      <c r="C9" s="624"/>
      <c r="D9" s="624"/>
      <c r="E9" s="624"/>
      <c r="F9" s="631"/>
      <c r="G9" s="631"/>
      <c r="H9" s="631"/>
      <c r="I9" s="631"/>
      <c r="J9" s="631"/>
      <c r="K9" s="338" t="s">
        <v>102</v>
      </c>
      <c r="L9" s="339" t="s">
        <v>342</v>
      </c>
    </row>
    <row r="10" spans="1:17" ht="12" customHeight="1" x14ac:dyDescent="0.2">
      <c r="A10" s="625"/>
      <c r="B10" s="625"/>
      <c r="C10" s="625"/>
      <c r="D10" s="625"/>
      <c r="E10" s="626"/>
      <c r="F10" s="340">
        <v>1</v>
      </c>
      <c r="G10" s="341">
        <v>2</v>
      </c>
      <c r="H10" s="341">
        <v>3</v>
      </c>
      <c r="I10" s="341">
        <v>4</v>
      </c>
      <c r="J10" s="341">
        <v>5</v>
      </c>
      <c r="K10" s="341">
        <v>6</v>
      </c>
      <c r="L10" s="341">
        <v>7</v>
      </c>
      <c r="M10" s="101"/>
    </row>
    <row r="11" spans="1:17" s="110" customFormat="1" ht="27.75" customHeight="1" x14ac:dyDescent="0.2">
      <c r="A11" s="636" t="s">
        <v>343</v>
      </c>
      <c r="B11" s="637"/>
      <c r="C11" s="637"/>
      <c r="D11" s="637"/>
      <c r="E11" s="638"/>
      <c r="F11" s="342"/>
      <c r="G11" s="342"/>
      <c r="H11" s="342"/>
      <c r="I11" s="342"/>
      <c r="J11" s="343"/>
      <c r="K11" s="342"/>
      <c r="L11" s="343"/>
    </row>
    <row r="12" spans="1:17" s="110" customFormat="1" ht="15.75" customHeight="1" x14ac:dyDescent="0.2">
      <c r="A12" s="344" t="s">
        <v>104</v>
      </c>
      <c r="B12" s="345"/>
      <c r="C12" s="346"/>
      <c r="D12" s="346"/>
      <c r="E12" s="347"/>
      <c r="F12" s="535">
        <v>6457</v>
      </c>
      <c r="G12" s="535">
        <v>18444</v>
      </c>
      <c r="H12" s="535">
        <v>9288</v>
      </c>
      <c r="I12" s="535">
        <v>6228</v>
      </c>
      <c r="J12" s="536">
        <v>6700</v>
      </c>
      <c r="K12" s="537">
        <v>-243</v>
      </c>
      <c r="L12" s="348">
        <v>-3.6268656716417911</v>
      </c>
    </row>
    <row r="13" spans="1:17" s="110" customFormat="1" ht="15" customHeight="1" x14ac:dyDescent="0.2">
      <c r="A13" s="349" t="s">
        <v>344</v>
      </c>
      <c r="B13" s="350" t="s">
        <v>345</v>
      </c>
      <c r="C13" s="346"/>
      <c r="D13" s="346"/>
      <c r="E13" s="347"/>
      <c r="F13" s="535">
        <v>4081</v>
      </c>
      <c r="G13" s="535">
        <v>14693</v>
      </c>
      <c r="H13" s="535">
        <v>5579</v>
      </c>
      <c r="I13" s="535">
        <v>3839</v>
      </c>
      <c r="J13" s="536">
        <v>4217</v>
      </c>
      <c r="K13" s="537">
        <v>-136</v>
      </c>
      <c r="L13" s="348">
        <v>-3.2250414986957554</v>
      </c>
    </row>
    <row r="14" spans="1:17" s="110" customFormat="1" ht="22.5" customHeight="1" x14ac:dyDescent="0.2">
      <c r="A14" s="349"/>
      <c r="B14" s="350" t="s">
        <v>346</v>
      </c>
      <c r="C14" s="346"/>
      <c r="D14" s="346"/>
      <c r="E14" s="347"/>
      <c r="F14" s="535">
        <v>2376</v>
      </c>
      <c r="G14" s="535">
        <v>3751</v>
      </c>
      <c r="H14" s="535">
        <v>3709</v>
      </c>
      <c r="I14" s="535">
        <v>2389</v>
      </c>
      <c r="J14" s="536">
        <v>2483</v>
      </c>
      <c r="K14" s="537">
        <v>-107</v>
      </c>
      <c r="L14" s="348">
        <v>-4.3093032621828433</v>
      </c>
    </row>
    <row r="15" spans="1:17" s="110" customFormat="1" ht="15" customHeight="1" x14ac:dyDescent="0.2">
      <c r="A15" s="349" t="s">
        <v>347</v>
      </c>
      <c r="B15" s="350" t="s">
        <v>108</v>
      </c>
      <c r="C15" s="346"/>
      <c r="D15" s="346"/>
      <c r="E15" s="347"/>
      <c r="F15" s="535">
        <v>1537</v>
      </c>
      <c r="G15" s="535">
        <v>2603</v>
      </c>
      <c r="H15" s="535">
        <v>4583</v>
      </c>
      <c r="I15" s="535">
        <v>1803</v>
      </c>
      <c r="J15" s="536">
        <v>1666</v>
      </c>
      <c r="K15" s="537">
        <v>-129</v>
      </c>
      <c r="L15" s="348">
        <v>-7.7430972388955581</v>
      </c>
    </row>
    <row r="16" spans="1:17" s="110" customFormat="1" ht="15" customHeight="1" x14ac:dyDescent="0.2">
      <c r="A16" s="349"/>
      <c r="B16" s="350" t="s">
        <v>109</v>
      </c>
      <c r="C16" s="346"/>
      <c r="D16" s="346"/>
      <c r="E16" s="347"/>
      <c r="F16" s="535">
        <v>4227</v>
      </c>
      <c r="G16" s="535">
        <v>12413</v>
      </c>
      <c r="H16" s="535">
        <v>4208</v>
      </c>
      <c r="I16" s="535">
        <v>3910</v>
      </c>
      <c r="J16" s="536">
        <v>4421</v>
      </c>
      <c r="K16" s="537">
        <v>-194</v>
      </c>
      <c r="L16" s="348">
        <v>-4.3881474779461662</v>
      </c>
    </row>
    <row r="17" spans="1:12" s="110" customFormat="1" ht="15" customHeight="1" x14ac:dyDescent="0.2">
      <c r="A17" s="349"/>
      <c r="B17" s="350" t="s">
        <v>110</v>
      </c>
      <c r="C17" s="346"/>
      <c r="D17" s="346"/>
      <c r="E17" s="347"/>
      <c r="F17" s="535">
        <v>620</v>
      </c>
      <c r="G17" s="535">
        <v>3365</v>
      </c>
      <c r="H17" s="535">
        <v>447</v>
      </c>
      <c r="I17" s="535">
        <v>463</v>
      </c>
      <c r="J17" s="536">
        <v>554</v>
      </c>
      <c r="K17" s="537">
        <v>66</v>
      </c>
      <c r="L17" s="348">
        <v>11.913357400722022</v>
      </c>
    </row>
    <row r="18" spans="1:12" s="110" customFormat="1" ht="15" customHeight="1" x14ac:dyDescent="0.2">
      <c r="A18" s="349"/>
      <c r="B18" s="350" t="s">
        <v>111</v>
      </c>
      <c r="C18" s="346"/>
      <c r="D18" s="346"/>
      <c r="E18" s="347"/>
      <c r="F18" s="535">
        <v>73</v>
      </c>
      <c r="G18" s="535">
        <v>63</v>
      </c>
      <c r="H18" s="535">
        <v>50</v>
      </c>
      <c r="I18" s="535">
        <v>52</v>
      </c>
      <c r="J18" s="536">
        <v>59</v>
      </c>
      <c r="K18" s="537">
        <v>14</v>
      </c>
      <c r="L18" s="348">
        <v>23.728813559322035</v>
      </c>
    </row>
    <row r="19" spans="1:12" s="110" customFormat="1" ht="15" customHeight="1" x14ac:dyDescent="0.2">
      <c r="A19" s="118" t="s">
        <v>113</v>
      </c>
      <c r="B19" s="119" t="s">
        <v>181</v>
      </c>
      <c r="C19" s="346"/>
      <c r="D19" s="346"/>
      <c r="E19" s="347"/>
      <c r="F19" s="535">
        <v>4882</v>
      </c>
      <c r="G19" s="535">
        <v>16350</v>
      </c>
      <c r="H19" s="535">
        <v>7663</v>
      </c>
      <c r="I19" s="535">
        <v>4805</v>
      </c>
      <c r="J19" s="536">
        <v>5089</v>
      </c>
      <c r="K19" s="537">
        <v>-207</v>
      </c>
      <c r="L19" s="348">
        <v>-4.0675967773629393</v>
      </c>
    </row>
    <row r="20" spans="1:12" s="110" customFormat="1" ht="15" customHeight="1" x14ac:dyDescent="0.2">
      <c r="A20" s="118"/>
      <c r="B20" s="119" t="s">
        <v>182</v>
      </c>
      <c r="C20" s="346"/>
      <c r="D20" s="346"/>
      <c r="E20" s="347"/>
      <c r="F20" s="535">
        <v>1575</v>
      </c>
      <c r="G20" s="535">
        <v>2094</v>
      </c>
      <c r="H20" s="535">
        <v>1625</v>
      </c>
      <c r="I20" s="535">
        <v>1423</v>
      </c>
      <c r="J20" s="536">
        <v>1611</v>
      </c>
      <c r="K20" s="537">
        <v>-36</v>
      </c>
      <c r="L20" s="348">
        <v>-2.2346368715083798</v>
      </c>
    </row>
    <row r="21" spans="1:12" s="110" customFormat="1" ht="15" customHeight="1" x14ac:dyDescent="0.2">
      <c r="A21" s="118" t="s">
        <v>113</v>
      </c>
      <c r="B21" s="119" t="s">
        <v>116</v>
      </c>
      <c r="C21" s="346"/>
      <c r="D21" s="346"/>
      <c r="E21" s="347"/>
      <c r="F21" s="535">
        <v>3955</v>
      </c>
      <c r="G21" s="535">
        <v>14716</v>
      </c>
      <c r="H21" s="535">
        <v>6408</v>
      </c>
      <c r="I21" s="535">
        <v>3689</v>
      </c>
      <c r="J21" s="536">
        <v>4102</v>
      </c>
      <c r="K21" s="537">
        <v>-147</v>
      </c>
      <c r="L21" s="348">
        <v>-3.5836177474402731</v>
      </c>
    </row>
    <row r="22" spans="1:12" s="110" customFormat="1" ht="15" customHeight="1" x14ac:dyDescent="0.2">
      <c r="A22" s="118"/>
      <c r="B22" s="119" t="s">
        <v>117</v>
      </c>
      <c r="C22" s="346"/>
      <c r="D22" s="346"/>
      <c r="E22" s="347"/>
      <c r="F22" s="535">
        <v>2501</v>
      </c>
      <c r="G22" s="535">
        <v>3722</v>
      </c>
      <c r="H22" s="535">
        <v>2874</v>
      </c>
      <c r="I22" s="535">
        <v>2536</v>
      </c>
      <c r="J22" s="536">
        <v>2596</v>
      </c>
      <c r="K22" s="537">
        <v>-95</v>
      </c>
      <c r="L22" s="348">
        <v>-3.6594761171032357</v>
      </c>
    </row>
    <row r="23" spans="1:12" s="110" customFormat="1" ht="15" customHeight="1" x14ac:dyDescent="0.2">
      <c r="A23" s="351" t="s">
        <v>347</v>
      </c>
      <c r="B23" s="352" t="s">
        <v>193</v>
      </c>
      <c r="C23" s="353"/>
      <c r="D23" s="353"/>
      <c r="E23" s="354"/>
      <c r="F23" s="538">
        <v>129</v>
      </c>
      <c r="G23" s="538">
        <v>778</v>
      </c>
      <c r="H23" s="538">
        <v>1454</v>
      </c>
      <c r="I23" s="538">
        <v>74</v>
      </c>
      <c r="J23" s="539">
        <v>107</v>
      </c>
      <c r="K23" s="540">
        <v>22</v>
      </c>
      <c r="L23" s="355">
        <v>20.560747663551403</v>
      </c>
    </row>
    <row r="24" spans="1:12" s="110" customFormat="1" ht="15" customHeight="1" x14ac:dyDescent="0.2">
      <c r="A24" s="639" t="s">
        <v>348</v>
      </c>
      <c r="B24" s="640"/>
      <c r="C24" s="640"/>
      <c r="D24" s="640"/>
      <c r="E24" s="641"/>
      <c r="F24" s="356"/>
      <c r="G24" s="356"/>
      <c r="H24" s="356"/>
      <c r="I24" s="356"/>
      <c r="J24" s="356"/>
      <c r="K24" s="357"/>
      <c r="L24" s="358"/>
    </row>
    <row r="25" spans="1:12" s="110" customFormat="1" ht="15" customHeight="1" x14ac:dyDescent="0.2">
      <c r="A25" s="359" t="s">
        <v>104</v>
      </c>
      <c r="B25" s="360"/>
      <c r="C25" s="361"/>
      <c r="D25" s="361"/>
      <c r="E25" s="362"/>
      <c r="F25" s="541">
        <v>34.799999999999997</v>
      </c>
      <c r="G25" s="541">
        <v>12.4</v>
      </c>
      <c r="H25" s="541">
        <v>54.2</v>
      </c>
      <c r="I25" s="541">
        <v>47.6</v>
      </c>
      <c r="J25" s="541">
        <v>32.700000000000003</v>
      </c>
      <c r="K25" s="542" t="s">
        <v>349</v>
      </c>
      <c r="L25" s="363">
        <v>2.0999999999999943</v>
      </c>
    </row>
    <row r="26" spans="1:12" s="110" customFormat="1" ht="15" customHeight="1" x14ac:dyDescent="0.2">
      <c r="A26" s="364" t="s">
        <v>105</v>
      </c>
      <c r="B26" s="365" t="s">
        <v>345</v>
      </c>
      <c r="C26" s="361"/>
      <c r="D26" s="361"/>
      <c r="E26" s="362"/>
      <c r="F26" s="541">
        <v>34.1</v>
      </c>
      <c r="G26" s="541">
        <v>8.8000000000000007</v>
      </c>
      <c r="H26" s="541">
        <v>53.1</v>
      </c>
      <c r="I26" s="541">
        <v>46.5</v>
      </c>
      <c r="J26" s="543">
        <v>30.7</v>
      </c>
      <c r="K26" s="542" t="s">
        <v>349</v>
      </c>
      <c r="L26" s="363">
        <v>3.4000000000000021</v>
      </c>
    </row>
    <row r="27" spans="1:12" s="110" customFormat="1" ht="15" customHeight="1" x14ac:dyDescent="0.2">
      <c r="A27" s="364"/>
      <c r="B27" s="365" t="s">
        <v>346</v>
      </c>
      <c r="C27" s="361"/>
      <c r="D27" s="361"/>
      <c r="E27" s="362"/>
      <c r="F27" s="541">
        <v>35.9</v>
      </c>
      <c r="G27" s="541">
        <v>26.8</v>
      </c>
      <c r="H27" s="541">
        <v>55.8</v>
      </c>
      <c r="I27" s="541">
        <v>49.4</v>
      </c>
      <c r="J27" s="541">
        <v>36.1</v>
      </c>
      <c r="K27" s="542" t="s">
        <v>349</v>
      </c>
      <c r="L27" s="363">
        <v>-0.20000000000000284</v>
      </c>
    </row>
    <row r="28" spans="1:12" s="110" customFormat="1" ht="15" customHeight="1" x14ac:dyDescent="0.2">
      <c r="A28" s="364" t="s">
        <v>113</v>
      </c>
      <c r="B28" s="365" t="s">
        <v>108</v>
      </c>
      <c r="C28" s="361"/>
      <c r="D28" s="361"/>
      <c r="E28" s="362"/>
      <c r="F28" s="541">
        <v>51.7</v>
      </c>
      <c r="G28" s="541">
        <v>47</v>
      </c>
      <c r="H28" s="541">
        <v>73.2</v>
      </c>
      <c r="I28" s="541">
        <v>68.7</v>
      </c>
      <c r="J28" s="541">
        <v>47.4</v>
      </c>
      <c r="K28" s="542" t="s">
        <v>349</v>
      </c>
      <c r="L28" s="363">
        <v>4.3000000000000043</v>
      </c>
    </row>
    <row r="29" spans="1:12" s="110" customFormat="1" ht="11.25" x14ac:dyDescent="0.2">
      <c r="A29" s="364"/>
      <c r="B29" s="365" t="s">
        <v>109</v>
      </c>
      <c r="C29" s="361"/>
      <c r="D29" s="361"/>
      <c r="E29" s="362"/>
      <c r="F29" s="541">
        <v>31.3</v>
      </c>
      <c r="G29" s="541">
        <v>9.6</v>
      </c>
      <c r="H29" s="541">
        <v>42.3</v>
      </c>
      <c r="I29" s="541">
        <v>40.700000000000003</v>
      </c>
      <c r="J29" s="543">
        <v>29.1</v>
      </c>
      <c r="K29" s="542" t="s">
        <v>349</v>
      </c>
      <c r="L29" s="363">
        <v>2.1999999999999993</v>
      </c>
    </row>
    <row r="30" spans="1:12" s="110" customFormat="1" ht="15" customHeight="1" x14ac:dyDescent="0.2">
      <c r="A30" s="364"/>
      <c r="B30" s="365" t="s">
        <v>110</v>
      </c>
      <c r="C30" s="361"/>
      <c r="D30" s="361"/>
      <c r="E30" s="362"/>
      <c r="F30" s="541">
        <v>22.3</v>
      </c>
      <c r="G30" s="541">
        <v>3.2</v>
      </c>
      <c r="H30" s="541">
        <v>29.4</v>
      </c>
      <c r="I30" s="541">
        <v>28.6</v>
      </c>
      <c r="J30" s="541">
        <v>20.8</v>
      </c>
      <c r="K30" s="542" t="s">
        <v>349</v>
      </c>
      <c r="L30" s="363">
        <v>1.5</v>
      </c>
    </row>
    <row r="31" spans="1:12" s="110" customFormat="1" ht="15" customHeight="1" x14ac:dyDescent="0.2">
      <c r="A31" s="364"/>
      <c r="B31" s="365" t="s">
        <v>111</v>
      </c>
      <c r="C31" s="361"/>
      <c r="D31" s="361"/>
      <c r="E31" s="362"/>
      <c r="F31" s="541">
        <v>16.399999999999999</v>
      </c>
      <c r="G31" s="541">
        <v>27</v>
      </c>
      <c r="H31" s="541">
        <v>44</v>
      </c>
      <c r="I31" s="541">
        <v>30.8</v>
      </c>
      <c r="J31" s="541">
        <v>15.3</v>
      </c>
      <c r="K31" s="542" t="s">
        <v>349</v>
      </c>
      <c r="L31" s="363">
        <v>1.0999999999999979</v>
      </c>
    </row>
    <row r="32" spans="1:12" s="110" customFormat="1" ht="15" customHeight="1" x14ac:dyDescent="0.2">
      <c r="A32" s="366" t="s">
        <v>113</v>
      </c>
      <c r="B32" s="367" t="s">
        <v>181</v>
      </c>
      <c r="C32" s="361"/>
      <c r="D32" s="361"/>
      <c r="E32" s="362"/>
      <c r="F32" s="541">
        <v>34.5</v>
      </c>
      <c r="G32" s="541">
        <v>10.7</v>
      </c>
      <c r="H32" s="541">
        <v>57.4</v>
      </c>
      <c r="I32" s="541">
        <v>49.6</v>
      </c>
      <c r="J32" s="543">
        <v>33.200000000000003</v>
      </c>
      <c r="K32" s="542" t="s">
        <v>349</v>
      </c>
      <c r="L32" s="363">
        <v>1.2999999999999972</v>
      </c>
    </row>
    <row r="33" spans="1:12" s="110" customFormat="1" ht="15" customHeight="1" x14ac:dyDescent="0.2">
      <c r="A33" s="366"/>
      <c r="B33" s="367" t="s">
        <v>182</v>
      </c>
      <c r="C33" s="361"/>
      <c r="D33" s="361"/>
      <c r="E33" s="362"/>
      <c r="F33" s="541">
        <v>35.5</v>
      </c>
      <c r="G33" s="541">
        <v>25</v>
      </c>
      <c r="H33" s="541">
        <v>41.8</v>
      </c>
      <c r="I33" s="541">
        <v>41</v>
      </c>
      <c r="J33" s="541">
        <v>31.1</v>
      </c>
      <c r="K33" s="542" t="s">
        <v>349</v>
      </c>
      <c r="L33" s="363">
        <v>4.3999999999999986</v>
      </c>
    </row>
    <row r="34" spans="1:12" s="368" customFormat="1" ht="15" customHeight="1" x14ac:dyDescent="0.2">
      <c r="A34" s="366" t="s">
        <v>113</v>
      </c>
      <c r="B34" s="367" t="s">
        <v>116</v>
      </c>
      <c r="C34" s="361"/>
      <c r="D34" s="361"/>
      <c r="E34" s="362"/>
      <c r="F34" s="541">
        <v>31.5</v>
      </c>
      <c r="G34" s="541">
        <v>9.5</v>
      </c>
      <c r="H34" s="541">
        <v>55.5</v>
      </c>
      <c r="I34" s="541">
        <v>47</v>
      </c>
      <c r="J34" s="541">
        <v>31.2</v>
      </c>
      <c r="K34" s="542" t="s">
        <v>349</v>
      </c>
      <c r="L34" s="363">
        <v>0.30000000000000071</v>
      </c>
    </row>
    <row r="35" spans="1:12" s="368" customFormat="1" ht="11.25" x14ac:dyDescent="0.2">
      <c r="A35" s="369"/>
      <c r="B35" s="370" t="s">
        <v>117</v>
      </c>
      <c r="C35" s="371"/>
      <c r="D35" s="371"/>
      <c r="E35" s="372"/>
      <c r="F35" s="544">
        <v>39.9</v>
      </c>
      <c r="G35" s="544">
        <v>23.4</v>
      </c>
      <c r="H35" s="544">
        <v>51.7</v>
      </c>
      <c r="I35" s="544">
        <v>48.5</v>
      </c>
      <c r="J35" s="545">
        <v>35</v>
      </c>
      <c r="K35" s="546" t="s">
        <v>349</v>
      </c>
      <c r="L35" s="373">
        <v>4.8999999999999986</v>
      </c>
    </row>
    <row r="36" spans="1:12" s="368" customFormat="1" ht="15.95" customHeight="1" x14ac:dyDescent="0.2">
      <c r="A36" s="374" t="s">
        <v>350</v>
      </c>
      <c r="B36" s="375"/>
      <c r="C36" s="376"/>
      <c r="D36" s="375"/>
      <c r="E36" s="377"/>
      <c r="F36" s="547">
        <v>6300</v>
      </c>
      <c r="G36" s="547">
        <v>17628</v>
      </c>
      <c r="H36" s="547">
        <v>7652</v>
      </c>
      <c r="I36" s="547">
        <v>6127</v>
      </c>
      <c r="J36" s="547">
        <v>6569</v>
      </c>
      <c r="K36" s="548">
        <v>-269</v>
      </c>
      <c r="L36" s="379">
        <v>-4.0949916273405389</v>
      </c>
    </row>
    <row r="37" spans="1:12" s="368" customFormat="1" ht="15.95" customHeight="1" x14ac:dyDescent="0.2">
      <c r="A37" s="380"/>
      <c r="B37" s="381" t="s">
        <v>113</v>
      </c>
      <c r="C37" s="381" t="s">
        <v>351</v>
      </c>
      <c r="D37" s="381"/>
      <c r="E37" s="382"/>
      <c r="F37" s="547">
        <v>2191</v>
      </c>
      <c r="G37" s="547">
        <v>2186</v>
      </c>
      <c r="H37" s="547">
        <v>4144</v>
      </c>
      <c r="I37" s="547">
        <v>2918</v>
      </c>
      <c r="J37" s="547">
        <v>2146</v>
      </c>
      <c r="K37" s="548">
        <v>45</v>
      </c>
      <c r="L37" s="379">
        <v>2.096924510717614</v>
      </c>
    </row>
    <row r="38" spans="1:12" s="368" customFormat="1" ht="15.95" customHeight="1" x14ac:dyDescent="0.2">
      <c r="A38" s="380"/>
      <c r="B38" s="383" t="s">
        <v>105</v>
      </c>
      <c r="C38" s="383" t="s">
        <v>106</v>
      </c>
      <c r="D38" s="384"/>
      <c r="E38" s="382"/>
      <c r="F38" s="547">
        <v>4001</v>
      </c>
      <c r="G38" s="547">
        <v>14108</v>
      </c>
      <c r="H38" s="547">
        <v>4635</v>
      </c>
      <c r="I38" s="547">
        <v>3783</v>
      </c>
      <c r="J38" s="549">
        <v>4153</v>
      </c>
      <c r="K38" s="548">
        <v>-152</v>
      </c>
      <c r="L38" s="379">
        <v>-3.6600048157958103</v>
      </c>
    </row>
    <row r="39" spans="1:12" s="368" customFormat="1" ht="15.95" customHeight="1" x14ac:dyDescent="0.2">
      <c r="A39" s="380"/>
      <c r="B39" s="384"/>
      <c r="C39" s="381" t="s">
        <v>352</v>
      </c>
      <c r="D39" s="384"/>
      <c r="E39" s="382"/>
      <c r="F39" s="547">
        <v>1365</v>
      </c>
      <c r="G39" s="547">
        <v>1241</v>
      </c>
      <c r="H39" s="547">
        <v>2460</v>
      </c>
      <c r="I39" s="547">
        <v>1760</v>
      </c>
      <c r="J39" s="547">
        <v>1275</v>
      </c>
      <c r="K39" s="548">
        <v>90</v>
      </c>
      <c r="L39" s="379">
        <v>7.0588235294117645</v>
      </c>
    </row>
    <row r="40" spans="1:12" s="368" customFormat="1" ht="15.95" customHeight="1" x14ac:dyDescent="0.2">
      <c r="A40" s="380"/>
      <c r="B40" s="383"/>
      <c r="C40" s="383" t="s">
        <v>107</v>
      </c>
      <c r="D40" s="384"/>
      <c r="E40" s="382"/>
      <c r="F40" s="547">
        <v>2299</v>
      </c>
      <c r="G40" s="547">
        <v>3520</v>
      </c>
      <c r="H40" s="547">
        <v>3017</v>
      </c>
      <c r="I40" s="547">
        <v>2344</v>
      </c>
      <c r="J40" s="547">
        <v>2416</v>
      </c>
      <c r="K40" s="548">
        <v>-117</v>
      </c>
      <c r="L40" s="379">
        <v>-4.8427152317880795</v>
      </c>
    </row>
    <row r="41" spans="1:12" s="368" customFormat="1" ht="24" customHeight="1" x14ac:dyDescent="0.2">
      <c r="A41" s="380"/>
      <c r="B41" s="384"/>
      <c r="C41" s="381" t="s">
        <v>352</v>
      </c>
      <c r="D41" s="384"/>
      <c r="E41" s="382"/>
      <c r="F41" s="547">
        <v>826</v>
      </c>
      <c r="G41" s="547">
        <v>945</v>
      </c>
      <c r="H41" s="547">
        <v>1684</v>
      </c>
      <c r="I41" s="547">
        <v>1158</v>
      </c>
      <c r="J41" s="549">
        <v>871</v>
      </c>
      <c r="K41" s="548">
        <v>-45</v>
      </c>
      <c r="L41" s="379">
        <v>-5.1664753157290475</v>
      </c>
    </row>
    <row r="42" spans="1:12" s="110" customFormat="1" ht="15" customHeight="1" x14ac:dyDescent="0.2">
      <c r="A42" s="380"/>
      <c r="B42" s="383" t="s">
        <v>113</v>
      </c>
      <c r="C42" s="383" t="s">
        <v>353</v>
      </c>
      <c r="D42" s="384"/>
      <c r="E42" s="382"/>
      <c r="F42" s="547">
        <v>1408</v>
      </c>
      <c r="G42" s="547">
        <v>1858</v>
      </c>
      <c r="H42" s="547">
        <v>3114</v>
      </c>
      <c r="I42" s="547">
        <v>1736</v>
      </c>
      <c r="J42" s="547">
        <v>1566</v>
      </c>
      <c r="K42" s="548">
        <v>-158</v>
      </c>
      <c r="L42" s="379">
        <v>-10.089399744572159</v>
      </c>
    </row>
    <row r="43" spans="1:12" s="110" customFormat="1" ht="15" customHeight="1" x14ac:dyDescent="0.2">
      <c r="A43" s="380"/>
      <c r="B43" s="384"/>
      <c r="C43" s="381" t="s">
        <v>352</v>
      </c>
      <c r="D43" s="384"/>
      <c r="E43" s="382"/>
      <c r="F43" s="547">
        <v>728</v>
      </c>
      <c r="G43" s="547">
        <v>874</v>
      </c>
      <c r="H43" s="547">
        <v>2281</v>
      </c>
      <c r="I43" s="547">
        <v>1192</v>
      </c>
      <c r="J43" s="547">
        <v>743</v>
      </c>
      <c r="K43" s="548">
        <v>-15</v>
      </c>
      <c r="L43" s="379">
        <v>-2.018842530282638</v>
      </c>
    </row>
    <row r="44" spans="1:12" s="110" customFormat="1" ht="15" customHeight="1" x14ac:dyDescent="0.2">
      <c r="A44" s="380"/>
      <c r="B44" s="383"/>
      <c r="C44" s="365" t="s">
        <v>109</v>
      </c>
      <c r="D44" s="384"/>
      <c r="E44" s="382"/>
      <c r="F44" s="547">
        <v>4199</v>
      </c>
      <c r="G44" s="547">
        <v>12346</v>
      </c>
      <c r="H44" s="547">
        <v>4043</v>
      </c>
      <c r="I44" s="547">
        <v>3877</v>
      </c>
      <c r="J44" s="549">
        <v>4390</v>
      </c>
      <c r="K44" s="548">
        <v>-191</v>
      </c>
      <c r="L44" s="379">
        <v>-4.3507972665148067</v>
      </c>
    </row>
    <row r="45" spans="1:12" s="110" customFormat="1" ht="15" customHeight="1" x14ac:dyDescent="0.2">
      <c r="A45" s="380"/>
      <c r="B45" s="384"/>
      <c r="C45" s="381" t="s">
        <v>352</v>
      </c>
      <c r="D45" s="384"/>
      <c r="E45" s="382"/>
      <c r="F45" s="547">
        <v>1313</v>
      </c>
      <c r="G45" s="547">
        <v>1187</v>
      </c>
      <c r="H45" s="547">
        <v>1710</v>
      </c>
      <c r="I45" s="547">
        <v>1578</v>
      </c>
      <c r="J45" s="547">
        <v>1279</v>
      </c>
      <c r="K45" s="548">
        <v>34</v>
      </c>
      <c r="L45" s="379">
        <v>2.6583268178264268</v>
      </c>
    </row>
    <row r="46" spans="1:12" s="110" customFormat="1" ht="15" customHeight="1" x14ac:dyDescent="0.2">
      <c r="A46" s="380"/>
      <c r="B46" s="383"/>
      <c r="C46" s="365" t="s">
        <v>110</v>
      </c>
      <c r="D46" s="384"/>
      <c r="E46" s="382"/>
      <c r="F46" s="547">
        <v>620</v>
      </c>
      <c r="G46" s="547">
        <v>3361</v>
      </c>
      <c r="H46" s="547">
        <v>445</v>
      </c>
      <c r="I46" s="547">
        <v>462</v>
      </c>
      <c r="J46" s="547">
        <v>554</v>
      </c>
      <c r="K46" s="548">
        <v>66</v>
      </c>
      <c r="L46" s="379">
        <v>11.913357400722022</v>
      </c>
    </row>
    <row r="47" spans="1:12" s="110" customFormat="1" ht="15" customHeight="1" x14ac:dyDescent="0.2">
      <c r="A47" s="380"/>
      <c r="B47" s="384"/>
      <c r="C47" s="381" t="s">
        <v>352</v>
      </c>
      <c r="D47" s="384"/>
      <c r="E47" s="382"/>
      <c r="F47" s="547">
        <v>138</v>
      </c>
      <c r="G47" s="547">
        <v>108</v>
      </c>
      <c r="H47" s="547">
        <v>131</v>
      </c>
      <c r="I47" s="547">
        <v>132</v>
      </c>
      <c r="J47" s="549">
        <v>115</v>
      </c>
      <c r="K47" s="548">
        <v>23</v>
      </c>
      <c r="L47" s="379">
        <v>20</v>
      </c>
    </row>
    <row r="48" spans="1:12" s="110" customFormat="1" ht="15" customHeight="1" x14ac:dyDescent="0.2">
      <c r="A48" s="380"/>
      <c r="B48" s="384"/>
      <c r="C48" s="365" t="s">
        <v>111</v>
      </c>
      <c r="D48" s="385"/>
      <c r="E48" s="386"/>
      <c r="F48" s="547">
        <v>73</v>
      </c>
      <c r="G48" s="547">
        <v>63</v>
      </c>
      <c r="H48" s="547">
        <v>50</v>
      </c>
      <c r="I48" s="547">
        <v>52</v>
      </c>
      <c r="J48" s="547">
        <v>59</v>
      </c>
      <c r="K48" s="548">
        <v>14</v>
      </c>
      <c r="L48" s="379">
        <v>23.728813559322035</v>
      </c>
    </row>
    <row r="49" spans="1:12" s="110" customFormat="1" ht="15" customHeight="1" x14ac:dyDescent="0.2">
      <c r="A49" s="380"/>
      <c r="B49" s="384"/>
      <c r="C49" s="381" t="s">
        <v>352</v>
      </c>
      <c r="D49" s="384"/>
      <c r="E49" s="382"/>
      <c r="F49" s="547">
        <v>12</v>
      </c>
      <c r="G49" s="547">
        <v>17</v>
      </c>
      <c r="H49" s="547">
        <v>22</v>
      </c>
      <c r="I49" s="547">
        <v>16</v>
      </c>
      <c r="J49" s="547">
        <v>9</v>
      </c>
      <c r="K49" s="548">
        <v>3</v>
      </c>
      <c r="L49" s="379">
        <v>33.333333333333336</v>
      </c>
    </row>
    <row r="50" spans="1:12" s="110" customFormat="1" ht="15" customHeight="1" x14ac:dyDescent="0.2">
      <c r="A50" s="380"/>
      <c r="B50" s="383" t="s">
        <v>113</v>
      </c>
      <c r="C50" s="381" t="s">
        <v>181</v>
      </c>
      <c r="D50" s="384"/>
      <c r="E50" s="382"/>
      <c r="F50" s="547">
        <v>4731</v>
      </c>
      <c r="G50" s="547">
        <v>15558</v>
      </c>
      <c r="H50" s="547">
        <v>6072</v>
      </c>
      <c r="I50" s="547">
        <v>4710</v>
      </c>
      <c r="J50" s="549">
        <v>4963</v>
      </c>
      <c r="K50" s="548">
        <v>-232</v>
      </c>
      <c r="L50" s="379">
        <v>-4.674591980656861</v>
      </c>
    </row>
    <row r="51" spans="1:12" s="110" customFormat="1" ht="15" customHeight="1" x14ac:dyDescent="0.2">
      <c r="A51" s="380"/>
      <c r="B51" s="384"/>
      <c r="C51" s="381" t="s">
        <v>352</v>
      </c>
      <c r="D51" s="384"/>
      <c r="E51" s="382"/>
      <c r="F51" s="547">
        <v>1634</v>
      </c>
      <c r="G51" s="547">
        <v>1668</v>
      </c>
      <c r="H51" s="547">
        <v>3483</v>
      </c>
      <c r="I51" s="547">
        <v>2337</v>
      </c>
      <c r="J51" s="547">
        <v>1647</v>
      </c>
      <c r="K51" s="548">
        <v>-13</v>
      </c>
      <c r="L51" s="379">
        <v>-0.78931390406800239</v>
      </c>
    </row>
    <row r="52" spans="1:12" s="110" customFormat="1" ht="15" customHeight="1" x14ac:dyDescent="0.2">
      <c r="A52" s="380"/>
      <c r="B52" s="383"/>
      <c r="C52" s="381" t="s">
        <v>182</v>
      </c>
      <c r="D52" s="384"/>
      <c r="E52" s="382"/>
      <c r="F52" s="547">
        <v>1569</v>
      </c>
      <c r="G52" s="547">
        <v>2070</v>
      </c>
      <c r="H52" s="547">
        <v>1580</v>
      </c>
      <c r="I52" s="547">
        <v>1417</v>
      </c>
      <c r="J52" s="547">
        <v>1606</v>
      </c>
      <c r="K52" s="548">
        <v>-37</v>
      </c>
      <c r="L52" s="379">
        <v>-2.3038605230386051</v>
      </c>
    </row>
    <row r="53" spans="1:12" s="269" customFormat="1" ht="11.25" customHeight="1" x14ac:dyDescent="0.2">
      <c r="A53" s="380"/>
      <c r="B53" s="384"/>
      <c r="C53" s="381" t="s">
        <v>352</v>
      </c>
      <c r="D53" s="384"/>
      <c r="E53" s="382"/>
      <c r="F53" s="547">
        <v>557</v>
      </c>
      <c r="G53" s="547">
        <v>518</v>
      </c>
      <c r="H53" s="547">
        <v>661</v>
      </c>
      <c r="I53" s="547">
        <v>581</v>
      </c>
      <c r="J53" s="549">
        <v>499</v>
      </c>
      <c r="K53" s="548">
        <v>58</v>
      </c>
      <c r="L53" s="379">
        <v>11.623246492985972</v>
      </c>
    </row>
    <row r="54" spans="1:12" s="151" customFormat="1" ht="12.75" customHeight="1" x14ac:dyDescent="0.2">
      <c r="A54" s="380"/>
      <c r="B54" s="383" t="s">
        <v>113</v>
      </c>
      <c r="C54" s="383" t="s">
        <v>116</v>
      </c>
      <c r="D54" s="384"/>
      <c r="E54" s="382"/>
      <c r="F54" s="547">
        <v>3820</v>
      </c>
      <c r="G54" s="547">
        <v>13994</v>
      </c>
      <c r="H54" s="547">
        <v>4980</v>
      </c>
      <c r="I54" s="547">
        <v>3619</v>
      </c>
      <c r="J54" s="547">
        <v>3993</v>
      </c>
      <c r="K54" s="548">
        <v>-173</v>
      </c>
      <c r="L54" s="379">
        <v>-4.332582018532432</v>
      </c>
    </row>
    <row r="55" spans="1:12" ht="11.25" x14ac:dyDescent="0.2">
      <c r="A55" s="380"/>
      <c r="B55" s="384"/>
      <c r="C55" s="381" t="s">
        <v>352</v>
      </c>
      <c r="D55" s="384"/>
      <c r="E55" s="382"/>
      <c r="F55" s="547">
        <v>1203</v>
      </c>
      <c r="G55" s="547">
        <v>1335</v>
      </c>
      <c r="H55" s="547">
        <v>2763</v>
      </c>
      <c r="I55" s="547">
        <v>1700</v>
      </c>
      <c r="J55" s="547">
        <v>1244</v>
      </c>
      <c r="K55" s="548">
        <v>-41</v>
      </c>
      <c r="L55" s="379">
        <v>-3.2958199356913185</v>
      </c>
    </row>
    <row r="56" spans="1:12" ht="14.25" customHeight="1" x14ac:dyDescent="0.2">
      <c r="A56" s="380"/>
      <c r="B56" s="384"/>
      <c r="C56" s="383" t="s">
        <v>117</v>
      </c>
      <c r="D56" s="384"/>
      <c r="E56" s="382"/>
      <c r="F56" s="547">
        <v>2479</v>
      </c>
      <c r="G56" s="547">
        <v>3629</v>
      </c>
      <c r="H56" s="547">
        <v>2667</v>
      </c>
      <c r="I56" s="547">
        <v>2505</v>
      </c>
      <c r="J56" s="547">
        <v>2574</v>
      </c>
      <c r="K56" s="548">
        <v>-95</v>
      </c>
      <c r="L56" s="379">
        <v>-3.6907536907536906</v>
      </c>
    </row>
    <row r="57" spans="1:12" ht="18.75" customHeight="1" x14ac:dyDescent="0.2">
      <c r="A57" s="387"/>
      <c r="B57" s="388"/>
      <c r="C57" s="389" t="s">
        <v>352</v>
      </c>
      <c r="D57" s="388"/>
      <c r="E57" s="390"/>
      <c r="F57" s="550">
        <v>988</v>
      </c>
      <c r="G57" s="551">
        <v>851</v>
      </c>
      <c r="H57" s="551">
        <v>1379</v>
      </c>
      <c r="I57" s="551">
        <v>1216</v>
      </c>
      <c r="J57" s="551">
        <v>902</v>
      </c>
      <c r="K57" s="552">
        <f t="shared" ref="K57" si="0">IF(OR(F57=".",J57=".")=TRUE,".",IF(OR(F57="*",J57="*")=TRUE,"*",IF(AND(F57="-",J57="-")=TRUE,"-",IF(AND(ISNUMBER(J57),ISNUMBER(F57))=TRUE,IF(F57-J57=0,0,F57-J57),IF(ISNUMBER(F57)=TRUE,F57,-J57)))))</f>
        <v>86</v>
      </c>
      <c r="L57" s="391">
        <f t="shared" ref="L57" si="1">IF(K57 =".",".",IF(K57 ="*","*",IF(K57="-","-",IF(K57=0,0,IF(OR(J57="-",J57=".",F57="-",F57=".")=TRUE,"X",IF(J57=0,"0,0",IF(ABS(K57*100/J57)&gt;250,".X",(K57*100/J57))))))))</f>
        <v>9.5343680709534375</v>
      </c>
    </row>
    <row r="58" spans="1:12" ht="11.25" x14ac:dyDescent="0.2">
      <c r="A58" s="392"/>
      <c r="B58" s="384"/>
      <c r="C58" s="381"/>
      <c r="D58" s="384"/>
      <c r="E58" s="384"/>
      <c r="F58" s="393"/>
      <c r="G58" s="393"/>
      <c r="H58" s="393"/>
      <c r="I58" s="378"/>
      <c r="J58" s="393"/>
      <c r="K58" s="394"/>
      <c r="L58" s="269" t="s">
        <v>45</v>
      </c>
    </row>
    <row r="59" spans="1:12" ht="20.25" customHeight="1" x14ac:dyDescent="0.2">
      <c r="A59" s="642" t="s">
        <v>354</v>
      </c>
      <c r="B59" s="643"/>
      <c r="C59" s="643"/>
      <c r="D59" s="642"/>
      <c r="E59" s="643"/>
      <c r="F59" s="643"/>
      <c r="G59" s="643"/>
      <c r="H59" s="643"/>
      <c r="I59" s="643"/>
      <c r="J59" s="643"/>
      <c r="K59" s="643"/>
      <c r="L59" s="643"/>
    </row>
    <row r="60" spans="1:12" ht="11.25" customHeight="1" x14ac:dyDescent="0.2">
      <c r="A60" s="644" t="s">
        <v>355</v>
      </c>
      <c r="B60" s="645"/>
      <c r="C60" s="645"/>
      <c r="D60" s="645"/>
      <c r="E60" s="645"/>
      <c r="F60" s="645"/>
      <c r="G60" s="645"/>
      <c r="H60" s="645"/>
      <c r="I60" s="645"/>
      <c r="J60" s="645"/>
      <c r="K60" s="645"/>
      <c r="L60" s="645"/>
    </row>
    <row r="61" spans="1:12" ht="12.75" customHeight="1" x14ac:dyDescent="0.2">
      <c r="A61" s="646" t="s">
        <v>356</v>
      </c>
      <c r="B61" s="647"/>
      <c r="C61" s="647"/>
      <c r="D61" s="647"/>
      <c r="E61" s="647"/>
      <c r="F61" s="647"/>
      <c r="G61" s="647"/>
      <c r="H61" s="647"/>
      <c r="I61" s="647"/>
      <c r="J61" s="647"/>
      <c r="K61" s="647"/>
      <c r="L61" s="647"/>
    </row>
    <row r="62" spans="1:12" ht="15.95" customHeight="1" x14ac:dyDescent="0.2">
      <c r="A62" s="395"/>
      <c r="B62" s="395"/>
      <c r="C62" s="395"/>
      <c r="D62" s="395"/>
      <c r="E62" s="395"/>
      <c r="F62" s="395"/>
      <c r="G62" s="395"/>
      <c r="H62" s="395"/>
      <c r="I62" s="395"/>
      <c r="J62" s="396"/>
      <c r="K62" s="396"/>
      <c r="L62" s="397"/>
    </row>
    <row r="63" spans="1:12" ht="15.95" customHeight="1" x14ac:dyDescent="0.2">
      <c r="A63" s="397"/>
      <c r="B63" s="398"/>
      <c r="C63" s="397"/>
      <c r="D63" s="398"/>
      <c r="E63" s="398"/>
      <c r="F63" s="396"/>
      <c r="G63" s="396"/>
      <c r="H63" s="396"/>
      <c r="I63" s="396"/>
      <c r="J63" s="396"/>
      <c r="K63" s="396"/>
      <c r="L63" s="399"/>
    </row>
    <row r="64" spans="1:12" ht="15.95" customHeight="1" x14ac:dyDescent="0.2">
      <c r="A64" s="397"/>
      <c r="B64" s="398"/>
      <c r="C64" s="397"/>
      <c r="D64" s="398"/>
      <c r="E64" s="398"/>
      <c r="F64" s="396"/>
      <c r="G64" s="396"/>
      <c r="H64" s="396"/>
      <c r="I64" s="396"/>
      <c r="J64" s="396"/>
      <c r="K64" s="396"/>
      <c r="L64" s="399"/>
    </row>
    <row r="65" spans="12:12" ht="15.95" customHeight="1" x14ac:dyDescent="0.2">
      <c r="L65" s="400"/>
    </row>
  </sheetData>
  <mergeCells count="16">
    <mergeCell ref="A11:E11"/>
    <mergeCell ref="A24:E24"/>
    <mergeCell ref="A59:L59"/>
    <mergeCell ref="A60:L60"/>
    <mergeCell ref="A61:L61"/>
    <mergeCell ref="A3:L3"/>
    <mergeCell ref="A5:D5"/>
    <mergeCell ref="A7:E10"/>
    <mergeCell ref="F7:L7"/>
    <mergeCell ref="F8:F9"/>
    <mergeCell ref="G8:G9"/>
    <mergeCell ref="H8:H9"/>
    <mergeCell ref="I8:I9"/>
    <mergeCell ref="J8:J9"/>
    <mergeCell ref="K8:L8"/>
    <mergeCell ref="A6:L6"/>
  </mergeCells>
  <printOptions horizontalCentered="1"/>
  <pageMargins left="0.7" right="0.7" top="0.75" bottom="0.75" header="0.3" footer="0.3"/>
  <pageSetup paperSize="9" scale="79"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fitToPage="1"/>
  </sheetPr>
  <dimension ref="A1:O42"/>
  <sheetViews>
    <sheetView showGridLines="0" zoomScaleNormal="100" workbookViewId="0">
      <selection activeCell="A2" sqref="A2"/>
    </sheetView>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11.25" customHeight="1" x14ac:dyDescent="0.2">
      <c r="A2" s="92"/>
      <c r="B2" s="93"/>
      <c r="C2" s="250"/>
      <c r="D2" s="93"/>
      <c r="E2" s="93"/>
      <c r="F2" s="93"/>
      <c r="G2" s="93"/>
      <c r="H2" s="93"/>
      <c r="I2" s="93"/>
      <c r="J2" s="93"/>
    </row>
    <row r="3" spans="1:15" s="94" customFormat="1" ht="24.95" customHeight="1" x14ac:dyDescent="0.2">
      <c r="A3" s="570" t="s">
        <v>357</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555" customFormat="1" ht="35.1" customHeight="1" x14ac:dyDescent="0.25">
      <c r="A6" s="634" t="s">
        <v>520</v>
      </c>
      <c r="B6" s="634"/>
      <c r="C6" s="634"/>
      <c r="D6" s="634"/>
      <c r="E6" s="634"/>
      <c r="F6" s="634"/>
      <c r="G6" s="634"/>
      <c r="H6" s="634"/>
      <c r="I6" s="634"/>
      <c r="J6" s="634"/>
      <c r="K6" s="554"/>
      <c r="L6" s="554"/>
    </row>
    <row r="7" spans="1:15" s="91" customFormat="1" ht="24.95" customHeight="1" x14ac:dyDescent="0.2">
      <c r="A7" s="588" t="s">
        <v>213</v>
      </c>
      <c r="B7" s="589"/>
      <c r="C7" s="582" t="s">
        <v>94</v>
      </c>
      <c r="D7" s="648" t="s">
        <v>358</v>
      </c>
      <c r="E7" s="649"/>
      <c r="F7" s="649"/>
      <c r="G7" s="649"/>
      <c r="H7" s="650"/>
      <c r="I7" s="651" t="s">
        <v>359</v>
      </c>
      <c r="J7" s="652"/>
      <c r="K7" s="96"/>
      <c r="L7" s="96"/>
      <c r="M7" s="96"/>
      <c r="N7" s="96"/>
      <c r="O7" s="96"/>
    </row>
    <row r="8" spans="1:15" ht="21.75" customHeight="1" x14ac:dyDescent="0.2">
      <c r="A8" s="616"/>
      <c r="B8" s="617"/>
      <c r="C8" s="583"/>
      <c r="D8" s="592" t="s">
        <v>335</v>
      </c>
      <c r="E8" s="592" t="s">
        <v>337</v>
      </c>
      <c r="F8" s="592" t="s">
        <v>338</v>
      </c>
      <c r="G8" s="592" t="s">
        <v>339</v>
      </c>
      <c r="H8" s="592" t="s">
        <v>340</v>
      </c>
      <c r="I8" s="653"/>
      <c r="J8" s="654"/>
    </row>
    <row r="9" spans="1:15" ht="12" customHeight="1" x14ac:dyDescent="0.2">
      <c r="A9" s="616"/>
      <c r="B9" s="617"/>
      <c r="C9" s="583"/>
      <c r="D9" s="593"/>
      <c r="E9" s="593"/>
      <c r="F9" s="593"/>
      <c r="G9" s="593"/>
      <c r="H9" s="593"/>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8" t="s">
        <v>104</v>
      </c>
      <c r="B11" s="619"/>
      <c r="C11" s="285">
        <v>100</v>
      </c>
      <c r="D11" s="115">
        <v>6457</v>
      </c>
      <c r="E11" s="114">
        <v>18444</v>
      </c>
      <c r="F11" s="114">
        <v>9288</v>
      </c>
      <c r="G11" s="114">
        <v>6228</v>
      </c>
      <c r="H11" s="140">
        <v>6700</v>
      </c>
      <c r="I11" s="115">
        <v>-243</v>
      </c>
      <c r="J11" s="116">
        <v>-3.6268656716417911</v>
      </c>
    </row>
    <row r="12" spans="1:15" s="110" customFormat="1" ht="24.95" customHeight="1" x14ac:dyDescent="0.2">
      <c r="A12" s="193" t="s">
        <v>132</v>
      </c>
      <c r="B12" s="194" t="s">
        <v>133</v>
      </c>
      <c r="C12" s="113">
        <v>1.8274740591606009</v>
      </c>
      <c r="D12" s="115">
        <v>118</v>
      </c>
      <c r="E12" s="114">
        <v>57</v>
      </c>
      <c r="F12" s="114">
        <v>112</v>
      </c>
      <c r="G12" s="114">
        <v>162</v>
      </c>
      <c r="H12" s="140">
        <v>79</v>
      </c>
      <c r="I12" s="115">
        <v>39</v>
      </c>
      <c r="J12" s="116">
        <v>49.367088607594937</v>
      </c>
    </row>
    <row r="13" spans="1:15" s="110" customFormat="1" ht="24.95" customHeight="1" x14ac:dyDescent="0.2">
      <c r="A13" s="193" t="s">
        <v>134</v>
      </c>
      <c r="B13" s="199" t="s">
        <v>214</v>
      </c>
      <c r="C13" s="113">
        <v>0.55753445872696294</v>
      </c>
      <c r="D13" s="115">
        <v>36</v>
      </c>
      <c r="E13" s="114">
        <v>176</v>
      </c>
      <c r="F13" s="114">
        <v>47</v>
      </c>
      <c r="G13" s="114">
        <v>36</v>
      </c>
      <c r="H13" s="140">
        <v>65</v>
      </c>
      <c r="I13" s="115">
        <v>-29</v>
      </c>
      <c r="J13" s="116">
        <v>-44.615384615384613</v>
      </c>
    </row>
    <row r="14" spans="1:15" s="287" customFormat="1" ht="24.95" customHeight="1" x14ac:dyDescent="0.2">
      <c r="A14" s="193" t="s">
        <v>215</v>
      </c>
      <c r="B14" s="199" t="s">
        <v>137</v>
      </c>
      <c r="C14" s="113">
        <v>28.66656341954468</v>
      </c>
      <c r="D14" s="115">
        <v>1851</v>
      </c>
      <c r="E14" s="114">
        <v>14691</v>
      </c>
      <c r="F14" s="114">
        <v>3401</v>
      </c>
      <c r="G14" s="114">
        <v>1689</v>
      </c>
      <c r="H14" s="140">
        <v>1476</v>
      </c>
      <c r="I14" s="115">
        <v>375</v>
      </c>
      <c r="J14" s="116">
        <v>25.40650406504065</v>
      </c>
      <c r="K14" s="110"/>
      <c r="L14" s="110"/>
      <c r="M14" s="110"/>
      <c r="N14" s="110"/>
      <c r="O14" s="110"/>
    </row>
    <row r="15" spans="1:15" s="110" customFormat="1" ht="24.95" customHeight="1" x14ac:dyDescent="0.2">
      <c r="A15" s="193" t="s">
        <v>216</v>
      </c>
      <c r="B15" s="199" t="s">
        <v>217</v>
      </c>
      <c r="C15" s="113">
        <v>2.5863404057611894</v>
      </c>
      <c r="D15" s="115">
        <v>167</v>
      </c>
      <c r="E15" s="114">
        <v>191</v>
      </c>
      <c r="F15" s="114">
        <v>265</v>
      </c>
      <c r="G15" s="114">
        <v>199</v>
      </c>
      <c r="H15" s="140">
        <v>166</v>
      </c>
      <c r="I15" s="115">
        <v>1</v>
      </c>
      <c r="J15" s="116">
        <v>0.60240963855421692</v>
      </c>
    </row>
    <row r="16" spans="1:15" s="287" customFormat="1" ht="24.95" customHeight="1" x14ac:dyDescent="0.2">
      <c r="A16" s="193" t="s">
        <v>218</v>
      </c>
      <c r="B16" s="199" t="s">
        <v>141</v>
      </c>
      <c r="C16" s="113">
        <v>17.283568220535852</v>
      </c>
      <c r="D16" s="115">
        <v>1116</v>
      </c>
      <c r="E16" s="114">
        <v>14228</v>
      </c>
      <c r="F16" s="114">
        <v>2790</v>
      </c>
      <c r="G16" s="114">
        <v>1289</v>
      </c>
      <c r="H16" s="140">
        <v>1058</v>
      </c>
      <c r="I16" s="115">
        <v>58</v>
      </c>
      <c r="J16" s="116">
        <v>5.4820415879017013</v>
      </c>
      <c r="K16" s="110"/>
      <c r="L16" s="110"/>
      <c r="M16" s="110"/>
      <c r="N16" s="110"/>
      <c r="O16" s="110"/>
    </row>
    <row r="17" spans="1:15" s="110" customFormat="1" ht="24.95" customHeight="1" x14ac:dyDescent="0.2">
      <c r="A17" s="193" t="s">
        <v>142</v>
      </c>
      <c r="B17" s="199" t="s">
        <v>220</v>
      </c>
      <c r="C17" s="113">
        <v>8.7966547932476384</v>
      </c>
      <c r="D17" s="115">
        <v>568</v>
      </c>
      <c r="E17" s="114">
        <v>272</v>
      </c>
      <c r="F17" s="114">
        <v>346</v>
      </c>
      <c r="G17" s="114">
        <v>201</v>
      </c>
      <c r="H17" s="140">
        <v>252</v>
      </c>
      <c r="I17" s="115">
        <v>316</v>
      </c>
      <c r="J17" s="116">
        <v>125.39682539682539</v>
      </c>
    </row>
    <row r="18" spans="1:15" s="287" customFormat="1" ht="24.95" customHeight="1" x14ac:dyDescent="0.2">
      <c r="A18" s="201" t="s">
        <v>144</v>
      </c>
      <c r="B18" s="202" t="s">
        <v>145</v>
      </c>
      <c r="C18" s="113">
        <v>7.0311290072789223</v>
      </c>
      <c r="D18" s="115">
        <v>454</v>
      </c>
      <c r="E18" s="114">
        <v>255</v>
      </c>
      <c r="F18" s="114">
        <v>530</v>
      </c>
      <c r="G18" s="114">
        <v>361</v>
      </c>
      <c r="H18" s="140">
        <v>489</v>
      </c>
      <c r="I18" s="115">
        <v>-35</v>
      </c>
      <c r="J18" s="116">
        <v>-7.1574642126789367</v>
      </c>
      <c r="K18" s="110"/>
      <c r="L18" s="110"/>
      <c r="M18" s="110"/>
      <c r="N18" s="110"/>
      <c r="O18" s="110"/>
    </row>
    <row r="19" spans="1:15" s="110" customFormat="1" ht="24.95" customHeight="1" x14ac:dyDescent="0.2">
      <c r="A19" s="193" t="s">
        <v>146</v>
      </c>
      <c r="B19" s="199" t="s">
        <v>147</v>
      </c>
      <c r="C19" s="113">
        <v>10.267926281554901</v>
      </c>
      <c r="D19" s="115">
        <v>663</v>
      </c>
      <c r="E19" s="114">
        <v>578</v>
      </c>
      <c r="F19" s="114">
        <v>973</v>
      </c>
      <c r="G19" s="114">
        <v>630</v>
      </c>
      <c r="H19" s="140">
        <v>711</v>
      </c>
      <c r="I19" s="115">
        <v>-48</v>
      </c>
      <c r="J19" s="116">
        <v>-6.7510548523206753</v>
      </c>
    </row>
    <row r="20" spans="1:15" s="287" customFormat="1" ht="24.95" customHeight="1" x14ac:dyDescent="0.2">
      <c r="A20" s="193" t="s">
        <v>148</v>
      </c>
      <c r="B20" s="199" t="s">
        <v>149</v>
      </c>
      <c r="C20" s="113">
        <v>6.752361777915441</v>
      </c>
      <c r="D20" s="115">
        <v>436</v>
      </c>
      <c r="E20" s="114">
        <v>350</v>
      </c>
      <c r="F20" s="114">
        <v>455</v>
      </c>
      <c r="G20" s="114">
        <v>395</v>
      </c>
      <c r="H20" s="140">
        <v>436</v>
      </c>
      <c r="I20" s="115">
        <v>0</v>
      </c>
      <c r="J20" s="116">
        <v>0</v>
      </c>
      <c r="K20" s="110"/>
      <c r="L20" s="110"/>
      <c r="M20" s="110"/>
      <c r="N20" s="110"/>
      <c r="O20" s="110"/>
    </row>
    <row r="21" spans="1:15" s="110" customFormat="1" ht="24.95" customHeight="1" x14ac:dyDescent="0.2">
      <c r="A21" s="201" t="s">
        <v>150</v>
      </c>
      <c r="B21" s="202" t="s">
        <v>151</v>
      </c>
      <c r="C21" s="113">
        <v>3.8872541427907699</v>
      </c>
      <c r="D21" s="115">
        <v>251</v>
      </c>
      <c r="E21" s="114">
        <v>252</v>
      </c>
      <c r="F21" s="114">
        <v>308</v>
      </c>
      <c r="G21" s="114">
        <v>324</v>
      </c>
      <c r="H21" s="140">
        <v>298</v>
      </c>
      <c r="I21" s="115">
        <v>-47</v>
      </c>
      <c r="J21" s="116">
        <v>-15.771812080536913</v>
      </c>
    </row>
    <row r="22" spans="1:15" s="110" customFormat="1" ht="24.95" customHeight="1" x14ac:dyDescent="0.2">
      <c r="A22" s="201" t="s">
        <v>152</v>
      </c>
      <c r="B22" s="199" t="s">
        <v>153</v>
      </c>
      <c r="C22" s="113">
        <v>0.85178875638841567</v>
      </c>
      <c r="D22" s="115">
        <v>55</v>
      </c>
      <c r="E22" s="114">
        <v>30</v>
      </c>
      <c r="F22" s="114">
        <v>48</v>
      </c>
      <c r="G22" s="114">
        <v>33</v>
      </c>
      <c r="H22" s="140">
        <v>42</v>
      </c>
      <c r="I22" s="115">
        <v>13</v>
      </c>
      <c r="J22" s="116">
        <v>30.952380952380953</v>
      </c>
    </row>
    <row r="23" spans="1:15" s="110" customFormat="1" ht="24.95" customHeight="1" x14ac:dyDescent="0.2">
      <c r="A23" s="193" t="s">
        <v>154</v>
      </c>
      <c r="B23" s="199" t="s">
        <v>155</v>
      </c>
      <c r="C23" s="113">
        <v>0.75886634660058849</v>
      </c>
      <c r="D23" s="115">
        <v>49</v>
      </c>
      <c r="E23" s="114">
        <v>19</v>
      </c>
      <c r="F23" s="114">
        <v>73</v>
      </c>
      <c r="G23" s="114">
        <v>28</v>
      </c>
      <c r="H23" s="140">
        <v>30</v>
      </c>
      <c r="I23" s="115">
        <v>19</v>
      </c>
      <c r="J23" s="116">
        <v>63.333333333333336</v>
      </c>
    </row>
    <row r="24" spans="1:15" s="110" customFormat="1" ht="24.95" customHeight="1" x14ac:dyDescent="0.2">
      <c r="A24" s="193" t="s">
        <v>156</v>
      </c>
      <c r="B24" s="199" t="s">
        <v>221</v>
      </c>
      <c r="C24" s="113">
        <v>3.7323834598110577</v>
      </c>
      <c r="D24" s="115">
        <v>241</v>
      </c>
      <c r="E24" s="114">
        <v>148</v>
      </c>
      <c r="F24" s="114">
        <v>313</v>
      </c>
      <c r="G24" s="114">
        <v>164</v>
      </c>
      <c r="H24" s="140">
        <v>186</v>
      </c>
      <c r="I24" s="115">
        <v>55</v>
      </c>
      <c r="J24" s="116">
        <v>29.56989247311828</v>
      </c>
    </row>
    <row r="25" spans="1:15" s="110" customFormat="1" ht="24.95" customHeight="1" x14ac:dyDescent="0.2">
      <c r="A25" s="193" t="s">
        <v>222</v>
      </c>
      <c r="B25" s="204" t="s">
        <v>159</v>
      </c>
      <c r="C25" s="113">
        <v>6.2258014557844197</v>
      </c>
      <c r="D25" s="115">
        <v>402</v>
      </c>
      <c r="E25" s="114">
        <v>252</v>
      </c>
      <c r="F25" s="114">
        <v>315</v>
      </c>
      <c r="G25" s="114">
        <v>287</v>
      </c>
      <c r="H25" s="140">
        <v>324</v>
      </c>
      <c r="I25" s="115">
        <v>78</v>
      </c>
      <c r="J25" s="116">
        <v>24.074074074074073</v>
      </c>
    </row>
    <row r="26" spans="1:15" s="110" customFormat="1" ht="24.95" customHeight="1" x14ac:dyDescent="0.2">
      <c r="A26" s="201">
        <v>782.78300000000002</v>
      </c>
      <c r="B26" s="203" t="s">
        <v>160</v>
      </c>
      <c r="C26" s="113">
        <v>15.874245005420473</v>
      </c>
      <c r="D26" s="115">
        <v>1025</v>
      </c>
      <c r="E26" s="114">
        <v>756</v>
      </c>
      <c r="F26" s="114">
        <v>1232</v>
      </c>
      <c r="G26" s="114">
        <v>1333</v>
      </c>
      <c r="H26" s="140">
        <v>1419</v>
      </c>
      <c r="I26" s="115">
        <v>-394</v>
      </c>
      <c r="J26" s="116">
        <v>-27.766032417195209</v>
      </c>
    </row>
    <row r="27" spans="1:15" s="110" customFormat="1" ht="24.95" customHeight="1" x14ac:dyDescent="0.2">
      <c r="A27" s="193" t="s">
        <v>161</v>
      </c>
      <c r="B27" s="199" t="s">
        <v>162</v>
      </c>
      <c r="C27" s="113">
        <v>2.4314697227814777</v>
      </c>
      <c r="D27" s="115">
        <v>157</v>
      </c>
      <c r="E27" s="114">
        <v>112</v>
      </c>
      <c r="F27" s="114">
        <v>263</v>
      </c>
      <c r="G27" s="114">
        <v>124</v>
      </c>
      <c r="H27" s="140">
        <v>196</v>
      </c>
      <c r="I27" s="115">
        <v>-39</v>
      </c>
      <c r="J27" s="116">
        <v>-19.897959183673468</v>
      </c>
    </row>
    <row r="28" spans="1:15" s="110" customFormat="1" ht="24.95" customHeight="1" x14ac:dyDescent="0.2">
      <c r="A28" s="193" t="s">
        <v>163</v>
      </c>
      <c r="B28" s="199" t="s">
        <v>164</v>
      </c>
      <c r="C28" s="113">
        <v>1.3473749419234939</v>
      </c>
      <c r="D28" s="115">
        <v>87</v>
      </c>
      <c r="E28" s="114">
        <v>72</v>
      </c>
      <c r="F28" s="114">
        <v>267</v>
      </c>
      <c r="G28" s="114">
        <v>72</v>
      </c>
      <c r="H28" s="140">
        <v>86</v>
      </c>
      <c r="I28" s="115">
        <v>1</v>
      </c>
      <c r="J28" s="116">
        <v>1.1627906976744187</v>
      </c>
    </row>
    <row r="29" spans="1:15" s="110" customFormat="1" ht="24.95" customHeight="1" x14ac:dyDescent="0.2">
      <c r="A29" s="193">
        <v>86</v>
      </c>
      <c r="B29" s="199" t="s">
        <v>165</v>
      </c>
      <c r="C29" s="113">
        <v>4.0111506891745394</v>
      </c>
      <c r="D29" s="115">
        <v>259</v>
      </c>
      <c r="E29" s="114">
        <v>264</v>
      </c>
      <c r="F29" s="114">
        <v>363</v>
      </c>
      <c r="G29" s="114">
        <v>266</v>
      </c>
      <c r="H29" s="140">
        <v>350</v>
      </c>
      <c r="I29" s="115">
        <v>-91</v>
      </c>
      <c r="J29" s="116">
        <v>-26</v>
      </c>
    </row>
    <row r="30" spans="1:15" s="110" customFormat="1" ht="24.95" customHeight="1" x14ac:dyDescent="0.2">
      <c r="A30" s="193">
        <v>87.88</v>
      </c>
      <c r="B30" s="204" t="s">
        <v>166</v>
      </c>
      <c r="C30" s="113">
        <v>3.7478705281090288</v>
      </c>
      <c r="D30" s="115">
        <v>242</v>
      </c>
      <c r="E30" s="114">
        <v>315</v>
      </c>
      <c r="F30" s="114">
        <v>402</v>
      </c>
      <c r="G30" s="114">
        <v>202</v>
      </c>
      <c r="H30" s="140">
        <v>362</v>
      </c>
      <c r="I30" s="115">
        <v>-120</v>
      </c>
      <c r="J30" s="116">
        <v>-33.149171270718234</v>
      </c>
    </row>
    <row r="31" spans="1:15" s="110" customFormat="1" ht="24.95" customHeight="1" x14ac:dyDescent="0.2">
      <c r="A31" s="193" t="s">
        <v>167</v>
      </c>
      <c r="B31" s="199" t="s">
        <v>168</v>
      </c>
      <c r="C31" s="113">
        <v>2.0133188787362553</v>
      </c>
      <c r="D31" s="115">
        <v>130</v>
      </c>
      <c r="E31" s="114">
        <v>117</v>
      </c>
      <c r="F31" s="114">
        <v>186</v>
      </c>
      <c r="G31" s="114">
        <v>122</v>
      </c>
      <c r="H31" s="140">
        <v>151</v>
      </c>
      <c r="I31" s="115">
        <v>-21</v>
      </c>
      <c r="J31" s="116">
        <v>-13.907284768211921</v>
      </c>
    </row>
    <row r="32" spans="1:15" s="110" customFormat="1" ht="24.95" customHeight="1" x14ac:dyDescent="0.2">
      <c r="A32" s="193"/>
      <c r="B32" s="204" t="s">
        <v>169</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1.8274740591606009</v>
      </c>
      <c r="D34" s="115">
        <v>118</v>
      </c>
      <c r="E34" s="114">
        <v>57</v>
      </c>
      <c r="F34" s="114">
        <v>112</v>
      </c>
      <c r="G34" s="114">
        <v>162</v>
      </c>
      <c r="H34" s="140">
        <v>79</v>
      </c>
      <c r="I34" s="115">
        <v>39</v>
      </c>
      <c r="J34" s="116">
        <v>49.367088607594937</v>
      </c>
    </row>
    <row r="35" spans="1:10" s="110" customFormat="1" ht="24.95" customHeight="1" x14ac:dyDescent="0.2">
      <c r="A35" s="292" t="s">
        <v>171</v>
      </c>
      <c r="B35" s="293" t="s">
        <v>172</v>
      </c>
      <c r="C35" s="113">
        <v>36.255226885550563</v>
      </c>
      <c r="D35" s="115">
        <v>2341</v>
      </c>
      <c r="E35" s="114">
        <v>15122</v>
      </c>
      <c r="F35" s="114">
        <v>3978</v>
      </c>
      <c r="G35" s="114">
        <v>2086</v>
      </c>
      <c r="H35" s="140">
        <v>2030</v>
      </c>
      <c r="I35" s="115">
        <v>311</v>
      </c>
      <c r="J35" s="116">
        <v>15.320197044334975</v>
      </c>
    </row>
    <row r="36" spans="1:10" s="110" customFormat="1" ht="24.95" customHeight="1" x14ac:dyDescent="0.2">
      <c r="A36" s="294" t="s">
        <v>173</v>
      </c>
      <c r="B36" s="295" t="s">
        <v>174</v>
      </c>
      <c r="C36" s="125">
        <v>61.901811986990865</v>
      </c>
      <c r="D36" s="143">
        <v>3997</v>
      </c>
      <c r="E36" s="144">
        <v>3265</v>
      </c>
      <c r="F36" s="144">
        <v>5198</v>
      </c>
      <c r="G36" s="144">
        <v>3980</v>
      </c>
      <c r="H36" s="145">
        <v>4591</v>
      </c>
      <c r="I36" s="143">
        <v>-594</v>
      </c>
      <c r="J36" s="146">
        <v>-12.938357656284033</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23.1" customHeight="1" x14ac:dyDescent="0.2">
      <c r="A39" s="655" t="s">
        <v>360</v>
      </c>
      <c r="B39" s="656"/>
      <c r="C39" s="656"/>
      <c r="D39" s="656"/>
      <c r="E39" s="656"/>
      <c r="F39" s="656"/>
      <c r="G39" s="656"/>
      <c r="H39" s="656"/>
      <c r="I39" s="656"/>
      <c r="J39" s="656"/>
    </row>
    <row r="40" spans="1:10" ht="31.5" customHeight="1" x14ac:dyDescent="0.2">
      <c r="A40" s="657" t="s">
        <v>361</v>
      </c>
      <c r="B40" s="657"/>
      <c r="C40" s="657"/>
      <c r="D40" s="657"/>
      <c r="E40" s="657"/>
      <c r="F40" s="657"/>
      <c r="G40" s="657"/>
      <c r="H40" s="657"/>
      <c r="I40" s="657"/>
      <c r="J40" s="657"/>
    </row>
    <row r="41" spans="1:10" ht="12.75" customHeight="1" x14ac:dyDescent="0.2">
      <c r="A41" s="244"/>
      <c r="B41" s="182"/>
      <c r="C41" s="245"/>
      <c r="D41" s="246"/>
      <c r="E41" s="246"/>
      <c r="F41" s="246"/>
      <c r="G41" s="246"/>
      <c r="H41" s="246"/>
      <c r="I41" s="246"/>
      <c r="J41" s="247"/>
    </row>
    <row r="42" spans="1:10" ht="15.95" customHeight="1" x14ac:dyDescent="0.2">
      <c r="B42" s="110"/>
    </row>
  </sheetData>
  <mergeCells count="16">
    <mergeCell ref="A11:B11"/>
    <mergeCell ref="A39:J39"/>
    <mergeCell ref="A40:J40"/>
    <mergeCell ref="A3:J3"/>
    <mergeCell ref="A4:J4"/>
    <mergeCell ref="A5:D5"/>
    <mergeCell ref="A7:B9"/>
    <mergeCell ref="C7:C10"/>
    <mergeCell ref="D7:H7"/>
    <mergeCell ref="I7:J8"/>
    <mergeCell ref="D8:D9"/>
    <mergeCell ref="E8:E9"/>
    <mergeCell ref="F8:F9"/>
    <mergeCell ref="A6:J6"/>
    <mergeCell ref="G8:G9"/>
    <mergeCell ref="H8:H9"/>
  </mergeCells>
  <printOptions horizontalCentered="1"/>
  <pageMargins left="0.7" right="0.7" top="0.75" bottom="0.75" header="0.3" footer="0.3"/>
  <pageSetup paperSize="9" scale="6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9"/>
  <dimension ref="A1:O88"/>
  <sheetViews>
    <sheetView showGridLines="0" zoomScaleNormal="100" workbookViewId="0">
      <selection activeCell="A2" sqref="A2"/>
    </sheetView>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5" s="91" customFormat="1" ht="36.75" customHeight="1" x14ac:dyDescent="0.2">
      <c r="A1" s="88"/>
      <c r="B1" s="89"/>
      <c r="C1" s="89"/>
      <c r="D1" s="90"/>
      <c r="E1" s="90"/>
      <c r="F1" s="90"/>
      <c r="G1" s="90"/>
      <c r="H1" s="89"/>
      <c r="I1" s="89"/>
      <c r="J1" s="89"/>
      <c r="K1" s="15" t="s">
        <v>6</v>
      </c>
    </row>
    <row r="2" spans="1:15" s="91" customFormat="1" ht="6.2" customHeight="1" x14ac:dyDescent="0.2">
      <c r="A2" s="92"/>
      <c r="B2" s="93"/>
      <c r="C2" s="93"/>
      <c r="D2" s="93"/>
      <c r="E2" s="93"/>
      <c r="F2" s="93"/>
      <c r="G2" s="93"/>
      <c r="H2" s="93"/>
      <c r="I2" s="93"/>
      <c r="J2" s="93"/>
      <c r="K2" s="93"/>
    </row>
    <row r="3" spans="1:15" s="94" customFormat="1" ht="24.95" customHeight="1" x14ac:dyDescent="0.2">
      <c r="A3" s="570" t="s">
        <v>362</v>
      </c>
      <c r="B3" s="571"/>
      <c r="C3" s="571"/>
      <c r="D3" s="571"/>
      <c r="E3" s="571"/>
      <c r="F3" s="571"/>
      <c r="G3" s="571"/>
      <c r="H3" s="571"/>
      <c r="I3" s="571"/>
      <c r="J3" s="571"/>
      <c r="K3" s="571"/>
    </row>
    <row r="4" spans="1:15" s="94" customFormat="1" ht="12" customHeight="1" x14ac:dyDescent="0.2">
      <c r="A4" s="572" t="s">
        <v>92</v>
      </c>
      <c r="B4" s="572"/>
      <c r="C4" s="572"/>
      <c r="D4" s="572"/>
      <c r="E4" s="572"/>
      <c r="F4" s="572"/>
      <c r="G4" s="572"/>
      <c r="H4" s="572"/>
      <c r="I4" s="572"/>
      <c r="J4" s="572"/>
      <c r="K4" s="572"/>
    </row>
    <row r="5" spans="1:15" s="94" customFormat="1" ht="12" customHeight="1" x14ac:dyDescent="0.2">
      <c r="A5" s="573" t="s">
        <v>335</v>
      </c>
      <c r="B5" s="573"/>
      <c r="C5" s="573"/>
      <c r="D5" s="573"/>
      <c r="E5" s="573"/>
      <c r="F5" s="252"/>
      <c r="G5" s="252"/>
      <c r="H5" s="252"/>
      <c r="I5" s="252"/>
      <c r="J5" s="252"/>
      <c r="K5" s="252"/>
    </row>
    <row r="6" spans="1:15" s="94" customFormat="1" ht="35.1" customHeight="1" x14ac:dyDescent="0.2">
      <c r="A6" s="634" t="s">
        <v>520</v>
      </c>
      <c r="B6" s="634"/>
      <c r="C6" s="634"/>
      <c r="D6" s="634"/>
      <c r="E6" s="634"/>
      <c r="F6" s="634"/>
      <c r="G6" s="634"/>
      <c r="H6" s="634"/>
      <c r="I6" s="634"/>
      <c r="J6" s="634"/>
      <c r="K6" s="634"/>
    </row>
    <row r="7" spans="1:15" s="91" customFormat="1" ht="24.95" customHeight="1" x14ac:dyDescent="0.2">
      <c r="A7" s="588" t="s">
        <v>332</v>
      </c>
      <c r="B7" s="577"/>
      <c r="C7" s="577"/>
      <c r="D7" s="582" t="s">
        <v>94</v>
      </c>
      <c r="E7" s="658" t="s">
        <v>363</v>
      </c>
      <c r="F7" s="586"/>
      <c r="G7" s="586"/>
      <c r="H7" s="586"/>
      <c r="I7" s="587"/>
      <c r="J7" s="651" t="s">
        <v>359</v>
      </c>
      <c r="K7" s="652"/>
      <c r="L7" s="96"/>
      <c r="M7" s="96"/>
      <c r="N7" s="96"/>
      <c r="O7" s="96"/>
    </row>
    <row r="8" spans="1:15" ht="21.75" customHeight="1" x14ac:dyDescent="0.2">
      <c r="A8" s="578"/>
      <c r="B8" s="579"/>
      <c r="C8" s="579"/>
      <c r="D8" s="583"/>
      <c r="E8" s="592" t="s">
        <v>335</v>
      </c>
      <c r="F8" s="592" t="s">
        <v>337</v>
      </c>
      <c r="G8" s="592" t="s">
        <v>338</v>
      </c>
      <c r="H8" s="592" t="s">
        <v>339</v>
      </c>
      <c r="I8" s="592" t="s">
        <v>340</v>
      </c>
      <c r="J8" s="653"/>
      <c r="K8" s="654"/>
    </row>
    <row r="9" spans="1:15" ht="12" customHeight="1" x14ac:dyDescent="0.2">
      <c r="A9" s="578"/>
      <c r="B9" s="579"/>
      <c r="C9" s="579"/>
      <c r="D9" s="583"/>
      <c r="E9" s="593"/>
      <c r="F9" s="593"/>
      <c r="G9" s="593"/>
      <c r="H9" s="593"/>
      <c r="I9" s="593"/>
      <c r="J9" s="98" t="s">
        <v>102</v>
      </c>
      <c r="K9" s="99" t="s">
        <v>103</v>
      </c>
    </row>
    <row r="10" spans="1:15" ht="12" customHeight="1" x14ac:dyDescent="0.2">
      <c r="A10" s="580"/>
      <c r="B10" s="581"/>
      <c r="C10" s="581"/>
      <c r="D10" s="584"/>
      <c r="E10" s="100">
        <v>1</v>
      </c>
      <c r="F10" s="100">
        <v>2</v>
      </c>
      <c r="G10" s="100">
        <v>3</v>
      </c>
      <c r="H10" s="100">
        <v>4</v>
      </c>
      <c r="I10" s="100">
        <v>5</v>
      </c>
      <c r="J10" s="100">
        <v>6</v>
      </c>
      <c r="K10" s="100">
        <v>7</v>
      </c>
    </row>
    <row r="11" spans="1:15" ht="18" customHeight="1" x14ac:dyDescent="0.2">
      <c r="A11" s="297" t="s">
        <v>104</v>
      </c>
      <c r="B11" s="298"/>
      <c r="C11" s="299"/>
      <c r="D11" s="262">
        <v>100</v>
      </c>
      <c r="E11" s="263">
        <v>6457</v>
      </c>
      <c r="F11" s="264">
        <v>18444</v>
      </c>
      <c r="G11" s="264">
        <v>9288</v>
      </c>
      <c r="H11" s="264">
        <v>6228</v>
      </c>
      <c r="I11" s="265">
        <v>6700</v>
      </c>
      <c r="J11" s="263">
        <v>-243</v>
      </c>
      <c r="K11" s="266">
        <v>-3.6268656716417911</v>
      </c>
    </row>
    <row r="12" spans="1:15" ht="18" customHeight="1" x14ac:dyDescent="0.2">
      <c r="A12" s="300" t="s">
        <v>228</v>
      </c>
      <c r="B12" s="301"/>
      <c r="C12" s="301"/>
      <c r="D12" s="302"/>
      <c r="E12" s="309"/>
      <c r="F12" s="309"/>
      <c r="G12" s="309"/>
      <c r="H12" s="309"/>
      <c r="I12" s="309"/>
      <c r="J12" s="324"/>
      <c r="K12" s="304"/>
    </row>
    <row r="13" spans="1:15" ht="15.95" customHeight="1" x14ac:dyDescent="0.2">
      <c r="A13" s="306" t="s">
        <v>229</v>
      </c>
      <c r="B13" s="307"/>
      <c r="C13" s="308"/>
      <c r="D13" s="113">
        <v>38.222084559392904</v>
      </c>
      <c r="E13" s="115">
        <v>2468</v>
      </c>
      <c r="F13" s="114">
        <v>4574</v>
      </c>
      <c r="G13" s="114">
        <v>3946</v>
      </c>
      <c r="H13" s="114">
        <v>3013</v>
      </c>
      <c r="I13" s="140">
        <v>2818</v>
      </c>
      <c r="J13" s="115">
        <v>-350</v>
      </c>
      <c r="K13" s="116">
        <v>-12.42015613910575</v>
      </c>
    </row>
    <row r="14" spans="1:15" ht="15.95" customHeight="1" x14ac:dyDescent="0.2">
      <c r="A14" s="306" t="s">
        <v>230</v>
      </c>
      <c r="B14" s="307"/>
      <c r="C14" s="308"/>
      <c r="D14" s="113">
        <v>47.87052810902896</v>
      </c>
      <c r="E14" s="115">
        <v>3091</v>
      </c>
      <c r="F14" s="114">
        <v>10585</v>
      </c>
      <c r="G14" s="114">
        <v>4481</v>
      </c>
      <c r="H14" s="114">
        <v>2532</v>
      </c>
      <c r="I14" s="140">
        <v>3114</v>
      </c>
      <c r="J14" s="115">
        <v>-23</v>
      </c>
      <c r="K14" s="116">
        <v>-0.73859987154784845</v>
      </c>
    </row>
    <row r="15" spans="1:15" ht="15.95" customHeight="1" x14ac:dyDescent="0.2">
      <c r="A15" s="306" t="s">
        <v>231</v>
      </c>
      <c r="B15" s="307"/>
      <c r="C15" s="308"/>
      <c r="D15" s="113">
        <v>7.402818646430231</v>
      </c>
      <c r="E15" s="115">
        <v>478</v>
      </c>
      <c r="F15" s="114">
        <v>2483</v>
      </c>
      <c r="G15" s="114">
        <v>432</v>
      </c>
      <c r="H15" s="114">
        <v>351</v>
      </c>
      <c r="I15" s="140">
        <v>403</v>
      </c>
      <c r="J15" s="115">
        <v>75</v>
      </c>
      <c r="K15" s="116">
        <v>18.610421836228287</v>
      </c>
    </row>
    <row r="16" spans="1:15" ht="15.95" customHeight="1" x14ac:dyDescent="0.2">
      <c r="A16" s="306" t="s">
        <v>232</v>
      </c>
      <c r="B16" s="307"/>
      <c r="C16" s="308"/>
      <c r="D16" s="113">
        <v>6.3806721387641323</v>
      </c>
      <c r="E16" s="115">
        <v>412</v>
      </c>
      <c r="F16" s="114">
        <v>788</v>
      </c>
      <c r="G16" s="114">
        <v>403</v>
      </c>
      <c r="H16" s="114">
        <v>314</v>
      </c>
      <c r="I16" s="140">
        <v>356</v>
      </c>
      <c r="J16" s="115">
        <v>56</v>
      </c>
      <c r="K16" s="116">
        <v>15.730337078651685</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1.8119869908626296</v>
      </c>
      <c r="E18" s="115">
        <v>117</v>
      </c>
      <c r="F18" s="114">
        <v>52</v>
      </c>
      <c r="G18" s="114">
        <v>127</v>
      </c>
      <c r="H18" s="114">
        <v>181</v>
      </c>
      <c r="I18" s="140">
        <v>85</v>
      </c>
      <c r="J18" s="115">
        <v>32</v>
      </c>
      <c r="K18" s="116">
        <v>37.647058823529413</v>
      </c>
    </row>
    <row r="19" spans="1:11" ht="14.1" customHeight="1" x14ac:dyDescent="0.2">
      <c r="A19" s="306" t="s">
        <v>235</v>
      </c>
      <c r="B19" s="307" t="s">
        <v>236</v>
      </c>
      <c r="C19" s="308"/>
      <c r="D19" s="113">
        <v>1.517732693201177</v>
      </c>
      <c r="E19" s="115">
        <v>98</v>
      </c>
      <c r="F19" s="114">
        <v>33</v>
      </c>
      <c r="G19" s="114">
        <v>98</v>
      </c>
      <c r="H19" s="114">
        <v>153</v>
      </c>
      <c r="I19" s="140">
        <v>58</v>
      </c>
      <c r="J19" s="115">
        <v>40</v>
      </c>
      <c r="K19" s="116">
        <v>68.965517241379317</v>
      </c>
    </row>
    <row r="20" spans="1:11" ht="14.1" customHeight="1" x14ac:dyDescent="0.2">
      <c r="A20" s="306">
        <v>12</v>
      </c>
      <c r="B20" s="307" t="s">
        <v>237</v>
      </c>
      <c r="C20" s="308"/>
      <c r="D20" s="113">
        <v>1.0686077125600124</v>
      </c>
      <c r="E20" s="115">
        <v>69</v>
      </c>
      <c r="F20" s="114">
        <v>38</v>
      </c>
      <c r="G20" s="114">
        <v>80</v>
      </c>
      <c r="H20" s="114">
        <v>90</v>
      </c>
      <c r="I20" s="140">
        <v>83</v>
      </c>
      <c r="J20" s="115">
        <v>-14</v>
      </c>
      <c r="K20" s="116">
        <v>-16.867469879518072</v>
      </c>
    </row>
    <row r="21" spans="1:11" ht="14.1" customHeight="1" x14ac:dyDescent="0.2">
      <c r="A21" s="306">
        <v>21</v>
      </c>
      <c r="B21" s="307" t="s">
        <v>238</v>
      </c>
      <c r="C21" s="308"/>
      <c r="D21" s="113">
        <v>0.29425429766145267</v>
      </c>
      <c r="E21" s="115">
        <v>19</v>
      </c>
      <c r="F21" s="114">
        <v>16</v>
      </c>
      <c r="G21" s="114">
        <v>27</v>
      </c>
      <c r="H21" s="114">
        <v>17</v>
      </c>
      <c r="I21" s="140">
        <v>28</v>
      </c>
      <c r="J21" s="115">
        <v>-9</v>
      </c>
      <c r="K21" s="116">
        <v>-32.142857142857146</v>
      </c>
    </row>
    <row r="22" spans="1:11" ht="14.1" customHeight="1" x14ac:dyDescent="0.2">
      <c r="A22" s="306">
        <v>22</v>
      </c>
      <c r="B22" s="307" t="s">
        <v>239</v>
      </c>
      <c r="C22" s="308"/>
      <c r="D22" s="113">
        <v>1.8584481957565433</v>
      </c>
      <c r="E22" s="115">
        <v>120</v>
      </c>
      <c r="F22" s="114">
        <v>317</v>
      </c>
      <c r="G22" s="114">
        <v>161</v>
      </c>
      <c r="H22" s="114">
        <v>114</v>
      </c>
      <c r="I22" s="140">
        <v>76</v>
      </c>
      <c r="J22" s="115">
        <v>44</v>
      </c>
      <c r="K22" s="116">
        <v>57.89473684210526</v>
      </c>
    </row>
    <row r="23" spans="1:11" ht="14.1" customHeight="1" x14ac:dyDescent="0.2">
      <c r="A23" s="306">
        <v>23</v>
      </c>
      <c r="B23" s="307" t="s">
        <v>240</v>
      </c>
      <c r="C23" s="308"/>
      <c r="D23" s="113">
        <v>3.0199783181043829</v>
      </c>
      <c r="E23" s="115">
        <v>195</v>
      </c>
      <c r="F23" s="114">
        <v>68</v>
      </c>
      <c r="G23" s="114">
        <v>118</v>
      </c>
      <c r="H23" s="114">
        <v>71</v>
      </c>
      <c r="I23" s="140">
        <v>79</v>
      </c>
      <c r="J23" s="115">
        <v>116</v>
      </c>
      <c r="K23" s="116">
        <v>146.83544303797467</v>
      </c>
    </row>
    <row r="24" spans="1:11" ht="14.1" customHeight="1" x14ac:dyDescent="0.2">
      <c r="A24" s="306">
        <v>24</v>
      </c>
      <c r="B24" s="307" t="s">
        <v>241</v>
      </c>
      <c r="C24" s="308"/>
      <c r="D24" s="113">
        <v>5.5288833823757164</v>
      </c>
      <c r="E24" s="115">
        <v>357</v>
      </c>
      <c r="F24" s="114">
        <v>1202</v>
      </c>
      <c r="G24" s="114">
        <v>376</v>
      </c>
      <c r="H24" s="114">
        <v>306</v>
      </c>
      <c r="I24" s="140">
        <v>292</v>
      </c>
      <c r="J24" s="115">
        <v>65</v>
      </c>
      <c r="K24" s="116">
        <v>22.260273972602739</v>
      </c>
    </row>
    <row r="25" spans="1:11" ht="14.1" customHeight="1" x14ac:dyDescent="0.2">
      <c r="A25" s="306">
        <v>25</v>
      </c>
      <c r="B25" s="307" t="s">
        <v>242</v>
      </c>
      <c r="C25" s="308"/>
      <c r="D25" s="113">
        <v>11.088740901347375</v>
      </c>
      <c r="E25" s="115">
        <v>716</v>
      </c>
      <c r="F25" s="114">
        <v>7512</v>
      </c>
      <c r="G25" s="114">
        <v>913</v>
      </c>
      <c r="H25" s="114">
        <v>706</v>
      </c>
      <c r="I25" s="140">
        <v>1092</v>
      </c>
      <c r="J25" s="115">
        <v>-376</v>
      </c>
      <c r="K25" s="116">
        <v>-34.432234432234431</v>
      </c>
    </row>
    <row r="26" spans="1:11" ht="14.1" customHeight="1" x14ac:dyDescent="0.2">
      <c r="A26" s="306">
        <v>26</v>
      </c>
      <c r="B26" s="307" t="s">
        <v>243</v>
      </c>
      <c r="C26" s="308"/>
      <c r="D26" s="113">
        <v>3.6084869134272881</v>
      </c>
      <c r="E26" s="115">
        <v>233</v>
      </c>
      <c r="F26" s="114">
        <v>437</v>
      </c>
      <c r="G26" s="114">
        <v>347</v>
      </c>
      <c r="H26" s="114">
        <v>150</v>
      </c>
      <c r="I26" s="140">
        <v>215</v>
      </c>
      <c r="J26" s="115">
        <v>18</v>
      </c>
      <c r="K26" s="116">
        <v>8.3720930232558146</v>
      </c>
    </row>
    <row r="27" spans="1:11" ht="14.1" customHeight="1" x14ac:dyDescent="0.2">
      <c r="A27" s="306">
        <v>27</v>
      </c>
      <c r="B27" s="307" t="s">
        <v>244</v>
      </c>
      <c r="C27" s="308"/>
      <c r="D27" s="113">
        <v>2.4314697227814777</v>
      </c>
      <c r="E27" s="115">
        <v>157</v>
      </c>
      <c r="F27" s="114">
        <v>2142</v>
      </c>
      <c r="G27" s="114">
        <v>213</v>
      </c>
      <c r="H27" s="114">
        <v>151</v>
      </c>
      <c r="I27" s="140">
        <v>154</v>
      </c>
      <c r="J27" s="115">
        <v>3</v>
      </c>
      <c r="K27" s="116">
        <v>1.948051948051948</v>
      </c>
    </row>
    <row r="28" spans="1:11" ht="14.1" customHeight="1" x14ac:dyDescent="0.2">
      <c r="A28" s="306">
        <v>28</v>
      </c>
      <c r="B28" s="307" t="s">
        <v>245</v>
      </c>
      <c r="C28" s="308"/>
      <c r="D28" s="113">
        <v>0.7433792783026173</v>
      </c>
      <c r="E28" s="115">
        <v>48</v>
      </c>
      <c r="F28" s="114">
        <v>25</v>
      </c>
      <c r="G28" s="114">
        <v>52</v>
      </c>
      <c r="H28" s="114">
        <v>62</v>
      </c>
      <c r="I28" s="140">
        <v>64</v>
      </c>
      <c r="J28" s="115">
        <v>-16</v>
      </c>
      <c r="K28" s="116">
        <v>-25</v>
      </c>
    </row>
    <row r="29" spans="1:11" ht="14.1" customHeight="1" x14ac:dyDescent="0.2">
      <c r="A29" s="306">
        <v>29</v>
      </c>
      <c r="B29" s="307" t="s">
        <v>246</v>
      </c>
      <c r="C29" s="308"/>
      <c r="D29" s="113">
        <v>3.2987455474678642</v>
      </c>
      <c r="E29" s="115">
        <v>213</v>
      </c>
      <c r="F29" s="114">
        <v>202</v>
      </c>
      <c r="G29" s="114">
        <v>276</v>
      </c>
      <c r="H29" s="114">
        <v>253</v>
      </c>
      <c r="I29" s="140">
        <v>252</v>
      </c>
      <c r="J29" s="115">
        <v>-39</v>
      </c>
      <c r="K29" s="116">
        <v>-15.476190476190476</v>
      </c>
    </row>
    <row r="30" spans="1:11" ht="14.1" customHeight="1" x14ac:dyDescent="0.2">
      <c r="A30" s="306" t="s">
        <v>247</v>
      </c>
      <c r="B30" s="307" t="s">
        <v>248</v>
      </c>
      <c r="C30" s="308"/>
      <c r="D30" s="113" t="s">
        <v>513</v>
      </c>
      <c r="E30" s="115" t="s">
        <v>513</v>
      </c>
      <c r="F30" s="114" t="s">
        <v>513</v>
      </c>
      <c r="G30" s="114" t="s">
        <v>513</v>
      </c>
      <c r="H30" s="114" t="s">
        <v>513</v>
      </c>
      <c r="I30" s="140">
        <v>119</v>
      </c>
      <c r="J30" s="115" t="s">
        <v>513</v>
      </c>
      <c r="K30" s="116" t="s">
        <v>513</v>
      </c>
    </row>
    <row r="31" spans="1:11" ht="14.1" customHeight="1" x14ac:dyDescent="0.2">
      <c r="A31" s="306" t="s">
        <v>249</v>
      </c>
      <c r="B31" s="307" t="s">
        <v>250</v>
      </c>
      <c r="C31" s="308"/>
      <c r="D31" s="113">
        <v>1.8274740591606009</v>
      </c>
      <c r="E31" s="115">
        <v>118</v>
      </c>
      <c r="F31" s="114">
        <v>136</v>
      </c>
      <c r="G31" s="114">
        <v>139</v>
      </c>
      <c r="H31" s="114">
        <v>140</v>
      </c>
      <c r="I31" s="140">
        <v>133</v>
      </c>
      <c r="J31" s="115">
        <v>-15</v>
      </c>
      <c r="K31" s="116">
        <v>-11.278195488721805</v>
      </c>
    </row>
    <row r="32" spans="1:11" ht="14.1" customHeight="1" x14ac:dyDescent="0.2">
      <c r="A32" s="306">
        <v>31</v>
      </c>
      <c r="B32" s="307" t="s">
        <v>251</v>
      </c>
      <c r="C32" s="308"/>
      <c r="D32" s="113">
        <v>1.1305559857518972</v>
      </c>
      <c r="E32" s="115">
        <v>73</v>
      </c>
      <c r="F32" s="114">
        <v>60</v>
      </c>
      <c r="G32" s="114">
        <v>81</v>
      </c>
      <c r="H32" s="114">
        <v>63</v>
      </c>
      <c r="I32" s="140">
        <v>66</v>
      </c>
      <c r="J32" s="115">
        <v>7</v>
      </c>
      <c r="K32" s="116">
        <v>10.606060606060606</v>
      </c>
    </row>
    <row r="33" spans="1:11" ht="14.1" customHeight="1" x14ac:dyDescent="0.2">
      <c r="A33" s="306">
        <v>32</v>
      </c>
      <c r="B33" s="307" t="s">
        <v>252</v>
      </c>
      <c r="C33" s="308"/>
      <c r="D33" s="113">
        <v>2.5398792008672757</v>
      </c>
      <c r="E33" s="115">
        <v>164</v>
      </c>
      <c r="F33" s="114">
        <v>68</v>
      </c>
      <c r="G33" s="114">
        <v>175</v>
      </c>
      <c r="H33" s="114">
        <v>119</v>
      </c>
      <c r="I33" s="140">
        <v>156</v>
      </c>
      <c r="J33" s="115">
        <v>8</v>
      </c>
      <c r="K33" s="116">
        <v>5.1282051282051286</v>
      </c>
    </row>
    <row r="34" spans="1:11" ht="14.1" customHeight="1" x14ac:dyDescent="0.2">
      <c r="A34" s="306">
        <v>33</v>
      </c>
      <c r="B34" s="307" t="s">
        <v>253</v>
      </c>
      <c r="C34" s="308"/>
      <c r="D34" s="113">
        <v>2.1062412885240822</v>
      </c>
      <c r="E34" s="115">
        <v>136</v>
      </c>
      <c r="F34" s="114">
        <v>64</v>
      </c>
      <c r="G34" s="114">
        <v>188</v>
      </c>
      <c r="H34" s="114">
        <v>141</v>
      </c>
      <c r="I34" s="140">
        <v>160</v>
      </c>
      <c r="J34" s="115">
        <v>-24</v>
      </c>
      <c r="K34" s="116">
        <v>-15</v>
      </c>
    </row>
    <row r="35" spans="1:11" ht="14.1" customHeight="1" x14ac:dyDescent="0.2">
      <c r="A35" s="306">
        <v>34</v>
      </c>
      <c r="B35" s="307" t="s">
        <v>254</v>
      </c>
      <c r="C35" s="308"/>
      <c r="D35" s="113">
        <v>2.7721852253368438</v>
      </c>
      <c r="E35" s="115">
        <v>179</v>
      </c>
      <c r="F35" s="114">
        <v>178</v>
      </c>
      <c r="G35" s="114">
        <v>157</v>
      </c>
      <c r="H35" s="114">
        <v>99</v>
      </c>
      <c r="I35" s="140">
        <v>140</v>
      </c>
      <c r="J35" s="115">
        <v>39</v>
      </c>
      <c r="K35" s="116">
        <v>27.857142857142858</v>
      </c>
    </row>
    <row r="36" spans="1:11" ht="14.1" customHeight="1" x14ac:dyDescent="0.2">
      <c r="A36" s="306">
        <v>41</v>
      </c>
      <c r="B36" s="307" t="s">
        <v>255</v>
      </c>
      <c r="C36" s="308"/>
      <c r="D36" s="113">
        <v>1.5951680346910331</v>
      </c>
      <c r="E36" s="115">
        <v>103</v>
      </c>
      <c r="F36" s="114">
        <v>151</v>
      </c>
      <c r="G36" s="114">
        <v>53</v>
      </c>
      <c r="H36" s="114">
        <v>49</v>
      </c>
      <c r="I36" s="140">
        <v>48</v>
      </c>
      <c r="J36" s="115">
        <v>55</v>
      </c>
      <c r="K36" s="116">
        <v>114.58333333333333</v>
      </c>
    </row>
    <row r="37" spans="1:11" ht="14.1" customHeight="1" x14ac:dyDescent="0.2">
      <c r="A37" s="306">
        <v>42</v>
      </c>
      <c r="B37" s="307" t="s">
        <v>256</v>
      </c>
      <c r="C37" s="308"/>
      <c r="D37" s="113">
        <v>6.1948273191884777E-2</v>
      </c>
      <c r="E37" s="115">
        <v>4</v>
      </c>
      <c r="F37" s="114">
        <v>12</v>
      </c>
      <c r="G37" s="114">
        <v>9</v>
      </c>
      <c r="H37" s="114">
        <v>4</v>
      </c>
      <c r="I37" s="140" t="s">
        <v>513</v>
      </c>
      <c r="J37" s="115" t="s">
        <v>513</v>
      </c>
      <c r="K37" s="116" t="s">
        <v>513</v>
      </c>
    </row>
    <row r="38" spans="1:11" ht="14.1" customHeight="1" x14ac:dyDescent="0.2">
      <c r="A38" s="306">
        <v>43</v>
      </c>
      <c r="B38" s="307" t="s">
        <v>257</v>
      </c>
      <c r="C38" s="308"/>
      <c r="D38" s="113">
        <v>0.69691807340870371</v>
      </c>
      <c r="E38" s="115">
        <v>45</v>
      </c>
      <c r="F38" s="114">
        <v>201</v>
      </c>
      <c r="G38" s="114">
        <v>82</v>
      </c>
      <c r="H38" s="114">
        <v>34</v>
      </c>
      <c r="I38" s="140">
        <v>50</v>
      </c>
      <c r="J38" s="115">
        <v>-5</v>
      </c>
      <c r="K38" s="116">
        <v>-10</v>
      </c>
    </row>
    <row r="39" spans="1:11" ht="14.1" customHeight="1" x14ac:dyDescent="0.2">
      <c r="A39" s="306">
        <v>51</v>
      </c>
      <c r="B39" s="307" t="s">
        <v>258</v>
      </c>
      <c r="C39" s="308"/>
      <c r="D39" s="113">
        <v>9.3232151153786589</v>
      </c>
      <c r="E39" s="115">
        <v>602</v>
      </c>
      <c r="F39" s="114">
        <v>1723</v>
      </c>
      <c r="G39" s="114">
        <v>747</v>
      </c>
      <c r="H39" s="114">
        <v>539</v>
      </c>
      <c r="I39" s="140">
        <v>581</v>
      </c>
      <c r="J39" s="115">
        <v>21</v>
      </c>
      <c r="K39" s="116">
        <v>3.6144578313253013</v>
      </c>
    </row>
    <row r="40" spans="1:11" ht="14.1" customHeight="1" x14ac:dyDescent="0.2">
      <c r="A40" s="306" t="s">
        <v>259</v>
      </c>
      <c r="B40" s="307" t="s">
        <v>260</v>
      </c>
      <c r="C40" s="308"/>
      <c r="D40" s="113">
        <v>8.8121418615456086</v>
      </c>
      <c r="E40" s="115">
        <v>569</v>
      </c>
      <c r="F40" s="114">
        <v>1535</v>
      </c>
      <c r="G40" s="114">
        <v>696</v>
      </c>
      <c r="H40" s="114">
        <v>503</v>
      </c>
      <c r="I40" s="140">
        <v>534</v>
      </c>
      <c r="J40" s="115">
        <v>35</v>
      </c>
      <c r="K40" s="116">
        <v>6.5543071161048685</v>
      </c>
    </row>
    <row r="41" spans="1:11" ht="14.1" customHeight="1" x14ac:dyDescent="0.2">
      <c r="A41" s="306"/>
      <c r="B41" s="307" t="s">
        <v>261</v>
      </c>
      <c r="C41" s="308"/>
      <c r="D41" s="113">
        <v>7.8984048319653093</v>
      </c>
      <c r="E41" s="115">
        <v>510</v>
      </c>
      <c r="F41" s="114">
        <v>1465</v>
      </c>
      <c r="G41" s="114">
        <v>639</v>
      </c>
      <c r="H41" s="114">
        <v>464</v>
      </c>
      <c r="I41" s="140">
        <v>502</v>
      </c>
      <c r="J41" s="115">
        <v>8</v>
      </c>
      <c r="K41" s="116">
        <v>1.593625498007968</v>
      </c>
    </row>
    <row r="42" spans="1:11" ht="14.1" customHeight="1" x14ac:dyDescent="0.2">
      <c r="A42" s="306">
        <v>52</v>
      </c>
      <c r="B42" s="307" t="s">
        <v>262</v>
      </c>
      <c r="C42" s="308"/>
      <c r="D42" s="113">
        <v>5.8695988849310829</v>
      </c>
      <c r="E42" s="115">
        <v>379</v>
      </c>
      <c r="F42" s="114">
        <v>306</v>
      </c>
      <c r="G42" s="114">
        <v>387</v>
      </c>
      <c r="H42" s="114">
        <v>382</v>
      </c>
      <c r="I42" s="140">
        <v>377</v>
      </c>
      <c r="J42" s="115">
        <v>2</v>
      </c>
      <c r="K42" s="116">
        <v>0.5305039787798409</v>
      </c>
    </row>
    <row r="43" spans="1:11" ht="14.1" customHeight="1" x14ac:dyDescent="0.2">
      <c r="A43" s="306" t="s">
        <v>263</v>
      </c>
      <c r="B43" s="307" t="s">
        <v>264</v>
      </c>
      <c r="C43" s="308"/>
      <c r="D43" s="113">
        <v>3.9801765525785968</v>
      </c>
      <c r="E43" s="115">
        <v>257</v>
      </c>
      <c r="F43" s="114">
        <v>236</v>
      </c>
      <c r="G43" s="114">
        <v>230</v>
      </c>
      <c r="H43" s="114">
        <v>235</v>
      </c>
      <c r="I43" s="140">
        <v>243</v>
      </c>
      <c r="J43" s="115">
        <v>14</v>
      </c>
      <c r="K43" s="116">
        <v>5.761316872427984</v>
      </c>
    </row>
    <row r="44" spans="1:11" ht="14.1" customHeight="1" x14ac:dyDescent="0.2">
      <c r="A44" s="306">
        <v>53</v>
      </c>
      <c r="B44" s="307" t="s">
        <v>265</v>
      </c>
      <c r="C44" s="308"/>
      <c r="D44" s="113">
        <v>0.75886634660058849</v>
      </c>
      <c r="E44" s="115">
        <v>49</v>
      </c>
      <c r="F44" s="114">
        <v>170</v>
      </c>
      <c r="G44" s="114">
        <v>39</v>
      </c>
      <c r="H44" s="114">
        <v>71</v>
      </c>
      <c r="I44" s="140">
        <v>126</v>
      </c>
      <c r="J44" s="115">
        <v>-77</v>
      </c>
      <c r="K44" s="116">
        <v>-61.111111111111114</v>
      </c>
    </row>
    <row r="45" spans="1:11" ht="14.1" customHeight="1" x14ac:dyDescent="0.2">
      <c r="A45" s="306" t="s">
        <v>266</v>
      </c>
      <c r="B45" s="307" t="s">
        <v>267</v>
      </c>
      <c r="C45" s="308"/>
      <c r="D45" s="113">
        <v>0.63496980021681892</v>
      </c>
      <c r="E45" s="115">
        <v>41</v>
      </c>
      <c r="F45" s="114">
        <v>165</v>
      </c>
      <c r="G45" s="114">
        <v>30</v>
      </c>
      <c r="H45" s="114">
        <v>64</v>
      </c>
      <c r="I45" s="140">
        <v>118</v>
      </c>
      <c r="J45" s="115">
        <v>-77</v>
      </c>
      <c r="K45" s="116">
        <v>-65.254237288135599</v>
      </c>
    </row>
    <row r="46" spans="1:11" ht="14.1" customHeight="1" x14ac:dyDescent="0.2">
      <c r="A46" s="306">
        <v>54</v>
      </c>
      <c r="B46" s="307" t="s">
        <v>268</v>
      </c>
      <c r="C46" s="308"/>
      <c r="D46" s="113">
        <v>2.4779309276753909</v>
      </c>
      <c r="E46" s="115">
        <v>160</v>
      </c>
      <c r="F46" s="114">
        <v>285</v>
      </c>
      <c r="G46" s="114">
        <v>139</v>
      </c>
      <c r="H46" s="114">
        <v>155</v>
      </c>
      <c r="I46" s="140">
        <v>175</v>
      </c>
      <c r="J46" s="115">
        <v>-15</v>
      </c>
      <c r="K46" s="116">
        <v>-8.5714285714285712</v>
      </c>
    </row>
    <row r="47" spans="1:11" ht="14.1" customHeight="1" x14ac:dyDescent="0.2">
      <c r="A47" s="306">
        <v>61</v>
      </c>
      <c r="B47" s="307" t="s">
        <v>269</v>
      </c>
      <c r="C47" s="308"/>
      <c r="D47" s="113">
        <v>2.1062412885240822</v>
      </c>
      <c r="E47" s="115">
        <v>136</v>
      </c>
      <c r="F47" s="114">
        <v>189</v>
      </c>
      <c r="G47" s="114">
        <v>150</v>
      </c>
      <c r="H47" s="114">
        <v>123</v>
      </c>
      <c r="I47" s="140">
        <v>109</v>
      </c>
      <c r="J47" s="115">
        <v>27</v>
      </c>
      <c r="K47" s="116">
        <v>24.770642201834864</v>
      </c>
    </row>
    <row r="48" spans="1:11" ht="14.1" customHeight="1" x14ac:dyDescent="0.2">
      <c r="A48" s="306">
        <v>62</v>
      </c>
      <c r="B48" s="307" t="s">
        <v>270</v>
      </c>
      <c r="C48" s="308"/>
      <c r="D48" s="113">
        <v>6.3806721387641323</v>
      </c>
      <c r="E48" s="115">
        <v>412</v>
      </c>
      <c r="F48" s="114">
        <v>467</v>
      </c>
      <c r="G48" s="114">
        <v>614</v>
      </c>
      <c r="H48" s="114">
        <v>417</v>
      </c>
      <c r="I48" s="140">
        <v>448</v>
      </c>
      <c r="J48" s="115">
        <v>-36</v>
      </c>
      <c r="K48" s="116">
        <v>-8.0357142857142865</v>
      </c>
    </row>
    <row r="49" spans="1:11" ht="14.1" customHeight="1" x14ac:dyDescent="0.2">
      <c r="A49" s="306">
        <v>63</v>
      </c>
      <c r="B49" s="307" t="s">
        <v>271</v>
      </c>
      <c r="C49" s="308"/>
      <c r="D49" s="113">
        <v>3.5465386402354033</v>
      </c>
      <c r="E49" s="115">
        <v>229</v>
      </c>
      <c r="F49" s="114">
        <v>577</v>
      </c>
      <c r="G49" s="114">
        <v>1720</v>
      </c>
      <c r="H49" s="114">
        <v>831</v>
      </c>
      <c r="I49" s="140">
        <v>338</v>
      </c>
      <c r="J49" s="115">
        <v>-109</v>
      </c>
      <c r="K49" s="116">
        <v>-32.248520710059175</v>
      </c>
    </row>
    <row r="50" spans="1:11" ht="14.1" customHeight="1" x14ac:dyDescent="0.2">
      <c r="A50" s="306" t="s">
        <v>272</v>
      </c>
      <c r="B50" s="307" t="s">
        <v>273</v>
      </c>
      <c r="C50" s="308"/>
      <c r="D50" s="113">
        <v>0.7278922100046461</v>
      </c>
      <c r="E50" s="115">
        <v>47</v>
      </c>
      <c r="F50" s="114">
        <v>40</v>
      </c>
      <c r="G50" s="114">
        <v>52</v>
      </c>
      <c r="H50" s="114">
        <v>66</v>
      </c>
      <c r="I50" s="140">
        <v>41</v>
      </c>
      <c r="J50" s="115">
        <v>6</v>
      </c>
      <c r="K50" s="116">
        <v>14.634146341463415</v>
      </c>
    </row>
    <row r="51" spans="1:11" ht="14.1" customHeight="1" x14ac:dyDescent="0.2">
      <c r="A51" s="306" t="s">
        <v>274</v>
      </c>
      <c r="B51" s="307" t="s">
        <v>275</v>
      </c>
      <c r="C51" s="308"/>
      <c r="D51" s="113">
        <v>1.7810128542666872</v>
      </c>
      <c r="E51" s="115">
        <v>115</v>
      </c>
      <c r="F51" s="114">
        <v>118</v>
      </c>
      <c r="G51" s="114">
        <v>147</v>
      </c>
      <c r="H51" s="114">
        <v>136</v>
      </c>
      <c r="I51" s="140">
        <v>138</v>
      </c>
      <c r="J51" s="115">
        <v>-23</v>
      </c>
      <c r="K51" s="116">
        <v>-16.666666666666668</v>
      </c>
    </row>
    <row r="52" spans="1:11" ht="14.1" customHeight="1" x14ac:dyDescent="0.2">
      <c r="A52" s="306">
        <v>71</v>
      </c>
      <c r="B52" s="307" t="s">
        <v>276</v>
      </c>
      <c r="C52" s="308"/>
      <c r="D52" s="113">
        <v>9.6019823447421402</v>
      </c>
      <c r="E52" s="115">
        <v>620</v>
      </c>
      <c r="F52" s="114">
        <v>907</v>
      </c>
      <c r="G52" s="114">
        <v>587</v>
      </c>
      <c r="H52" s="114">
        <v>387</v>
      </c>
      <c r="I52" s="140">
        <v>507</v>
      </c>
      <c r="J52" s="115">
        <v>113</v>
      </c>
      <c r="K52" s="116">
        <v>22.287968441814595</v>
      </c>
    </row>
    <row r="53" spans="1:11" ht="14.1" customHeight="1" x14ac:dyDescent="0.2">
      <c r="A53" s="306" t="s">
        <v>277</v>
      </c>
      <c r="B53" s="307" t="s">
        <v>278</v>
      </c>
      <c r="C53" s="308"/>
      <c r="D53" s="113">
        <v>3.4536162304475764</v>
      </c>
      <c r="E53" s="115">
        <v>223</v>
      </c>
      <c r="F53" s="114">
        <v>467</v>
      </c>
      <c r="G53" s="114">
        <v>275</v>
      </c>
      <c r="H53" s="114">
        <v>135</v>
      </c>
      <c r="I53" s="140">
        <v>195</v>
      </c>
      <c r="J53" s="115">
        <v>28</v>
      </c>
      <c r="K53" s="116">
        <v>14.358974358974359</v>
      </c>
    </row>
    <row r="54" spans="1:11" ht="14.1" customHeight="1" x14ac:dyDescent="0.2">
      <c r="A54" s="306" t="s">
        <v>279</v>
      </c>
      <c r="B54" s="307" t="s">
        <v>280</v>
      </c>
      <c r="C54" s="308"/>
      <c r="D54" s="113">
        <v>5.3120644262041194</v>
      </c>
      <c r="E54" s="115">
        <v>343</v>
      </c>
      <c r="F54" s="114">
        <v>314</v>
      </c>
      <c r="G54" s="114">
        <v>270</v>
      </c>
      <c r="H54" s="114">
        <v>228</v>
      </c>
      <c r="I54" s="140">
        <v>266</v>
      </c>
      <c r="J54" s="115">
        <v>77</v>
      </c>
      <c r="K54" s="116">
        <v>28.94736842105263</v>
      </c>
    </row>
    <row r="55" spans="1:11" ht="14.1" customHeight="1" x14ac:dyDescent="0.2">
      <c r="A55" s="306">
        <v>72</v>
      </c>
      <c r="B55" s="307" t="s">
        <v>281</v>
      </c>
      <c r="C55" s="308"/>
      <c r="D55" s="113">
        <v>1.6261421712869755</v>
      </c>
      <c r="E55" s="115">
        <v>105</v>
      </c>
      <c r="F55" s="114">
        <v>159</v>
      </c>
      <c r="G55" s="114">
        <v>120</v>
      </c>
      <c r="H55" s="114">
        <v>66</v>
      </c>
      <c r="I55" s="140">
        <v>60</v>
      </c>
      <c r="J55" s="115">
        <v>45</v>
      </c>
      <c r="K55" s="116">
        <v>75</v>
      </c>
    </row>
    <row r="56" spans="1:11" ht="14.1" customHeight="1" x14ac:dyDescent="0.2">
      <c r="A56" s="306" t="s">
        <v>282</v>
      </c>
      <c r="B56" s="307" t="s">
        <v>283</v>
      </c>
      <c r="C56" s="308"/>
      <c r="D56" s="113">
        <v>0.49558618553507822</v>
      </c>
      <c r="E56" s="115">
        <v>32</v>
      </c>
      <c r="F56" s="114">
        <v>23</v>
      </c>
      <c r="G56" s="114">
        <v>66</v>
      </c>
      <c r="H56" s="114">
        <v>19</v>
      </c>
      <c r="I56" s="140">
        <v>15</v>
      </c>
      <c r="J56" s="115">
        <v>17</v>
      </c>
      <c r="K56" s="116">
        <v>113.33333333333333</v>
      </c>
    </row>
    <row r="57" spans="1:11" ht="14.1" customHeight="1" x14ac:dyDescent="0.2">
      <c r="A57" s="306" t="s">
        <v>284</v>
      </c>
      <c r="B57" s="307" t="s">
        <v>285</v>
      </c>
      <c r="C57" s="308"/>
      <c r="D57" s="113">
        <v>0.7124051417066749</v>
      </c>
      <c r="E57" s="115">
        <v>46</v>
      </c>
      <c r="F57" s="114">
        <v>127</v>
      </c>
      <c r="G57" s="114">
        <v>29</v>
      </c>
      <c r="H57" s="114">
        <v>44</v>
      </c>
      <c r="I57" s="140">
        <v>35</v>
      </c>
      <c r="J57" s="115">
        <v>11</v>
      </c>
      <c r="K57" s="116">
        <v>31.428571428571427</v>
      </c>
    </row>
    <row r="58" spans="1:11" ht="14.1" customHeight="1" x14ac:dyDescent="0.2">
      <c r="A58" s="306">
        <v>73</v>
      </c>
      <c r="B58" s="307" t="s">
        <v>286</v>
      </c>
      <c r="C58" s="308"/>
      <c r="D58" s="113">
        <v>1.362862010221465</v>
      </c>
      <c r="E58" s="115">
        <v>88</v>
      </c>
      <c r="F58" s="114">
        <v>56</v>
      </c>
      <c r="G58" s="114">
        <v>134</v>
      </c>
      <c r="H58" s="114">
        <v>51</v>
      </c>
      <c r="I58" s="140">
        <v>63</v>
      </c>
      <c r="J58" s="115">
        <v>25</v>
      </c>
      <c r="K58" s="116">
        <v>39.682539682539684</v>
      </c>
    </row>
    <row r="59" spans="1:11" ht="14.1" customHeight="1" x14ac:dyDescent="0.2">
      <c r="A59" s="306" t="s">
        <v>287</v>
      </c>
      <c r="B59" s="307" t="s">
        <v>288</v>
      </c>
      <c r="C59" s="308"/>
      <c r="D59" s="113">
        <v>1.0221465076660987</v>
      </c>
      <c r="E59" s="115">
        <v>66</v>
      </c>
      <c r="F59" s="114">
        <v>38</v>
      </c>
      <c r="G59" s="114">
        <v>97</v>
      </c>
      <c r="H59" s="114">
        <v>45</v>
      </c>
      <c r="I59" s="140">
        <v>52</v>
      </c>
      <c r="J59" s="115">
        <v>14</v>
      </c>
      <c r="K59" s="116">
        <v>26.923076923076923</v>
      </c>
    </row>
    <row r="60" spans="1:11" ht="14.1" customHeight="1" x14ac:dyDescent="0.2">
      <c r="A60" s="306">
        <v>81</v>
      </c>
      <c r="B60" s="307" t="s">
        <v>289</v>
      </c>
      <c r="C60" s="308"/>
      <c r="D60" s="113">
        <v>4.3054049868359918</v>
      </c>
      <c r="E60" s="115">
        <v>278</v>
      </c>
      <c r="F60" s="114">
        <v>287</v>
      </c>
      <c r="G60" s="114">
        <v>339</v>
      </c>
      <c r="H60" s="114">
        <v>244</v>
      </c>
      <c r="I60" s="140">
        <v>366</v>
      </c>
      <c r="J60" s="115">
        <v>-88</v>
      </c>
      <c r="K60" s="116">
        <v>-24.043715846994534</v>
      </c>
    </row>
    <row r="61" spans="1:11" ht="14.1" customHeight="1" x14ac:dyDescent="0.2">
      <c r="A61" s="306" t="s">
        <v>290</v>
      </c>
      <c r="B61" s="307" t="s">
        <v>291</v>
      </c>
      <c r="C61" s="308"/>
      <c r="D61" s="113">
        <v>1.4867585566052346</v>
      </c>
      <c r="E61" s="115">
        <v>96</v>
      </c>
      <c r="F61" s="114">
        <v>94</v>
      </c>
      <c r="G61" s="114">
        <v>179</v>
      </c>
      <c r="H61" s="114">
        <v>92</v>
      </c>
      <c r="I61" s="140">
        <v>123</v>
      </c>
      <c r="J61" s="115">
        <v>-27</v>
      </c>
      <c r="K61" s="116">
        <v>-21.951219512195124</v>
      </c>
    </row>
    <row r="62" spans="1:11" ht="14.1" customHeight="1" x14ac:dyDescent="0.2">
      <c r="A62" s="306" t="s">
        <v>292</v>
      </c>
      <c r="B62" s="307" t="s">
        <v>293</v>
      </c>
      <c r="C62" s="308"/>
      <c r="D62" s="113">
        <v>1.1305559857518972</v>
      </c>
      <c r="E62" s="115">
        <v>73</v>
      </c>
      <c r="F62" s="114">
        <v>109</v>
      </c>
      <c r="G62" s="114">
        <v>77</v>
      </c>
      <c r="H62" s="114">
        <v>69</v>
      </c>
      <c r="I62" s="140">
        <v>152</v>
      </c>
      <c r="J62" s="115">
        <v>-79</v>
      </c>
      <c r="K62" s="116">
        <v>-51.973684210526315</v>
      </c>
    </row>
    <row r="63" spans="1:11" ht="14.1" customHeight="1" x14ac:dyDescent="0.2">
      <c r="A63" s="306"/>
      <c r="B63" s="307" t="s">
        <v>294</v>
      </c>
      <c r="C63" s="308"/>
      <c r="D63" s="113">
        <v>0.86727582468638686</v>
      </c>
      <c r="E63" s="115">
        <v>56</v>
      </c>
      <c r="F63" s="114">
        <v>61</v>
      </c>
      <c r="G63" s="114">
        <v>52</v>
      </c>
      <c r="H63" s="114">
        <v>51</v>
      </c>
      <c r="I63" s="140">
        <v>55</v>
      </c>
      <c r="J63" s="115">
        <v>1</v>
      </c>
      <c r="K63" s="116">
        <v>1.8181818181818181</v>
      </c>
    </row>
    <row r="64" spans="1:11" ht="14.1" customHeight="1" x14ac:dyDescent="0.2">
      <c r="A64" s="306" t="s">
        <v>295</v>
      </c>
      <c r="B64" s="307" t="s">
        <v>296</v>
      </c>
      <c r="C64" s="308"/>
      <c r="D64" s="113">
        <v>0.35620257085333745</v>
      </c>
      <c r="E64" s="115">
        <v>23</v>
      </c>
      <c r="F64" s="114">
        <v>26</v>
      </c>
      <c r="G64" s="114">
        <v>30</v>
      </c>
      <c r="H64" s="114">
        <v>23</v>
      </c>
      <c r="I64" s="140">
        <v>25</v>
      </c>
      <c r="J64" s="115">
        <v>-2</v>
      </c>
      <c r="K64" s="116">
        <v>-8</v>
      </c>
    </row>
    <row r="65" spans="1:11" ht="14.1" customHeight="1" x14ac:dyDescent="0.2">
      <c r="A65" s="306" t="s">
        <v>297</v>
      </c>
      <c r="B65" s="307" t="s">
        <v>298</v>
      </c>
      <c r="C65" s="308"/>
      <c r="D65" s="113">
        <v>0.7433792783026173</v>
      </c>
      <c r="E65" s="115">
        <v>48</v>
      </c>
      <c r="F65" s="114">
        <v>30</v>
      </c>
      <c r="G65" s="114">
        <v>22</v>
      </c>
      <c r="H65" s="114">
        <v>28</v>
      </c>
      <c r="I65" s="140">
        <v>40</v>
      </c>
      <c r="J65" s="115">
        <v>8</v>
      </c>
      <c r="K65" s="116">
        <v>20</v>
      </c>
    </row>
    <row r="66" spans="1:11" ht="14.1" customHeight="1" x14ac:dyDescent="0.2">
      <c r="A66" s="306">
        <v>82</v>
      </c>
      <c r="B66" s="307" t="s">
        <v>299</v>
      </c>
      <c r="C66" s="308"/>
      <c r="D66" s="113">
        <v>2.7721852253368438</v>
      </c>
      <c r="E66" s="115">
        <v>179</v>
      </c>
      <c r="F66" s="114">
        <v>195</v>
      </c>
      <c r="G66" s="114">
        <v>279</v>
      </c>
      <c r="H66" s="114">
        <v>131</v>
      </c>
      <c r="I66" s="140">
        <v>243</v>
      </c>
      <c r="J66" s="115">
        <v>-64</v>
      </c>
      <c r="K66" s="116">
        <v>-26.337448559670783</v>
      </c>
    </row>
    <row r="67" spans="1:11" ht="14.1" customHeight="1" x14ac:dyDescent="0.2">
      <c r="A67" s="306" t="s">
        <v>300</v>
      </c>
      <c r="B67" s="307" t="s">
        <v>301</v>
      </c>
      <c r="C67" s="308"/>
      <c r="D67" s="113">
        <v>1.517732693201177</v>
      </c>
      <c r="E67" s="115">
        <v>98</v>
      </c>
      <c r="F67" s="114">
        <v>119</v>
      </c>
      <c r="G67" s="114">
        <v>151</v>
      </c>
      <c r="H67" s="114">
        <v>82</v>
      </c>
      <c r="I67" s="140">
        <v>164</v>
      </c>
      <c r="J67" s="115">
        <v>-66</v>
      </c>
      <c r="K67" s="116">
        <v>-40.243902439024389</v>
      </c>
    </row>
    <row r="68" spans="1:11" ht="14.1" customHeight="1" x14ac:dyDescent="0.2">
      <c r="A68" s="306" t="s">
        <v>302</v>
      </c>
      <c r="B68" s="307" t="s">
        <v>303</v>
      </c>
      <c r="C68" s="308"/>
      <c r="D68" s="113">
        <v>0.49558618553507822</v>
      </c>
      <c r="E68" s="115">
        <v>32</v>
      </c>
      <c r="F68" s="114">
        <v>44</v>
      </c>
      <c r="G68" s="114">
        <v>63</v>
      </c>
      <c r="H68" s="114">
        <v>26</v>
      </c>
      <c r="I68" s="140">
        <v>44</v>
      </c>
      <c r="J68" s="115">
        <v>-12</v>
      </c>
      <c r="K68" s="116">
        <v>-27.272727272727273</v>
      </c>
    </row>
    <row r="69" spans="1:11" ht="14.1" customHeight="1" x14ac:dyDescent="0.2">
      <c r="A69" s="306">
        <v>83</v>
      </c>
      <c r="B69" s="307" t="s">
        <v>304</v>
      </c>
      <c r="C69" s="308"/>
      <c r="D69" s="113">
        <v>2.4779309276753909</v>
      </c>
      <c r="E69" s="115">
        <v>160</v>
      </c>
      <c r="F69" s="114">
        <v>190</v>
      </c>
      <c r="G69" s="114">
        <v>421</v>
      </c>
      <c r="H69" s="114">
        <v>126</v>
      </c>
      <c r="I69" s="140">
        <v>161</v>
      </c>
      <c r="J69" s="115">
        <v>-1</v>
      </c>
      <c r="K69" s="116">
        <v>-0.6211180124223602</v>
      </c>
    </row>
    <row r="70" spans="1:11" ht="14.1" customHeight="1" x14ac:dyDescent="0.2">
      <c r="A70" s="306" t="s">
        <v>305</v>
      </c>
      <c r="B70" s="307" t="s">
        <v>306</v>
      </c>
      <c r="C70" s="308"/>
      <c r="D70" s="113">
        <v>1.842961127458572</v>
      </c>
      <c r="E70" s="115">
        <v>119</v>
      </c>
      <c r="F70" s="114">
        <v>146</v>
      </c>
      <c r="G70" s="114">
        <v>371</v>
      </c>
      <c r="H70" s="114">
        <v>99</v>
      </c>
      <c r="I70" s="140">
        <v>114</v>
      </c>
      <c r="J70" s="115">
        <v>5</v>
      </c>
      <c r="K70" s="116">
        <v>4.3859649122807021</v>
      </c>
    </row>
    <row r="71" spans="1:11" ht="14.1" customHeight="1" x14ac:dyDescent="0.2">
      <c r="A71" s="306"/>
      <c r="B71" s="307" t="s">
        <v>307</v>
      </c>
      <c r="C71" s="308"/>
      <c r="D71" s="113">
        <v>1.2389654638376955</v>
      </c>
      <c r="E71" s="115">
        <v>80</v>
      </c>
      <c r="F71" s="114">
        <v>63</v>
      </c>
      <c r="G71" s="114">
        <v>285</v>
      </c>
      <c r="H71" s="114">
        <v>68</v>
      </c>
      <c r="I71" s="140">
        <v>80</v>
      </c>
      <c r="J71" s="115">
        <v>0</v>
      </c>
      <c r="K71" s="116">
        <v>0</v>
      </c>
    </row>
    <row r="72" spans="1:11" ht="14.1" customHeight="1" x14ac:dyDescent="0.2">
      <c r="A72" s="306">
        <v>84</v>
      </c>
      <c r="B72" s="307" t="s">
        <v>308</v>
      </c>
      <c r="C72" s="308"/>
      <c r="D72" s="113">
        <v>0.63496980021681892</v>
      </c>
      <c r="E72" s="115">
        <v>41</v>
      </c>
      <c r="F72" s="114">
        <v>114</v>
      </c>
      <c r="G72" s="114">
        <v>79</v>
      </c>
      <c r="H72" s="114">
        <v>20</v>
      </c>
      <c r="I72" s="140">
        <v>29</v>
      </c>
      <c r="J72" s="115">
        <v>12</v>
      </c>
      <c r="K72" s="116">
        <v>41.379310344827587</v>
      </c>
    </row>
    <row r="73" spans="1:11" ht="14.1" customHeight="1" x14ac:dyDescent="0.2">
      <c r="A73" s="306" t="s">
        <v>309</v>
      </c>
      <c r="B73" s="307" t="s">
        <v>310</v>
      </c>
      <c r="C73" s="308"/>
      <c r="D73" s="113">
        <v>0.18584481957565432</v>
      </c>
      <c r="E73" s="115">
        <v>12</v>
      </c>
      <c r="F73" s="114">
        <v>9</v>
      </c>
      <c r="G73" s="114">
        <v>30</v>
      </c>
      <c r="H73" s="114">
        <v>5</v>
      </c>
      <c r="I73" s="140">
        <v>5</v>
      </c>
      <c r="J73" s="115">
        <v>7</v>
      </c>
      <c r="K73" s="116">
        <v>140</v>
      </c>
    </row>
    <row r="74" spans="1:11" ht="14.1" customHeight="1" x14ac:dyDescent="0.2">
      <c r="A74" s="306" t="s">
        <v>311</v>
      </c>
      <c r="B74" s="307" t="s">
        <v>312</v>
      </c>
      <c r="C74" s="308"/>
      <c r="D74" s="113">
        <v>0.10840947808579836</v>
      </c>
      <c r="E74" s="115">
        <v>7</v>
      </c>
      <c r="F74" s="114">
        <v>84</v>
      </c>
      <c r="G74" s="114">
        <v>20</v>
      </c>
      <c r="H74" s="114">
        <v>3</v>
      </c>
      <c r="I74" s="140">
        <v>9</v>
      </c>
      <c r="J74" s="115">
        <v>-2</v>
      </c>
      <c r="K74" s="116">
        <v>-22.222222222222221</v>
      </c>
    </row>
    <row r="75" spans="1:11" ht="14.1" customHeight="1" x14ac:dyDescent="0.2">
      <c r="A75" s="306" t="s">
        <v>313</v>
      </c>
      <c r="B75" s="307" t="s">
        <v>314</v>
      </c>
      <c r="C75" s="308"/>
      <c r="D75" s="113">
        <v>4.6461204893913581E-2</v>
      </c>
      <c r="E75" s="115">
        <v>3</v>
      </c>
      <c r="F75" s="114" t="s">
        <v>513</v>
      </c>
      <c r="G75" s="114" t="s">
        <v>513</v>
      </c>
      <c r="H75" s="114">
        <v>0</v>
      </c>
      <c r="I75" s="140">
        <v>0</v>
      </c>
      <c r="J75" s="115">
        <v>3</v>
      </c>
      <c r="K75" s="116" t="s">
        <v>514</v>
      </c>
    </row>
    <row r="76" spans="1:11" ht="14.1" customHeight="1" x14ac:dyDescent="0.2">
      <c r="A76" s="306">
        <v>91</v>
      </c>
      <c r="B76" s="307" t="s">
        <v>315</v>
      </c>
      <c r="C76" s="308"/>
      <c r="D76" s="113">
        <v>0.17035775127768313</v>
      </c>
      <c r="E76" s="115">
        <v>11</v>
      </c>
      <c r="F76" s="114">
        <v>7</v>
      </c>
      <c r="G76" s="114">
        <v>8</v>
      </c>
      <c r="H76" s="114">
        <v>9</v>
      </c>
      <c r="I76" s="140">
        <v>18</v>
      </c>
      <c r="J76" s="115">
        <v>-7</v>
      </c>
      <c r="K76" s="116">
        <v>-38.888888888888886</v>
      </c>
    </row>
    <row r="77" spans="1:11" ht="14.1" customHeight="1" x14ac:dyDescent="0.2">
      <c r="A77" s="306">
        <v>92</v>
      </c>
      <c r="B77" s="307" t="s">
        <v>316</v>
      </c>
      <c r="C77" s="308"/>
      <c r="D77" s="113">
        <v>0.69691807340870371</v>
      </c>
      <c r="E77" s="115">
        <v>45</v>
      </c>
      <c r="F77" s="114">
        <v>32</v>
      </c>
      <c r="G77" s="114">
        <v>35</v>
      </c>
      <c r="H77" s="114">
        <v>36</v>
      </c>
      <c r="I77" s="140">
        <v>39</v>
      </c>
      <c r="J77" s="115">
        <v>6</v>
      </c>
      <c r="K77" s="116">
        <v>15.384615384615385</v>
      </c>
    </row>
    <row r="78" spans="1:11" ht="14.1" customHeight="1" x14ac:dyDescent="0.2">
      <c r="A78" s="306">
        <v>93</v>
      </c>
      <c r="B78" s="307" t="s">
        <v>317</v>
      </c>
      <c r="C78" s="308"/>
      <c r="D78" s="113">
        <v>6.1948273191884777E-2</v>
      </c>
      <c r="E78" s="115">
        <v>4</v>
      </c>
      <c r="F78" s="114">
        <v>5</v>
      </c>
      <c r="G78" s="114">
        <v>14</v>
      </c>
      <c r="H78" s="114">
        <v>3</v>
      </c>
      <c r="I78" s="140" t="s">
        <v>513</v>
      </c>
      <c r="J78" s="115" t="s">
        <v>513</v>
      </c>
      <c r="K78" s="116" t="s">
        <v>513</v>
      </c>
    </row>
    <row r="79" spans="1:11" ht="14.1" customHeight="1" x14ac:dyDescent="0.2">
      <c r="A79" s="306">
        <v>94</v>
      </c>
      <c r="B79" s="307" t="s">
        <v>318</v>
      </c>
      <c r="C79" s="308"/>
      <c r="D79" s="113" t="s">
        <v>513</v>
      </c>
      <c r="E79" s="115" t="s">
        <v>513</v>
      </c>
      <c r="F79" s="114">
        <v>16</v>
      </c>
      <c r="G79" s="114">
        <v>15</v>
      </c>
      <c r="H79" s="114">
        <v>5</v>
      </c>
      <c r="I79" s="140">
        <v>7</v>
      </c>
      <c r="J79" s="115" t="s">
        <v>513</v>
      </c>
      <c r="K79" s="116" t="s">
        <v>513</v>
      </c>
    </row>
    <row r="80" spans="1:11" ht="14.1" customHeight="1" x14ac:dyDescent="0.2">
      <c r="A80" s="306" t="s">
        <v>319</v>
      </c>
      <c r="B80" s="307" t="s">
        <v>320</v>
      </c>
      <c r="C80" s="308"/>
      <c r="D80" s="113" t="s">
        <v>513</v>
      </c>
      <c r="E80" s="115" t="s">
        <v>513</v>
      </c>
      <c r="F80" s="114">
        <v>0</v>
      </c>
      <c r="G80" s="114">
        <v>0</v>
      </c>
      <c r="H80" s="114">
        <v>4</v>
      </c>
      <c r="I80" s="140">
        <v>0</v>
      </c>
      <c r="J80" s="115" t="s">
        <v>513</v>
      </c>
      <c r="K80" s="116" t="s">
        <v>513</v>
      </c>
    </row>
    <row r="81" spans="1:11" ht="14.1" customHeight="1" x14ac:dyDescent="0.2">
      <c r="A81" s="310" t="s">
        <v>321</v>
      </c>
      <c r="B81" s="311" t="s">
        <v>333</v>
      </c>
      <c r="C81" s="312"/>
      <c r="D81" s="125">
        <v>0.12389654638376955</v>
      </c>
      <c r="E81" s="143">
        <v>8</v>
      </c>
      <c r="F81" s="144">
        <v>14</v>
      </c>
      <c r="G81" s="144">
        <v>26</v>
      </c>
      <c r="H81" s="144">
        <v>18</v>
      </c>
      <c r="I81" s="145">
        <v>9</v>
      </c>
      <c r="J81" s="143">
        <v>-1</v>
      </c>
      <c r="K81" s="146">
        <v>-11.111111111111111</v>
      </c>
    </row>
    <row r="82" spans="1:11" s="269" customFormat="1" ht="11.25" customHeight="1" x14ac:dyDescent="0.15">
      <c r="A82" s="214" t="s">
        <v>122</v>
      </c>
      <c r="B82" s="151"/>
      <c r="C82" s="151"/>
      <c r="D82" s="151"/>
      <c r="E82" s="151"/>
      <c r="F82" s="151"/>
      <c r="G82" s="151"/>
      <c r="H82" s="151"/>
      <c r="I82" s="151"/>
      <c r="J82" s="151"/>
      <c r="K82" s="217" t="s">
        <v>45</v>
      </c>
    </row>
    <row r="83" spans="1:11" s="151" customFormat="1" ht="12.75" customHeight="1" x14ac:dyDescent="0.2">
      <c r="A83" s="277" t="s">
        <v>322</v>
      </c>
      <c r="B83" s="97"/>
      <c r="C83" s="97"/>
      <c r="D83" s="155"/>
      <c r="E83" s="156"/>
      <c r="F83" s="156"/>
      <c r="G83" s="156"/>
      <c r="H83" s="156"/>
      <c r="I83" s="156"/>
      <c r="J83" s="156"/>
      <c r="K83" s="157"/>
    </row>
    <row r="84" spans="1:11" ht="20.25" customHeight="1" x14ac:dyDescent="0.2">
      <c r="A84" s="659" t="s">
        <v>364</v>
      </c>
      <c r="B84" s="659"/>
      <c r="C84" s="659"/>
      <c r="D84" s="659"/>
      <c r="E84" s="659"/>
      <c r="F84" s="659"/>
      <c r="G84" s="659"/>
      <c r="H84" s="659"/>
      <c r="I84" s="659"/>
      <c r="J84" s="659"/>
      <c r="K84" s="659"/>
    </row>
    <row r="85" spans="1:11" s="405" customFormat="1" ht="21" customHeight="1" x14ac:dyDescent="0.2">
      <c r="A85" s="620" t="s">
        <v>323</v>
      </c>
      <c r="B85" s="620"/>
      <c r="C85" s="620"/>
      <c r="D85" s="620"/>
      <c r="E85" s="620"/>
      <c r="F85" s="620"/>
      <c r="G85" s="620"/>
      <c r="H85" s="620"/>
      <c r="I85" s="620"/>
      <c r="J85" s="620"/>
      <c r="K85" s="620"/>
    </row>
    <row r="86" spans="1:11" ht="11.25" x14ac:dyDescent="0.2">
      <c r="A86" s="151" t="s">
        <v>365</v>
      </c>
    </row>
    <row r="87" spans="1:11" ht="18" customHeight="1" x14ac:dyDescent="0.2">
      <c r="A87" s="660"/>
      <c r="B87" s="620"/>
      <c r="C87" s="620"/>
      <c r="D87" s="620"/>
      <c r="E87" s="620"/>
      <c r="F87" s="620"/>
      <c r="G87" s="620"/>
      <c r="H87" s="620"/>
      <c r="I87" s="620"/>
      <c r="J87" s="620"/>
      <c r="K87" s="620"/>
    </row>
    <row r="88" spans="1:11" ht="15.95" customHeight="1" x14ac:dyDescent="0.2">
      <c r="B88" s="110"/>
      <c r="C88" s="110"/>
    </row>
  </sheetData>
  <mergeCells count="16">
    <mergeCell ref="A84:K84"/>
    <mergeCell ref="A85:K85"/>
    <mergeCell ref="A87:K87"/>
    <mergeCell ref="A3:K3"/>
    <mergeCell ref="A4:K4"/>
    <mergeCell ref="A5:E5"/>
    <mergeCell ref="A7:C10"/>
    <mergeCell ref="D7:D10"/>
    <mergeCell ref="E7:I7"/>
    <mergeCell ref="J7:K8"/>
    <mergeCell ref="E8:E9"/>
    <mergeCell ref="F8:F9"/>
    <mergeCell ref="G8:G9"/>
    <mergeCell ref="A6:K6"/>
    <mergeCell ref="H8:H9"/>
    <mergeCell ref="I8:I9"/>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fitToPage="1"/>
  </sheetPr>
  <dimension ref="A1:O87"/>
  <sheetViews>
    <sheetView showGridLines="0" zoomScaleNormal="100" workbookViewId="0">
      <selection activeCell="A2" sqref="A2"/>
    </sheetView>
  </sheetViews>
  <sheetFormatPr baseColWidth="10" defaultColWidth="7.75" defaultRowHeight="15.95" customHeight="1" x14ac:dyDescent="0.2"/>
  <cols>
    <col min="1" max="1" width="7.625" style="97" customWidth="1"/>
    <col min="2" max="2" width="42.625" style="97" customWidth="1"/>
    <col min="3" max="3" width="5.875" style="155" customWidth="1"/>
    <col min="4" max="9" width="8.5" style="156" customWidth="1"/>
    <col min="10" max="10" width="8.5" style="157" customWidth="1"/>
    <col min="11" max="11" width="8.5" style="97" customWidth="1"/>
    <col min="12" max="16384" width="7.75" style="97"/>
  </cols>
  <sheetData>
    <row r="1" spans="1:15" s="91" customFormat="1" ht="36.75" customHeight="1" x14ac:dyDescent="0.2">
      <c r="A1" s="88"/>
      <c r="B1" s="89"/>
      <c r="C1" s="248"/>
      <c r="D1" s="90"/>
      <c r="E1" s="90"/>
      <c r="F1" s="90"/>
      <c r="G1" s="89"/>
      <c r="H1" s="89"/>
      <c r="I1" s="89"/>
      <c r="J1" s="15" t="s">
        <v>6</v>
      </c>
    </row>
    <row r="2" spans="1:15" s="91" customFormat="1" ht="6.2" customHeight="1" x14ac:dyDescent="0.2">
      <c r="A2" s="92"/>
      <c r="B2" s="93"/>
      <c r="C2" s="250"/>
      <c r="D2" s="93"/>
      <c r="E2" s="93"/>
      <c r="F2" s="93"/>
      <c r="G2" s="93"/>
      <c r="H2" s="93"/>
      <c r="I2" s="93"/>
      <c r="J2" s="93"/>
    </row>
    <row r="3" spans="1:15" s="94" customFormat="1" ht="24.95" customHeight="1" x14ac:dyDescent="0.2">
      <c r="A3" s="570" t="s">
        <v>366</v>
      </c>
      <c r="B3" s="571"/>
      <c r="C3" s="571"/>
      <c r="D3" s="571"/>
      <c r="E3" s="571"/>
      <c r="F3" s="571"/>
      <c r="G3" s="571"/>
      <c r="H3" s="571"/>
      <c r="I3" s="571"/>
      <c r="J3" s="571"/>
    </row>
    <row r="4" spans="1:15" s="94" customFormat="1" ht="12" customHeight="1" x14ac:dyDescent="0.2">
      <c r="A4" s="572" t="s">
        <v>92</v>
      </c>
      <c r="B4" s="572"/>
      <c r="C4" s="572"/>
      <c r="D4" s="572"/>
      <c r="E4" s="572"/>
      <c r="F4" s="572"/>
      <c r="G4" s="572"/>
      <c r="H4" s="572"/>
      <c r="I4" s="572"/>
      <c r="J4" s="572"/>
    </row>
    <row r="5" spans="1:15" s="94" customFormat="1" ht="12" customHeight="1" x14ac:dyDescent="0.2">
      <c r="A5" s="573" t="s">
        <v>335</v>
      </c>
      <c r="B5" s="573"/>
      <c r="C5" s="573"/>
      <c r="D5" s="573"/>
      <c r="E5" s="252"/>
      <c r="F5" s="252"/>
      <c r="G5" s="252"/>
      <c r="H5" s="252"/>
      <c r="I5" s="252"/>
      <c r="J5" s="252"/>
    </row>
    <row r="6" spans="1:15" s="94" customFormat="1" ht="35.1" customHeight="1" x14ac:dyDescent="0.2">
      <c r="A6" s="634" t="s">
        <v>520</v>
      </c>
      <c r="B6" s="634"/>
      <c r="C6" s="634"/>
      <c r="D6" s="634"/>
      <c r="E6" s="634"/>
      <c r="F6" s="634"/>
      <c r="G6" s="634"/>
      <c r="H6" s="634"/>
      <c r="I6" s="634"/>
      <c r="J6" s="634"/>
    </row>
    <row r="7" spans="1:15" s="91" customFormat="1" ht="24.95" customHeight="1" x14ac:dyDescent="0.2">
      <c r="A7" s="588" t="s">
        <v>213</v>
      </c>
      <c r="B7" s="589"/>
      <c r="C7" s="582" t="s">
        <v>94</v>
      </c>
      <c r="D7" s="658" t="s">
        <v>367</v>
      </c>
      <c r="E7" s="661"/>
      <c r="F7" s="661"/>
      <c r="G7" s="661"/>
      <c r="H7" s="662"/>
      <c r="I7" s="588" t="s">
        <v>359</v>
      </c>
      <c r="J7" s="589"/>
      <c r="K7" s="96"/>
      <c r="L7" s="96"/>
      <c r="M7" s="96"/>
      <c r="N7" s="96"/>
      <c r="O7" s="96"/>
    </row>
    <row r="8" spans="1:15" ht="21.75" customHeight="1" x14ac:dyDescent="0.2">
      <c r="A8" s="616"/>
      <c r="B8" s="617"/>
      <c r="C8" s="583"/>
      <c r="D8" s="592" t="s">
        <v>335</v>
      </c>
      <c r="E8" s="592" t="s">
        <v>337</v>
      </c>
      <c r="F8" s="592" t="s">
        <v>338</v>
      </c>
      <c r="G8" s="592" t="s">
        <v>339</v>
      </c>
      <c r="H8" s="592" t="s">
        <v>340</v>
      </c>
      <c r="I8" s="590"/>
      <c r="J8" s="591"/>
    </row>
    <row r="9" spans="1:15" ht="12" customHeight="1" x14ac:dyDescent="0.2">
      <c r="A9" s="616"/>
      <c r="B9" s="617"/>
      <c r="C9" s="583"/>
      <c r="D9" s="593"/>
      <c r="E9" s="593"/>
      <c r="F9" s="593"/>
      <c r="G9" s="593"/>
      <c r="H9" s="593"/>
      <c r="I9" s="98" t="s">
        <v>102</v>
      </c>
      <c r="J9" s="99" t="s">
        <v>103</v>
      </c>
    </row>
    <row r="10" spans="1:15" ht="12" customHeight="1" x14ac:dyDescent="0.2">
      <c r="A10" s="283"/>
      <c r="B10" s="284"/>
      <c r="C10" s="584"/>
      <c r="D10" s="100">
        <v>1</v>
      </c>
      <c r="E10" s="100">
        <v>2</v>
      </c>
      <c r="F10" s="100">
        <v>3</v>
      </c>
      <c r="G10" s="100">
        <v>4</v>
      </c>
      <c r="H10" s="100">
        <v>5</v>
      </c>
      <c r="I10" s="100">
        <v>6</v>
      </c>
      <c r="J10" s="100">
        <v>7</v>
      </c>
      <c r="K10" s="101"/>
    </row>
    <row r="11" spans="1:15" s="192" customFormat="1" ht="24.95" customHeight="1" x14ac:dyDescent="0.2">
      <c r="A11" s="618" t="s">
        <v>104</v>
      </c>
      <c r="B11" s="619"/>
      <c r="C11" s="285">
        <v>100</v>
      </c>
      <c r="D11" s="115">
        <v>6963</v>
      </c>
      <c r="E11" s="114">
        <v>19694</v>
      </c>
      <c r="F11" s="114">
        <v>8640</v>
      </c>
      <c r="G11" s="114">
        <v>5755</v>
      </c>
      <c r="H11" s="140">
        <v>6534</v>
      </c>
      <c r="I11" s="115">
        <v>429</v>
      </c>
      <c r="J11" s="116">
        <v>6.5656565656565657</v>
      </c>
    </row>
    <row r="12" spans="1:15" s="110" customFormat="1" ht="24.95" customHeight="1" x14ac:dyDescent="0.2">
      <c r="A12" s="193" t="s">
        <v>132</v>
      </c>
      <c r="B12" s="194" t="s">
        <v>133</v>
      </c>
      <c r="C12" s="113">
        <v>0.89042079563406573</v>
      </c>
      <c r="D12" s="115">
        <v>62</v>
      </c>
      <c r="E12" s="114">
        <v>110</v>
      </c>
      <c r="F12" s="114">
        <v>172</v>
      </c>
      <c r="G12" s="114">
        <v>87</v>
      </c>
      <c r="H12" s="140">
        <v>57</v>
      </c>
      <c r="I12" s="115">
        <v>5</v>
      </c>
      <c r="J12" s="116">
        <v>8.7719298245614041</v>
      </c>
    </row>
    <row r="13" spans="1:15" s="110" customFormat="1" ht="24.95" customHeight="1" x14ac:dyDescent="0.2">
      <c r="A13" s="193" t="s">
        <v>134</v>
      </c>
      <c r="B13" s="199" t="s">
        <v>214</v>
      </c>
      <c r="C13" s="113">
        <v>1.0196754272583657</v>
      </c>
      <c r="D13" s="115">
        <v>71</v>
      </c>
      <c r="E13" s="114">
        <v>178</v>
      </c>
      <c r="F13" s="114">
        <v>29</v>
      </c>
      <c r="G13" s="114">
        <v>38</v>
      </c>
      <c r="H13" s="140">
        <v>53</v>
      </c>
      <c r="I13" s="115">
        <v>18</v>
      </c>
      <c r="J13" s="116">
        <v>33.962264150943398</v>
      </c>
    </row>
    <row r="14" spans="1:15" s="287" customFormat="1" ht="24.95" customHeight="1" x14ac:dyDescent="0.2">
      <c r="A14" s="193" t="s">
        <v>215</v>
      </c>
      <c r="B14" s="199" t="s">
        <v>137</v>
      </c>
      <c r="C14" s="113">
        <v>31.696107999425536</v>
      </c>
      <c r="D14" s="115">
        <v>2207</v>
      </c>
      <c r="E14" s="114">
        <v>15131</v>
      </c>
      <c r="F14" s="114">
        <v>3285</v>
      </c>
      <c r="G14" s="114">
        <v>1733</v>
      </c>
      <c r="H14" s="140">
        <v>1784</v>
      </c>
      <c r="I14" s="115">
        <v>423</v>
      </c>
      <c r="J14" s="116">
        <v>23.710762331838566</v>
      </c>
      <c r="K14" s="110"/>
      <c r="L14" s="110"/>
      <c r="M14" s="110"/>
      <c r="N14" s="110"/>
      <c r="O14" s="110"/>
    </row>
    <row r="15" spans="1:15" s="110" customFormat="1" ht="24.95" customHeight="1" x14ac:dyDescent="0.2">
      <c r="A15" s="193" t="s">
        <v>216</v>
      </c>
      <c r="B15" s="199" t="s">
        <v>217</v>
      </c>
      <c r="C15" s="113">
        <v>2.699985638374264</v>
      </c>
      <c r="D15" s="115">
        <v>188</v>
      </c>
      <c r="E15" s="114">
        <v>198</v>
      </c>
      <c r="F15" s="114">
        <v>235</v>
      </c>
      <c r="G15" s="114">
        <v>223</v>
      </c>
      <c r="H15" s="140">
        <v>172</v>
      </c>
      <c r="I15" s="115">
        <v>16</v>
      </c>
      <c r="J15" s="116">
        <v>9.3023255813953494</v>
      </c>
    </row>
    <row r="16" spans="1:15" s="287" customFormat="1" ht="24.95" customHeight="1" x14ac:dyDescent="0.2">
      <c r="A16" s="193" t="s">
        <v>218</v>
      </c>
      <c r="B16" s="199" t="s">
        <v>141</v>
      </c>
      <c r="C16" s="113">
        <v>20.33606204222318</v>
      </c>
      <c r="D16" s="115">
        <v>1416</v>
      </c>
      <c r="E16" s="114">
        <v>14611</v>
      </c>
      <c r="F16" s="114">
        <v>2741</v>
      </c>
      <c r="G16" s="114">
        <v>1258</v>
      </c>
      <c r="H16" s="140">
        <v>1342</v>
      </c>
      <c r="I16" s="115">
        <v>74</v>
      </c>
      <c r="J16" s="116">
        <v>5.5141579731743668</v>
      </c>
      <c r="K16" s="110"/>
      <c r="L16" s="110"/>
      <c r="M16" s="110"/>
      <c r="N16" s="110"/>
      <c r="O16" s="110"/>
    </row>
    <row r="17" spans="1:15" s="110" customFormat="1" ht="24.95" customHeight="1" x14ac:dyDescent="0.2">
      <c r="A17" s="193" t="s">
        <v>142</v>
      </c>
      <c r="B17" s="199" t="s">
        <v>220</v>
      </c>
      <c r="C17" s="113">
        <v>8.6600603188280907</v>
      </c>
      <c r="D17" s="115">
        <v>603</v>
      </c>
      <c r="E17" s="114">
        <v>322</v>
      </c>
      <c r="F17" s="114">
        <v>309</v>
      </c>
      <c r="G17" s="114">
        <v>252</v>
      </c>
      <c r="H17" s="140">
        <v>270</v>
      </c>
      <c r="I17" s="115">
        <v>333</v>
      </c>
      <c r="J17" s="116">
        <v>123.33333333333333</v>
      </c>
    </row>
    <row r="18" spans="1:15" s="287" customFormat="1" ht="24.95" customHeight="1" x14ac:dyDescent="0.2">
      <c r="A18" s="201" t="s">
        <v>144</v>
      </c>
      <c r="B18" s="202" t="s">
        <v>145</v>
      </c>
      <c r="C18" s="113">
        <v>5.6584805399971279</v>
      </c>
      <c r="D18" s="115">
        <v>394</v>
      </c>
      <c r="E18" s="114">
        <v>365</v>
      </c>
      <c r="F18" s="114">
        <v>457</v>
      </c>
      <c r="G18" s="114">
        <v>325</v>
      </c>
      <c r="H18" s="140">
        <v>382</v>
      </c>
      <c r="I18" s="115">
        <v>12</v>
      </c>
      <c r="J18" s="116">
        <v>3.1413612565445028</v>
      </c>
      <c r="K18" s="110"/>
      <c r="L18" s="110"/>
      <c r="M18" s="110"/>
      <c r="N18" s="110"/>
      <c r="O18" s="110"/>
    </row>
    <row r="19" spans="1:15" s="110" customFormat="1" ht="24.95" customHeight="1" x14ac:dyDescent="0.2">
      <c r="A19" s="193" t="s">
        <v>146</v>
      </c>
      <c r="B19" s="199" t="s">
        <v>147</v>
      </c>
      <c r="C19" s="113">
        <v>9.7228206232945578</v>
      </c>
      <c r="D19" s="115">
        <v>677</v>
      </c>
      <c r="E19" s="114">
        <v>602</v>
      </c>
      <c r="F19" s="114">
        <v>865</v>
      </c>
      <c r="G19" s="114">
        <v>648</v>
      </c>
      <c r="H19" s="140">
        <v>776</v>
      </c>
      <c r="I19" s="115">
        <v>-99</v>
      </c>
      <c r="J19" s="116">
        <v>-12.757731958762887</v>
      </c>
    </row>
    <row r="20" spans="1:15" s="287" customFormat="1" ht="24.95" customHeight="1" x14ac:dyDescent="0.2">
      <c r="A20" s="193" t="s">
        <v>148</v>
      </c>
      <c r="B20" s="199" t="s">
        <v>149</v>
      </c>
      <c r="C20" s="113">
        <v>6.2185839437024271</v>
      </c>
      <c r="D20" s="115">
        <v>433</v>
      </c>
      <c r="E20" s="114">
        <v>388</v>
      </c>
      <c r="F20" s="114">
        <v>419</v>
      </c>
      <c r="G20" s="114">
        <v>442</v>
      </c>
      <c r="H20" s="140">
        <v>437</v>
      </c>
      <c r="I20" s="115">
        <v>-4</v>
      </c>
      <c r="J20" s="116">
        <v>-0.91533180778032042</v>
      </c>
      <c r="K20" s="110"/>
      <c r="L20" s="110"/>
      <c r="M20" s="110"/>
      <c r="N20" s="110"/>
      <c r="O20" s="110"/>
    </row>
    <row r="21" spans="1:15" s="110" customFormat="1" ht="24.95" customHeight="1" x14ac:dyDescent="0.2">
      <c r="A21" s="201" t="s">
        <v>150</v>
      </c>
      <c r="B21" s="202" t="s">
        <v>151</v>
      </c>
      <c r="C21" s="113">
        <v>4.4090191009622286</v>
      </c>
      <c r="D21" s="115">
        <v>307</v>
      </c>
      <c r="E21" s="114">
        <v>293</v>
      </c>
      <c r="F21" s="114">
        <v>307</v>
      </c>
      <c r="G21" s="114">
        <v>270</v>
      </c>
      <c r="H21" s="140">
        <v>291</v>
      </c>
      <c r="I21" s="115">
        <v>16</v>
      </c>
      <c r="J21" s="116">
        <v>5.4982817869415808</v>
      </c>
    </row>
    <row r="22" spans="1:15" s="110" customFormat="1" ht="24.95" customHeight="1" x14ac:dyDescent="0.2">
      <c r="A22" s="201" t="s">
        <v>152</v>
      </c>
      <c r="B22" s="199" t="s">
        <v>153</v>
      </c>
      <c r="C22" s="113">
        <v>0.54574177796926615</v>
      </c>
      <c r="D22" s="115">
        <v>38</v>
      </c>
      <c r="E22" s="114">
        <v>25</v>
      </c>
      <c r="F22" s="114">
        <v>51</v>
      </c>
      <c r="G22" s="114">
        <v>26</v>
      </c>
      <c r="H22" s="140">
        <v>41</v>
      </c>
      <c r="I22" s="115">
        <v>-3</v>
      </c>
      <c r="J22" s="116">
        <v>-7.3170731707317076</v>
      </c>
    </row>
    <row r="23" spans="1:15" s="110" customFormat="1" ht="24.95" customHeight="1" x14ac:dyDescent="0.2">
      <c r="A23" s="193" t="s">
        <v>154</v>
      </c>
      <c r="B23" s="199" t="s">
        <v>155</v>
      </c>
      <c r="C23" s="113">
        <v>0.73244291253769922</v>
      </c>
      <c r="D23" s="115">
        <v>51</v>
      </c>
      <c r="E23" s="114">
        <v>50</v>
      </c>
      <c r="F23" s="114">
        <v>63</v>
      </c>
      <c r="G23" s="114">
        <v>37</v>
      </c>
      <c r="H23" s="140">
        <v>59</v>
      </c>
      <c r="I23" s="115">
        <v>-8</v>
      </c>
      <c r="J23" s="116">
        <v>-13.559322033898304</v>
      </c>
    </row>
    <row r="24" spans="1:15" s="110" customFormat="1" ht="24.95" customHeight="1" x14ac:dyDescent="0.2">
      <c r="A24" s="193" t="s">
        <v>156</v>
      </c>
      <c r="B24" s="199" t="s">
        <v>221</v>
      </c>
      <c r="C24" s="113">
        <v>3.5329599310641964</v>
      </c>
      <c r="D24" s="115">
        <v>246</v>
      </c>
      <c r="E24" s="114">
        <v>142</v>
      </c>
      <c r="F24" s="114">
        <v>234</v>
      </c>
      <c r="G24" s="114">
        <v>148</v>
      </c>
      <c r="H24" s="140">
        <v>188</v>
      </c>
      <c r="I24" s="115">
        <v>58</v>
      </c>
      <c r="J24" s="116">
        <v>30.851063829787233</v>
      </c>
    </row>
    <row r="25" spans="1:15" s="110" customFormat="1" ht="24.95" customHeight="1" x14ac:dyDescent="0.2">
      <c r="A25" s="193" t="s">
        <v>222</v>
      </c>
      <c r="B25" s="204" t="s">
        <v>159</v>
      </c>
      <c r="C25" s="113">
        <v>5.8020967973574606</v>
      </c>
      <c r="D25" s="115">
        <v>404</v>
      </c>
      <c r="E25" s="114">
        <v>275</v>
      </c>
      <c r="F25" s="114">
        <v>297</v>
      </c>
      <c r="G25" s="114">
        <v>273</v>
      </c>
      <c r="H25" s="140">
        <v>320</v>
      </c>
      <c r="I25" s="115">
        <v>84</v>
      </c>
      <c r="J25" s="116">
        <v>26.25</v>
      </c>
    </row>
    <row r="26" spans="1:15" s="110" customFormat="1" ht="24.95" customHeight="1" x14ac:dyDescent="0.2">
      <c r="A26" s="201">
        <v>782.78300000000002</v>
      </c>
      <c r="B26" s="203" t="s">
        <v>160</v>
      </c>
      <c r="C26" s="113">
        <v>17.578629900904783</v>
      </c>
      <c r="D26" s="115">
        <v>1224</v>
      </c>
      <c r="E26" s="114">
        <v>1346</v>
      </c>
      <c r="F26" s="114">
        <v>1196</v>
      </c>
      <c r="G26" s="114">
        <v>987</v>
      </c>
      <c r="H26" s="140">
        <v>1002</v>
      </c>
      <c r="I26" s="115">
        <v>222</v>
      </c>
      <c r="J26" s="116">
        <v>22.155688622754489</v>
      </c>
    </row>
    <row r="27" spans="1:15" s="110" customFormat="1" ht="24.95" customHeight="1" x14ac:dyDescent="0.2">
      <c r="A27" s="193" t="s">
        <v>161</v>
      </c>
      <c r="B27" s="199" t="s">
        <v>162</v>
      </c>
      <c r="C27" s="113">
        <v>2.0967973574608645</v>
      </c>
      <c r="D27" s="115">
        <v>146</v>
      </c>
      <c r="E27" s="114">
        <v>101</v>
      </c>
      <c r="F27" s="114">
        <v>212</v>
      </c>
      <c r="G27" s="114">
        <v>100</v>
      </c>
      <c r="H27" s="140">
        <v>125</v>
      </c>
      <c r="I27" s="115">
        <v>21</v>
      </c>
      <c r="J27" s="116">
        <v>16.8</v>
      </c>
    </row>
    <row r="28" spans="1:15" s="110" customFormat="1" ht="24.95" customHeight="1" x14ac:dyDescent="0.2">
      <c r="A28" s="193" t="s">
        <v>163</v>
      </c>
      <c r="B28" s="199" t="s">
        <v>164</v>
      </c>
      <c r="C28" s="113">
        <v>1.1202068074105989</v>
      </c>
      <c r="D28" s="115">
        <v>78</v>
      </c>
      <c r="E28" s="114">
        <v>74</v>
      </c>
      <c r="F28" s="114">
        <v>249</v>
      </c>
      <c r="G28" s="114">
        <v>58</v>
      </c>
      <c r="H28" s="140">
        <v>91</v>
      </c>
      <c r="I28" s="115">
        <v>-13</v>
      </c>
      <c r="J28" s="116">
        <v>-14.285714285714286</v>
      </c>
    </row>
    <row r="29" spans="1:15" s="110" customFormat="1" ht="24.95" customHeight="1" x14ac:dyDescent="0.2">
      <c r="A29" s="193">
        <v>86</v>
      </c>
      <c r="B29" s="199" t="s">
        <v>165</v>
      </c>
      <c r="C29" s="113">
        <v>3.3031739192876635</v>
      </c>
      <c r="D29" s="115">
        <v>230</v>
      </c>
      <c r="E29" s="114">
        <v>225</v>
      </c>
      <c r="F29" s="114">
        <v>324</v>
      </c>
      <c r="G29" s="114">
        <v>266</v>
      </c>
      <c r="H29" s="140">
        <v>347</v>
      </c>
      <c r="I29" s="115">
        <v>-117</v>
      </c>
      <c r="J29" s="116">
        <v>-33.717579250720462</v>
      </c>
    </row>
    <row r="30" spans="1:15" s="110" customFormat="1" ht="24.95" customHeight="1" x14ac:dyDescent="0.2">
      <c r="A30" s="193">
        <v>87.88</v>
      </c>
      <c r="B30" s="204" t="s">
        <v>166</v>
      </c>
      <c r="C30" s="113">
        <v>3.5760448082722962</v>
      </c>
      <c r="D30" s="115">
        <v>249</v>
      </c>
      <c r="E30" s="114">
        <v>263</v>
      </c>
      <c r="F30" s="114">
        <v>308</v>
      </c>
      <c r="G30" s="114">
        <v>205</v>
      </c>
      <c r="H30" s="140">
        <v>418</v>
      </c>
      <c r="I30" s="115">
        <v>-169</v>
      </c>
      <c r="J30" s="116">
        <v>-40.430622009569376</v>
      </c>
    </row>
    <row r="31" spans="1:15" s="110" customFormat="1" ht="24.95" customHeight="1" x14ac:dyDescent="0.2">
      <c r="A31" s="193" t="s">
        <v>167</v>
      </c>
      <c r="B31" s="199" t="s">
        <v>168</v>
      </c>
      <c r="C31" s="113">
        <v>2.0967973574608645</v>
      </c>
      <c r="D31" s="115">
        <v>146</v>
      </c>
      <c r="E31" s="114">
        <v>126</v>
      </c>
      <c r="F31" s="114">
        <v>172</v>
      </c>
      <c r="G31" s="114">
        <v>112</v>
      </c>
      <c r="H31" s="140">
        <v>163</v>
      </c>
      <c r="I31" s="115">
        <v>-17</v>
      </c>
      <c r="J31" s="116">
        <v>-10.429447852760736</v>
      </c>
    </row>
    <row r="32" spans="1:15" s="110" customFormat="1" ht="24.95" customHeight="1" x14ac:dyDescent="0.2">
      <c r="A32" s="193"/>
      <c r="B32" s="204" t="s">
        <v>169</v>
      </c>
      <c r="C32" s="113" t="s">
        <v>513</v>
      </c>
      <c r="D32" s="115" t="s">
        <v>513</v>
      </c>
      <c r="E32" s="114" t="s">
        <v>513</v>
      </c>
      <c r="F32" s="114" t="s">
        <v>513</v>
      </c>
      <c r="G32" s="114" t="s">
        <v>513</v>
      </c>
      <c r="H32" s="140" t="s">
        <v>513</v>
      </c>
      <c r="I32" s="115" t="s">
        <v>513</v>
      </c>
      <c r="J32" s="116" t="s">
        <v>513</v>
      </c>
    </row>
    <row r="33" spans="1:10" s="110" customFormat="1" ht="24.95" customHeight="1" x14ac:dyDescent="0.2">
      <c r="A33" s="205" t="s">
        <v>170</v>
      </c>
      <c r="B33" s="206"/>
      <c r="C33" s="289"/>
      <c r="D33" s="115"/>
      <c r="E33" s="114"/>
      <c r="F33" s="114"/>
      <c r="G33" s="114"/>
      <c r="H33" s="140"/>
      <c r="I33" s="137"/>
      <c r="J33" s="138"/>
    </row>
    <row r="34" spans="1:10" s="110" customFormat="1" ht="24.95" customHeight="1" x14ac:dyDescent="0.2">
      <c r="A34" s="290" t="s">
        <v>132</v>
      </c>
      <c r="B34" s="291" t="s">
        <v>133</v>
      </c>
      <c r="C34" s="113">
        <v>0.89042079563406573</v>
      </c>
      <c r="D34" s="115">
        <v>62</v>
      </c>
      <c r="E34" s="114">
        <v>110</v>
      </c>
      <c r="F34" s="114">
        <v>172</v>
      </c>
      <c r="G34" s="114">
        <v>87</v>
      </c>
      <c r="H34" s="140">
        <v>57</v>
      </c>
      <c r="I34" s="115">
        <v>5</v>
      </c>
      <c r="J34" s="116">
        <v>8.7719298245614041</v>
      </c>
    </row>
    <row r="35" spans="1:10" s="110" customFormat="1" ht="24.95" customHeight="1" x14ac:dyDescent="0.2">
      <c r="A35" s="292" t="s">
        <v>171</v>
      </c>
      <c r="B35" s="293" t="s">
        <v>172</v>
      </c>
      <c r="C35" s="113">
        <v>38.374263966681028</v>
      </c>
      <c r="D35" s="115">
        <v>2672</v>
      </c>
      <c r="E35" s="114">
        <v>15674</v>
      </c>
      <c r="F35" s="114">
        <v>3771</v>
      </c>
      <c r="G35" s="114">
        <v>2096</v>
      </c>
      <c r="H35" s="140">
        <v>2219</v>
      </c>
      <c r="I35" s="115">
        <v>453</v>
      </c>
      <c r="J35" s="116">
        <v>20.414601171698962</v>
      </c>
    </row>
    <row r="36" spans="1:10" s="110" customFormat="1" ht="24.95" customHeight="1" x14ac:dyDescent="0.2">
      <c r="A36" s="294" t="s">
        <v>173</v>
      </c>
      <c r="B36" s="295" t="s">
        <v>174</v>
      </c>
      <c r="C36" s="125">
        <v>60.735315237684908</v>
      </c>
      <c r="D36" s="143">
        <v>4229</v>
      </c>
      <c r="E36" s="144">
        <v>3910</v>
      </c>
      <c r="F36" s="144">
        <v>4697</v>
      </c>
      <c r="G36" s="144">
        <v>3572</v>
      </c>
      <c r="H36" s="145">
        <v>4258</v>
      </c>
      <c r="I36" s="143">
        <v>-29</v>
      </c>
      <c r="J36" s="146">
        <v>-0.68107092531705027</v>
      </c>
    </row>
    <row r="37" spans="1:10" s="323" customFormat="1" ht="11.25" customHeight="1" x14ac:dyDescent="0.15">
      <c r="A37" s="321"/>
      <c r="B37" s="322"/>
      <c r="C37" s="322"/>
      <c r="D37" s="149"/>
      <c r="E37" s="149"/>
      <c r="F37" s="149"/>
      <c r="G37" s="149"/>
      <c r="H37" s="149"/>
      <c r="I37" s="149"/>
      <c r="J37" s="217" t="s">
        <v>45</v>
      </c>
    </row>
    <row r="38" spans="1:10" s="287" customFormat="1" ht="12.75" customHeight="1" x14ac:dyDescent="0.15">
      <c r="A38" s="214" t="s">
        <v>122</v>
      </c>
      <c r="B38" s="296"/>
      <c r="C38" s="296"/>
      <c r="D38" s="296"/>
      <c r="E38" s="296"/>
      <c r="F38" s="296"/>
      <c r="G38" s="296"/>
      <c r="H38" s="296"/>
      <c r="I38" s="296"/>
      <c r="J38" s="296"/>
    </row>
    <row r="39" spans="1:10" ht="18.75" customHeight="1" x14ac:dyDescent="0.2">
      <c r="A39" s="655" t="s">
        <v>368</v>
      </c>
      <c r="B39" s="656"/>
      <c r="C39" s="656"/>
      <c r="D39" s="656"/>
      <c r="E39" s="656"/>
      <c r="F39" s="656"/>
      <c r="G39" s="656"/>
      <c r="H39" s="656"/>
      <c r="I39" s="656"/>
      <c r="J39" s="656"/>
    </row>
    <row r="40" spans="1:10" ht="31.5" customHeight="1" x14ac:dyDescent="0.2">
      <c r="A40" s="615" t="s">
        <v>225</v>
      </c>
      <c r="B40" s="615"/>
      <c r="C40" s="615"/>
      <c r="D40" s="615"/>
      <c r="E40" s="615"/>
      <c r="F40" s="615"/>
      <c r="G40" s="615"/>
      <c r="H40" s="615"/>
      <c r="I40" s="615"/>
      <c r="J40" s="615"/>
    </row>
    <row r="41" spans="1:10" ht="12.75" customHeight="1" x14ac:dyDescent="0.2">
      <c r="A41" s="244"/>
      <c r="B41" s="182"/>
      <c r="C41" s="245"/>
      <c r="D41" s="246"/>
      <c r="E41" s="246"/>
      <c r="F41" s="246"/>
      <c r="G41" s="246"/>
      <c r="H41" s="246"/>
      <c r="I41" s="246"/>
      <c r="J41" s="247"/>
    </row>
    <row r="42" spans="1:10" ht="15.95" customHeight="1" x14ac:dyDescent="0.2">
      <c r="B42" s="110"/>
    </row>
    <row r="87" spans="1:1" ht="15.95" customHeight="1" x14ac:dyDescent="0.2">
      <c r="A87" s="406"/>
    </row>
  </sheetData>
  <mergeCells count="16">
    <mergeCell ref="A11:B11"/>
    <mergeCell ref="A39:J39"/>
    <mergeCell ref="A40:J40"/>
    <mergeCell ref="A3:J3"/>
    <mergeCell ref="A4:J4"/>
    <mergeCell ref="A5:D5"/>
    <mergeCell ref="A7:B9"/>
    <mergeCell ref="C7:C10"/>
    <mergeCell ref="D7:H7"/>
    <mergeCell ref="I7:J8"/>
    <mergeCell ref="D8:D9"/>
    <mergeCell ref="E8:E9"/>
    <mergeCell ref="F8:F9"/>
    <mergeCell ref="A6:J6"/>
    <mergeCell ref="G8:G9"/>
    <mergeCell ref="H8:H9"/>
  </mergeCells>
  <printOptions horizontalCentered="1"/>
  <pageMargins left="0.7" right="0.7" top="0.75" bottom="0.75" header="0.3" footer="0.3"/>
  <pageSetup paperSize="9" scale="69"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Q88"/>
  <sheetViews>
    <sheetView showGridLines="0" zoomScaleNormal="100" workbookViewId="0">
      <selection activeCell="A2" sqref="A2"/>
    </sheetView>
  </sheetViews>
  <sheetFormatPr baseColWidth="10" defaultColWidth="7.75" defaultRowHeight="15.95" customHeight="1" x14ac:dyDescent="0.2"/>
  <cols>
    <col min="1" max="1" width="5.875" style="97" customWidth="1"/>
    <col min="2" max="2" width="26" style="97" customWidth="1"/>
    <col min="3" max="3" width="5.875" style="97" customWidth="1"/>
    <col min="4" max="4" width="8.5" style="155" customWidth="1"/>
    <col min="5" max="10" width="8.5" style="156" customWidth="1"/>
    <col min="11" max="11" width="8.5" style="157" customWidth="1"/>
    <col min="12" max="12" width="1.875" style="97" customWidth="1"/>
    <col min="13" max="16384" width="7.75" style="97"/>
  </cols>
  <sheetData>
    <row r="1" spans="1:17" s="91" customFormat="1" ht="36.75" customHeight="1" x14ac:dyDescent="0.2">
      <c r="A1" s="88"/>
      <c r="B1" s="89"/>
      <c r="C1" s="89"/>
      <c r="D1" s="90"/>
      <c r="E1" s="90"/>
      <c r="F1" s="90"/>
      <c r="G1" s="90"/>
      <c r="H1" s="89"/>
      <c r="I1" s="89"/>
      <c r="J1" s="89"/>
      <c r="K1" s="15" t="s">
        <v>6</v>
      </c>
    </row>
    <row r="2" spans="1:17" s="91" customFormat="1" ht="6.2" customHeight="1" x14ac:dyDescent="0.2">
      <c r="A2" s="92"/>
      <c r="B2" s="93"/>
      <c r="C2" s="93"/>
      <c r="D2" s="93"/>
      <c r="E2" s="93"/>
      <c r="F2" s="93"/>
      <c r="G2" s="93"/>
      <c r="H2" s="93"/>
      <c r="I2" s="93"/>
      <c r="J2" s="93"/>
      <c r="K2" s="93"/>
    </row>
    <row r="3" spans="1:17" s="94" customFormat="1" ht="24.95" customHeight="1" x14ac:dyDescent="0.2">
      <c r="A3" s="570" t="s">
        <v>369</v>
      </c>
      <c r="B3" s="571"/>
      <c r="C3" s="571"/>
      <c r="D3" s="571"/>
      <c r="E3" s="571"/>
      <c r="F3" s="571"/>
      <c r="G3" s="571"/>
      <c r="H3" s="571"/>
      <c r="I3" s="571"/>
      <c r="J3" s="571"/>
      <c r="K3" s="571"/>
    </row>
    <row r="4" spans="1:17" s="94" customFormat="1" ht="12" customHeight="1" x14ac:dyDescent="0.2">
      <c r="A4" s="572" t="s">
        <v>92</v>
      </c>
      <c r="B4" s="572"/>
      <c r="C4" s="572"/>
      <c r="D4" s="572"/>
      <c r="E4" s="572"/>
      <c r="F4" s="572"/>
      <c r="G4" s="572"/>
      <c r="H4" s="572"/>
      <c r="I4" s="572"/>
      <c r="J4" s="572"/>
      <c r="K4" s="572"/>
    </row>
    <row r="5" spans="1:17" s="94" customFormat="1" ht="12" customHeight="1" x14ac:dyDescent="0.2">
      <c r="A5" s="573" t="s">
        <v>335</v>
      </c>
      <c r="B5" s="573"/>
      <c r="C5" s="573"/>
      <c r="D5" s="573"/>
      <c r="E5" s="573"/>
      <c r="F5" s="252"/>
      <c r="G5" s="252"/>
      <c r="H5" s="252"/>
      <c r="I5" s="252"/>
      <c r="J5" s="252"/>
      <c r="K5" s="252"/>
    </row>
    <row r="6" spans="1:17" s="94" customFormat="1" ht="35.1" customHeight="1" x14ac:dyDescent="0.2">
      <c r="A6" s="634" t="s">
        <v>520</v>
      </c>
      <c r="B6" s="634"/>
      <c r="C6" s="634"/>
      <c r="D6" s="634"/>
      <c r="E6" s="634"/>
      <c r="F6" s="634"/>
      <c r="G6" s="634"/>
      <c r="H6" s="634"/>
      <c r="I6" s="634"/>
      <c r="J6" s="634"/>
      <c r="K6" s="634"/>
    </row>
    <row r="7" spans="1:17" s="91" customFormat="1" ht="24.95" customHeight="1" x14ac:dyDescent="0.2">
      <c r="A7" s="588" t="s">
        <v>332</v>
      </c>
      <c r="B7" s="577"/>
      <c r="C7" s="577"/>
      <c r="D7" s="582" t="s">
        <v>94</v>
      </c>
      <c r="E7" s="648" t="s">
        <v>370</v>
      </c>
      <c r="F7" s="649"/>
      <c r="G7" s="649"/>
      <c r="H7" s="649"/>
      <c r="I7" s="650"/>
      <c r="J7" s="588" t="s">
        <v>359</v>
      </c>
      <c r="K7" s="589"/>
      <c r="L7" s="96"/>
      <c r="M7" s="96"/>
      <c r="N7" s="96"/>
      <c r="O7" s="96"/>
      <c r="Q7" s="407"/>
    </row>
    <row r="8" spans="1:17" ht="21.75" customHeight="1" x14ac:dyDescent="0.2">
      <c r="A8" s="578"/>
      <c r="B8" s="579"/>
      <c r="C8" s="579"/>
      <c r="D8" s="583"/>
      <c r="E8" s="592" t="s">
        <v>335</v>
      </c>
      <c r="F8" s="592" t="s">
        <v>337</v>
      </c>
      <c r="G8" s="592" t="s">
        <v>338</v>
      </c>
      <c r="H8" s="592" t="s">
        <v>339</v>
      </c>
      <c r="I8" s="592" t="s">
        <v>340</v>
      </c>
      <c r="J8" s="590"/>
      <c r="K8" s="591"/>
    </row>
    <row r="9" spans="1:17" ht="12" customHeight="1" x14ac:dyDescent="0.2">
      <c r="A9" s="578"/>
      <c r="B9" s="579"/>
      <c r="C9" s="579"/>
      <c r="D9" s="583"/>
      <c r="E9" s="593"/>
      <c r="F9" s="593"/>
      <c r="G9" s="593"/>
      <c r="H9" s="593"/>
      <c r="I9" s="593"/>
      <c r="J9" s="98" t="s">
        <v>102</v>
      </c>
      <c r="K9" s="99" t="s">
        <v>103</v>
      </c>
    </row>
    <row r="10" spans="1:17" ht="12" customHeight="1" x14ac:dyDescent="0.2">
      <c r="A10" s="580"/>
      <c r="B10" s="581"/>
      <c r="C10" s="581"/>
      <c r="D10" s="584"/>
      <c r="E10" s="100">
        <v>1</v>
      </c>
      <c r="F10" s="100">
        <v>2</v>
      </c>
      <c r="G10" s="100">
        <v>3</v>
      </c>
      <c r="H10" s="100">
        <v>4</v>
      </c>
      <c r="I10" s="100">
        <v>5</v>
      </c>
      <c r="J10" s="100">
        <v>6</v>
      </c>
      <c r="K10" s="100">
        <v>7</v>
      </c>
    </row>
    <row r="11" spans="1:17" ht="18" customHeight="1" x14ac:dyDescent="0.2">
      <c r="A11" s="297" t="s">
        <v>104</v>
      </c>
      <c r="B11" s="298"/>
      <c r="C11" s="299"/>
      <c r="D11" s="262">
        <v>100</v>
      </c>
      <c r="E11" s="263">
        <v>6963</v>
      </c>
      <c r="F11" s="264">
        <v>19694</v>
      </c>
      <c r="G11" s="264">
        <v>8640</v>
      </c>
      <c r="H11" s="264">
        <v>5755</v>
      </c>
      <c r="I11" s="265">
        <v>6534</v>
      </c>
      <c r="J11" s="263">
        <v>429</v>
      </c>
      <c r="K11" s="266">
        <v>6.5656565656565657</v>
      </c>
    </row>
    <row r="12" spans="1:17" ht="18" customHeight="1" x14ac:dyDescent="0.2">
      <c r="A12" s="300" t="s">
        <v>228</v>
      </c>
      <c r="B12" s="301"/>
      <c r="C12" s="301"/>
      <c r="D12" s="302"/>
      <c r="E12" s="309"/>
      <c r="F12" s="309"/>
      <c r="G12" s="309"/>
      <c r="H12" s="309"/>
      <c r="I12" s="309"/>
      <c r="J12" s="324"/>
      <c r="K12" s="304"/>
    </row>
    <row r="13" spans="1:17" ht="15.95" customHeight="1" x14ac:dyDescent="0.2">
      <c r="A13" s="306" t="s">
        <v>229</v>
      </c>
      <c r="B13" s="307"/>
      <c r="C13" s="308"/>
      <c r="D13" s="113">
        <v>34.424816889271867</v>
      </c>
      <c r="E13" s="115">
        <v>2397</v>
      </c>
      <c r="F13" s="114">
        <v>5572</v>
      </c>
      <c r="G13" s="114">
        <v>4034</v>
      </c>
      <c r="H13" s="114">
        <v>2247</v>
      </c>
      <c r="I13" s="140">
        <v>2196</v>
      </c>
      <c r="J13" s="115">
        <v>201</v>
      </c>
      <c r="K13" s="116">
        <v>9.1530054644808736</v>
      </c>
    </row>
    <row r="14" spans="1:17" ht="15.95" customHeight="1" x14ac:dyDescent="0.2">
      <c r="A14" s="306" t="s">
        <v>230</v>
      </c>
      <c r="B14" s="307"/>
      <c r="C14" s="308"/>
      <c r="D14" s="113">
        <v>51.113025994542582</v>
      </c>
      <c r="E14" s="115">
        <v>3559</v>
      </c>
      <c r="F14" s="114">
        <v>10887</v>
      </c>
      <c r="G14" s="114">
        <v>3699</v>
      </c>
      <c r="H14" s="114">
        <v>2780</v>
      </c>
      <c r="I14" s="140">
        <v>3460</v>
      </c>
      <c r="J14" s="115">
        <v>99</v>
      </c>
      <c r="K14" s="116">
        <v>2.8612716763005781</v>
      </c>
    </row>
    <row r="15" spans="1:17" ht="15.95" customHeight="1" x14ac:dyDescent="0.2">
      <c r="A15" s="306" t="s">
        <v>231</v>
      </c>
      <c r="B15" s="307"/>
      <c r="C15" s="308"/>
      <c r="D15" s="113">
        <v>7.4105988797931923</v>
      </c>
      <c r="E15" s="115">
        <v>516</v>
      </c>
      <c r="F15" s="114">
        <v>2466</v>
      </c>
      <c r="G15" s="114">
        <v>412</v>
      </c>
      <c r="H15" s="114">
        <v>376</v>
      </c>
      <c r="I15" s="140">
        <v>471</v>
      </c>
      <c r="J15" s="115">
        <v>45</v>
      </c>
      <c r="K15" s="116">
        <v>9.5541401273885356</v>
      </c>
    </row>
    <row r="16" spans="1:17" ht="15.95" customHeight="1" x14ac:dyDescent="0.2">
      <c r="A16" s="306" t="s">
        <v>232</v>
      </c>
      <c r="B16" s="307"/>
      <c r="C16" s="308"/>
      <c r="D16" s="113">
        <v>6.9366652305040928</v>
      </c>
      <c r="E16" s="115">
        <v>483</v>
      </c>
      <c r="F16" s="114">
        <v>753</v>
      </c>
      <c r="G16" s="114">
        <v>471</v>
      </c>
      <c r="H16" s="114">
        <v>342</v>
      </c>
      <c r="I16" s="140">
        <v>396</v>
      </c>
      <c r="J16" s="115">
        <v>87</v>
      </c>
      <c r="K16" s="116">
        <v>21.969696969696969</v>
      </c>
    </row>
    <row r="17" spans="1:11" ht="18" customHeight="1" x14ac:dyDescent="0.2">
      <c r="A17" s="300" t="s">
        <v>233</v>
      </c>
      <c r="B17" s="301"/>
      <c r="C17" s="301"/>
      <c r="D17" s="302"/>
      <c r="E17" s="309"/>
      <c r="F17" s="309"/>
      <c r="G17" s="309"/>
      <c r="H17" s="309"/>
      <c r="I17" s="309"/>
      <c r="J17" s="324"/>
      <c r="K17" s="304"/>
    </row>
    <row r="18" spans="1:11" ht="14.1" customHeight="1" x14ac:dyDescent="0.2">
      <c r="A18" s="306">
        <v>11</v>
      </c>
      <c r="B18" s="307" t="s">
        <v>234</v>
      </c>
      <c r="C18" s="308"/>
      <c r="D18" s="113">
        <v>0.93350567284216568</v>
      </c>
      <c r="E18" s="115">
        <v>65</v>
      </c>
      <c r="F18" s="114">
        <v>121</v>
      </c>
      <c r="G18" s="114">
        <v>180</v>
      </c>
      <c r="H18" s="114">
        <v>97</v>
      </c>
      <c r="I18" s="140">
        <v>73</v>
      </c>
      <c r="J18" s="115">
        <v>-8</v>
      </c>
      <c r="K18" s="116">
        <v>-10.95890410958904</v>
      </c>
    </row>
    <row r="19" spans="1:11" ht="14.1" customHeight="1" x14ac:dyDescent="0.2">
      <c r="A19" s="306" t="s">
        <v>235</v>
      </c>
      <c r="B19" s="307" t="s">
        <v>236</v>
      </c>
      <c r="C19" s="308"/>
      <c r="D19" s="113">
        <v>0.5888266551773661</v>
      </c>
      <c r="E19" s="115">
        <v>41</v>
      </c>
      <c r="F19" s="114">
        <v>95</v>
      </c>
      <c r="G19" s="114">
        <v>154</v>
      </c>
      <c r="H19" s="114">
        <v>70</v>
      </c>
      <c r="I19" s="140">
        <v>42</v>
      </c>
      <c r="J19" s="115">
        <v>-1</v>
      </c>
      <c r="K19" s="116">
        <v>-2.3809523809523809</v>
      </c>
    </row>
    <row r="20" spans="1:11" ht="14.1" customHeight="1" x14ac:dyDescent="0.2">
      <c r="A20" s="306">
        <v>12</v>
      </c>
      <c r="B20" s="307" t="s">
        <v>237</v>
      </c>
      <c r="C20" s="308"/>
      <c r="D20" s="113">
        <v>0.90478242137009912</v>
      </c>
      <c r="E20" s="115">
        <v>63</v>
      </c>
      <c r="F20" s="114">
        <v>89</v>
      </c>
      <c r="G20" s="114">
        <v>78</v>
      </c>
      <c r="H20" s="114">
        <v>58</v>
      </c>
      <c r="I20" s="140">
        <v>45</v>
      </c>
      <c r="J20" s="115">
        <v>18</v>
      </c>
      <c r="K20" s="116">
        <v>40</v>
      </c>
    </row>
    <row r="21" spans="1:11" ht="14.1" customHeight="1" x14ac:dyDescent="0.2">
      <c r="A21" s="306">
        <v>21</v>
      </c>
      <c r="B21" s="307" t="s">
        <v>238</v>
      </c>
      <c r="C21" s="308"/>
      <c r="D21" s="113">
        <v>0.41648714634496625</v>
      </c>
      <c r="E21" s="115">
        <v>29</v>
      </c>
      <c r="F21" s="114">
        <v>26</v>
      </c>
      <c r="G21" s="114">
        <v>29</v>
      </c>
      <c r="H21" s="114">
        <v>12</v>
      </c>
      <c r="I21" s="140">
        <v>37</v>
      </c>
      <c r="J21" s="115">
        <v>-8</v>
      </c>
      <c r="K21" s="116">
        <v>-21.621621621621621</v>
      </c>
    </row>
    <row r="22" spans="1:11" ht="14.1" customHeight="1" x14ac:dyDescent="0.2">
      <c r="A22" s="306">
        <v>22</v>
      </c>
      <c r="B22" s="307" t="s">
        <v>239</v>
      </c>
      <c r="C22" s="308"/>
      <c r="D22" s="113">
        <v>4.3372109722820626</v>
      </c>
      <c r="E22" s="115">
        <v>302</v>
      </c>
      <c r="F22" s="114">
        <v>358</v>
      </c>
      <c r="G22" s="114">
        <v>166</v>
      </c>
      <c r="H22" s="114">
        <v>103</v>
      </c>
      <c r="I22" s="140">
        <v>103</v>
      </c>
      <c r="J22" s="115">
        <v>199</v>
      </c>
      <c r="K22" s="116">
        <v>193.20388349514562</v>
      </c>
    </row>
    <row r="23" spans="1:11" ht="14.1" customHeight="1" x14ac:dyDescent="0.2">
      <c r="A23" s="306">
        <v>23</v>
      </c>
      <c r="B23" s="307" t="s">
        <v>240</v>
      </c>
      <c r="C23" s="308"/>
      <c r="D23" s="113">
        <v>3.2888122935516302</v>
      </c>
      <c r="E23" s="115">
        <v>229</v>
      </c>
      <c r="F23" s="114">
        <v>92</v>
      </c>
      <c r="G23" s="114">
        <v>107</v>
      </c>
      <c r="H23" s="114">
        <v>74</v>
      </c>
      <c r="I23" s="140">
        <v>75</v>
      </c>
      <c r="J23" s="115">
        <v>154</v>
      </c>
      <c r="K23" s="116">
        <v>205.33333333333334</v>
      </c>
    </row>
    <row r="24" spans="1:11" ht="14.1" customHeight="1" x14ac:dyDescent="0.2">
      <c r="A24" s="306">
        <v>24</v>
      </c>
      <c r="B24" s="307" t="s">
        <v>241</v>
      </c>
      <c r="C24" s="308"/>
      <c r="D24" s="113">
        <v>6.8648571018239268</v>
      </c>
      <c r="E24" s="115">
        <v>478</v>
      </c>
      <c r="F24" s="114">
        <v>1371</v>
      </c>
      <c r="G24" s="114">
        <v>352</v>
      </c>
      <c r="H24" s="114">
        <v>329</v>
      </c>
      <c r="I24" s="140">
        <v>385</v>
      </c>
      <c r="J24" s="115">
        <v>93</v>
      </c>
      <c r="K24" s="116">
        <v>24.155844155844157</v>
      </c>
    </row>
    <row r="25" spans="1:11" ht="14.1" customHeight="1" x14ac:dyDescent="0.2">
      <c r="A25" s="306">
        <v>25</v>
      </c>
      <c r="B25" s="307" t="s">
        <v>242</v>
      </c>
      <c r="C25" s="308"/>
      <c r="D25" s="113">
        <v>10.42654028436019</v>
      </c>
      <c r="E25" s="115">
        <v>726</v>
      </c>
      <c r="F25" s="114">
        <v>7819</v>
      </c>
      <c r="G25" s="114">
        <v>821</v>
      </c>
      <c r="H25" s="114">
        <v>579</v>
      </c>
      <c r="I25" s="140">
        <v>736</v>
      </c>
      <c r="J25" s="115">
        <v>-10</v>
      </c>
      <c r="K25" s="116">
        <v>-1.3586956521739131</v>
      </c>
    </row>
    <row r="26" spans="1:11" ht="14.1" customHeight="1" x14ac:dyDescent="0.2">
      <c r="A26" s="306">
        <v>26</v>
      </c>
      <c r="B26" s="307" t="s">
        <v>243</v>
      </c>
      <c r="C26" s="308"/>
      <c r="D26" s="113">
        <v>3.8920005744650292</v>
      </c>
      <c r="E26" s="115">
        <v>271</v>
      </c>
      <c r="F26" s="114">
        <v>487</v>
      </c>
      <c r="G26" s="114">
        <v>255</v>
      </c>
      <c r="H26" s="114">
        <v>179</v>
      </c>
      <c r="I26" s="140">
        <v>199</v>
      </c>
      <c r="J26" s="115">
        <v>72</v>
      </c>
      <c r="K26" s="116">
        <v>36.180904522613062</v>
      </c>
    </row>
    <row r="27" spans="1:11" ht="14.1" customHeight="1" x14ac:dyDescent="0.2">
      <c r="A27" s="306">
        <v>27</v>
      </c>
      <c r="B27" s="307" t="s">
        <v>244</v>
      </c>
      <c r="C27" s="308"/>
      <c r="D27" s="113">
        <v>3.3175355450236967</v>
      </c>
      <c r="E27" s="115">
        <v>231</v>
      </c>
      <c r="F27" s="114">
        <v>2145</v>
      </c>
      <c r="G27" s="114">
        <v>193</v>
      </c>
      <c r="H27" s="114">
        <v>155</v>
      </c>
      <c r="I27" s="140">
        <v>152</v>
      </c>
      <c r="J27" s="115">
        <v>79</v>
      </c>
      <c r="K27" s="116">
        <v>51.973684210526315</v>
      </c>
    </row>
    <row r="28" spans="1:11" ht="14.1" customHeight="1" x14ac:dyDescent="0.2">
      <c r="A28" s="306">
        <v>28</v>
      </c>
      <c r="B28" s="307" t="s">
        <v>245</v>
      </c>
      <c r="C28" s="308"/>
      <c r="D28" s="113">
        <v>0.56010340370529943</v>
      </c>
      <c r="E28" s="115">
        <v>39</v>
      </c>
      <c r="F28" s="114">
        <v>40</v>
      </c>
      <c r="G28" s="114">
        <v>37</v>
      </c>
      <c r="H28" s="114">
        <v>47</v>
      </c>
      <c r="I28" s="140">
        <v>39</v>
      </c>
      <c r="J28" s="115">
        <v>0</v>
      </c>
      <c r="K28" s="116">
        <v>0</v>
      </c>
    </row>
    <row r="29" spans="1:11" ht="14.1" customHeight="1" x14ac:dyDescent="0.2">
      <c r="A29" s="306">
        <v>29</v>
      </c>
      <c r="B29" s="307" t="s">
        <v>246</v>
      </c>
      <c r="C29" s="308"/>
      <c r="D29" s="113">
        <v>3.4037052994398964</v>
      </c>
      <c r="E29" s="115">
        <v>237</v>
      </c>
      <c r="F29" s="114">
        <v>223</v>
      </c>
      <c r="G29" s="114">
        <v>256</v>
      </c>
      <c r="H29" s="114">
        <v>218</v>
      </c>
      <c r="I29" s="140">
        <v>240</v>
      </c>
      <c r="J29" s="115">
        <v>-3</v>
      </c>
      <c r="K29" s="116">
        <v>-1.25</v>
      </c>
    </row>
    <row r="30" spans="1:11" ht="14.1" customHeight="1" x14ac:dyDescent="0.2">
      <c r="A30" s="306" t="s">
        <v>247</v>
      </c>
      <c r="B30" s="307" t="s">
        <v>248</v>
      </c>
      <c r="C30" s="308"/>
      <c r="D30" s="113" t="s">
        <v>513</v>
      </c>
      <c r="E30" s="115" t="s">
        <v>513</v>
      </c>
      <c r="F30" s="114">
        <v>110</v>
      </c>
      <c r="G30" s="114" t="s">
        <v>513</v>
      </c>
      <c r="H30" s="114">
        <v>106</v>
      </c>
      <c r="I30" s="140" t="s">
        <v>513</v>
      </c>
      <c r="J30" s="115" t="s">
        <v>513</v>
      </c>
      <c r="K30" s="116" t="s">
        <v>513</v>
      </c>
    </row>
    <row r="31" spans="1:11" ht="14.1" customHeight="1" x14ac:dyDescent="0.2">
      <c r="A31" s="306" t="s">
        <v>249</v>
      </c>
      <c r="B31" s="307" t="s">
        <v>250</v>
      </c>
      <c r="C31" s="308"/>
      <c r="D31" s="113">
        <v>2.0680741059887979</v>
      </c>
      <c r="E31" s="115">
        <v>144</v>
      </c>
      <c r="F31" s="114">
        <v>113</v>
      </c>
      <c r="G31" s="114">
        <v>135</v>
      </c>
      <c r="H31" s="114">
        <v>109</v>
      </c>
      <c r="I31" s="140">
        <v>145</v>
      </c>
      <c r="J31" s="115">
        <v>-1</v>
      </c>
      <c r="K31" s="116">
        <v>-0.68965517241379315</v>
      </c>
    </row>
    <row r="32" spans="1:11" ht="14.1" customHeight="1" x14ac:dyDescent="0.2">
      <c r="A32" s="306">
        <v>31</v>
      </c>
      <c r="B32" s="307" t="s">
        <v>251</v>
      </c>
      <c r="C32" s="308"/>
      <c r="D32" s="113">
        <v>0.81861266695389923</v>
      </c>
      <c r="E32" s="115">
        <v>57</v>
      </c>
      <c r="F32" s="114">
        <v>41</v>
      </c>
      <c r="G32" s="114">
        <v>74</v>
      </c>
      <c r="H32" s="114">
        <v>54</v>
      </c>
      <c r="I32" s="140">
        <v>64</v>
      </c>
      <c r="J32" s="115">
        <v>-7</v>
      </c>
      <c r="K32" s="116">
        <v>-10.9375</v>
      </c>
    </row>
    <row r="33" spans="1:11" ht="14.1" customHeight="1" x14ac:dyDescent="0.2">
      <c r="A33" s="306">
        <v>32</v>
      </c>
      <c r="B33" s="307" t="s">
        <v>252</v>
      </c>
      <c r="C33" s="308"/>
      <c r="D33" s="113">
        <v>1.8095648427401982</v>
      </c>
      <c r="E33" s="115">
        <v>126</v>
      </c>
      <c r="F33" s="114">
        <v>116</v>
      </c>
      <c r="G33" s="114">
        <v>178</v>
      </c>
      <c r="H33" s="114">
        <v>107</v>
      </c>
      <c r="I33" s="140">
        <v>101</v>
      </c>
      <c r="J33" s="115">
        <v>25</v>
      </c>
      <c r="K33" s="116">
        <v>24.752475247524753</v>
      </c>
    </row>
    <row r="34" spans="1:11" ht="14.1" customHeight="1" x14ac:dyDescent="0.2">
      <c r="A34" s="306">
        <v>33</v>
      </c>
      <c r="B34" s="307" t="s">
        <v>253</v>
      </c>
      <c r="C34" s="308"/>
      <c r="D34" s="113">
        <v>1.5797788309636651</v>
      </c>
      <c r="E34" s="115">
        <v>110</v>
      </c>
      <c r="F34" s="114">
        <v>136</v>
      </c>
      <c r="G34" s="114">
        <v>168</v>
      </c>
      <c r="H34" s="114">
        <v>108</v>
      </c>
      <c r="I34" s="140">
        <v>109</v>
      </c>
      <c r="J34" s="115">
        <v>1</v>
      </c>
      <c r="K34" s="116">
        <v>0.91743119266055051</v>
      </c>
    </row>
    <row r="35" spans="1:11" ht="14.1" customHeight="1" x14ac:dyDescent="0.2">
      <c r="A35" s="306">
        <v>34</v>
      </c>
      <c r="B35" s="307" t="s">
        <v>254</v>
      </c>
      <c r="C35" s="308"/>
      <c r="D35" s="113">
        <v>2.8148786442625306</v>
      </c>
      <c r="E35" s="115">
        <v>196</v>
      </c>
      <c r="F35" s="114">
        <v>229</v>
      </c>
      <c r="G35" s="114">
        <v>128</v>
      </c>
      <c r="H35" s="114">
        <v>121</v>
      </c>
      <c r="I35" s="140">
        <v>132</v>
      </c>
      <c r="J35" s="115">
        <v>64</v>
      </c>
      <c r="K35" s="116">
        <v>48.484848484848484</v>
      </c>
    </row>
    <row r="36" spans="1:11" ht="14.1" customHeight="1" x14ac:dyDescent="0.2">
      <c r="A36" s="306">
        <v>41</v>
      </c>
      <c r="B36" s="307" t="s">
        <v>255</v>
      </c>
      <c r="C36" s="308"/>
      <c r="D36" s="113">
        <v>1.2350998132988655</v>
      </c>
      <c r="E36" s="115">
        <v>86</v>
      </c>
      <c r="F36" s="114">
        <v>159</v>
      </c>
      <c r="G36" s="114">
        <v>48</v>
      </c>
      <c r="H36" s="114">
        <v>56</v>
      </c>
      <c r="I36" s="140">
        <v>53</v>
      </c>
      <c r="J36" s="115">
        <v>33</v>
      </c>
      <c r="K36" s="116">
        <v>62.264150943396224</v>
      </c>
    </row>
    <row r="37" spans="1:11" ht="14.1" customHeight="1" x14ac:dyDescent="0.2">
      <c r="A37" s="306">
        <v>42</v>
      </c>
      <c r="B37" s="307" t="s">
        <v>256</v>
      </c>
      <c r="C37" s="308"/>
      <c r="D37" s="113" t="s">
        <v>513</v>
      </c>
      <c r="E37" s="115" t="s">
        <v>513</v>
      </c>
      <c r="F37" s="114">
        <v>12</v>
      </c>
      <c r="G37" s="114">
        <v>7</v>
      </c>
      <c r="H37" s="114" t="s">
        <v>513</v>
      </c>
      <c r="I37" s="140">
        <v>5</v>
      </c>
      <c r="J37" s="115" t="s">
        <v>513</v>
      </c>
      <c r="K37" s="116" t="s">
        <v>513</v>
      </c>
    </row>
    <row r="38" spans="1:11" ht="14.1" customHeight="1" x14ac:dyDescent="0.2">
      <c r="A38" s="306">
        <v>43</v>
      </c>
      <c r="B38" s="307" t="s">
        <v>257</v>
      </c>
      <c r="C38" s="308"/>
      <c r="D38" s="113">
        <v>0.84733591842596578</v>
      </c>
      <c r="E38" s="115">
        <v>59</v>
      </c>
      <c r="F38" s="114">
        <v>191</v>
      </c>
      <c r="G38" s="114">
        <v>55</v>
      </c>
      <c r="H38" s="114">
        <v>31</v>
      </c>
      <c r="I38" s="140">
        <v>45</v>
      </c>
      <c r="J38" s="115">
        <v>14</v>
      </c>
      <c r="K38" s="116">
        <v>31.111111111111111</v>
      </c>
    </row>
    <row r="39" spans="1:11" ht="14.1" customHeight="1" x14ac:dyDescent="0.2">
      <c r="A39" s="306">
        <v>51</v>
      </c>
      <c r="B39" s="307" t="s">
        <v>258</v>
      </c>
      <c r="C39" s="308"/>
      <c r="D39" s="113">
        <v>8.9185695820766906</v>
      </c>
      <c r="E39" s="115">
        <v>621</v>
      </c>
      <c r="F39" s="114">
        <v>1807</v>
      </c>
      <c r="G39" s="114">
        <v>693</v>
      </c>
      <c r="H39" s="114">
        <v>569</v>
      </c>
      <c r="I39" s="140">
        <v>632</v>
      </c>
      <c r="J39" s="115">
        <v>-11</v>
      </c>
      <c r="K39" s="116">
        <v>-1.740506329113924</v>
      </c>
    </row>
    <row r="40" spans="1:11" ht="14.1" customHeight="1" x14ac:dyDescent="0.2">
      <c r="A40" s="306" t="s">
        <v>259</v>
      </c>
      <c r="B40" s="307" t="s">
        <v>260</v>
      </c>
      <c r="C40" s="308"/>
      <c r="D40" s="113">
        <v>8.2722964239551917</v>
      </c>
      <c r="E40" s="115">
        <v>576</v>
      </c>
      <c r="F40" s="114">
        <v>1601</v>
      </c>
      <c r="G40" s="114">
        <v>661</v>
      </c>
      <c r="H40" s="114">
        <v>527</v>
      </c>
      <c r="I40" s="140">
        <v>581</v>
      </c>
      <c r="J40" s="115">
        <v>-5</v>
      </c>
      <c r="K40" s="116">
        <v>-0.86058519793459554</v>
      </c>
    </row>
    <row r="41" spans="1:11" ht="14.1" customHeight="1" x14ac:dyDescent="0.2">
      <c r="A41" s="306"/>
      <c r="B41" s="307" t="s">
        <v>261</v>
      </c>
      <c r="C41" s="308"/>
      <c r="D41" s="113">
        <v>7.5973000143616254</v>
      </c>
      <c r="E41" s="115">
        <v>529</v>
      </c>
      <c r="F41" s="114">
        <v>1559</v>
      </c>
      <c r="G41" s="114">
        <v>605</v>
      </c>
      <c r="H41" s="114">
        <v>492</v>
      </c>
      <c r="I41" s="140">
        <v>525</v>
      </c>
      <c r="J41" s="115">
        <v>4</v>
      </c>
      <c r="K41" s="116">
        <v>0.76190476190476186</v>
      </c>
    </row>
    <row r="42" spans="1:11" ht="14.1" customHeight="1" x14ac:dyDescent="0.2">
      <c r="A42" s="306">
        <v>52</v>
      </c>
      <c r="B42" s="307" t="s">
        <v>262</v>
      </c>
      <c r="C42" s="308"/>
      <c r="D42" s="113">
        <v>5.8308200488295272</v>
      </c>
      <c r="E42" s="115">
        <v>406</v>
      </c>
      <c r="F42" s="114">
        <v>398</v>
      </c>
      <c r="G42" s="114">
        <v>332</v>
      </c>
      <c r="H42" s="114">
        <v>380</v>
      </c>
      <c r="I42" s="140">
        <v>323</v>
      </c>
      <c r="J42" s="115">
        <v>83</v>
      </c>
      <c r="K42" s="116">
        <v>25.69659442724458</v>
      </c>
    </row>
    <row r="43" spans="1:11" ht="14.1" customHeight="1" x14ac:dyDescent="0.2">
      <c r="A43" s="306" t="s">
        <v>263</v>
      </c>
      <c r="B43" s="307" t="s">
        <v>264</v>
      </c>
      <c r="C43" s="308"/>
      <c r="D43" s="113">
        <v>3.777107568576763</v>
      </c>
      <c r="E43" s="115">
        <v>263</v>
      </c>
      <c r="F43" s="114">
        <v>269</v>
      </c>
      <c r="G43" s="114">
        <v>215</v>
      </c>
      <c r="H43" s="114">
        <v>285</v>
      </c>
      <c r="I43" s="140">
        <v>236</v>
      </c>
      <c r="J43" s="115">
        <v>27</v>
      </c>
      <c r="K43" s="116">
        <v>11.440677966101696</v>
      </c>
    </row>
    <row r="44" spans="1:11" ht="14.1" customHeight="1" x14ac:dyDescent="0.2">
      <c r="A44" s="306">
        <v>53</v>
      </c>
      <c r="B44" s="307" t="s">
        <v>265</v>
      </c>
      <c r="C44" s="308"/>
      <c r="D44" s="113">
        <v>0.66063478385753271</v>
      </c>
      <c r="E44" s="115">
        <v>46</v>
      </c>
      <c r="F44" s="114">
        <v>181</v>
      </c>
      <c r="G44" s="114">
        <v>43</v>
      </c>
      <c r="H44" s="114">
        <v>55</v>
      </c>
      <c r="I44" s="140">
        <v>44</v>
      </c>
      <c r="J44" s="115">
        <v>2</v>
      </c>
      <c r="K44" s="116">
        <v>4.5454545454545459</v>
      </c>
    </row>
    <row r="45" spans="1:11" ht="14.1" customHeight="1" x14ac:dyDescent="0.2">
      <c r="A45" s="306" t="s">
        <v>266</v>
      </c>
      <c r="B45" s="307" t="s">
        <v>267</v>
      </c>
      <c r="C45" s="308"/>
      <c r="D45" s="113">
        <v>0.53138015223323276</v>
      </c>
      <c r="E45" s="115">
        <v>37</v>
      </c>
      <c r="F45" s="114">
        <v>176</v>
      </c>
      <c r="G45" s="114">
        <v>36</v>
      </c>
      <c r="H45" s="114">
        <v>50</v>
      </c>
      <c r="I45" s="140">
        <v>38</v>
      </c>
      <c r="J45" s="115">
        <v>-1</v>
      </c>
      <c r="K45" s="116">
        <v>-2.6315789473684212</v>
      </c>
    </row>
    <row r="46" spans="1:11" ht="14.1" customHeight="1" x14ac:dyDescent="0.2">
      <c r="A46" s="306">
        <v>54</v>
      </c>
      <c r="B46" s="307" t="s">
        <v>268</v>
      </c>
      <c r="C46" s="308"/>
      <c r="D46" s="113">
        <v>2.886686772942697</v>
      </c>
      <c r="E46" s="115">
        <v>201</v>
      </c>
      <c r="F46" s="114">
        <v>279</v>
      </c>
      <c r="G46" s="114">
        <v>164</v>
      </c>
      <c r="H46" s="114">
        <v>131</v>
      </c>
      <c r="I46" s="140">
        <v>227</v>
      </c>
      <c r="J46" s="115">
        <v>-26</v>
      </c>
      <c r="K46" s="116">
        <v>-11.453744493392071</v>
      </c>
    </row>
    <row r="47" spans="1:11" ht="14.1" customHeight="1" x14ac:dyDescent="0.2">
      <c r="A47" s="306">
        <v>61</v>
      </c>
      <c r="B47" s="307" t="s">
        <v>269</v>
      </c>
      <c r="C47" s="308"/>
      <c r="D47" s="113">
        <v>1.795203217004165</v>
      </c>
      <c r="E47" s="115">
        <v>125</v>
      </c>
      <c r="F47" s="114">
        <v>200</v>
      </c>
      <c r="G47" s="114">
        <v>117</v>
      </c>
      <c r="H47" s="114">
        <v>118</v>
      </c>
      <c r="I47" s="140">
        <v>114</v>
      </c>
      <c r="J47" s="115">
        <v>11</v>
      </c>
      <c r="K47" s="116">
        <v>9.6491228070175445</v>
      </c>
    </row>
    <row r="48" spans="1:11" ht="14.1" customHeight="1" x14ac:dyDescent="0.2">
      <c r="A48" s="306">
        <v>62</v>
      </c>
      <c r="B48" s="307" t="s">
        <v>270</v>
      </c>
      <c r="C48" s="308"/>
      <c r="D48" s="113">
        <v>6.0893293120781271</v>
      </c>
      <c r="E48" s="115">
        <v>424</v>
      </c>
      <c r="F48" s="114">
        <v>441</v>
      </c>
      <c r="G48" s="114">
        <v>611</v>
      </c>
      <c r="H48" s="114">
        <v>425</v>
      </c>
      <c r="I48" s="140">
        <v>450</v>
      </c>
      <c r="J48" s="115">
        <v>-26</v>
      </c>
      <c r="K48" s="116">
        <v>-5.7777777777777777</v>
      </c>
    </row>
    <row r="49" spans="1:11" ht="14.1" customHeight="1" x14ac:dyDescent="0.2">
      <c r="A49" s="306">
        <v>63</v>
      </c>
      <c r="B49" s="307" t="s">
        <v>271</v>
      </c>
      <c r="C49" s="308"/>
      <c r="D49" s="113">
        <v>3.9781703288812293</v>
      </c>
      <c r="E49" s="115">
        <v>277</v>
      </c>
      <c r="F49" s="114">
        <v>840</v>
      </c>
      <c r="G49" s="114">
        <v>1752</v>
      </c>
      <c r="H49" s="114">
        <v>614</v>
      </c>
      <c r="I49" s="140">
        <v>461</v>
      </c>
      <c r="J49" s="115">
        <v>-184</v>
      </c>
      <c r="K49" s="116">
        <v>-39.913232104121477</v>
      </c>
    </row>
    <row r="50" spans="1:11" ht="14.1" customHeight="1" x14ac:dyDescent="0.2">
      <c r="A50" s="306" t="s">
        <v>272</v>
      </c>
      <c r="B50" s="307" t="s">
        <v>273</v>
      </c>
      <c r="C50" s="308"/>
      <c r="D50" s="113">
        <v>0.63191153238546605</v>
      </c>
      <c r="E50" s="115">
        <v>44</v>
      </c>
      <c r="F50" s="114">
        <v>41</v>
      </c>
      <c r="G50" s="114">
        <v>38</v>
      </c>
      <c r="H50" s="114">
        <v>48</v>
      </c>
      <c r="I50" s="140">
        <v>38</v>
      </c>
      <c r="J50" s="115">
        <v>6</v>
      </c>
      <c r="K50" s="116">
        <v>15.789473684210526</v>
      </c>
    </row>
    <row r="51" spans="1:11" ht="14.1" customHeight="1" x14ac:dyDescent="0.2">
      <c r="A51" s="306" t="s">
        <v>274</v>
      </c>
      <c r="B51" s="307" t="s">
        <v>275</v>
      </c>
      <c r="C51" s="308"/>
      <c r="D51" s="113">
        <v>2.1973287376130979</v>
      </c>
      <c r="E51" s="115">
        <v>153</v>
      </c>
      <c r="F51" s="114">
        <v>155</v>
      </c>
      <c r="G51" s="114">
        <v>146</v>
      </c>
      <c r="H51" s="114">
        <v>125</v>
      </c>
      <c r="I51" s="140">
        <v>147</v>
      </c>
      <c r="J51" s="115">
        <v>6</v>
      </c>
      <c r="K51" s="116">
        <v>4.0816326530612246</v>
      </c>
    </row>
    <row r="52" spans="1:11" ht="14.1" customHeight="1" x14ac:dyDescent="0.2">
      <c r="A52" s="306">
        <v>71</v>
      </c>
      <c r="B52" s="307" t="s">
        <v>276</v>
      </c>
      <c r="C52" s="308"/>
      <c r="D52" s="113">
        <v>9.5073962372540564</v>
      </c>
      <c r="E52" s="115">
        <v>662</v>
      </c>
      <c r="F52" s="114">
        <v>904</v>
      </c>
      <c r="G52" s="114">
        <v>553</v>
      </c>
      <c r="H52" s="114">
        <v>426</v>
      </c>
      <c r="I52" s="140">
        <v>598</v>
      </c>
      <c r="J52" s="115">
        <v>64</v>
      </c>
      <c r="K52" s="116">
        <v>10.702341137123746</v>
      </c>
    </row>
    <row r="53" spans="1:11" ht="14.1" customHeight="1" x14ac:dyDescent="0.2">
      <c r="A53" s="306" t="s">
        <v>277</v>
      </c>
      <c r="B53" s="307" t="s">
        <v>278</v>
      </c>
      <c r="C53" s="308"/>
      <c r="D53" s="113">
        <v>3.8920005744650292</v>
      </c>
      <c r="E53" s="115">
        <v>271</v>
      </c>
      <c r="F53" s="114">
        <v>469</v>
      </c>
      <c r="G53" s="114">
        <v>234</v>
      </c>
      <c r="H53" s="114">
        <v>177</v>
      </c>
      <c r="I53" s="140">
        <v>247</v>
      </c>
      <c r="J53" s="115">
        <v>24</v>
      </c>
      <c r="K53" s="116">
        <v>9.7165991902834001</v>
      </c>
    </row>
    <row r="54" spans="1:11" ht="14.1" customHeight="1" x14ac:dyDescent="0.2">
      <c r="A54" s="306" t="s">
        <v>279</v>
      </c>
      <c r="B54" s="307" t="s">
        <v>280</v>
      </c>
      <c r="C54" s="308"/>
      <c r="D54" s="113">
        <v>4.7680597443630619</v>
      </c>
      <c r="E54" s="115">
        <v>332</v>
      </c>
      <c r="F54" s="114">
        <v>310</v>
      </c>
      <c r="G54" s="114">
        <v>294</v>
      </c>
      <c r="H54" s="114">
        <v>211</v>
      </c>
      <c r="I54" s="140">
        <v>299</v>
      </c>
      <c r="J54" s="115">
        <v>33</v>
      </c>
      <c r="K54" s="116">
        <v>11.036789297658864</v>
      </c>
    </row>
    <row r="55" spans="1:11" ht="14.1" customHeight="1" x14ac:dyDescent="0.2">
      <c r="A55" s="306">
        <v>72</v>
      </c>
      <c r="B55" s="307" t="s">
        <v>281</v>
      </c>
      <c r="C55" s="308"/>
      <c r="D55" s="113">
        <v>1.5654172052276318</v>
      </c>
      <c r="E55" s="115">
        <v>109</v>
      </c>
      <c r="F55" s="114">
        <v>181</v>
      </c>
      <c r="G55" s="114">
        <v>109</v>
      </c>
      <c r="H55" s="114">
        <v>100</v>
      </c>
      <c r="I55" s="140">
        <v>91</v>
      </c>
      <c r="J55" s="115">
        <v>18</v>
      </c>
      <c r="K55" s="116">
        <v>19.780219780219781</v>
      </c>
    </row>
    <row r="56" spans="1:11" ht="14.1" customHeight="1" x14ac:dyDescent="0.2">
      <c r="A56" s="306" t="s">
        <v>282</v>
      </c>
      <c r="B56" s="307" t="s">
        <v>283</v>
      </c>
      <c r="C56" s="308"/>
      <c r="D56" s="113">
        <v>0.56010340370529943</v>
      </c>
      <c r="E56" s="115">
        <v>39</v>
      </c>
      <c r="F56" s="114">
        <v>53</v>
      </c>
      <c r="G56" s="114">
        <v>55</v>
      </c>
      <c r="H56" s="114">
        <v>29</v>
      </c>
      <c r="I56" s="140">
        <v>38</v>
      </c>
      <c r="J56" s="115">
        <v>1</v>
      </c>
      <c r="K56" s="116">
        <v>2.6315789473684212</v>
      </c>
    </row>
    <row r="57" spans="1:11" ht="14.1" customHeight="1" x14ac:dyDescent="0.2">
      <c r="A57" s="306" t="s">
        <v>284</v>
      </c>
      <c r="B57" s="307" t="s">
        <v>285</v>
      </c>
      <c r="C57" s="308"/>
      <c r="D57" s="113">
        <v>0.67499640959356599</v>
      </c>
      <c r="E57" s="115">
        <v>47</v>
      </c>
      <c r="F57" s="114">
        <v>117</v>
      </c>
      <c r="G57" s="114">
        <v>33</v>
      </c>
      <c r="H57" s="114">
        <v>59</v>
      </c>
      <c r="I57" s="140">
        <v>36</v>
      </c>
      <c r="J57" s="115">
        <v>11</v>
      </c>
      <c r="K57" s="116">
        <v>30.555555555555557</v>
      </c>
    </row>
    <row r="58" spans="1:11" ht="14.1" customHeight="1" x14ac:dyDescent="0.2">
      <c r="A58" s="306">
        <v>73</v>
      </c>
      <c r="B58" s="307" t="s">
        <v>286</v>
      </c>
      <c r="C58" s="308"/>
      <c r="D58" s="113">
        <v>1.4505241993393652</v>
      </c>
      <c r="E58" s="115">
        <v>101</v>
      </c>
      <c r="F58" s="114">
        <v>52</v>
      </c>
      <c r="G58" s="114">
        <v>98</v>
      </c>
      <c r="H58" s="114">
        <v>42</v>
      </c>
      <c r="I58" s="140">
        <v>72</v>
      </c>
      <c r="J58" s="115">
        <v>29</v>
      </c>
      <c r="K58" s="116">
        <v>40.277777777777779</v>
      </c>
    </row>
    <row r="59" spans="1:11" ht="14.1" customHeight="1" x14ac:dyDescent="0.2">
      <c r="A59" s="306" t="s">
        <v>287</v>
      </c>
      <c r="B59" s="307" t="s">
        <v>288</v>
      </c>
      <c r="C59" s="308"/>
      <c r="D59" s="113">
        <v>1.077121930202499</v>
      </c>
      <c r="E59" s="115">
        <v>75</v>
      </c>
      <c r="F59" s="114">
        <v>34</v>
      </c>
      <c r="G59" s="114">
        <v>78</v>
      </c>
      <c r="H59" s="114">
        <v>31</v>
      </c>
      <c r="I59" s="140">
        <v>60</v>
      </c>
      <c r="J59" s="115">
        <v>15</v>
      </c>
      <c r="K59" s="116">
        <v>25</v>
      </c>
    </row>
    <row r="60" spans="1:11" ht="14.1" customHeight="1" x14ac:dyDescent="0.2">
      <c r="A60" s="306">
        <v>81</v>
      </c>
      <c r="B60" s="307" t="s">
        <v>289</v>
      </c>
      <c r="C60" s="308"/>
      <c r="D60" s="113">
        <v>3.5616831825362629</v>
      </c>
      <c r="E60" s="115">
        <v>248</v>
      </c>
      <c r="F60" s="114">
        <v>250</v>
      </c>
      <c r="G60" s="114">
        <v>307</v>
      </c>
      <c r="H60" s="114">
        <v>241</v>
      </c>
      <c r="I60" s="140">
        <v>403</v>
      </c>
      <c r="J60" s="115">
        <v>-155</v>
      </c>
      <c r="K60" s="116">
        <v>-38.46153846153846</v>
      </c>
    </row>
    <row r="61" spans="1:11" ht="14.1" customHeight="1" x14ac:dyDescent="0.2">
      <c r="A61" s="306" t="s">
        <v>290</v>
      </c>
      <c r="B61" s="307" t="s">
        <v>291</v>
      </c>
      <c r="C61" s="308"/>
      <c r="D61" s="113">
        <v>1.4792474508114319</v>
      </c>
      <c r="E61" s="115">
        <v>103</v>
      </c>
      <c r="F61" s="114">
        <v>98</v>
      </c>
      <c r="G61" s="114">
        <v>149</v>
      </c>
      <c r="H61" s="114">
        <v>116</v>
      </c>
      <c r="I61" s="140">
        <v>128</v>
      </c>
      <c r="J61" s="115">
        <v>-25</v>
      </c>
      <c r="K61" s="116">
        <v>-19.53125</v>
      </c>
    </row>
    <row r="62" spans="1:11" ht="14.1" customHeight="1" x14ac:dyDescent="0.2">
      <c r="A62" s="306" t="s">
        <v>292</v>
      </c>
      <c r="B62" s="307" t="s">
        <v>293</v>
      </c>
      <c r="C62" s="308"/>
      <c r="D62" s="113">
        <v>0.87605916989803245</v>
      </c>
      <c r="E62" s="115">
        <v>61</v>
      </c>
      <c r="F62" s="114">
        <v>90</v>
      </c>
      <c r="G62" s="114">
        <v>62</v>
      </c>
      <c r="H62" s="114">
        <v>50</v>
      </c>
      <c r="I62" s="140">
        <v>176</v>
      </c>
      <c r="J62" s="115">
        <v>-115</v>
      </c>
      <c r="K62" s="116">
        <v>-65.340909090909093</v>
      </c>
    </row>
    <row r="63" spans="1:11" ht="14.1" customHeight="1" x14ac:dyDescent="0.2">
      <c r="A63" s="306"/>
      <c r="B63" s="307" t="s">
        <v>294</v>
      </c>
      <c r="C63" s="308"/>
      <c r="D63" s="113">
        <v>0.67499640959356599</v>
      </c>
      <c r="E63" s="115">
        <v>47</v>
      </c>
      <c r="F63" s="114">
        <v>47</v>
      </c>
      <c r="G63" s="114">
        <v>49</v>
      </c>
      <c r="H63" s="114">
        <v>38</v>
      </c>
      <c r="I63" s="140">
        <v>62</v>
      </c>
      <c r="J63" s="115">
        <v>-15</v>
      </c>
      <c r="K63" s="116">
        <v>-24.193548387096776</v>
      </c>
    </row>
    <row r="64" spans="1:11" ht="14.1" customHeight="1" x14ac:dyDescent="0.2">
      <c r="A64" s="306" t="s">
        <v>295</v>
      </c>
      <c r="B64" s="307" t="s">
        <v>296</v>
      </c>
      <c r="C64" s="308"/>
      <c r="D64" s="113">
        <v>0.35904064340083297</v>
      </c>
      <c r="E64" s="115">
        <v>25</v>
      </c>
      <c r="F64" s="114">
        <v>22</v>
      </c>
      <c r="G64" s="114">
        <v>29</v>
      </c>
      <c r="H64" s="114">
        <v>19</v>
      </c>
      <c r="I64" s="140">
        <v>30</v>
      </c>
      <c r="J64" s="115">
        <v>-5</v>
      </c>
      <c r="K64" s="116">
        <v>-16.666666666666668</v>
      </c>
    </row>
    <row r="65" spans="1:11" ht="14.1" customHeight="1" x14ac:dyDescent="0.2">
      <c r="A65" s="306" t="s">
        <v>297</v>
      </c>
      <c r="B65" s="307" t="s">
        <v>298</v>
      </c>
      <c r="C65" s="308"/>
      <c r="D65" s="113">
        <v>0.34467901766479964</v>
      </c>
      <c r="E65" s="115">
        <v>24</v>
      </c>
      <c r="F65" s="114">
        <v>17</v>
      </c>
      <c r="G65" s="114">
        <v>42</v>
      </c>
      <c r="H65" s="114">
        <v>25</v>
      </c>
      <c r="I65" s="140">
        <v>33</v>
      </c>
      <c r="J65" s="115">
        <v>-9</v>
      </c>
      <c r="K65" s="116">
        <v>-27.272727272727273</v>
      </c>
    </row>
    <row r="66" spans="1:11" ht="14.1" customHeight="1" x14ac:dyDescent="0.2">
      <c r="A66" s="306">
        <v>82</v>
      </c>
      <c r="B66" s="307" t="s">
        <v>299</v>
      </c>
      <c r="C66" s="308"/>
      <c r="D66" s="113">
        <v>2.8579635214706305</v>
      </c>
      <c r="E66" s="115">
        <v>199</v>
      </c>
      <c r="F66" s="114">
        <v>168</v>
      </c>
      <c r="G66" s="114">
        <v>218</v>
      </c>
      <c r="H66" s="114">
        <v>103</v>
      </c>
      <c r="I66" s="140">
        <v>271</v>
      </c>
      <c r="J66" s="115">
        <v>-72</v>
      </c>
      <c r="K66" s="116">
        <v>-26.568265682656826</v>
      </c>
    </row>
    <row r="67" spans="1:11" ht="14.1" customHeight="1" x14ac:dyDescent="0.2">
      <c r="A67" s="306" t="s">
        <v>300</v>
      </c>
      <c r="B67" s="307" t="s">
        <v>301</v>
      </c>
      <c r="C67" s="308"/>
      <c r="D67" s="113">
        <v>1.622863708171765</v>
      </c>
      <c r="E67" s="115">
        <v>113</v>
      </c>
      <c r="F67" s="114">
        <v>105</v>
      </c>
      <c r="G67" s="114">
        <v>125</v>
      </c>
      <c r="H67" s="114">
        <v>65</v>
      </c>
      <c r="I67" s="140">
        <v>181</v>
      </c>
      <c r="J67" s="115">
        <v>-68</v>
      </c>
      <c r="K67" s="116">
        <v>-37.569060773480665</v>
      </c>
    </row>
    <row r="68" spans="1:11" ht="14.1" customHeight="1" x14ac:dyDescent="0.2">
      <c r="A68" s="306" t="s">
        <v>302</v>
      </c>
      <c r="B68" s="307" t="s">
        <v>303</v>
      </c>
      <c r="C68" s="308"/>
      <c r="D68" s="113">
        <v>0.56010340370529943</v>
      </c>
      <c r="E68" s="115">
        <v>39</v>
      </c>
      <c r="F68" s="114">
        <v>34</v>
      </c>
      <c r="G68" s="114">
        <v>54</v>
      </c>
      <c r="H68" s="114">
        <v>20</v>
      </c>
      <c r="I68" s="140">
        <v>53</v>
      </c>
      <c r="J68" s="115">
        <v>-14</v>
      </c>
      <c r="K68" s="116">
        <v>-26.415094339622641</v>
      </c>
    </row>
    <row r="69" spans="1:11" ht="14.1" customHeight="1" x14ac:dyDescent="0.2">
      <c r="A69" s="306">
        <v>83</v>
      </c>
      <c r="B69" s="307" t="s">
        <v>304</v>
      </c>
      <c r="C69" s="308"/>
      <c r="D69" s="113">
        <v>2.125520608932931</v>
      </c>
      <c r="E69" s="115">
        <v>148</v>
      </c>
      <c r="F69" s="114">
        <v>163</v>
      </c>
      <c r="G69" s="114">
        <v>330</v>
      </c>
      <c r="H69" s="114">
        <v>146</v>
      </c>
      <c r="I69" s="140">
        <v>161</v>
      </c>
      <c r="J69" s="115">
        <v>-13</v>
      </c>
      <c r="K69" s="116">
        <v>-8.0745341614906838</v>
      </c>
    </row>
    <row r="70" spans="1:11" ht="14.1" customHeight="1" x14ac:dyDescent="0.2">
      <c r="A70" s="306" t="s">
        <v>305</v>
      </c>
      <c r="B70" s="307" t="s">
        <v>306</v>
      </c>
      <c r="C70" s="308"/>
      <c r="D70" s="113">
        <v>1.7664799655320982</v>
      </c>
      <c r="E70" s="115">
        <v>123</v>
      </c>
      <c r="F70" s="114">
        <v>127</v>
      </c>
      <c r="G70" s="114">
        <v>279</v>
      </c>
      <c r="H70" s="114">
        <v>113</v>
      </c>
      <c r="I70" s="140">
        <v>119</v>
      </c>
      <c r="J70" s="115">
        <v>4</v>
      </c>
      <c r="K70" s="116">
        <v>3.3613445378151261</v>
      </c>
    </row>
    <row r="71" spans="1:11" ht="14.1" customHeight="1" x14ac:dyDescent="0.2">
      <c r="A71" s="306"/>
      <c r="B71" s="307" t="s">
        <v>307</v>
      </c>
      <c r="C71" s="308"/>
      <c r="D71" s="113">
        <v>1.1058451816745656</v>
      </c>
      <c r="E71" s="115">
        <v>77</v>
      </c>
      <c r="F71" s="114">
        <v>65</v>
      </c>
      <c r="G71" s="114">
        <v>198</v>
      </c>
      <c r="H71" s="114">
        <v>64</v>
      </c>
      <c r="I71" s="140">
        <v>86</v>
      </c>
      <c r="J71" s="115">
        <v>-9</v>
      </c>
      <c r="K71" s="116">
        <v>-10.465116279069768</v>
      </c>
    </row>
    <row r="72" spans="1:11" ht="14.1" customHeight="1" x14ac:dyDescent="0.2">
      <c r="A72" s="306">
        <v>84</v>
      </c>
      <c r="B72" s="307" t="s">
        <v>308</v>
      </c>
      <c r="C72" s="308"/>
      <c r="D72" s="113">
        <v>0.54574177796926615</v>
      </c>
      <c r="E72" s="115">
        <v>38</v>
      </c>
      <c r="F72" s="114">
        <v>92</v>
      </c>
      <c r="G72" s="114">
        <v>96</v>
      </c>
      <c r="H72" s="114">
        <v>24</v>
      </c>
      <c r="I72" s="140">
        <v>30</v>
      </c>
      <c r="J72" s="115">
        <v>8</v>
      </c>
      <c r="K72" s="116">
        <v>26.666666666666668</v>
      </c>
    </row>
    <row r="73" spans="1:11" ht="14.1" customHeight="1" x14ac:dyDescent="0.2">
      <c r="A73" s="306" t="s">
        <v>309</v>
      </c>
      <c r="B73" s="307" t="s">
        <v>310</v>
      </c>
      <c r="C73" s="308"/>
      <c r="D73" s="113">
        <v>0.11489300588826655</v>
      </c>
      <c r="E73" s="115">
        <v>8</v>
      </c>
      <c r="F73" s="114" t="s">
        <v>513</v>
      </c>
      <c r="G73" s="114">
        <v>47</v>
      </c>
      <c r="H73" s="114">
        <v>5</v>
      </c>
      <c r="I73" s="140">
        <v>5</v>
      </c>
      <c r="J73" s="115">
        <v>3</v>
      </c>
      <c r="K73" s="116">
        <v>60</v>
      </c>
    </row>
    <row r="74" spans="1:11" ht="14.1" customHeight="1" x14ac:dyDescent="0.2">
      <c r="A74" s="306" t="s">
        <v>311</v>
      </c>
      <c r="B74" s="307" t="s">
        <v>312</v>
      </c>
      <c r="C74" s="308"/>
      <c r="D74" s="113">
        <v>7.1808128680166589E-2</v>
      </c>
      <c r="E74" s="115">
        <v>5</v>
      </c>
      <c r="F74" s="114">
        <v>81</v>
      </c>
      <c r="G74" s="114">
        <v>27</v>
      </c>
      <c r="H74" s="114">
        <v>4</v>
      </c>
      <c r="I74" s="140">
        <v>8</v>
      </c>
      <c r="J74" s="115">
        <v>-3</v>
      </c>
      <c r="K74" s="116">
        <v>-37.5</v>
      </c>
    </row>
    <row r="75" spans="1:11" ht="14.1" customHeight="1" x14ac:dyDescent="0.2">
      <c r="A75" s="306" t="s">
        <v>313</v>
      </c>
      <c r="B75" s="307" t="s">
        <v>314</v>
      </c>
      <c r="C75" s="308"/>
      <c r="D75" s="113">
        <v>0</v>
      </c>
      <c r="E75" s="115">
        <v>0</v>
      </c>
      <c r="F75" s="114" t="s">
        <v>513</v>
      </c>
      <c r="G75" s="114" t="s">
        <v>513</v>
      </c>
      <c r="H75" s="114" t="s">
        <v>513</v>
      </c>
      <c r="I75" s="140">
        <v>0</v>
      </c>
      <c r="J75" s="115">
        <v>0</v>
      </c>
      <c r="K75" s="116">
        <v>0</v>
      </c>
    </row>
    <row r="76" spans="1:11" ht="14.1" customHeight="1" x14ac:dyDescent="0.2">
      <c r="A76" s="306">
        <v>91</v>
      </c>
      <c r="B76" s="307" t="s">
        <v>315</v>
      </c>
      <c r="C76" s="308"/>
      <c r="D76" s="113">
        <v>0.10053138015223323</v>
      </c>
      <c r="E76" s="115">
        <v>7</v>
      </c>
      <c r="F76" s="114">
        <v>13</v>
      </c>
      <c r="G76" s="114">
        <v>7</v>
      </c>
      <c r="H76" s="114">
        <v>4</v>
      </c>
      <c r="I76" s="140">
        <v>12</v>
      </c>
      <c r="J76" s="115">
        <v>-5</v>
      </c>
      <c r="K76" s="116">
        <v>-41.666666666666664</v>
      </c>
    </row>
    <row r="77" spans="1:11" ht="14.1" customHeight="1" x14ac:dyDescent="0.2">
      <c r="A77" s="306">
        <v>92</v>
      </c>
      <c r="B77" s="307" t="s">
        <v>316</v>
      </c>
      <c r="C77" s="308"/>
      <c r="D77" s="113">
        <v>0.4595720235530662</v>
      </c>
      <c r="E77" s="115">
        <v>32</v>
      </c>
      <c r="F77" s="114">
        <v>30</v>
      </c>
      <c r="G77" s="114">
        <v>37</v>
      </c>
      <c r="H77" s="114">
        <v>25</v>
      </c>
      <c r="I77" s="140">
        <v>31</v>
      </c>
      <c r="J77" s="115">
        <v>1</v>
      </c>
      <c r="K77" s="116">
        <v>3.225806451612903</v>
      </c>
    </row>
    <row r="78" spans="1:11" ht="14.1" customHeight="1" x14ac:dyDescent="0.2">
      <c r="A78" s="306">
        <v>93</v>
      </c>
      <c r="B78" s="307" t="s">
        <v>317</v>
      </c>
      <c r="C78" s="308"/>
      <c r="D78" s="113" t="s">
        <v>513</v>
      </c>
      <c r="E78" s="115" t="s">
        <v>513</v>
      </c>
      <c r="F78" s="114">
        <v>3</v>
      </c>
      <c r="G78" s="114" t="s">
        <v>513</v>
      </c>
      <c r="H78" s="114" t="s">
        <v>513</v>
      </c>
      <c r="I78" s="140">
        <v>5</v>
      </c>
      <c r="J78" s="115" t="s">
        <v>513</v>
      </c>
      <c r="K78" s="116" t="s">
        <v>513</v>
      </c>
    </row>
    <row r="79" spans="1:11" ht="14.1" customHeight="1" x14ac:dyDescent="0.2">
      <c r="A79" s="306">
        <v>94</v>
      </c>
      <c r="B79" s="307" t="s">
        <v>318</v>
      </c>
      <c r="C79" s="308"/>
      <c r="D79" s="113">
        <v>0</v>
      </c>
      <c r="E79" s="115">
        <v>0</v>
      </c>
      <c r="F79" s="114">
        <v>21</v>
      </c>
      <c r="G79" s="114">
        <v>10</v>
      </c>
      <c r="H79" s="114">
        <v>9</v>
      </c>
      <c r="I79" s="140" t="s">
        <v>513</v>
      </c>
      <c r="J79" s="115" t="s">
        <v>513</v>
      </c>
      <c r="K79" s="116" t="s">
        <v>513</v>
      </c>
    </row>
    <row r="80" spans="1:11" ht="14.1" customHeight="1" x14ac:dyDescent="0.2">
      <c r="A80" s="306" t="s">
        <v>319</v>
      </c>
      <c r="B80" s="307" t="s">
        <v>320</v>
      </c>
      <c r="C80" s="308"/>
      <c r="D80" s="113">
        <v>0</v>
      </c>
      <c r="E80" s="115">
        <v>0</v>
      </c>
      <c r="F80" s="114">
        <v>0</v>
      </c>
      <c r="G80" s="114" t="s">
        <v>513</v>
      </c>
      <c r="H80" s="114">
        <v>0</v>
      </c>
      <c r="I80" s="140" t="s">
        <v>513</v>
      </c>
      <c r="J80" s="115" t="s">
        <v>513</v>
      </c>
      <c r="K80" s="116" t="s">
        <v>513</v>
      </c>
    </row>
    <row r="81" spans="1:11" ht="14.1" customHeight="1" x14ac:dyDescent="0.2">
      <c r="A81" s="310" t="s">
        <v>321</v>
      </c>
      <c r="B81" s="311" t="s">
        <v>333</v>
      </c>
      <c r="C81" s="312"/>
      <c r="D81" s="125">
        <v>0.11489300588826655</v>
      </c>
      <c r="E81" s="143">
        <v>8</v>
      </c>
      <c r="F81" s="144">
        <v>16</v>
      </c>
      <c r="G81" s="144">
        <v>24</v>
      </c>
      <c r="H81" s="144">
        <v>10</v>
      </c>
      <c r="I81" s="145">
        <v>11</v>
      </c>
      <c r="J81" s="143">
        <v>-3</v>
      </c>
      <c r="K81" s="146">
        <v>-27.272727272727273</v>
      </c>
    </row>
    <row r="82" spans="1:11" s="269" customFormat="1" ht="11.25" customHeight="1" x14ac:dyDescent="0.15">
      <c r="A82" s="214" t="s">
        <v>122</v>
      </c>
      <c r="B82" s="271"/>
      <c r="C82" s="271"/>
      <c r="D82" s="272"/>
      <c r="E82" s="272"/>
      <c r="F82" s="272"/>
      <c r="G82" s="272"/>
      <c r="H82" s="272"/>
      <c r="I82" s="272"/>
      <c r="J82" s="150"/>
      <c r="K82" s="269" t="s">
        <v>45</v>
      </c>
    </row>
    <row r="83" spans="1:11" s="151" customFormat="1" ht="12.75" customHeight="1" x14ac:dyDescent="0.2">
      <c r="A83" s="277" t="s">
        <v>322</v>
      </c>
      <c r="B83" s="97"/>
      <c r="C83" s="97"/>
      <c r="D83" s="155"/>
      <c r="E83" s="156"/>
      <c r="F83" s="156"/>
      <c r="G83" s="156"/>
      <c r="H83" s="156"/>
      <c r="I83" s="156"/>
      <c r="J83" s="156"/>
      <c r="K83" s="157"/>
    </row>
    <row r="84" spans="1:11" ht="21.75" customHeight="1" x14ac:dyDescent="0.2">
      <c r="A84" s="659" t="s">
        <v>371</v>
      </c>
      <c r="B84" s="659"/>
      <c r="C84" s="659"/>
      <c r="D84" s="659"/>
      <c r="E84" s="659"/>
      <c r="F84" s="659"/>
      <c r="G84" s="659"/>
      <c r="H84" s="659"/>
      <c r="I84" s="659"/>
      <c r="J84" s="659"/>
      <c r="K84" s="659"/>
    </row>
    <row r="85" spans="1:11" s="405" customFormat="1" ht="21" customHeight="1" x14ac:dyDescent="0.2">
      <c r="A85" s="620" t="s">
        <v>323</v>
      </c>
      <c r="B85" s="620"/>
      <c r="C85" s="620"/>
      <c r="D85" s="620"/>
      <c r="E85" s="620"/>
      <c r="F85" s="620"/>
      <c r="G85" s="620"/>
      <c r="H85" s="620"/>
      <c r="I85" s="620"/>
      <c r="J85" s="620"/>
      <c r="K85" s="620"/>
    </row>
    <row r="86" spans="1:11" ht="11.25" x14ac:dyDescent="0.2">
      <c r="A86" s="620" t="s">
        <v>365</v>
      </c>
      <c r="B86" s="620"/>
      <c r="C86" s="620"/>
      <c r="D86" s="620"/>
      <c r="E86" s="620"/>
      <c r="F86" s="620"/>
      <c r="G86" s="620"/>
      <c r="H86" s="620"/>
      <c r="I86" s="620"/>
      <c r="J86" s="620"/>
      <c r="K86" s="620"/>
    </row>
    <row r="87" spans="1:11" ht="18" customHeight="1" x14ac:dyDescent="0.2">
      <c r="A87" s="660"/>
      <c r="B87" s="620"/>
      <c r="C87" s="620"/>
      <c r="D87" s="620"/>
      <c r="E87" s="620"/>
      <c r="F87" s="620"/>
      <c r="G87" s="620"/>
      <c r="H87" s="620"/>
      <c r="I87" s="620"/>
      <c r="J87" s="620"/>
      <c r="K87" s="620"/>
    </row>
    <row r="88" spans="1:11" ht="15.95" customHeight="1" x14ac:dyDescent="0.2">
      <c r="B88" s="110"/>
      <c r="C88" s="110"/>
    </row>
  </sheetData>
  <mergeCells count="17">
    <mergeCell ref="A86:K86"/>
    <mergeCell ref="A87:K87"/>
    <mergeCell ref="A3:K3"/>
    <mergeCell ref="A4:K4"/>
    <mergeCell ref="A5:E5"/>
    <mergeCell ref="A7:C10"/>
    <mergeCell ref="D7:D10"/>
    <mergeCell ref="E7:I7"/>
    <mergeCell ref="J7:K8"/>
    <mergeCell ref="E8:E9"/>
    <mergeCell ref="F8:F9"/>
    <mergeCell ref="G8:G9"/>
    <mergeCell ref="A6:K6"/>
    <mergeCell ref="H8:H9"/>
    <mergeCell ref="I8:I9"/>
    <mergeCell ref="A84:K84"/>
    <mergeCell ref="A85:K85"/>
  </mergeCells>
  <printOptions horizontalCentered="1"/>
  <pageMargins left="0.70866141732283461" right="0.31496062992125984" top="0.74803149606299213" bottom="0.74803149606299213" header="0.31496062992125984" footer="0.31496062992125984"/>
  <pageSetup paperSize="9" scale="77" fitToHeight="2" orientation="portrait" r:id="rId1"/>
  <headerFooter alignWithMargins="0"/>
  <rowBreaks count="1" manualBreakCount="1">
    <brk id="64" max="10"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8">
    <pageSetUpPr fitToPage="1"/>
  </sheetPr>
  <dimension ref="A1:Q88"/>
  <sheetViews>
    <sheetView showGridLines="0" zoomScaleNormal="100" workbookViewId="0">
      <selection activeCell="A2" sqref="A2"/>
    </sheetView>
  </sheetViews>
  <sheetFormatPr baseColWidth="10" defaultColWidth="7.75" defaultRowHeight="15.95" customHeight="1" x14ac:dyDescent="0.2"/>
  <cols>
    <col min="1" max="1" width="14.75" style="97" customWidth="1"/>
    <col min="2" max="2" width="8.5" style="155" customWidth="1"/>
    <col min="3" max="9" width="8.5" style="156" customWidth="1"/>
    <col min="10" max="10" width="8.5" style="157" customWidth="1"/>
    <col min="11" max="11" width="8.5" style="97" customWidth="1"/>
    <col min="12" max="12" width="8.5" style="156" customWidth="1"/>
    <col min="13" max="13" width="8.5" style="97" customWidth="1"/>
    <col min="14" max="16384" width="7.75" style="97"/>
  </cols>
  <sheetData>
    <row r="1" spans="1:13" s="91" customFormat="1" ht="36.75" customHeight="1" x14ac:dyDescent="0.2">
      <c r="A1" s="89" t="s">
        <v>78</v>
      </c>
      <c r="B1" s="89"/>
      <c r="C1" s="90"/>
      <c r="D1" s="90"/>
      <c r="E1" s="90"/>
      <c r="F1" s="90"/>
      <c r="G1" s="90"/>
      <c r="H1" s="89"/>
      <c r="I1" s="89"/>
      <c r="J1" s="89"/>
      <c r="K1" s="408"/>
      <c r="L1" s="89"/>
      <c r="M1" s="15" t="s">
        <v>6</v>
      </c>
    </row>
    <row r="2" spans="1:13" s="91" customFormat="1" ht="11.25" customHeight="1" x14ac:dyDescent="0.2">
      <c r="A2" s="93"/>
      <c r="B2" s="93"/>
      <c r="C2" s="93"/>
      <c r="D2" s="93"/>
      <c r="E2" s="93"/>
      <c r="F2" s="93"/>
      <c r="G2" s="93"/>
      <c r="H2" s="93"/>
      <c r="I2" s="93"/>
      <c r="J2" s="93"/>
      <c r="K2" s="93"/>
      <c r="L2" s="93"/>
      <c r="M2" s="93"/>
    </row>
    <row r="3" spans="1:13" s="94" customFormat="1" ht="24.95" customHeight="1" x14ac:dyDescent="0.2">
      <c r="A3" s="570" t="s">
        <v>372</v>
      </c>
      <c r="B3" s="571"/>
      <c r="C3" s="571"/>
      <c r="D3" s="571"/>
      <c r="E3" s="571"/>
      <c r="F3" s="571"/>
      <c r="G3" s="571"/>
      <c r="H3" s="571"/>
      <c r="I3" s="571"/>
      <c r="J3" s="571"/>
      <c r="K3" s="571"/>
    </row>
    <row r="4" spans="1:13" s="94" customFormat="1" ht="12" customHeight="1" x14ac:dyDescent="0.2">
      <c r="A4" s="409" t="s">
        <v>373</v>
      </c>
      <c r="B4" s="410"/>
      <c r="C4" s="410"/>
      <c r="D4" s="410"/>
      <c r="E4" s="410"/>
      <c r="F4" s="410"/>
      <c r="G4" s="410"/>
      <c r="H4" s="410"/>
      <c r="I4" s="410"/>
      <c r="J4" s="410"/>
      <c r="K4" s="410"/>
      <c r="L4" s="410"/>
      <c r="M4" s="410"/>
    </row>
    <row r="5" spans="1:13" s="94" customFormat="1" ht="12" customHeight="1" x14ac:dyDescent="0.2">
      <c r="A5" s="666" t="s">
        <v>374</v>
      </c>
      <c r="B5" s="666"/>
      <c r="C5" s="411"/>
      <c r="D5" s="411"/>
      <c r="E5" s="411"/>
      <c r="F5" s="412"/>
      <c r="G5" s="412"/>
      <c r="H5" s="412"/>
      <c r="I5" s="412"/>
      <c r="J5" s="412"/>
      <c r="K5" s="412"/>
      <c r="L5" s="412"/>
      <c r="M5" s="412"/>
    </row>
    <row r="6" spans="1:13" s="94" customFormat="1" ht="11.25" customHeight="1" x14ac:dyDescent="0.2">
      <c r="A6" s="227"/>
      <c r="B6" s="228"/>
      <c r="C6" s="228"/>
      <c r="D6" s="228"/>
      <c r="E6" s="228"/>
      <c r="F6" s="228"/>
      <c r="G6" s="228"/>
      <c r="H6" s="228"/>
      <c r="I6" s="228"/>
      <c r="J6" s="228"/>
      <c r="L6" s="228"/>
    </row>
    <row r="7" spans="1:13" s="91" customFormat="1" ht="33.950000000000003" customHeight="1" x14ac:dyDescent="0.2">
      <c r="A7" s="582" t="s">
        <v>375</v>
      </c>
      <c r="B7" s="667" t="s">
        <v>376</v>
      </c>
      <c r="C7" s="667"/>
      <c r="D7" s="667"/>
      <c r="E7" s="667"/>
      <c r="F7" s="667"/>
      <c r="G7" s="667"/>
      <c r="H7" s="668"/>
      <c r="I7" s="667" t="s">
        <v>377</v>
      </c>
      <c r="J7" s="667"/>
      <c r="K7" s="668"/>
      <c r="L7" s="663" t="s">
        <v>378</v>
      </c>
      <c r="M7" s="664"/>
    </row>
    <row r="8" spans="1:13" ht="23.85" customHeight="1" x14ac:dyDescent="0.2">
      <c r="A8" s="583"/>
      <c r="B8" s="413" t="s">
        <v>104</v>
      </c>
      <c r="C8" s="414" t="s">
        <v>106</v>
      </c>
      <c r="D8" s="414" t="s">
        <v>107</v>
      </c>
      <c r="E8" s="414" t="s">
        <v>379</v>
      </c>
      <c r="F8" s="414" t="s">
        <v>380</v>
      </c>
      <c r="G8" s="414" t="s">
        <v>108</v>
      </c>
      <c r="H8" s="415" t="s">
        <v>381</v>
      </c>
      <c r="I8" s="413" t="s">
        <v>104</v>
      </c>
      <c r="J8" s="413" t="s">
        <v>382</v>
      </c>
      <c r="K8" s="416" t="s">
        <v>383</v>
      </c>
      <c r="L8" s="417" t="s">
        <v>384</v>
      </c>
      <c r="M8" s="418" t="s">
        <v>385</v>
      </c>
    </row>
    <row r="9" spans="1:13" ht="12" customHeight="1" x14ac:dyDescent="0.2">
      <c r="A9" s="584"/>
      <c r="B9" s="100">
        <v>1</v>
      </c>
      <c r="C9" s="100">
        <v>2</v>
      </c>
      <c r="D9" s="100">
        <v>3</v>
      </c>
      <c r="E9" s="100">
        <v>4</v>
      </c>
      <c r="F9" s="100">
        <v>5</v>
      </c>
      <c r="G9" s="100">
        <v>6</v>
      </c>
      <c r="H9" s="100">
        <v>7</v>
      </c>
      <c r="I9" s="100">
        <v>8</v>
      </c>
      <c r="J9" s="100">
        <v>9</v>
      </c>
      <c r="K9" s="419">
        <v>10</v>
      </c>
      <c r="L9" s="420">
        <v>11</v>
      </c>
      <c r="M9" s="420">
        <v>12</v>
      </c>
    </row>
    <row r="10" spans="1:13" ht="15" customHeight="1" x14ac:dyDescent="0.2">
      <c r="A10" s="421" t="s">
        <v>386</v>
      </c>
      <c r="B10" s="115">
        <v>76526</v>
      </c>
      <c r="C10" s="114">
        <v>48051</v>
      </c>
      <c r="D10" s="114">
        <v>28475</v>
      </c>
      <c r="E10" s="114">
        <v>63663</v>
      </c>
      <c r="F10" s="114">
        <v>12060</v>
      </c>
      <c r="G10" s="114">
        <v>8752</v>
      </c>
      <c r="H10" s="114">
        <v>20474</v>
      </c>
      <c r="I10" s="115">
        <v>20428</v>
      </c>
      <c r="J10" s="114">
        <v>13299</v>
      </c>
      <c r="K10" s="114">
        <v>7129</v>
      </c>
      <c r="L10" s="422">
        <v>5034</v>
      </c>
      <c r="M10" s="423">
        <v>5226</v>
      </c>
    </row>
    <row r="11" spans="1:13" ht="11.1" customHeight="1" x14ac:dyDescent="0.2">
      <c r="A11" s="421" t="s">
        <v>387</v>
      </c>
      <c r="B11" s="115">
        <v>77704</v>
      </c>
      <c r="C11" s="114">
        <v>49029</v>
      </c>
      <c r="D11" s="114">
        <v>28675</v>
      </c>
      <c r="E11" s="114">
        <v>64690</v>
      </c>
      <c r="F11" s="114">
        <v>12216</v>
      </c>
      <c r="G11" s="114">
        <v>8739</v>
      </c>
      <c r="H11" s="114">
        <v>20968</v>
      </c>
      <c r="I11" s="115">
        <v>20927</v>
      </c>
      <c r="J11" s="114">
        <v>13512</v>
      </c>
      <c r="K11" s="114">
        <v>7415</v>
      </c>
      <c r="L11" s="422">
        <v>5437</v>
      </c>
      <c r="M11" s="423">
        <v>4409</v>
      </c>
    </row>
    <row r="12" spans="1:13" ht="11.1" customHeight="1" x14ac:dyDescent="0.2">
      <c r="A12" s="421" t="s">
        <v>388</v>
      </c>
      <c r="B12" s="115">
        <v>79697</v>
      </c>
      <c r="C12" s="114">
        <v>50618</v>
      </c>
      <c r="D12" s="114">
        <v>29079</v>
      </c>
      <c r="E12" s="114">
        <v>66577</v>
      </c>
      <c r="F12" s="114">
        <v>12274</v>
      </c>
      <c r="G12" s="114">
        <v>9743</v>
      </c>
      <c r="H12" s="114">
        <v>21297</v>
      </c>
      <c r="I12" s="115">
        <v>20891</v>
      </c>
      <c r="J12" s="114">
        <v>13206</v>
      </c>
      <c r="K12" s="114">
        <v>7685</v>
      </c>
      <c r="L12" s="422">
        <v>8135</v>
      </c>
      <c r="M12" s="423">
        <v>6420</v>
      </c>
    </row>
    <row r="13" spans="1:13" s="110" customFormat="1" ht="11.1" customHeight="1" x14ac:dyDescent="0.2">
      <c r="A13" s="421" t="s">
        <v>389</v>
      </c>
      <c r="B13" s="115">
        <v>79327</v>
      </c>
      <c r="C13" s="114">
        <v>50417</v>
      </c>
      <c r="D13" s="114">
        <v>28910</v>
      </c>
      <c r="E13" s="114">
        <v>66091</v>
      </c>
      <c r="F13" s="114">
        <v>12385</v>
      </c>
      <c r="G13" s="114">
        <v>9277</v>
      </c>
      <c r="H13" s="114">
        <v>21570</v>
      </c>
      <c r="I13" s="115">
        <v>20756</v>
      </c>
      <c r="J13" s="114">
        <v>13153</v>
      </c>
      <c r="K13" s="114">
        <v>7603</v>
      </c>
      <c r="L13" s="422">
        <v>4083</v>
      </c>
      <c r="M13" s="423">
        <v>4652</v>
      </c>
    </row>
    <row r="14" spans="1:13" ht="15" customHeight="1" x14ac:dyDescent="0.2">
      <c r="A14" s="421" t="s">
        <v>390</v>
      </c>
      <c r="B14" s="115">
        <v>79361</v>
      </c>
      <c r="C14" s="114">
        <v>50461</v>
      </c>
      <c r="D14" s="114">
        <v>28900</v>
      </c>
      <c r="E14" s="114">
        <v>64111</v>
      </c>
      <c r="F14" s="114">
        <v>14463</v>
      </c>
      <c r="G14" s="114">
        <v>9032</v>
      </c>
      <c r="H14" s="114">
        <v>21898</v>
      </c>
      <c r="I14" s="115">
        <v>20620</v>
      </c>
      <c r="J14" s="114">
        <v>13048</v>
      </c>
      <c r="K14" s="114">
        <v>7572</v>
      </c>
      <c r="L14" s="422">
        <v>5043</v>
      </c>
      <c r="M14" s="423">
        <v>5014</v>
      </c>
    </row>
    <row r="15" spans="1:13" ht="11.1" customHeight="1" x14ac:dyDescent="0.2">
      <c r="A15" s="421" t="s">
        <v>387</v>
      </c>
      <c r="B15" s="115">
        <v>80148</v>
      </c>
      <c r="C15" s="114">
        <v>51010</v>
      </c>
      <c r="D15" s="114">
        <v>29138</v>
      </c>
      <c r="E15" s="114">
        <v>64566</v>
      </c>
      <c r="F15" s="114">
        <v>14818</v>
      </c>
      <c r="G15" s="114">
        <v>9013</v>
      </c>
      <c r="H15" s="114">
        <v>22372</v>
      </c>
      <c r="I15" s="115">
        <v>20819</v>
      </c>
      <c r="J15" s="114">
        <v>13206</v>
      </c>
      <c r="K15" s="114">
        <v>7613</v>
      </c>
      <c r="L15" s="422">
        <v>5075</v>
      </c>
      <c r="M15" s="423">
        <v>4315</v>
      </c>
    </row>
    <row r="16" spans="1:13" ht="11.1" customHeight="1" x14ac:dyDescent="0.2">
      <c r="A16" s="421" t="s">
        <v>388</v>
      </c>
      <c r="B16" s="115">
        <v>81637</v>
      </c>
      <c r="C16" s="114">
        <v>51992</v>
      </c>
      <c r="D16" s="114">
        <v>29645</v>
      </c>
      <c r="E16" s="114">
        <v>66167</v>
      </c>
      <c r="F16" s="114">
        <v>15042</v>
      </c>
      <c r="G16" s="114">
        <v>9770</v>
      </c>
      <c r="H16" s="114">
        <v>22828</v>
      </c>
      <c r="I16" s="115">
        <v>20988</v>
      </c>
      <c r="J16" s="114">
        <v>13042</v>
      </c>
      <c r="K16" s="114">
        <v>7946</v>
      </c>
      <c r="L16" s="422">
        <v>7591</v>
      </c>
      <c r="M16" s="423">
        <v>6404</v>
      </c>
    </row>
    <row r="17" spans="1:13" s="110" customFormat="1" ht="11.1" customHeight="1" x14ac:dyDescent="0.2">
      <c r="A17" s="421" t="s">
        <v>389</v>
      </c>
      <c r="B17" s="115">
        <v>81229</v>
      </c>
      <c r="C17" s="114">
        <v>51544</v>
      </c>
      <c r="D17" s="114">
        <v>29685</v>
      </c>
      <c r="E17" s="114">
        <v>66143</v>
      </c>
      <c r="F17" s="114">
        <v>15030</v>
      </c>
      <c r="G17" s="114">
        <v>9531</v>
      </c>
      <c r="H17" s="114">
        <v>22915</v>
      </c>
      <c r="I17" s="115">
        <v>21199</v>
      </c>
      <c r="J17" s="114">
        <v>13229</v>
      </c>
      <c r="K17" s="114">
        <v>7970</v>
      </c>
      <c r="L17" s="422">
        <v>4131</v>
      </c>
      <c r="M17" s="423">
        <v>4715</v>
      </c>
    </row>
    <row r="18" spans="1:13" ht="15" customHeight="1" x14ac:dyDescent="0.2">
      <c r="A18" s="421" t="s">
        <v>391</v>
      </c>
      <c r="B18" s="115">
        <v>81425</v>
      </c>
      <c r="C18" s="114">
        <v>51659</v>
      </c>
      <c r="D18" s="114">
        <v>29766</v>
      </c>
      <c r="E18" s="114">
        <v>65770</v>
      </c>
      <c r="F18" s="114">
        <v>15472</v>
      </c>
      <c r="G18" s="114">
        <v>9374</v>
      </c>
      <c r="H18" s="114">
        <v>23282</v>
      </c>
      <c r="I18" s="115">
        <v>20957</v>
      </c>
      <c r="J18" s="114">
        <v>13053</v>
      </c>
      <c r="K18" s="114">
        <v>7904</v>
      </c>
      <c r="L18" s="422">
        <v>5241</v>
      </c>
      <c r="M18" s="423">
        <v>5246</v>
      </c>
    </row>
    <row r="19" spans="1:13" ht="11.1" customHeight="1" x14ac:dyDescent="0.2">
      <c r="A19" s="421" t="s">
        <v>387</v>
      </c>
      <c r="B19" s="115">
        <v>81732</v>
      </c>
      <c r="C19" s="114">
        <v>51877</v>
      </c>
      <c r="D19" s="114">
        <v>29855</v>
      </c>
      <c r="E19" s="114">
        <v>66007</v>
      </c>
      <c r="F19" s="114">
        <v>15546</v>
      </c>
      <c r="G19" s="114">
        <v>9076</v>
      </c>
      <c r="H19" s="114">
        <v>23789</v>
      </c>
      <c r="I19" s="115">
        <v>21244</v>
      </c>
      <c r="J19" s="114">
        <v>13274</v>
      </c>
      <c r="K19" s="114">
        <v>7970</v>
      </c>
      <c r="L19" s="422">
        <v>4318</v>
      </c>
      <c r="M19" s="423">
        <v>4180</v>
      </c>
    </row>
    <row r="20" spans="1:13" ht="11.1" customHeight="1" x14ac:dyDescent="0.2">
      <c r="A20" s="421" t="s">
        <v>388</v>
      </c>
      <c r="B20" s="115">
        <v>83185</v>
      </c>
      <c r="C20" s="114">
        <v>52989</v>
      </c>
      <c r="D20" s="114">
        <v>30196</v>
      </c>
      <c r="E20" s="114">
        <v>67197</v>
      </c>
      <c r="F20" s="114">
        <v>15774</v>
      </c>
      <c r="G20" s="114">
        <v>9929</v>
      </c>
      <c r="H20" s="114">
        <v>24159</v>
      </c>
      <c r="I20" s="115">
        <v>21325</v>
      </c>
      <c r="J20" s="114">
        <v>13083</v>
      </c>
      <c r="K20" s="114">
        <v>8242</v>
      </c>
      <c r="L20" s="422">
        <v>8367</v>
      </c>
      <c r="M20" s="423">
        <v>7131</v>
      </c>
    </row>
    <row r="21" spans="1:13" s="110" customFormat="1" ht="11.1" customHeight="1" x14ac:dyDescent="0.2">
      <c r="A21" s="421" t="s">
        <v>389</v>
      </c>
      <c r="B21" s="115">
        <v>82970</v>
      </c>
      <c r="C21" s="114">
        <v>52764</v>
      </c>
      <c r="D21" s="114">
        <v>30206</v>
      </c>
      <c r="E21" s="114">
        <v>66938</v>
      </c>
      <c r="F21" s="114">
        <v>15925</v>
      </c>
      <c r="G21" s="114">
        <v>9704</v>
      </c>
      <c r="H21" s="114">
        <v>24393</v>
      </c>
      <c r="I21" s="115">
        <v>21368</v>
      </c>
      <c r="J21" s="114">
        <v>13100</v>
      </c>
      <c r="K21" s="114">
        <v>8268</v>
      </c>
      <c r="L21" s="422">
        <v>4229</v>
      </c>
      <c r="M21" s="423">
        <v>4621</v>
      </c>
    </row>
    <row r="22" spans="1:13" ht="15" customHeight="1" x14ac:dyDescent="0.2">
      <c r="A22" s="421" t="s">
        <v>392</v>
      </c>
      <c r="B22" s="115">
        <v>82742</v>
      </c>
      <c r="C22" s="114">
        <v>52621</v>
      </c>
      <c r="D22" s="114">
        <v>30121</v>
      </c>
      <c r="E22" s="114">
        <v>66620</v>
      </c>
      <c r="F22" s="114">
        <v>15987</v>
      </c>
      <c r="G22" s="114">
        <v>9389</v>
      </c>
      <c r="H22" s="114">
        <v>24671</v>
      </c>
      <c r="I22" s="115">
        <v>21150</v>
      </c>
      <c r="J22" s="114">
        <v>13053</v>
      </c>
      <c r="K22" s="114">
        <v>8097</v>
      </c>
      <c r="L22" s="422">
        <v>4860</v>
      </c>
      <c r="M22" s="423">
        <v>5184</v>
      </c>
    </row>
    <row r="23" spans="1:13" ht="11.1" customHeight="1" x14ac:dyDescent="0.2">
      <c r="A23" s="421" t="s">
        <v>387</v>
      </c>
      <c r="B23" s="115">
        <v>83174</v>
      </c>
      <c r="C23" s="114">
        <v>52891</v>
      </c>
      <c r="D23" s="114">
        <v>30283</v>
      </c>
      <c r="E23" s="114">
        <v>66806</v>
      </c>
      <c r="F23" s="114">
        <v>16209</v>
      </c>
      <c r="G23" s="114">
        <v>9178</v>
      </c>
      <c r="H23" s="114">
        <v>25130</v>
      </c>
      <c r="I23" s="115">
        <v>21490</v>
      </c>
      <c r="J23" s="114">
        <v>13292</v>
      </c>
      <c r="K23" s="114">
        <v>8198</v>
      </c>
      <c r="L23" s="422">
        <v>4700</v>
      </c>
      <c r="M23" s="423">
        <v>4372</v>
      </c>
    </row>
    <row r="24" spans="1:13" ht="11.1" customHeight="1" x14ac:dyDescent="0.2">
      <c r="A24" s="421" t="s">
        <v>388</v>
      </c>
      <c r="B24" s="115">
        <v>83843</v>
      </c>
      <c r="C24" s="114">
        <v>53212</v>
      </c>
      <c r="D24" s="114">
        <v>30631</v>
      </c>
      <c r="E24" s="114">
        <v>67250</v>
      </c>
      <c r="F24" s="114">
        <v>15658</v>
      </c>
      <c r="G24" s="114">
        <v>9713</v>
      </c>
      <c r="H24" s="114">
        <v>25454</v>
      </c>
      <c r="I24" s="115">
        <v>21551</v>
      </c>
      <c r="J24" s="114">
        <v>13127</v>
      </c>
      <c r="K24" s="114">
        <v>8424</v>
      </c>
      <c r="L24" s="422">
        <v>7749</v>
      </c>
      <c r="M24" s="423">
        <v>7281</v>
      </c>
    </row>
    <row r="25" spans="1:13" s="110" customFormat="1" ht="11.1" customHeight="1" x14ac:dyDescent="0.2">
      <c r="A25" s="421" t="s">
        <v>389</v>
      </c>
      <c r="B25" s="115">
        <v>83136</v>
      </c>
      <c r="C25" s="114">
        <v>52631</v>
      </c>
      <c r="D25" s="114">
        <v>30505</v>
      </c>
      <c r="E25" s="114">
        <v>66460</v>
      </c>
      <c r="F25" s="114">
        <v>15741</v>
      </c>
      <c r="G25" s="114">
        <v>9440</v>
      </c>
      <c r="H25" s="114">
        <v>25616</v>
      </c>
      <c r="I25" s="115">
        <v>21355</v>
      </c>
      <c r="J25" s="114">
        <v>12990</v>
      </c>
      <c r="K25" s="114">
        <v>8365</v>
      </c>
      <c r="L25" s="422">
        <v>3862</v>
      </c>
      <c r="M25" s="423">
        <v>4624</v>
      </c>
    </row>
    <row r="26" spans="1:13" ht="15" customHeight="1" x14ac:dyDescent="0.2">
      <c r="A26" s="421" t="s">
        <v>393</v>
      </c>
      <c r="B26" s="115">
        <v>84749</v>
      </c>
      <c r="C26" s="114">
        <v>53018</v>
      </c>
      <c r="D26" s="114">
        <v>31731</v>
      </c>
      <c r="E26" s="114">
        <v>67063</v>
      </c>
      <c r="F26" s="114">
        <v>16752</v>
      </c>
      <c r="G26" s="114">
        <v>9248</v>
      </c>
      <c r="H26" s="114">
        <v>26745</v>
      </c>
      <c r="I26" s="115">
        <v>21448</v>
      </c>
      <c r="J26" s="114">
        <v>13004</v>
      </c>
      <c r="K26" s="114">
        <v>8444</v>
      </c>
      <c r="L26" s="422">
        <v>5080</v>
      </c>
      <c r="M26" s="423">
        <v>4825</v>
      </c>
    </row>
    <row r="27" spans="1:13" ht="11.1" customHeight="1" x14ac:dyDescent="0.2">
      <c r="A27" s="421" t="s">
        <v>387</v>
      </c>
      <c r="B27" s="115">
        <v>85769</v>
      </c>
      <c r="C27" s="114">
        <v>53573</v>
      </c>
      <c r="D27" s="114">
        <v>32196</v>
      </c>
      <c r="E27" s="114">
        <v>67861</v>
      </c>
      <c r="F27" s="114">
        <v>16984</v>
      </c>
      <c r="G27" s="114">
        <v>9399</v>
      </c>
      <c r="H27" s="114">
        <v>27227</v>
      </c>
      <c r="I27" s="115">
        <v>21826</v>
      </c>
      <c r="J27" s="114">
        <v>13180</v>
      </c>
      <c r="K27" s="114">
        <v>8646</v>
      </c>
      <c r="L27" s="422">
        <v>5146</v>
      </c>
      <c r="M27" s="423">
        <v>4194</v>
      </c>
    </row>
    <row r="28" spans="1:13" ht="11.1" customHeight="1" x14ac:dyDescent="0.2">
      <c r="A28" s="421" t="s">
        <v>388</v>
      </c>
      <c r="B28" s="115">
        <v>86496</v>
      </c>
      <c r="C28" s="114">
        <v>54001</v>
      </c>
      <c r="D28" s="114">
        <v>32495</v>
      </c>
      <c r="E28" s="114">
        <v>69174</v>
      </c>
      <c r="F28" s="114">
        <v>17248</v>
      </c>
      <c r="G28" s="114">
        <v>9763</v>
      </c>
      <c r="H28" s="114">
        <v>27532</v>
      </c>
      <c r="I28" s="115">
        <v>20887</v>
      </c>
      <c r="J28" s="114">
        <v>12333</v>
      </c>
      <c r="K28" s="114">
        <v>8554</v>
      </c>
      <c r="L28" s="422">
        <v>7732</v>
      </c>
      <c r="M28" s="423">
        <v>7224</v>
      </c>
    </row>
    <row r="29" spans="1:13" s="110" customFormat="1" ht="11.1" customHeight="1" x14ac:dyDescent="0.2">
      <c r="A29" s="421" t="s">
        <v>389</v>
      </c>
      <c r="B29" s="115">
        <v>85848</v>
      </c>
      <c r="C29" s="114">
        <v>53469</v>
      </c>
      <c r="D29" s="114">
        <v>32379</v>
      </c>
      <c r="E29" s="114">
        <v>68463</v>
      </c>
      <c r="F29" s="114">
        <v>17375</v>
      </c>
      <c r="G29" s="114">
        <v>9551</v>
      </c>
      <c r="H29" s="114">
        <v>27651</v>
      </c>
      <c r="I29" s="115">
        <v>20631</v>
      </c>
      <c r="J29" s="114">
        <v>12257</v>
      </c>
      <c r="K29" s="114">
        <v>8374</v>
      </c>
      <c r="L29" s="422">
        <v>4259</v>
      </c>
      <c r="M29" s="423">
        <v>4889</v>
      </c>
    </row>
    <row r="30" spans="1:13" ht="15" customHeight="1" x14ac:dyDescent="0.2">
      <c r="A30" s="421" t="s">
        <v>394</v>
      </c>
      <c r="B30" s="115">
        <v>86348</v>
      </c>
      <c r="C30" s="114">
        <v>53736</v>
      </c>
      <c r="D30" s="114">
        <v>32612</v>
      </c>
      <c r="E30" s="114">
        <v>68677</v>
      </c>
      <c r="F30" s="114">
        <v>17663</v>
      </c>
      <c r="G30" s="114">
        <v>9359</v>
      </c>
      <c r="H30" s="114">
        <v>28036</v>
      </c>
      <c r="I30" s="115">
        <v>20416</v>
      </c>
      <c r="J30" s="114">
        <v>12127</v>
      </c>
      <c r="K30" s="114">
        <v>8289</v>
      </c>
      <c r="L30" s="422">
        <v>6318</v>
      </c>
      <c r="M30" s="423">
        <v>5900</v>
      </c>
    </row>
    <row r="31" spans="1:13" ht="11.1" customHeight="1" x14ac:dyDescent="0.2">
      <c r="A31" s="421" t="s">
        <v>387</v>
      </c>
      <c r="B31" s="115">
        <v>87099</v>
      </c>
      <c r="C31" s="114">
        <v>54142</v>
      </c>
      <c r="D31" s="114">
        <v>32957</v>
      </c>
      <c r="E31" s="114">
        <v>69070</v>
      </c>
      <c r="F31" s="114">
        <v>18023</v>
      </c>
      <c r="G31" s="114">
        <v>9373</v>
      </c>
      <c r="H31" s="114">
        <v>28351</v>
      </c>
      <c r="I31" s="115">
        <v>20753</v>
      </c>
      <c r="J31" s="114">
        <v>12257</v>
      </c>
      <c r="K31" s="114">
        <v>8496</v>
      </c>
      <c r="L31" s="422">
        <v>5359</v>
      </c>
      <c r="M31" s="423">
        <v>4738</v>
      </c>
    </row>
    <row r="32" spans="1:13" ht="11.1" customHeight="1" x14ac:dyDescent="0.2">
      <c r="A32" s="421" t="s">
        <v>388</v>
      </c>
      <c r="B32" s="115">
        <v>87975</v>
      </c>
      <c r="C32" s="114">
        <v>54665</v>
      </c>
      <c r="D32" s="114">
        <v>33310</v>
      </c>
      <c r="E32" s="114">
        <v>69744</v>
      </c>
      <c r="F32" s="114">
        <v>18226</v>
      </c>
      <c r="G32" s="114">
        <v>9787</v>
      </c>
      <c r="H32" s="114">
        <v>28643</v>
      </c>
      <c r="I32" s="115">
        <v>20656</v>
      </c>
      <c r="J32" s="114">
        <v>12087</v>
      </c>
      <c r="K32" s="114">
        <v>8569</v>
      </c>
      <c r="L32" s="422">
        <v>8235</v>
      </c>
      <c r="M32" s="423">
        <v>7438</v>
      </c>
    </row>
    <row r="33" spans="1:13" s="110" customFormat="1" ht="11.1" customHeight="1" x14ac:dyDescent="0.2">
      <c r="A33" s="421" t="s">
        <v>389</v>
      </c>
      <c r="B33" s="115">
        <v>87373</v>
      </c>
      <c r="C33" s="114">
        <v>54152</v>
      </c>
      <c r="D33" s="114">
        <v>33221</v>
      </c>
      <c r="E33" s="114">
        <v>69072</v>
      </c>
      <c r="F33" s="114">
        <v>18297</v>
      </c>
      <c r="G33" s="114">
        <v>9559</v>
      </c>
      <c r="H33" s="114">
        <v>28705</v>
      </c>
      <c r="I33" s="115">
        <v>20467</v>
      </c>
      <c r="J33" s="114">
        <v>12054</v>
      </c>
      <c r="K33" s="114">
        <v>8413</v>
      </c>
      <c r="L33" s="422">
        <v>4773</v>
      </c>
      <c r="M33" s="423">
        <v>5311</v>
      </c>
    </row>
    <row r="34" spans="1:13" ht="15" customHeight="1" x14ac:dyDescent="0.2">
      <c r="A34" s="421" t="s">
        <v>395</v>
      </c>
      <c r="B34" s="115">
        <v>87736</v>
      </c>
      <c r="C34" s="114">
        <v>54372</v>
      </c>
      <c r="D34" s="114">
        <v>33364</v>
      </c>
      <c r="E34" s="114">
        <v>69286</v>
      </c>
      <c r="F34" s="114">
        <v>18447</v>
      </c>
      <c r="G34" s="114">
        <v>9248</v>
      </c>
      <c r="H34" s="114">
        <v>29161</v>
      </c>
      <c r="I34" s="115">
        <v>20343</v>
      </c>
      <c r="J34" s="114">
        <v>11903</v>
      </c>
      <c r="K34" s="114">
        <v>8440</v>
      </c>
      <c r="L34" s="422">
        <v>5360</v>
      </c>
      <c r="M34" s="423">
        <v>5062</v>
      </c>
    </row>
    <row r="35" spans="1:13" ht="11.1" customHeight="1" x14ac:dyDescent="0.2">
      <c r="A35" s="421" t="s">
        <v>387</v>
      </c>
      <c r="B35" s="115">
        <v>88413</v>
      </c>
      <c r="C35" s="114">
        <v>54854</v>
      </c>
      <c r="D35" s="114">
        <v>33559</v>
      </c>
      <c r="E35" s="114">
        <v>69707</v>
      </c>
      <c r="F35" s="114">
        <v>18704</v>
      </c>
      <c r="G35" s="114">
        <v>9206</v>
      </c>
      <c r="H35" s="114">
        <v>29660</v>
      </c>
      <c r="I35" s="115">
        <v>20772</v>
      </c>
      <c r="J35" s="114">
        <v>12129</v>
      </c>
      <c r="K35" s="114">
        <v>8643</v>
      </c>
      <c r="L35" s="422">
        <v>5208</v>
      </c>
      <c r="M35" s="423">
        <v>4621</v>
      </c>
    </row>
    <row r="36" spans="1:13" ht="11.1" customHeight="1" x14ac:dyDescent="0.2">
      <c r="A36" s="421" t="s">
        <v>388</v>
      </c>
      <c r="B36" s="115">
        <v>89648</v>
      </c>
      <c r="C36" s="114">
        <v>55614</v>
      </c>
      <c r="D36" s="114">
        <v>34034</v>
      </c>
      <c r="E36" s="114">
        <v>70707</v>
      </c>
      <c r="F36" s="114">
        <v>18941</v>
      </c>
      <c r="G36" s="114">
        <v>9772</v>
      </c>
      <c r="H36" s="114">
        <v>30030</v>
      </c>
      <c r="I36" s="115">
        <v>20846</v>
      </c>
      <c r="J36" s="114">
        <v>12015</v>
      </c>
      <c r="K36" s="114">
        <v>8831</v>
      </c>
      <c r="L36" s="422">
        <v>8607</v>
      </c>
      <c r="M36" s="423">
        <v>7601</v>
      </c>
    </row>
    <row r="37" spans="1:13" s="110" customFormat="1" ht="11.1" customHeight="1" x14ac:dyDescent="0.2">
      <c r="A37" s="421" t="s">
        <v>389</v>
      </c>
      <c r="B37" s="115">
        <v>88814</v>
      </c>
      <c r="C37" s="114">
        <v>55148</v>
      </c>
      <c r="D37" s="114">
        <v>33666</v>
      </c>
      <c r="E37" s="114">
        <v>70042</v>
      </c>
      <c r="F37" s="114">
        <v>18772</v>
      </c>
      <c r="G37" s="114">
        <v>9479</v>
      </c>
      <c r="H37" s="114">
        <v>30099</v>
      </c>
      <c r="I37" s="115">
        <v>20662</v>
      </c>
      <c r="J37" s="114">
        <v>12004</v>
      </c>
      <c r="K37" s="114">
        <v>8658</v>
      </c>
      <c r="L37" s="422">
        <v>4495</v>
      </c>
      <c r="M37" s="423">
        <v>5110</v>
      </c>
    </row>
    <row r="38" spans="1:13" ht="15" customHeight="1" x14ac:dyDescent="0.2">
      <c r="A38" s="424" t="s">
        <v>396</v>
      </c>
      <c r="B38" s="115">
        <v>89260</v>
      </c>
      <c r="C38" s="114">
        <v>55659</v>
      </c>
      <c r="D38" s="114">
        <v>33601</v>
      </c>
      <c r="E38" s="114">
        <v>70383</v>
      </c>
      <c r="F38" s="114">
        <v>18877</v>
      </c>
      <c r="G38" s="114">
        <v>9272</v>
      </c>
      <c r="H38" s="114">
        <v>30284</v>
      </c>
      <c r="I38" s="115">
        <v>20432</v>
      </c>
      <c r="J38" s="114">
        <v>11828</v>
      </c>
      <c r="K38" s="114">
        <v>8604</v>
      </c>
      <c r="L38" s="422">
        <v>5989</v>
      </c>
      <c r="M38" s="423">
        <v>5431</v>
      </c>
    </row>
    <row r="39" spans="1:13" ht="11.1" customHeight="1" x14ac:dyDescent="0.2">
      <c r="A39" s="421" t="s">
        <v>387</v>
      </c>
      <c r="B39" s="115">
        <v>90395</v>
      </c>
      <c r="C39" s="114">
        <v>56507</v>
      </c>
      <c r="D39" s="114">
        <v>33888</v>
      </c>
      <c r="E39" s="114">
        <v>71250</v>
      </c>
      <c r="F39" s="114">
        <v>19145</v>
      </c>
      <c r="G39" s="114">
        <v>9397</v>
      </c>
      <c r="H39" s="114">
        <v>30834</v>
      </c>
      <c r="I39" s="115">
        <v>20891</v>
      </c>
      <c r="J39" s="114">
        <v>12052</v>
      </c>
      <c r="K39" s="114">
        <v>8839</v>
      </c>
      <c r="L39" s="422">
        <v>6119</v>
      </c>
      <c r="M39" s="423">
        <v>4981</v>
      </c>
    </row>
    <row r="40" spans="1:13" ht="11.1" customHeight="1" x14ac:dyDescent="0.2">
      <c r="A40" s="424" t="s">
        <v>388</v>
      </c>
      <c r="B40" s="115">
        <v>91849</v>
      </c>
      <c r="C40" s="114">
        <v>57425</v>
      </c>
      <c r="D40" s="114">
        <v>34424</v>
      </c>
      <c r="E40" s="114">
        <v>72553</v>
      </c>
      <c r="F40" s="114">
        <v>19296</v>
      </c>
      <c r="G40" s="114">
        <v>10182</v>
      </c>
      <c r="H40" s="114">
        <v>31184</v>
      </c>
      <c r="I40" s="115">
        <v>20948</v>
      </c>
      <c r="J40" s="114">
        <v>11891</v>
      </c>
      <c r="K40" s="114">
        <v>9057</v>
      </c>
      <c r="L40" s="422">
        <v>9576</v>
      </c>
      <c r="M40" s="423">
        <v>8240</v>
      </c>
    </row>
    <row r="41" spans="1:13" s="110" customFormat="1" ht="11.1" customHeight="1" x14ac:dyDescent="0.2">
      <c r="A41" s="421" t="s">
        <v>389</v>
      </c>
      <c r="B41" s="115">
        <v>91568</v>
      </c>
      <c r="C41" s="114">
        <v>57177</v>
      </c>
      <c r="D41" s="114">
        <v>34391</v>
      </c>
      <c r="E41" s="114">
        <v>72107</v>
      </c>
      <c r="F41" s="114">
        <v>19461</v>
      </c>
      <c r="G41" s="114">
        <v>9755</v>
      </c>
      <c r="H41" s="114">
        <v>31410</v>
      </c>
      <c r="I41" s="115">
        <v>20854</v>
      </c>
      <c r="J41" s="114">
        <v>11828</v>
      </c>
      <c r="K41" s="114">
        <v>9026</v>
      </c>
      <c r="L41" s="422">
        <v>5209</v>
      </c>
      <c r="M41" s="423">
        <v>5583</v>
      </c>
    </row>
    <row r="42" spans="1:13" ht="15" customHeight="1" x14ac:dyDescent="0.2">
      <c r="A42" s="421" t="s">
        <v>397</v>
      </c>
      <c r="B42" s="115">
        <v>91837</v>
      </c>
      <c r="C42" s="114">
        <v>57365</v>
      </c>
      <c r="D42" s="114">
        <v>34472</v>
      </c>
      <c r="E42" s="114">
        <v>72339</v>
      </c>
      <c r="F42" s="114">
        <v>19498</v>
      </c>
      <c r="G42" s="114">
        <v>9594</v>
      </c>
      <c r="H42" s="114">
        <v>31687</v>
      </c>
      <c r="I42" s="115">
        <v>20755</v>
      </c>
      <c r="J42" s="114">
        <v>11710</v>
      </c>
      <c r="K42" s="114">
        <v>9045</v>
      </c>
      <c r="L42" s="422">
        <v>6884</v>
      </c>
      <c r="M42" s="423">
        <v>6585</v>
      </c>
    </row>
    <row r="43" spans="1:13" ht="11.1" customHeight="1" x14ac:dyDescent="0.2">
      <c r="A43" s="421" t="s">
        <v>387</v>
      </c>
      <c r="B43" s="115">
        <v>92600</v>
      </c>
      <c r="C43" s="114">
        <v>57958</v>
      </c>
      <c r="D43" s="114">
        <v>34642</v>
      </c>
      <c r="E43" s="114">
        <v>72817</v>
      </c>
      <c r="F43" s="114">
        <v>19783</v>
      </c>
      <c r="G43" s="114">
        <v>9482</v>
      </c>
      <c r="H43" s="114">
        <v>32154</v>
      </c>
      <c r="I43" s="115">
        <v>21328</v>
      </c>
      <c r="J43" s="114">
        <v>12014</v>
      </c>
      <c r="K43" s="114">
        <v>9314</v>
      </c>
      <c r="L43" s="422">
        <v>6259</v>
      </c>
      <c r="M43" s="423">
        <v>5705</v>
      </c>
    </row>
    <row r="44" spans="1:13" ht="11.1" customHeight="1" x14ac:dyDescent="0.2">
      <c r="A44" s="421" t="s">
        <v>388</v>
      </c>
      <c r="B44" s="115">
        <v>93752</v>
      </c>
      <c r="C44" s="114">
        <v>58524</v>
      </c>
      <c r="D44" s="114">
        <v>35228</v>
      </c>
      <c r="E44" s="114">
        <v>73877</v>
      </c>
      <c r="F44" s="114">
        <v>19875</v>
      </c>
      <c r="G44" s="114">
        <v>10082</v>
      </c>
      <c r="H44" s="114">
        <v>32612</v>
      </c>
      <c r="I44" s="115">
        <v>21366</v>
      </c>
      <c r="J44" s="114">
        <v>11906</v>
      </c>
      <c r="K44" s="114">
        <v>9460</v>
      </c>
      <c r="L44" s="422">
        <v>9531</v>
      </c>
      <c r="M44" s="423">
        <v>8923</v>
      </c>
    </row>
    <row r="45" spans="1:13" s="110" customFormat="1" ht="11.1" customHeight="1" x14ac:dyDescent="0.2">
      <c r="A45" s="421" t="s">
        <v>389</v>
      </c>
      <c r="B45" s="115">
        <v>93600</v>
      </c>
      <c r="C45" s="114">
        <v>58291</v>
      </c>
      <c r="D45" s="114">
        <v>35309</v>
      </c>
      <c r="E45" s="114">
        <v>73616</v>
      </c>
      <c r="F45" s="114">
        <v>19984</v>
      </c>
      <c r="G45" s="114">
        <v>9958</v>
      </c>
      <c r="H45" s="114">
        <v>32693</v>
      </c>
      <c r="I45" s="115">
        <v>21278</v>
      </c>
      <c r="J45" s="114">
        <v>11888</v>
      </c>
      <c r="K45" s="114">
        <v>9390</v>
      </c>
      <c r="L45" s="422">
        <v>5415</v>
      </c>
      <c r="M45" s="423">
        <v>5856</v>
      </c>
    </row>
    <row r="46" spans="1:13" ht="15" customHeight="1" x14ac:dyDescent="0.2">
      <c r="A46" s="421" t="s">
        <v>398</v>
      </c>
      <c r="B46" s="115">
        <v>93865</v>
      </c>
      <c r="C46" s="114">
        <v>58672</v>
      </c>
      <c r="D46" s="114">
        <v>35193</v>
      </c>
      <c r="E46" s="114">
        <v>73800</v>
      </c>
      <c r="F46" s="114">
        <v>20065</v>
      </c>
      <c r="G46" s="114">
        <v>9617</v>
      </c>
      <c r="H46" s="114">
        <v>32905</v>
      </c>
      <c r="I46" s="115">
        <v>21089</v>
      </c>
      <c r="J46" s="114">
        <v>11752</v>
      </c>
      <c r="K46" s="114">
        <v>9337</v>
      </c>
      <c r="L46" s="422">
        <v>6700</v>
      </c>
      <c r="M46" s="423">
        <v>6534</v>
      </c>
    </row>
    <row r="47" spans="1:13" ht="11.1" customHeight="1" x14ac:dyDescent="0.2">
      <c r="A47" s="421" t="s">
        <v>387</v>
      </c>
      <c r="B47" s="115">
        <v>94741</v>
      </c>
      <c r="C47" s="114">
        <v>59045</v>
      </c>
      <c r="D47" s="114">
        <v>35696</v>
      </c>
      <c r="E47" s="114">
        <v>74227</v>
      </c>
      <c r="F47" s="114">
        <v>20514</v>
      </c>
      <c r="G47" s="114">
        <v>9617</v>
      </c>
      <c r="H47" s="114">
        <v>33409</v>
      </c>
      <c r="I47" s="115">
        <v>21580</v>
      </c>
      <c r="J47" s="114">
        <v>12057</v>
      </c>
      <c r="K47" s="114">
        <v>9523</v>
      </c>
      <c r="L47" s="422">
        <v>6228</v>
      </c>
      <c r="M47" s="423">
        <v>5755</v>
      </c>
    </row>
    <row r="48" spans="1:13" ht="11.1" customHeight="1" x14ac:dyDescent="0.2">
      <c r="A48" s="421" t="s">
        <v>388</v>
      </c>
      <c r="B48" s="115">
        <v>95648</v>
      </c>
      <c r="C48" s="114">
        <v>59613</v>
      </c>
      <c r="D48" s="114">
        <v>36035</v>
      </c>
      <c r="E48" s="114">
        <v>74963</v>
      </c>
      <c r="F48" s="114">
        <v>20685</v>
      </c>
      <c r="G48" s="114">
        <v>10176</v>
      </c>
      <c r="H48" s="114">
        <v>33691</v>
      </c>
      <c r="I48" s="115">
        <v>21547</v>
      </c>
      <c r="J48" s="114">
        <v>11746</v>
      </c>
      <c r="K48" s="114">
        <v>9801</v>
      </c>
      <c r="L48" s="422">
        <v>9288</v>
      </c>
      <c r="M48" s="423">
        <v>8640</v>
      </c>
    </row>
    <row r="49" spans="1:17" s="110" customFormat="1" ht="11.1" customHeight="1" x14ac:dyDescent="0.2">
      <c r="A49" s="421" t="s">
        <v>389</v>
      </c>
      <c r="B49" s="115">
        <v>94476</v>
      </c>
      <c r="C49" s="114">
        <v>58575</v>
      </c>
      <c r="D49" s="114">
        <v>35901</v>
      </c>
      <c r="E49" s="114">
        <v>73660</v>
      </c>
      <c r="F49" s="114">
        <v>20816</v>
      </c>
      <c r="G49" s="114">
        <v>9679</v>
      </c>
      <c r="H49" s="114">
        <v>33643</v>
      </c>
      <c r="I49" s="115">
        <v>21392</v>
      </c>
      <c r="J49" s="114">
        <v>11723</v>
      </c>
      <c r="K49" s="114">
        <v>9669</v>
      </c>
      <c r="L49" s="422">
        <v>18444</v>
      </c>
      <c r="M49" s="423">
        <v>19694</v>
      </c>
    </row>
    <row r="50" spans="1:17" ht="15" customHeight="1" x14ac:dyDescent="0.2">
      <c r="A50" s="421" t="s">
        <v>399</v>
      </c>
      <c r="B50" s="143">
        <v>94065</v>
      </c>
      <c r="C50" s="144">
        <v>58262</v>
      </c>
      <c r="D50" s="144">
        <v>35803</v>
      </c>
      <c r="E50" s="144">
        <v>73148</v>
      </c>
      <c r="F50" s="144">
        <v>20917</v>
      </c>
      <c r="G50" s="144">
        <v>9400</v>
      </c>
      <c r="H50" s="144">
        <v>33739</v>
      </c>
      <c r="I50" s="143">
        <v>20682</v>
      </c>
      <c r="J50" s="144">
        <v>11330</v>
      </c>
      <c r="K50" s="144">
        <v>9352</v>
      </c>
      <c r="L50" s="425">
        <v>6457</v>
      </c>
      <c r="M50" s="426">
        <v>6963</v>
      </c>
    </row>
    <row r="51" spans="1:17" ht="11.25" customHeight="1" x14ac:dyDescent="0.2">
      <c r="A51" s="427"/>
      <c r="B51" s="428"/>
      <c r="C51" s="429"/>
      <c r="D51" s="429"/>
      <c r="E51" s="429"/>
      <c r="F51" s="429"/>
      <c r="G51" s="429"/>
      <c r="H51" s="429"/>
      <c r="I51" s="429"/>
      <c r="J51" s="430"/>
      <c r="K51" s="269"/>
      <c r="L51" s="429"/>
      <c r="M51" s="431" t="s">
        <v>45</v>
      </c>
    </row>
    <row r="52" spans="1:17" ht="18" customHeight="1" x14ac:dyDescent="0.2">
      <c r="A52" s="669" t="s">
        <v>400</v>
      </c>
      <c r="B52" s="669"/>
      <c r="C52" s="669"/>
      <c r="D52" s="669"/>
      <c r="E52" s="669"/>
      <c r="F52" s="669"/>
      <c r="G52" s="669"/>
      <c r="H52" s="669"/>
      <c r="I52" s="669"/>
      <c r="J52" s="669"/>
      <c r="K52" s="669"/>
      <c r="L52" s="669"/>
      <c r="M52" s="669"/>
    </row>
    <row r="53" spans="1:17" ht="38.1" customHeight="1" x14ac:dyDescent="0.2">
      <c r="A53" s="670" t="s">
        <v>401</v>
      </c>
      <c r="B53" s="670"/>
      <c r="C53" s="670"/>
      <c r="D53" s="670"/>
      <c r="E53" s="670"/>
      <c r="F53" s="670"/>
      <c r="G53" s="670"/>
      <c r="H53" s="670"/>
      <c r="I53" s="670"/>
      <c r="J53" s="670"/>
      <c r="K53" s="670"/>
      <c r="L53" s="670"/>
      <c r="M53" s="670"/>
    </row>
    <row r="54" spans="1:17" s="151" customFormat="1" ht="9" x14ac:dyDescent="0.15">
      <c r="A54" s="671" t="s">
        <v>323</v>
      </c>
      <c r="B54" s="671"/>
      <c r="C54" s="671"/>
      <c r="D54" s="671"/>
      <c r="E54" s="671"/>
      <c r="F54" s="671"/>
      <c r="G54" s="671"/>
      <c r="H54" s="671"/>
      <c r="I54" s="671"/>
      <c r="J54" s="671"/>
      <c r="K54" s="671"/>
      <c r="L54" s="671"/>
      <c r="M54" s="671"/>
    </row>
    <row r="55" spans="1:17" s="151" customFormat="1" ht="20.25" customHeight="1" x14ac:dyDescent="0.15">
      <c r="A55" s="672"/>
      <c r="B55" s="673"/>
      <c r="C55" s="673"/>
      <c r="D55" s="673"/>
      <c r="E55" s="673"/>
      <c r="F55" s="673"/>
      <c r="G55" s="673"/>
      <c r="H55" s="673"/>
      <c r="I55" s="673"/>
      <c r="J55" s="673"/>
      <c r="K55" s="673"/>
      <c r="L55" s="221"/>
      <c r="M55" s="221"/>
    </row>
    <row r="56" spans="1:17" s="151" customFormat="1" ht="18" customHeight="1" x14ac:dyDescent="0.2">
      <c r="A56" s="674" t="s">
        <v>521</v>
      </c>
      <c r="B56" s="675"/>
      <c r="C56" s="675"/>
      <c r="D56" s="675"/>
      <c r="E56" s="675"/>
      <c r="F56" s="675"/>
      <c r="G56" s="675"/>
      <c r="H56" s="675"/>
      <c r="I56" s="675"/>
      <c r="J56" s="675"/>
      <c r="K56" s="675"/>
    </row>
    <row r="57" spans="1:17" s="151" customFormat="1" ht="11.25" customHeight="1" x14ac:dyDescent="0.2">
      <c r="A57" s="665"/>
      <c r="B57" s="665"/>
      <c r="C57" s="665"/>
      <c r="D57" s="665"/>
      <c r="E57" s="665"/>
      <c r="F57" s="665"/>
      <c r="G57" s="665"/>
      <c r="H57" s="665"/>
      <c r="I57" s="665"/>
      <c r="J57" s="665"/>
      <c r="L57" s="219"/>
      <c r="N57" s="219"/>
      <c r="O57" s="219"/>
      <c r="P57" s="219"/>
      <c r="Q57" s="219"/>
    </row>
    <row r="58" spans="1:17" ht="12.75" customHeight="1" x14ac:dyDescent="0.2">
      <c r="A58" s="432"/>
      <c r="B58" s="433"/>
      <c r="C58" s="434"/>
      <c r="D58" s="434"/>
      <c r="E58" s="434"/>
      <c r="F58" s="434"/>
      <c r="G58" s="434"/>
      <c r="H58" s="434"/>
      <c r="I58" s="434"/>
      <c r="J58" s="435"/>
      <c r="L58" s="434"/>
      <c r="N58" s="226"/>
      <c r="O58" s="226"/>
      <c r="P58" s="226"/>
      <c r="Q58" s="226"/>
    </row>
    <row r="59" spans="1:17" ht="12.75" customHeight="1" x14ac:dyDescent="0.2">
      <c r="A59" s="436"/>
      <c r="B59" s="433"/>
      <c r="C59" s="434"/>
      <c r="D59" s="434"/>
      <c r="E59" s="434"/>
      <c r="F59" s="434"/>
      <c r="G59" s="434"/>
      <c r="H59" s="434"/>
      <c r="I59" s="434"/>
      <c r="J59" s="435"/>
      <c r="L59" s="434"/>
    </row>
    <row r="60" spans="1:17" ht="12.75" customHeight="1" x14ac:dyDescent="0.2">
      <c r="A60" s="437"/>
      <c r="B60" s="245"/>
      <c r="C60" s="246"/>
      <c r="D60" s="246"/>
      <c r="E60" s="246"/>
      <c r="F60" s="246"/>
      <c r="G60" s="246"/>
      <c r="H60" s="246"/>
      <c r="I60" s="246"/>
      <c r="J60" s="247"/>
      <c r="L60" s="246"/>
    </row>
    <row r="61" spans="1:17" ht="12.75" customHeight="1" x14ac:dyDescent="0.2">
      <c r="A61" s="244"/>
      <c r="B61" s="245"/>
      <c r="C61" s="246"/>
      <c r="D61" s="246"/>
      <c r="E61" s="246"/>
      <c r="F61" s="246"/>
      <c r="G61" s="246"/>
      <c r="H61" s="246"/>
      <c r="I61" s="246"/>
      <c r="J61" s="247"/>
      <c r="L61" s="246"/>
    </row>
    <row r="62" spans="1:17" ht="12.75" customHeight="1" x14ac:dyDescent="0.2">
      <c r="A62" s="244"/>
      <c r="B62" s="245"/>
      <c r="C62" s="246"/>
      <c r="D62" s="246"/>
      <c r="E62" s="246"/>
      <c r="F62" s="246"/>
      <c r="G62" s="246"/>
      <c r="H62" s="246"/>
      <c r="I62" s="246"/>
      <c r="J62" s="247"/>
      <c r="L62" s="246"/>
    </row>
    <row r="63" spans="1:17" ht="12.75" customHeight="1" x14ac:dyDescent="0.2">
      <c r="A63" s="244"/>
      <c r="B63" s="245"/>
      <c r="C63" s="246"/>
      <c r="D63" s="246"/>
      <c r="E63" s="246"/>
      <c r="F63" s="246"/>
      <c r="G63" s="246"/>
      <c r="H63" s="246"/>
      <c r="I63" s="246"/>
      <c r="J63" s="247"/>
      <c r="L63" s="246"/>
    </row>
    <row r="64" spans="1:17" ht="15.95" customHeight="1" x14ac:dyDescent="0.2">
      <c r="A64" s="438"/>
    </row>
    <row r="68" spans="1:13" ht="15.95" customHeight="1" x14ac:dyDescent="0.2">
      <c r="A68" s="438"/>
    </row>
    <row r="70" spans="1:13" ht="15.95" customHeight="1" x14ac:dyDescent="0.2">
      <c r="K70" s="439"/>
      <c r="M70" s="439"/>
    </row>
    <row r="71" spans="1:13" ht="15.95" customHeight="1" x14ac:dyDescent="0.2">
      <c r="K71" s="439"/>
      <c r="M71" s="439"/>
    </row>
    <row r="72" spans="1:13" ht="15.95" customHeight="1" x14ac:dyDescent="0.2">
      <c r="A72" s="438"/>
      <c r="K72" s="439"/>
      <c r="M72" s="439"/>
    </row>
    <row r="76" spans="1:13" ht="15.95" customHeight="1" x14ac:dyDescent="0.2">
      <c r="A76" s="438"/>
    </row>
    <row r="80" spans="1:13" ht="15.95" customHeight="1" x14ac:dyDescent="0.2">
      <c r="A80" s="438"/>
    </row>
    <row r="84" spans="1:1" ht="15.95" customHeight="1" x14ac:dyDescent="0.2">
      <c r="A84" s="438"/>
    </row>
    <row r="88" spans="1:1" ht="15.95" customHeight="1" x14ac:dyDescent="0.2">
      <c r="A88" s="438"/>
    </row>
  </sheetData>
  <mergeCells count="12">
    <mergeCell ref="L7:M7"/>
    <mergeCell ref="A57:J57"/>
    <mergeCell ref="A3:K3"/>
    <mergeCell ref="A5:B5"/>
    <mergeCell ref="A7:A9"/>
    <mergeCell ref="B7:H7"/>
    <mergeCell ref="I7:K7"/>
    <mergeCell ref="A52:M52"/>
    <mergeCell ref="A53:M53"/>
    <mergeCell ref="A54:M54"/>
    <mergeCell ref="A55:K55"/>
    <mergeCell ref="A56:K56"/>
  </mergeCells>
  <printOptions horizontalCentered="1"/>
  <pageMargins left="0.7" right="0.7" top="0.75" bottom="0.75" header="0.3" footer="0.3"/>
  <pageSetup paperSize="9" scale="69" fitToHeight="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B20"/>
  <sheetViews>
    <sheetView zoomScaleNormal="100" zoomScaleSheetLayoutView="100" workbookViewId="0"/>
  </sheetViews>
  <sheetFormatPr baseColWidth="10" defaultRowHeight="12" x14ac:dyDescent="0.2"/>
  <cols>
    <col min="1" max="1" width="2" style="445" customWidth="1"/>
    <col min="2" max="2" width="78" style="445" customWidth="1"/>
    <col min="3" max="6" width="102.75" style="445" customWidth="1"/>
    <col min="7" max="256" width="11" style="445"/>
    <col min="257" max="257" width="2" style="445" customWidth="1"/>
    <col min="258" max="258" width="78" style="445" customWidth="1"/>
    <col min="259" max="262" width="102.75" style="445" customWidth="1"/>
    <col min="263" max="512" width="11" style="445"/>
    <col min="513" max="513" width="2" style="445" customWidth="1"/>
    <col min="514" max="514" width="78" style="445" customWidth="1"/>
    <col min="515" max="518" width="102.75" style="445" customWidth="1"/>
    <col min="519" max="768" width="11" style="445"/>
    <col min="769" max="769" width="2" style="445" customWidth="1"/>
    <col min="770" max="770" width="78" style="445" customWidth="1"/>
    <col min="771" max="774" width="102.75" style="445" customWidth="1"/>
    <col min="775" max="1024" width="11" style="445"/>
    <col min="1025" max="1025" width="2" style="445" customWidth="1"/>
    <col min="1026" max="1026" width="78" style="445" customWidth="1"/>
    <col min="1027" max="1030" width="102.75" style="445" customWidth="1"/>
    <col min="1031" max="1280" width="11" style="445"/>
    <col min="1281" max="1281" width="2" style="445" customWidth="1"/>
    <col min="1282" max="1282" width="78" style="445" customWidth="1"/>
    <col min="1283" max="1286" width="102.75" style="445" customWidth="1"/>
    <col min="1287" max="1536" width="11" style="445"/>
    <col min="1537" max="1537" width="2" style="445" customWidth="1"/>
    <col min="1538" max="1538" width="78" style="445" customWidth="1"/>
    <col min="1539" max="1542" width="102.75" style="445" customWidth="1"/>
    <col min="1543" max="1792" width="11" style="445"/>
    <col min="1793" max="1793" width="2" style="445" customWidth="1"/>
    <col min="1794" max="1794" width="78" style="445" customWidth="1"/>
    <col min="1795" max="1798" width="102.75" style="445" customWidth="1"/>
    <col min="1799" max="2048" width="11" style="445"/>
    <col min="2049" max="2049" width="2" style="445" customWidth="1"/>
    <col min="2050" max="2050" width="78" style="445" customWidth="1"/>
    <col min="2051" max="2054" width="102.75" style="445" customWidth="1"/>
    <col min="2055" max="2304" width="11" style="445"/>
    <col min="2305" max="2305" width="2" style="445" customWidth="1"/>
    <col min="2306" max="2306" width="78" style="445" customWidth="1"/>
    <col min="2307" max="2310" width="102.75" style="445" customWidth="1"/>
    <col min="2311" max="2560" width="11" style="445"/>
    <col min="2561" max="2561" width="2" style="445" customWidth="1"/>
    <col min="2562" max="2562" width="78" style="445" customWidth="1"/>
    <col min="2563" max="2566" width="102.75" style="445" customWidth="1"/>
    <col min="2567" max="2816" width="11" style="445"/>
    <col min="2817" max="2817" width="2" style="445" customWidth="1"/>
    <col min="2818" max="2818" width="78" style="445" customWidth="1"/>
    <col min="2819" max="2822" width="102.75" style="445" customWidth="1"/>
    <col min="2823" max="3072" width="11" style="445"/>
    <col min="3073" max="3073" width="2" style="445" customWidth="1"/>
    <col min="3074" max="3074" width="78" style="445" customWidth="1"/>
    <col min="3075" max="3078" width="102.75" style="445" customWidth="1"/>
    <col min="3079" max="3328" width="11" style="445"/>
    <col min="3329" max="3329" width="2" style="445" customWidth="1"/>
    <col min="3330" max="3330" width="78" style="445" customWidth="1"/>
    <col min="3331" max="3334" width="102.75" style="445" customWidth="1"/>
    <col min="3335" max="3584" width="11" style="445"/>
    <col min="3585" max="3585" width="2" style="445" customWidth="1"/>
    <col min="3586" max="3586" width="78" style="445" customWidth="1"/>
    <col min="3587" max="3590" width="102.75" style="445" customWidth="1"/>
    <col min="3591" max="3840" width="11" style="445"/>
    <col min="3841" max="3841" width="2" style="445" customWidth="1"/>
    <col min="3842" max="3842" width="78" style="445" customWidth="1"/>
    <col min="3843" max="3846" width="102.75" style="445" customWidth="1"/>
    <col min="3847" max="4096" width="11" style="445"/>
    <col min="4097" max="4097" width="2" style="445" customWidth="1"/>
    <col min="4098" max="4098" width="78" style="445" customWidth="1"/>
    <col min="4099" max="4102" width="102.75" style="445" customWidth="1"/>
    <col min="4103" max="4352" width="11" style="445"/>
    <col min="4353" max="4353" width="2" style="445" customWidth="1"/>
    <col min="4354" max="4354" width="78" style="445" customWidth="1"/>
    <col min="4355" max="4358" width="102.75" style="445" customWidth="1"/>
    <col min="4359" max="4608" width="11" style="445"/>
    <col min="4609" max="4609" width="2" style="445" customWidth="1"/>
    <col min="4610" max="4610" width="78" style="445" customWidth="1"/>
    <col min="4611" max="4614" width="102.75" style="445" customWidth="1"/>
    <col min="4615" max="4864" width="11" style="445"/>
    <col min="4865" max="4865" width="2" style="445" customWidth="1"/>
    <col min="4866" max="4866" width="78" style="445" customWidth="1"/>
    <col min="4867" max="4870" width="102.75" style="445" customWidth="1"/>
    <col min="4871" max="5120" width="11" style="445"/>
    <col min="5121" max="5121" width="2" style="445" customWidth="1"/>
    <col min="5122" max="5122" width="78" style="445" customWidth="1"/>
    <col min="5123" max="5126" width="102.75" style="445" customWidth="1"/>
    <col min="5127" max="5376" width="11" style="445"/>
    <col min="5377" max="5377" width="2" style="445" customWidth="1"/>
    <col min="5378" max="5378" width="78" style="445" customWidth="1"/>
    <col min="5379" max="5382" width="102.75" style="445" customWidth="1"/>
    <col min="5383" max="5632" width="11" style="445"/>
    <col min="5633" max="5633" width="2" style="445" customWidth="1"/>
    <col min="5634" max="5634" width="78" style="445" customWidth="1"/>
    <col min="5635" max="5638" width="102.75" style="445" customWidth="1"/>
    <col min="5639" max="5888" width="11" style="445"/>
    <col min="5889" max="5889" width="2" style="445" customWidth="1"/>
    <col min="5890" max="5890" width="78" style="445" customWidth="1"/>
    <col min="5891" max="5894" width="102.75" style="445" customWidth="1"/>
    <col min="5895" max="6144" width="11" style="445"/>
    <col min="6145" max="6145" width="2" style="445" customWidth="1"/>
    <col min="6146" max="6146" width="78" style="445" customWidth="1"/>
    <col min="6147" max="6150" width="102.75" style="445" customWidth="1"/>
    <col min="6151" max="6400" width="11" style="445"/>
    <col min="6401" max="6401" width="2" style="445" customWidth="1"/>
    <col min="6402" max="6402" width="78" style="445" customWidth="1"/>
    <col min="6403" max="6406" width="102.75" style="445" customWidth="1"/>
    <col min="6407" max="6656" width="11" style="445"/>
    <col min="6657" max="6657" width="2" style="445" customWidth="1"/>
    <col min="6658" max="6658" width="78" style="445" customWidth="1"/>
    <col min="6659" max="6662" width="102.75" style="445" customWidth="1"/>
    <col min="6663" max="6912" width="11" style="445"/>
    <col min="6913" max="6913" width="2" style="445" customWidth="1"/>
    <col min="6914" max="6914" width="78" style="445" customWidth="1"/>
    <col min="6915" max="6918" width="102.75" style="445" customWidth="1"/>
    <col min="6919" max="7168" width="11" style="445"/>
    <col min="7169" max="7169" width="2" style="445" customWidth="1"/>
    <col min="7170" max="7170" width="78" style="445" customWidth="1"/>
    <col min="7171" max="7174" width="102.75" style="445" customWidth="1"/>
    <col min="7175" max="7424" width="11" style="445"/>
    <col min="7425" max="7425" width="2" style="445" customWidth="1"/>
    <col min="7426" max="7426" width="78" style="445" customWidth="1"/>
    <col min="7427" max="7430" width="102.75" style="445" customWidth="1"/>
    <col min="7431" max="7680" width="11" style="445"/>
    <col min="7681" max="7681" width="2" style="445" customWidth="1"/>
    <col min="7682" max="7682" width="78" style="445" customWidth="1"/>
    <col min="7683" max="7686" width="102.75" style="445" customWidth="1"/>
    <col min="7687" max="7936" width="11" style="445"/>
    <col min="7937" max="7937" width="2" style="445" customWidth="1"/>
    <col min="7938" max="7938" width="78" style="445" customWidth="1"/>
    <col min="7939" max="7942" width="102.75" style="445" customWidth="1"/>
    <col min="7943" max="8192" width="11" style="445"/>
    <col min="8193" max="8193" width="2" style="445" customWidth="1"/>
    <col min="8194" max="8194" width="78" style="445" customWidth="1"/>
    <col min="8195" max="8198" width="102.75" style="445" customWidth="1"/>
    <col min="8199" max="8448" width="11" style="445"/>
    <col min="8449" max="8449" width="2" style="445" customWidth="1"/>
    <col min="8450" max="8450" width="78" style="445" customWidth="1"/>
    <col min="8451" max="8454" width="102.75" style="445" customWidth="1"/>
    <col min="8455" max="8704" width="11" style="445"/>
    <col min="8705" max="8705" width="2" style="445" customWidth="1"/>
    <col min="8706" max="8706" width="78" style="445" customWidth="1"/>
    <col min="8707" max="8710" width="102.75" style="445" customWidth="1"/>
    <col min="8711" max="8960" width="11" style="445"/>
    <col min="8961" max="8961" width="2" style="445" customWidth="1"/>
    <col min="8962" max="8962" width="78" style="445" customWidth="1"/>
    <col min="8963" max="8966" width="102.75" style="445" customWidth="1"/>
    <col min="8967" max="9216" width="11" style="445"/>
    <col min="9217" max="9217" width="2" style="445" customWidth="1"/>
    <col min="9218" max="9218" width="78" style="445" customWidth="1"/>
    <col min="9219" max="9222" width="102.75" style="445" customWidth="1"/>
    <col min="9223" max="9472" width="11" style="445"/>
    <col min="9473" max="9473" width="2" style="445" customWidth="1"/>
    <col min="9474" max="9474" width="78" style="445" customWidth="1"/>
    <col min="9475" max="9478" width="102.75" style="445" customWidth="1"/>
    <col min="9479" max="9728" width="11" style="445"/>
    <col min="9729" max="9729" width="2" style="445" customWidth="1"/>
    <col min="9730" max="9730" width="78" style="445" customWidth="1"/>
    <col min="9731" max="9734" width="102.75" style="445" customWidth="1"/>
    <col min="9735" max="9984" width="11" style="445"/>
    <col min="9985" max="9985" width="2" style="445" customWidth="1"/>
    <col min="9986" max="9986" width="78" style="445" customWidth="1"/>
    <col min="9987" max="9990" width="102.75" style="445" customWidth="1"/>
    <col min="9991" max="10240" width="11" style="445"/>
    <col min="10241" max="10241" width="2" style="445" customWidth="1"/>
    <col min="10242" max="10242" width="78" style="445" customWidth="1"/>
    <col min="10243" max="10246" width="102.75" style="445" customWidth="1"/>
    <col min="10247" max="10496" width="11" style="445"/>
    <col min="10497" max="10497" width="2" style="445" customWidth="1"/>
    <col min="10498" max="10498" width="78" style="445" customWidth="1"/>
    <col min="10499" max="10502" width="102.75" style="445" customWidth="1"/>
    <col min="10503" max="10752" width="11" style="445"/>
    <col min="10753" max="10753" width="2" style="445" customWidth="1"/>
    <col min="10754" max="10754" width="78" style="445" customWidth="1"/>
    <col min="10755" max="10758" width="102.75" style="445" customWidth="1"/>
    <col min="10759" max="11008" width="11" style="445"/>
    <col min="11009" max="11009" width="2" style="445" customWidth="1"/>
    <col min="11010" max="11010" width="78" style="445" customWidth="1"/>
    <col min="11011" max="11014" width="102.75" style="445" customWidth="1"/>
    <col min="11015" max="11264" width="11" style="445"/>
    <col min="11265" max="11265" width="2" style="445" customWidth="1"/>
    <col min="11266" max="11266" width="78" style="445" customWidth="1"/>
    <col min="11267" max="11270" width="102.75" style="445" customWidth="1"/>
    <col min="11271" max="11520" width="11" style="445"/>
    <col min="11521" max="11521" width="2" style="445" customWidth="1"/>
    <col min="11522" max="11522" width="78" style="445" customWidth="1"/>
    <col min="11523" max="11526" width="102.75" style="445" customWidth="1"/>
    <col min="11527" max="11776" width="11" style="445"/>
    <col min="11777" max="11777" width="2" style="445" customWidth="1"/>
    <col min="11778" max="11778" width="78" style="445" customWidth="1"/>
    <col min="11779" max="11782" width="102.75" style="445" customWidth="1"/>
    <col min="11783" max="12032" width="11" style="445"/>
    <col min="12033" max="12033" width="2" style="445" customWidth="1"/>
    <col min="12034" max="12034" width="78" style="445" customWidth="1"/>
    <col min="12035" max="12038" width="102.75" style="445" customWidth="1"/>
    <col min="12039" max="12288" width="11" style="445"/>
    <col min="12289" max="12289" width="2" style="445" customWidth="1"/>
    <col min="12290" max="12290" width="78" style="445" customWidth="1"/>
    <col min="12291" max="12294" width="102.75" style="445" customWidth="1"/>
    <col min="12295" max="12544" width="11" style="445"/>
    <col min="12545" max="12545" width="2" style="445" customWidth="1"/>
    <col min="12546" max="12546" width="78" style="445" customWidth="1"/>
    <col min="12547" max="12550" width="102.75" style="445" customWidth="1"/>
    <col min="12551" max="12800" width="11" style="445"/>
    <col min="12801" max="12801" width="2" style="445" customWidth="1"/>
    <col min="12802" max="12802" width="78" style="445" customWidth="1"/>
    <col min="12803" max="12806" width="102.75" style="445" customWidth="1"/>
    <col min="12807" max="13056" width="11" style="445"/>
    <col min="13057" max="13057" width="2" style="445" customWidth="1"/>
    <col min="13058" max="13058" width="78" style="445" customWidth="1"/>
    <col min="13059" max="13062" width="102.75" style="445" customWidth="1"/>
    <col min="13063" max="13312" width="11" style="445"/>
    <col min="13313" max="13313" width="2" style="445" customWidth="1"/>
    <col min="13314" max="13314" width="78" style="445" customWidth="1"/>
    <col min="13315" max="13318" width="102.75" style="445" customWidth="1"/>
    <col min="13319" max="13568" width="11" style="445"/>
    <col min="13569" max="13569" width="2" style="445" customWidth="1"/>
    <col min="13570" max="13570" width="78" style="445" customWidth="1"/>
    <col min="13571" max="13574" width="102.75" style="445" customWidth="1"/>
    <col min="13575" max="13824" width="11" style="445"/>
    <col min="13825" max="13825" width="2" style="445" customWidth="1"/>
    <col min="13826" max="13826" width="78" style="445" customWidth="1"/>
    <col min="13827" max="13830" width="102.75" style="445" customWidth="1"/>
    <col min="13831" max="14080" width="11" style="445"/>
    <col min="14081" max="14081" width="2" style="445" customWidth="1"/>
    <col min="14082" max="14082" width="78" style="445" customWidth="1"/>
    <col min="14083" max="14086" width="102.75" style="445" customWidth="1"/>
    <col min="14087" max="14336" width="11" style="445"/>
    <col min="14337" max="14337" width="2" style="445" customWidth="1"/>
    <col min="14338" max="14338" width="78" style="445" customWidth="1"/>
    <col min="14339" max="14342" width="102.75" style="445" customWidth="1"/>
    <col min="14343" max="14592" width="11" style="445"/>
    <col min="14593" max="14593" width="2" style="445" customWidth="1"/>
    <col min="14594" max="14594" width="78" style="445" customWidth="1"/>
    <col min="14595" max="14598" width="102.75" style="445" customWidth="1"/>
    <col min="14599" max="14848" width="11" style="445"/>
    <col min="14849" max="14849" width="2" style="445" customWidth="1"/>
    <col min="14850" max="14850" width="78" style="445" customWidth="1"/>
    <col min="14851" max="14854" width="102.75" style="445" customWidth="1"/>
    <col min="14855" max="15104" width="11" style="445"/>
    <col min="15105" max="15105" width="2" style="445" customWidth="1"/>
    <col min="15106" max="15106" width="78" style="445" customWidth="1"/>
    <col min="15107" max="15110" width="102.75" style="445" customWidth="1"/>
    <col min="15111" max="15360" width="11" style="445"/>
    <col min="15361" max="15361" width="2" style="445" customWidth="1"/>
    <col min="15362" max="15362" width="78" style="445" customWidth="1"/>
    <col min="15363" max="15366" width="102.75" style="445" customWidth="1"/>
    <col min="15367" max="15616" width="11" style="445"/>
    <col min="15617" max="15617" width="2" style="445" customWidth="1"/>
    <col min="15618" max="15618" width="78" style="445" customWidth="1"/>
    <col min="15619" max="15622" width="102.75" style="445" customWidth="1"/>
    <col min="15623" max="15872" width="11" style="445"/>
    <col min="15873" max="15873" width="2" style="445" customWidth="1"/>
    <col min="15874" max="15874" width="78" style="445" customWidth="1"/>
    <col min="15875" max="15878" width="102.75" style="445" customWidth="1"/>
    <col min="15879" max="16128" width="11" style="445"/>
    <col min="16129" max="16129" width="2" style="445" customWidth="1"/>
    <col min="16130" max="16130" width="78" style="445" customWidth="1"/>
    <col min="16131" max="16134" width="102.75" style="445" customWidth="1"/>
    <col min="16135" max="16384" width="11" style="445"/>
  </cols>
  <sheetData>
    <row r="1" spans="1:2" s="442" customFormat="1" ht="36.75" customHeight="1" x14ac:dyDescent="0.2">
      <c r="A1" s="440"/>
      <c r="B1" s="441" t="s">
        <v>6</v>
      </c>
    </row>
    <row r="2" spans="1:2" s="443" customFormat="1" ht="19.5" customHeight="1" x14ac:dyDescent="0.2">
      <c r="B2" s="444" t="s">
        <v>402</v>
      </c>
    </row>
    <row r="3" spans="1:2" ht="15" x14ac:dyDescent="0.25">
      <c r="B3" s="446" t="s">
        <v>403</v>
      </c>
    </row>
    <row r="5" spans="1:2" ht="29.25" customHeight="1" x14ac:dyDescent="0.2">
      <c r="B5" s="447" t="s">
        <v>404</v>
      </c>
    </row>
    <row r="6" spans="1:2" ht="9.9499999999999993" customHeight="1" x14ac:dyDescent="0.2">
      <c r="B6" s="447"/>
    </row>
    <row r="7" spans="1:2" ht="73.5" customHeight="1" x14ac:dyDescent="0.2">
      <c r="B7" s="447" t="s">
        <v>405</v>
      </c>
    </row>
    <row r="8" spans="1:2" ht="9.9499999999999993" customHeight="1" x14ac:dyDescent="0.2">
      <c r="B8" s="447"/>
    </row>
    <row r="9" spans="1:2" ht="50.25" customHeight="1" x14ac:dyDescent="0.2">
      <c r="B9" s="447" t="s">
        <v>406</v>
      </c>
    </row>
    <row r="10" spans="1:2" ht="9.9499999999999993" customHeight="1" x14ac:dyDescent="0.2">
      <c r="B10" s="447"/>
    </row>
    <row r="11" spans="1:2" ht="79.5" customHeight="1" x14ac:dyDescent="0.2">
      <c r="B11" s="447" t="s">
        <v>407</v>
      </c>
    </row>
    <row r="12" spans="1:2" ht="9.9499999999999993" customHeight="1" x14ac:dyDescent="0.2">
      <c r="B12" s="447"/>
    </row>
    <row r="13" spans="1:2" ht="48.75" customHeight="1" x14ac:dyDescent="0.2">
      <c r="B13" s="447" t="s">
        <v>408</v>
      </c>
    </row>
    <row r="14" spans="1:2" ht="9.9499999999999993" customHeight="1" x14ac:dyDescent="0.2">
      <c r="B14" s="447"/>
    </row>
    <row r="15" spans="1:2" ht="33" customHeight="1" x14ac:dyDescent="0.2">
      <c r="B15" s="447" t="s">
        <v>409</v>
      </c>
    </row>
    <row r="16" spans="1:2" ht="9.9499999999999993" customHeight="1" x14ac:dyDescent="0.2">
      <c r="B16" s="447"/>
    </row>
    <row r="17" spans="2:2" ht="105" customHeight="1" x14ac:dyDescent="0.2">
      <c r="B17" s="447" t="s">
        <v>410</v>
      </c>
    </row>
    <row r="18" spans="2:2" ht="9.9499999999999993" customHeight="1" x14ac:dyDescent="0.2">
      <c r="B18" s="447"/>
    </row>
    <row r="19" spans="2:2" ht="13.5" customHeight="1" x14ac:dyDescent="0.2">
      <c r="B19" s="448" t="s">
        <v>411</v>
      </c>
    </row>
    <row r="20" spans="2:2" ht="40.5" customHeight="1" x14ac:dyDescent="0.2">
      <c r="B20" s="449" t="s">
        <v>412</v>
      </c>
    </row>
  </sheetData>
  <hyperlinks>
    <hyperlink ref="B20" r:id="rId1"/>
  </hyperlinks>
  <pageMargins left="0.7" right="0.7" top="0.78740157499999996" bottom="0.78740157499999996" header="0.3" footer="0.3"/>
  <pageSetup paperSize="9" orientation="portrait"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pageSetUpPr fitToPage="1"/>
  </sheetPr>
  <dimension ref="A1:J289"/>
  <sheetViews>
    <sheetView showGridLines="0" zoomScaleNormal="100" workbookViewId="0"/>
  </sheetViews>
  <sheetFormatPr baseColWidth="10" defaultRowHeight="12.75" x14ac:dyDescent="0.2"/>
  <cols>
    <col min="1" max="1" width="1.875" style="452" customWidth="1"/>
    <col min="2" max="2" width="78" style="452" customWidth="1"/>
    <col min="3" max="6" width="11" style="452"/>
    <col min="7" max="7" width="4.125" style="452" customWidth="1"/>
    <col min="8" max="256" width="11" style="452"/>
    <col min="257" max="257" width="1.875" style="452" customWidth="1"/>
    <col min="258" max="258" width="78" style="452" customWidth="1"/>
    <col min="259" max="262" width="11" style="452"/>
    <col min="263" max="263" width="4.125" style="452" customWidth="1"/>
    <col min="264" max="512" width="11" style="452"/>
    <col min="513" max="513" width="1.875" style="452" customWidth="1"/>
    <col min="514" max="514" width="78" style="452" customWidth="1"/>
    <col min="515" max="518" width="11" style="452"/>
    <col min="519" max="519" width="4.125" style="452" customWidth="1"/>
    <col min="520" max="768" width="11" style="452"/>
    <col min="769" max="769" width="1.875" style="452" customWidth="1"/>
    <col min="770" max="770" width="78" style="452" customWidth="1"/>
    <col min="771" max="774" width="11" style="452"/>
    <col min="775" max="775" width="4.125" style="452" customWidth="1"/>
    <col min="776" max="1024" width="11" style="452"/>
    <col min="1025" max="1025" width="1.875" style="452" customWidth="1"/>
    <col min="1026" max="1026" width="78" style="452" customWidth="1"/>
    <col min="1027" max="1030" width="11" style="452"/>
    <col min="1031" max="1031" width="4.125" style="452" customWidth="1"/>
    <col min="1032" max="1280" width="11" style="452"/>
    <col min="1281" max="1281" width="1.875" style="452" customWidth="1"/>
    <col min="1282" max="1282" width="78" style="452" customWidth="1"/>
    <col min="1283" max="1286" width="11" style="452"/>
    <col min="1287" max="1287" width="4.125" style="452" customWidth="1"/>
    <col min="1288" max="1536" width="11" style="452"/>
    <col min="1537" max="1537" width="1.875" style="452" customWidth="1"/>
    <col min="1538" max="1538" width="78" style="452" customWidth="1"/>
    <col min="1539" max="1542" width="11" style="452"/>
    <col min="1543" max="1543" width="4.125" style="452" customWidth="1"/>
    <col min="1544" max="1792" width="11" style="452"/>
    <col min="1793" max="1793" width="1.875" style="452" customWidth="1"/>
    <col min="1794" max="1794" width="78" style="452" customWidth="1"/>
    <col min="1795" max="1798" width="11" style="452"/>
    <col min="1799" max="1799" width="4.125" style="452" customWidth="1"/>
    <col min="1800" max="2048" width="11" style="452"/>
    <col min="2049" max="2049" width="1.875" style="452" customWidth="1"/>
    <col min="2050" max="2050" width="78" style="452" customWidth="1"/>
    <col min="2051" max="2054" width="11" style="452"/>
    <col min="2055" max="2055" width="4.125" style="452" customWidth="1"/>
    <col min="2056" max="2304" width="11" style="452"/>
    <col min="2305" max="2305" width="1.875" style="452" customWidth="1"/>
    <col min="2306" max="2306" width="78" style="452" customWidth="1"/>
    <col min="2307" max="2310" width="11" style="452"/>
    <col min="2311" max="2311" width="4.125" style="452" customWidth="1"/>
    <col min="2312" max="2560" width="11" style="452"/>
    <col min="2561" max="2561" width="1.875" style="452" customWidth="1"/>
    <col min="2562" max="2562" width="78" style="452" customWidth="1"/>
    <col min="2563" max="2566" width="11" style="452"/>
    <col min="2567" max="2567" width="4.125" style="452" customWidth="1"/>
    <col min="2568" max="2816" width="11" style="452"/>
    <col min="2817" max="2817" width="1.875" style="452" customWidth="1"/>
    <col min="2818" max="2818" width="78" style="452" customWidth="1"/>
    <col min="2819" max="2822" width="11" style="452"/>
    <col min="2823" max="2823" width="4.125" style="452" customWidth="1"/>
    <col min="2824" max="3072" width="11" style="452"/>
    <col min="3073" max="3073" width="1.875" style="452" customWidth="1"/>
    <col min="3074" max="3074" width="78" style="452" customWidth="1"/>
    <col min="3075" max="3078" width="11" style="452"/>
    <col min="3079" max="3079" width="4.125" style="452" customWidth="1"/>
    <col min="3080" max="3328" width="11" style="452"/>
    <col min="3329" max="3329" width="1.875" style="452" customWidth="1"/>
    <col min="3330" max="3330" width="78" style="452" customWidth="1"/>
    <col min="3331" max="3334" width="11" style="452"/>
    <col min="3335" max="3335" width="4.125" style="452" customWidth="1"/>
    <col min="3336" max="3584" width="11" style="452"/>
    <col min="3585" max="3585" width="1.875" style="452" customWidth="1"/>
    <col min="3586" max="3586" width="78" style="452" customWidth="1"/>
    <col min="3587" max="3590" width="11" style="452"/>
    <col min="3591" max="3591" width="4.125" style="452" customWidth="1"/>
    <col min="3592" max="3840" width="11" style="452"/>
    <col min="3841" max="3841" width="1.875" style="452" customWidth="1"/>
    <col min="3842" max="3842" width="78" style="452" customWidth="1"/>
    <col min="3843" max="3846" width="11" style="452"/>
    <col min="3847" max="3847" width="4.125" style="452" customWidth="1"/>
    <col min="3848" max="4096" width="11" style="452"/>
    <col min="4097" max="4097" width="1.875" style="452" customWidth="1"/>
    <col min="4098" max="4098" width="78" style="452" customWidth="1"/>
    <col min="4099" max="4102" width="11" style="452"/>
    <col min="4103" max="4103" width="4.125" style="452" customWidth="1"/>
    <col min="4104" max="4352" width="11" style="452"/>
    <col min="4353" max="4353" width="1.875" style="452" customWidth="1"/>
    <col min="4354" max="4354" width="78" style="452" customWidth="1"/>
    <col min="4355" max="4358" width="11" style="452"/>
    <col min="4359" max="4359" width="4.125" style="452" customWidth="1"/>
    <col min="4360" max="4608" width="11" style="452"/>
    <col min="4609" max="4609" width="1.875" style="452" customWidth="1"/>
    <col min="4610" max="4610" width="78" style="452" customWidth="1"/>
    <col min="4611" max="4614" width="11" style="452"/>
    <col min="4615" max="4615" width="4.125" style="452" customWidth="1"/>
    <col min="4616" max="4864" width="11" style="452"/>
    <col min="4865" max="4865" width="1.875" style="452" customWidth="1"/>
    <col min="4866" max="4866" width="78" style="452" customWidth="1"/>
    <col min="4867" max="4870" width="11" style="452"/>
    <col min="4871" max="4871" width="4.125" style="452" customWidth="1"/>
    <col min="4872" max="5120" width="11" style="452"/>
    <col min="5121" max="5121" width="1.875" style="452" customWidth="1"/>
    <col min="5122" max="5122" width="78" style="452" customWidth="1"/>
    <col min="5123" max="5126" width="11" style="452"/>
    <col min="5127" max="5127" width="4.125" style="452" customWidth="1"/>
    <col min="5128" max="5376" width="11" style="452"/>
    <col min="5377" max="5377" width="1.875" style="452" customWidth="1"/>
    <col min="5378" max="5378" width="78" style="452" customWidth="1"/>
    <col min="5379" max="5382" width="11" style="452"/>
    <col min="5383" max="5383" width="4.125" style="452" customWidth="1"/>
    <col min="5384" max="5632" width="11" style="452"/>
    <col min="5633" max="5633" width="1.875" style="452" customWidth="1"/>
    <col min="5634" max="5634" width="78" style="452" customWidth="1"/>
    <col min="5635" max="5638" width="11" style="452"/>
    <col min="5639" max="5639" width="4.125" style="452" customWidth="1"/>
    <col min="5640" max="5888" width="11" style="452"/>
    <col min="5889" max="5889" width="1.875" style="452" customWidth="1"/>
    <col min="5890" max="5890" width="78" style="452" customWidth="1"/>
    <col min="5891" max="5894" width="11" style="452"/>
    <col min="5895" max="5895" width="4.125" style="452" customWidth="1"/>
    <col min="5896" max="6144" width="11" style="452"/>
    <col min="6145" max="6145" width="1.875" style="452" customWidth="1"/>
    <col min="6146" max="6146" width="78" style="452" customWidth="1"/>
    <col min="6147" max="6150" width="11" style="452"/>
    <col min="6151" max="6151" width="4.125" style="452" customWidth="1"/>
    <col min="6152" max="6400" width="11" style="452"/>
    <col min="6401" max="6401" width="1.875" style="452" customWidth="1"/>
    <col min="6402" max="6402" width="78" style="452" customWidth="1"/>
    <col min="6403" max="6406" width="11" style="452"/>
    <col min="6407" max="6407" width="4.125" style="452" customWidth="1"/>
    <col min="6408" max="6656" width="11" style="452"/>
    <col min="6657" max="6657" width="1.875" style="452" customWidth="1"/>
    <col min="6658" max="6658" width="78" style="452" customWidth="1"/>
    <col min="6659" max="6662" width="11" style="452"/>
    <col min="6663" max="6663" width="4.125" style="452" customWidth="1"/>
    <col min="6664" max="6912" width="11" style="452"/>
    <col min="6913" max="6913" width="1.875" style="452" customWidth="1"/>
    <col min="6914" max="6914" width="78" style="452" customWidth="1"/>
    <col min="6915" max="6918" width="11" style="452"/>
    <col min="6919" max="6919" width="4.125" style="452" customWidth="1"/>
    <col min="6920" max="7168" width="11" style="452"/>
    <col min="7169" max="7169" width="1.875" style="452" customWidth="1"/>
    <col min="7170" max="7170" width="78" style="452" customWidth="1"/>
    <col min="7171" max="7174" width="11" style="452"/>
    <col min="7175" max="7175" width="4.125" style="452" customWidth="1"/>
    <col min="7176" max="7424" width="11" style="452"/>
    <col min="7425" max="7425" width="1.875" style="452" customWidth="1"/>
    <col min="7426" max="7426" width="78" style="452" customWidth="1"/>
    <col min="7427" max="7430" width="11" style="452"/>
    <col min="7431" max="7431" width="4.125" style="452" customWidth="1"/>
    <col min="7432" max="7680" width="11" style="452"/>
    <col min="7681" max="7681" width="1.875" style="452" customWidth="1"/>
    <col min="7682" max="7682" width="78" style="452" customWidth="1"/>
    <col min="7683" max="7686" width="11" style="452"/>
    <col min="7687" max="7687" width="4.125" style="452" customWidth="1"/>
    <col min="7688" max="7936" width="11" style="452"/>
    <col min="7937" max="7937" width="1.875" style="452" customWidth="1"/>
    <col min="7938" max="7938" width="78" style="452" customWidth="1"/>
    <col min="7939" max="7942" width="11" style="452"/>
    <col min="7943" max="7943" width="4.125" style="452" customWidth="1"/>
    <col min="7944" max="8192" width="11" style="452"/>
    <col min="8193" max="8193" width="1.875" style="452" customWidth="1"/>
    <col min="8194" max="8194" width="78" style="452" customWidth="1"/>
    <col min="8195" max="8198" width="11" style="452"/>
    <col min="8199" max="8199" width="4.125" style="452" customWidth="1"/>
    <col min="8200" max="8448" width="11" style="452"/>
    <col min="8449" max="8449" width="1.875" style="452" customWidth="1"/>
    <col min="8450" max="8450" width="78" style="452" customWidth="1"/>
    <col min="8451" max="8454" width="11" style="452"/>
    <col min="8455" max="8455" width="4.125" style="452" customWidth="1"/>
    <col min="8456" max="8704" width="11" style="452"/>
    <col min="8705" max="8705" width="1.875" style="452" customWidth="1"/>
    <col min="8706" max="8706" width="78" style="452" customWidth="1"/>
    <col min="8707" max="8710" width="11" style="452"/>
    <col min="8711" max="8711" width="4.125" style="452" customWidth="1"/>
    <col min="8712" max="8960" width="11" style="452"/>
    <col min="8961" max="8961" width="1.875" style="452" customWidth="1"/>
    <col min="8962" max="8962" width="78" style="452" customWidth="1"/>
    <col min="8963" max="8966" width="11" style="452"/>
    <col min="8967" max="8967" width="4.125" style="452" customWidth="1"/>
    <col min="8968" max="9216" width="11" style="452"/>
    <col min="9217" max="9217" width="1.875" style="452" customWidth="1"/>
    <col min="9218" max="9218" width="78" style="452" customWidth="1"/>
    <col min="9219" max="9222" width="11" style="452"/>
    <col min="9223" max="9223" width="4.125" style="452" customWidth="1"/>
    <col min="9224" max="9472" width="11" style="452"/>
    <col min="9473" max="9473" width="1.875" style="452" customWidth="1"/>
    <col min="9474" max="9474" width="78" style="452" customWidth="1"/>
    <col min="9475" max="9478" width="11" style="452"/>
    <col min="9479" max="9479" width="4.125" style="452" customWidth="1"/>
    <col min="9480" max="9728" width="11" style="452"/>
    <col min="9729" max="9729" width="1.875" style="452" customWidth="1"/>
    <col min="9730" max="9730" width="78" style="452" customWidth="1"/>
    <col min="9731" max="9734" width="11" style="452"/>
    <col min="9735" max="9735" width="4.125" style="452" customWidth="1"/>
    <col min="9736" max="9984" width="11" style="452"/>
    <col min="9985" max="9985" width="1.875" style="452" customWidth="1"/>
    <col min="9986" max="9986" width="78" style="452" customWidth="1"/>
    <col min="9987" max="9990" width="11" style="452"/>
    <col min="9991" max="9991" width="4.125" style="452" customWidth="1"/>
    <col min="9992" max="10240" width="11" style="452"/>
    <col min="10241" max="10241" width="1.875" style="452" customWidth="1"/>
    <col min="10242" max="10242" width="78" style="452" customWidth="1"/>
    <col min="10243" max="10246" width="11" style="452"/>
    <col min="10247" max="10247" width="4.125" style="452" customWidth="1"/>
    <col min="10248" max="10496" width="11" style="452"/>
    <col min="10497" max="10497" width="1.875" style="452" customWidth="1"/>
    <col min="10498" max="10498" width="78" style="452" customWidth="1"/>
    <col min="10499" max="10502" width="11" style="452"/>
    <col min="10503" max="10503" width="4.125" style="452" customWidth="1"/>
    <col min="10504" max="10752" width="11" style="452"/>
    <col min="10753" max="10753" width="1.875" style="452" customWidth="1"/>
    <col min="10754" max="10754" width="78" style="452" customWidth="1"/>
    <col min="10755" max="10758" width="11" style="452"/>
    <col min="10759" max="10759" width="4.125" style="452" customWidth="1"/>
    <col min="10760" max="11008" width="11" style="452"/>
    <col min="11009" max="11009" width="1.875" style="452" customWidth="1"/>
    <col min="11010" max="11010" width="78" style="452" customWidth="1"/>
    <col min="11011" max="11014" width="11" style="452"/>
    <col min="11015" max="11015" width="4.125" style="452" customWidth="1"/>
    <col min="11016" max="11264" width="11" style="452"/>
    <col min="11265" max="11265" width="1.875" style="452" customWidth="1"/>
    <col min="11266" max="11266" width="78" style="452" customWidth="1"/>
    <col min="11267" max="11270" width="11" style="452"/>
    <col min="11271" max="11271" width="4.125" style="452" customWidth="1"/>
    <col min="11272" max="11520" width="11" style="452"/>
    <col min="11521" max="11521" width="1.875" style="452" customWidth="1"/>
    <col min="11522" max="11522" width="78" style="452" customWidth="1"/>
    <col min="11523" max="11526" width="11" style="452"/>
    <col min="11527" max="11527" width="4.125" style="452" customWidth="1"/>
    <col min="11528" max="11776" width="11" style="452"/>
    <col min="11777" max="11777" width="1.875" style="452" customWidth="1"/>
    <col min="11778" max="11778" width="78" style="452" customWidth="1"/>
    <col min="11779" max="11782" width="11" style="452"/>
    <col min="11783" max="11783" width="4.125" style="452" customWidth="1"/>
    <col min="11784" max="12032" width="11" style="452"/>
    <col min="12033" max="12033" width="1.875" style="452" customWidth="1"/>
    <col min="12034" max="12034" width="78" style="452" customWidth="1"/>
    <col min="12035" max="12038" width="11" style="452"/>
    <col min="12039" max="12039" width="4.125" style="452" customWidth="1"/>
    <col min="12040" max="12288" width="11" style="452"/>
    <col min="12289" max="12289" width="1.875" style="452" customWidth="1"/>
    <col min="12290" max="12290" width="78" style="452" customWidth="1"/>
    <col min="12291" max="12294" width="11" style="452"/>
    <col min="12295" max="12295" width="4.125" style="452" customWidth="1"/>
    <col min="12296" max="12544" width="11" style="452"/>
    <col min="12545" max="12545" width="1.875" style="452" customWidth="1"/>
    <col min="12546" max="12546" width="78" style="452" customWidth="1"/>
    <col min="12547" max="12550" width="11" style="452"/>
    <col min="12551" max="12551" width="4.125" style="452" customWidth="1"/>
    <col min="12552" max="12800" width="11" style="452"/>
    <col min="12801" max="12801" width="1.875" style="452" customWidth="1"/>
    <col min="12802" max="12802" width="78" style="452" customWidth="1"/>
    <col min="12803" max="12806" width="11" style="452"/>
    <col min="12807" max="12807" width="4.125" style="452" customWidth="1"/>
    <col min="12808" max="13056" width="11" style="452"/>
    <col min="13057" max="13057" width="1.875" style="452" customWidth="1"/>
    <col min="13058" max="13058" width="78" style="452" customWidth="1"/>
    <col min="13059" max="13062" width="11" style="452"/>
    <col min="13063" max="13063" width="4.125" style="452" customWidth="1"/>
    <col min="13064" max="13312" width="11" style="452"/>
    <col min="13313" max="13313" width="1.875" style="452" customWidth="1"/>
    <col min="13314" max="13314" width="78" style="452" customWidth="1"/>
    <col min="13315" max="13318" width="11" style="452"/>
    <col min="13319" max="13319" width="4.125" style="452" customWidth="1"/>
    <col min="13320" max="13568" width="11" style="452"/>
    <col min="13569" max="13569" width="1.875" style="452" customWidth="1"/>
    <col min="13570" max="13570" width="78" style="452" customWidth="1"/>
    <col min="13571" max="13574" width="11" style="452"/>
    <col min="13575" max="13575" width="4.125" style="452" customWidth="1"/>
    <col min="13576" max="13824" width="11" style="452"/>
    <col min="13825" max="13825" width="1.875" style="452" customWidth="1"/>
    <col min="13826" max="13826" width="78" style="452" customWidth="1"/>
    <col min="13827" max="13830" width="11" style="452"/>
    <col min="13831" max="13831" width="4.125" style="452" customWidth="1"/>
    <col min="13832" max="14080" width="11" style="452"/>
    <col min="14081" max="14081" width="1.875" style="452" customWidth="1"/>
    <col min="14082" max="14082" width="78" style="452" customWidth="1"/>
    <col min="14083" max="14086" width="11" style="452"/>
    <col min="14087" max="14087" width="4.125" style="452" customWidth="1"/>
    <col min="14088" max="14336" width="11" style="452"/>
    <col min="14337" max="14337" width="1.875" style="452" customWidth="1"/>
    <col min="14338" max="14338" width="78" style="452" customWidth="1"/>
    <col min="14339" max="14342" width="11" style="452"/>
    <col min="14343" max="14343" width="4.125" style="452" customWidth="1"/>
    <col min="14344" max="14592" width="11" style="452"/>
    <col min="14593" max="14593" width="1.875" style="452" customWidth="1"/>
    <col min="14594" max="14594" width="78" style="452" customWidth="1"/>
    <col min="14595" max="14598" width="11" style="452"/>
    <col min="14599" max="14599" width="4.125" style="452" customWidth="1"/>
    <col min="14600" max="14848" width="11" style="452"/>
    <col min="14849" max="14849" width="1.875" style="452" customWidth="1"/>
    <col min="14850" max="14850" width="78" style="452" customWidth="1"/>
    <col min="14851" max="14854" width="11" style="452"/>
    <col min="14855" max="14855" width="4.125" style="452" customWidth="1"/>
    <col min="14856" max="15104" width="11" style="452"/>
    <col min="15105" max="15105" width="1.875" style="452" customWidth="1"/>
    <col min="15106" max="15106" width="78" style="452" customWidth="1"/>
    <col min="15107" max="15110" width="11" style="452"/>
    <col min="15111" max="15111" width="4.125" style="452" customWidth="1"/>
    <col min="15112" max="15360" width="11" style="452"/>
    <col min="15361" max="15361" width="1.875" style="452" customWidth="1"/>
    <col min="15362" max="15362" width="78" style="452" customWidth="1"/>
    <col min="15363" max="15366" width="11" style="452"/>
    <col min="15367" max="15367" width="4.125" style="452" customWidth="1"/>
    <col min="15368" max="15616" width="11" style="452"/>
    <col min="15617" max="15617" width="1.875" style="452" customWidth="1"/>
    <col min="15618" max="15618" width="78" style="452" customWidth="1"/>
    <col min="15619" max="15622" width="11" style="452"/>
    <col min="15623" max="15623" width="4.125" style="452" customWidth="1"/>
    <col min="15624" max="15872" width="11" style="452"/>
    <col min="15873" max="15873" width="1.875" style="452" customWidth="1"/>
    <col min="15874" max="15874" width="78" style="452" customWidth="1"/>
    <col min="15875" max="15878" width="11" style="452"/>
    <col min="15879" max="15879" width="4.125" style="452" customWidth="1"/>
    <col min="15880" max="16128" width="11" style="452"/>
    <col min="16129" max="16129" width="1.875" style="452" customWidth="1"/>
    <col min="16130" max="16130" width="78" style="452" customWidth="1"/>
    <col min="16131" max="16134" width="11" style="452"/>
    <col min="16135" max="16135" width="4.125" style="452" customWidth="1"/>
    <col min="16136" max="16384" width="11" style="452"/>
  </cols>
  <sheetData>
    <row r="1" spans="1:2" ht="39.75" customHeight="1" x14ac:dyDescent="0.2">
      <c r="A1" s="450"/>
      <c r="B1" s="451" t="s">
        <v>6</v>
      </c>
    </row>
    <row r="2" spans="1:2" ht="25.5" customHeight="1" x14ac:dyDescent="0.2">
      <c r="B2" s="453" t="s">
        <v>402</v>
      </c>
    </row>
    <row r="3" spans="1:2" ht="24.95" customHeight="1" x14ac:dyDescent="0.2">
      <c r="A3" s="454"/>
      <c r="B3" s="455" t="s">
        <v>413</v>
      </c>
    </row>
    <row r="4" spans="1:2" s="445" customFormat="1" ht="12" x14ac:dyDescent="0.2"/>
    <row r="5" spans="1:2" s="445" customFormat="1" ht="139.5" customHeight="1" x14ac:dyDescent="0.2">
      <c r="B5" s="447" t="s">
        <v>414</v>
      </c>
    </row>
    <row r="6" spans="1:2" s="445" customFormat="1" ht="9.9499999999999993" customHeight="1" x14ac:dyDescent="0.2">
      <c r="B6" s="447"/>
    </row>
    <row r="7" spans="1:2" s="445" customFormat="1" ht="222.75" customHeight="1" x14ac:dyDescent="0.2">
      <c r="B7" s="447" t="s">
        <v>415</v>
      </c>
    </row>
    <row r="8" spans="1:2" s="445" customFormat="1" ht="9.9499999999999993" customHeight="1" x14ac:dyDescent="0.2">
      <c r="B8" s="447"/>
    </row>
    <row r="9" spans="1:2" s="445" customFormat="1" ht="61.5" customHeight="1" x14ac:dyDescent="0.2">
      <c r="B9" s="456" t="s">
        <v>416</v>
      </c>
    </row>
    <row r="10" spans="1:2" s="445" customFormat="1" ht="9.9499999999999993" customHeight="1" x14ac:dyDescent="0.2">
      <c r="B10" s="447"/>
    </row>
    <row r="11" spans="1:2" s="445" customFormat="1" ht="152.25" customHeight="1" x14ac:dyDescent="0.2">
      <c r="B11" s="447" t="s">
        <v>417</v>
      </c>
    </row>
    <row r="12" spans="1:2" s="445" customFormat="1" ht="9.9499999999999993" customHeight="1" x14ac:dyDescent="0.2">
      <c r="B12" s="447"/>
    </row>
    <row r="13" spans="1:2" s="445" customFormat="1" ht="96" customHeight="1" x14ac:dyDescent="0.2">
      <c r="B13" s="447" t="s">
        <v>418</v>
      </c>
    </row>
    <row r="14" spans="1:2" s="445" customFormat="1" ht="9.9499999999999993" customHeight="1" x14ac:dyDescent="0.2">
      <c r="B14" s="447"/>
    </row>
    <row r="15" spans="1:2" s="445" customFormat="1" ht="176.25" customHeight="1" x14ac:dyDescent="0.2">
      <c r="B15" s="456" t="s">
        <v>419</v>
      </c>
    </row>
    <row r="16" spans="1:2" s="445" customFormat="1" ht="9.9499999999999993" customHeight="1" x14ac:dyDescent="0.2">
      <c r="B16" s="447"/>
    </row>
    <row r="17" spans="1:6" s="445" customFormat="1" ht="26.25" customHeight="1" x14ac:dyDescent="0.2">
      <c r="B17" s="448" t="s">
        <v>420</v>
      </c>
    </row>
    <row r="18" spans="1:6" s="445" customFormat="1" ht="37.5" customHeight="1" x14ac:dyDescent="0.2">
      <c r="B18" s="449" t="s">
        <v>421</v>
      </c>
    </row>
    <row r="19" spans="1:6" s="445" customFormat="1" ht="12" x14ac:dyDescent="0.2"/>
    <row r="20" spans="1:6" s="445" customFormat="1" ht="12" x14ac:dyDescent="0.2"/>
    <row r="21" spans="1:6" s="445" customFormat="1" ht="12" x14ac:dyDescent="0.2"/>
    <row r="22" spans="1:6" x14ac:dyDescent="0.2">
      <c r="A22" s="454"/>
      <c r="B22" s="454"/>
      <c r="C22" s="454"/>
      <c r="D22" s="454"/>
      <c r="E22" s="454"/>
      <c r="F22" s="454"/>
    </row>
    <row r="23" spans="1:6" x14ac:dyDescent="0.2">
      <c r="A23" s="454"/>
      <c r="B23" s="454"/>
      <c r="C23" s="454"/>
      <c r="D23" s="454"/>
      <c r="E23" s="454"/>
      <c r="F23" s="454"/>
    </row>
    <row r="24" spans="1:6" x14ac:dyDescent="0.2">
      <c r="A24" s="457"/>
      <c r="B24" s="454"/>
      <c r="C24" s="454"/>
      <c r="D24" s="454"/>
      <c r="E24" s="454"/>
      <c r="F24" s="454"/>
    </row>
    <row r="25" spans="1:6" x14ac:dyDescent="0.2">
      <c r="A25" s="458"/>
      <c r="B25" s="454"/>
      <c r="C25" s="454"/>
      <c r="D25" s="454"/>
      <c r="E25" s="454"/>
      <c r="F25" s="454"/>
    </row>
    <row r="26" spans="1:6" x14ac:dyDescent="0.2">
      <c r="A26" s="454"/>
      <c r="B26" s="454"/>
      <c r="C26" s="454"/>
      <c r="D26" s="454"/>
      <c r="E26" s="454"/>
      <c r="F26" s="454"/>
    </row>
    <row r="27" spans="1:6" x14ac:dyDescent="0.2">
      <c r="A27" s="454"/>
      <c r="B27" s="454"/>
      <c r="C27" s="454"/>
      <c r="D27" s="454"/>
      <c r="E27" s="454"/>
      <c r="F27" s="454"/>
    </row>
    <row r="28" spans="1:6" x14ac:dyDescent="0.2">
      <c r="A28" s="454"/>
      <c r="B28" s="454"/>
      <c r="C28" s="454"/>
      <c r="D28" s="454"/>
      <c r="E28" s="454"/>
      <c r="F28" s="454"/>
    </row>
    <row r="29" spans="1:6" x14ac:dyDescent="0.2">
      <c r="A29" s="454"/>
      <c r="B29" s="454"/>
      <c r="C29" s="454"/>
      <c r="D29" s="454"/>
      <c r="E29" s="454"/>
      <c r="F29" s="454"/>
    </row>
    <row r="30" spans="1:6" x14ac:dyDescent="0.2">
      <c r="A30" s="454"/>
      <c r="B30" s="454"/>
      <c r="C30" s="454"/>
      <c r="D30" s="454"/>
      <c r="E30" s="454"/>
      <c r="F30" s="454"/>
    </row>
    <row r="31" spans="1:6" x14ac:dyDescent="0.2">
      <c r="A31" s="454"/>
      <c r="B31" s="454"/>
      <c r="C31" s="454"/>
      <c r="D31" s="454"/>
      <c r="E31" s="454"/>
      <c r="F31" s="454"/>
    </row>
    <row r="32" spans="1:6" x14ac:dyDescent="0.2">
      <c r="A32" s="454"/>
      <c r="B32" s="454"/>
      <c r="C32" s="454"/>
      <c r="D32" s="454"/>
      <c r="E32" s="454"/>
      <c r="F32" s="454"/>
    </row>
    <row r="33" spans="1:10" x14ac:dyDescent="0.2">
      <c r="A33" s="459"/>
      <c r="B33" s="459"/>
      <c r="C33" s="459"/>
      <c r="D33" s="459"/>
      <c r="E33" s="459"/>
      <c r="F33" s="459"/>
    </row>
    <row r="34" spans="1:10" x14ac:dyDescent="0.2">
      <c r="A34" s="454"/>
      <c r="B34" s="454"/>
      <c r="C34" s="454"/>
      <c r="D34" s="454"/>
      <c r="E34" s="454"/>
      <c r="F34" s="454"/>
    </row>
    <row r="35" spans="1:10" x14ac:dyDescent="0.2">
      <c r="A35" s="454"/>
      <c r="B35" s="454"/>
      <c r="C35" s="454"/>
      <c r="D35" s="454"/>
      <c r="E35" s="454"/>
      <c r="F35" s="454"/>
    </row>
    <row r="36" spans="1:10" ht="8.1" customHeight="1" x14ac:dyDescent="0.2">
      <c r="A36" s="454"/>
      <c r="B36" s="454"/>
      <c r="C36" s="454"/>
      <c r="D36" s="454"/>
      <c r="E36" s="454"/>
      <c r="F36" s="454"/>
    </row>
    <row r="37" spans="1:10" ht="13.5" customHeight="1" x14ac:dyDescent="0.2">
      <c r="A37" s="454"/>
      <c r="B37" s="454"/>
      <c r="C37" s="454"/>
      <c r="D37" s="454"/>
      <c r="E37" s="454"/>
      <c r="F37" s="454"/>
    </row>
    <row r="38" spans="1:10" x14ac:dyDescent="0.2">
      <c r="A38" s="454"/>
      <c r="B38" s="454"/>
      <c r="C38" s="454"/>
      <c r="D38" s="454"/>
      <c r="E38" s="454"/>
      <c r="F38" s="454"/>
    </row>
    <row r="39" spans="1:10" x14ac:dyDescent="0.2">
      <c r="A39" s="454"/>
      <c r="B39" s="454"/>
      <c r="C39" s="454"/>
      <c r="D39" s="454"/>
      <c r="E39" s="454"/>
      <c r="F39" s="454"/>
      <c r="J39" s="460"/>
    </row>
    <row r="40" spans="1:10" x14ac:dyDescent="0.2">
      <c r="A40" s="454"/>
      <c r="B40" s="454"/>
      <c r="C40" s="454"/>
      <c r="D40" s="454"/>
      <c r="E40" s="454"/>
      <c r="F40" s="454"/>
    </row>
    <row r="41" spans="1:10" x14ac:dyDescent="0.2">
      <c r="A41" s="454"/>
      <c r="B41" s="454"/>
      <c r="C41" s="454"/>
      <c r="D41" s="454"/>
      <c r="E41" s="454"/>
      <c r="F41" s="454"/>
    </row>
    <row r="42" spans="1:10" x14ac:dyDescent="0.2">
      <c r="A42" s="454"/>
      <c r="B42" s="454"/>
      <c r="C42" s="454"/>
      <c r="D42" s="454"/>
      <c r="E42" s="454"/>
      <c r="F42" s="454"/>
    </row>
    <row r="43" spans="1:10" ht="33" customHeight="1" x14ac:dyDescent="0.2">
      <c r="A43" s="454"/>
      <c r="B43" s="454"/>
      <c r="C43" s="454"/>
      <c r="D43" s="454"/>
      <c r="E43" s="454"/>
      <c r="F43" s="454"/>
    </row>
    <row r="44" spans="1:10" ht="16.5" customHeight="1" x14ac:dyDescent="0.2">
      <c r="A44" s="454"/>
      <c r="B44" s="454"/>
      <c r="C44" s="454"/>
      <c r="D44" s="454"/>
      <c r="E44" s="454"/>
      <c r="F44" s="454"/>
    </row>
    <row r="45" spans="1:10" x14ac:dyDescent="0.2">
      <c r="A45" s="454"/>
      <c r="B45" s="454"/>
      <c r="C45" s="454"/>
      <c r="D45" s="454"/>
      <c r="E45" s="454"/>
      <c r="F45" s="454"/>
    </row>
    <row r="46" spans="1:10" x14ac:dyDescent="0.2">
      <c r="A46" s="454"/>
      <c r="B46" s="454"/>
      <c r="C46" s="454"/>
      <c r="D46" s="454"/>
      <c r="E46" s="454"/>
      <c r="F46" s="454"/>
    </row>
    <row r="47" spans="1:10" x14ac:dyDescent="0.2">
      <c r="A47" s="454"/>
      <c r="B47" s="454"/>
      <c r="C47" s="454"/>
      <c r="D47" s="454"/>
      <c r="E47" s="454"/>
      <c r="F47" s="454"/>
    </row>
    <row r="48" spans="1:10" x14ac:dyDescent="0.2">
      <c r="A48" s="454"/>
      <c r="B48" s="454"/>
      <c r="C48" s="454"/>
      <c r="D48" s="454"/>
      <c r="E48" s="454"/>
      <c r="F48" s="454"/>
    </row>
    <row r="49" spans="1:6" x14ac:dyDescent="0.2">
      <c r="A49" s="454"/>
      <c r="B49" s="454"/>
      <c r="C49" s="454"/>
      <c r="D49" s="454"/>
      <c r="E49" s="454"/>
      <c r="F49" s="454"/>
    </row>
    <row r="50" spans="1:6" x14ac:dyDescent="0.2">
      <c r="A50" s="454"/>
      <c r="B50" s="454"/>
      <c r="C50" s="454"/>
      <c r="D50" s="454"/>
      <c r="E50" s="454"/>
      <c r="F50" s="454"/>
    </row>
    <row r="51" spans="1:6" x14ac:dyDescent="0.2">
      <c r="A51" s="454"/>
      <c r="B51" s="454"/>
      <c r="C51" s="454"/>
      <c r="D51" s="454"/>
      <c r="E51" s="454"/>
      <c r="F51" s="454"/>
    </row>
    <row r="52" spans="1:6" x14ac:dyDescent="0.2">
      <c r="A52" s="454"/>
      <c r="B52" s="454"/>
      <c r="C52" s="454"/>
      <c r="D52" s="454"/>
      <c r="E52" s="454"/>
      <c r="F52" s="454"/>
    </row>
    <row r="53" spans="1:6" x14ac:dyDescent="0.2">
      <c r="A53" s="454"/>
      <c r="B53" s="454"/>
      <c r="C53" s="454"/>
      <c r="D53" s="454"/>
      <c r="E53" s="454"/>
      <c r="F53" s="454"/>
    </row>
    <row r="54" spans="1:6" x14ac:dyDescent="0.2">
      <c r="A54" s="454"/>
      <c r="B54" s="454"/>
      <c r="C54" s="454"/>
      <c r="D54" s="454"/>
      <c r="E54" s="454"/>
      <c r="F54" s="454"/>
    </row>
    <row r="55" spans="1:6" x14ac:dyDescent="0.2">
      <c r="A55" s="454"/>
      <c r="B55" s="454"/>
      <c r="C55" s="454"/>
      <c r="D55" s="454"/>
      <c r="E55" s="454"/>
      <c r="F55" s="454"/>
    </row>
    <row r="56" spans="1:6" x14ac:dyDescent="0.2">
      <c r="A56" s="454"/>
      <c r="B56" s="454"/>
      <c r="C56" s="454"/>
      <c r="D56" s="454"/>
      <c r="E56" s="454"/>
      <c r="F56" s="454"/>
    </row>
    <row r="57" spans="1:6" x14ac:dyDescent="0.2">
      <c r="A57" s="454"/>
      <c r="B57" s="454"/>
      <c r="C57" s="454"/>
      <c r="D57" s="454"/>
      <c r="E57" s="454"/>
      <c r="F57" s="454"/>
    </row>
    <row r="58" spans="1:6" x14ac:dyDescent="0.2">
      <c r="A58" s="454"/>
      <c r="B58" s="454"/>
      <c r="C58" s="454"/>
      <c r="D58" s="454"/>
      <c r="E58" s="454"/>
      <c r="F58" s="454"/>
    </row>
    <row r="59" spans="1:6" x14ac:dyDescent="0.2">
      <c r="A59" s="454"/>
      <c r="B59" s="454"/>
      <c r="C59" s="454"/>
      <c r="D59" s="454"/>
      <c r="E59" s="454"/>
      <c r="F59" s="454"/>
    </row>
    <row r="60" spans="1:6" x14ac:dyDescent="0.2">
      <c r="A60" s="454"/>
      <c r="B60" s="454"/>
      <c r="C60" s="454"/>
      <c r="D60" s="454"/>
      <c r="E60" s="454"/>
      <c r="F60" s="454"/>
    </row>
    <row r="61" spans="1:6" x14ac:dyDescent="0.2">
      <c r="A61" s="454"/>
      <c r="B61" s="454"/>
      <c r="C61" s="454"/>
      <c r="D61" s="454"/>
      <c r="E61" s="454"/>
      <c r="F61" s="454"/>
    </row>
    <row r="62" spans="1:6" x14ac:dyDescent="0.2">
      <c r="A62" s="454"/>
      <c r="B62" s="454"/>
      <c r="C62" s="454"/>
      <c r="D62" s="454"/>
      <c r="E62" s="454"/>
      <c r="F62" s="454"/>
    </row>
    <row r="63" spans="1:6" x14ac:dyDescent="0.2">
      <c r="A63" s="454"/>
      <c r="B63" s="454"/>
      <c r="C63" s="454"/>
      <c r="D63" s="454"/>
      <c r="E63" s="454"/>
      <c r="F63" s="454"/>
    </row>
    <row r="64" spans="1:6" x14ac:dyDescent="0.2">
      <c r="A64" s="454"/>
      <c r="B64" s="454"/>
      <c r="C64" s="454"/>
      <c r="D64" s="454"/>
      <c r="E64" s="454"/>
      <c r="F64" s="454"/>
    </row>
    <row r="65" spans="1:6" x14ac:dyDescent="0.2">
      <c r="A65" s="454"/>
      <c r="B65" s="454"/>
      <c r="C65" s="454"/>
      <c r="D65" s="454"/>
      <c r="E65" s="454"/>
      <c r="F65" s="454"/>
    </row>
    <row r="66" spans="1:6" x14ac:dyDescent="0.2">
      <c r="A66" s="454"/>
      <c r="B66" s="454"/>
      <c r="C66" s="454"/>
      <c r="D66" s="454"/>
      <c r="E66" s="454"/>
      <c r="F66" s="454"/>
    </row>
    <row r="67" spans="1:6" x14ac:dyDescent="0.2">
      <c r="A67" s="454"/>
      <c r="B67" s="454"/>
      <c r="C67" s="454"/>
      <c r="D67" s="454"/>
      <c r="E67" s="454"/>
      <c r="F67" s="454"/>
    </row>
    <row r="68" spans="1:6" x14ac:dyDescent="0.2">
      <c r="A68" s="454"/>
      <c r="B68" s="454"/>
      <c r="C68" s="454"/>
      <c r="D68" s="454"/>
      <c r="E68" s="454"/>
      <c r="F68" s="454"/>
    </row>
    <row r="69" spans="1:6" x14ac:dyDescent="0.2">
      <c r="A69" s="454"/>
      <c r="B69" s="454"/>
      <c r="C69" s="454"/>
      <c r="D69" s="454"/>
      <c r="E69" s="454"/>
      <c r="F69" s="454"/>
    </row>
    <row r="70" spans="1:6" x14ac:dyDescent="0.2">
      <c r="A70" s="454"/>
      <c r="B70" s="454"/>
      <c r="C70" s="454"/>
      <c r="D70" s="454"/>
      <c r="E70" s="454"/>
      <c r="F70" s="454"/>
    </row>
    <row r="71" spans="1:6" x14ac:dyDescent="0.2">
      <c r="A71" s="454"/>
      <c r="B71" s="454"/>
      <c r="C71" s="454"/>
      <c r="D71" s="454"/>
      <c r="E71" s="454"/>
      <c r="F71" s="454"/>
    </row>
    <row r="72" spans="1:6" x14ac:dyDescent="0.2">
      <c r="A72" s="454"/>
      <c r="B72" s="454"/>
      <c r="C72" s="454"/>
      <c r="D72" s="454"/>
      <c r="E72" s="454"/>
      <c r="F72" s="454"/>
    </row>
    <row r="73" spans="1:6" x14ac:dyDescent="0.2">
      <c r="A73" s="454"/>
      <c r="B73" s="454"/>
      <c r="C73" s="454"/>
      <c r="D73" s="454"/>
      <c r="E73" s="454"/>
      <c r="F73" s="454"/>
    </row>
    <row r="74" spans="1:6" x14ac:dyDescent="0.2">
      <c r="A74" s="454"/>
      <c r="B74" s="454"/>
      <c r="C74" s="454"/>
      <c r="D74" s="454"/>
      <c r="E74" s="454"/>
      <c r="F74" s="454"/>
    </row>
    <row r="75" spans="1:6" x14ac:dyDescent="0.2">
      <c r="A75" s="454"/>
      <c r="B75" s="454"/>
      <c r="C75" s="454"/>
      <c r="D75" s="454"/>
      <c r="E75" s="454"/>
      <c r="F75" s="454"/>
    </row>
    <row r="76" spans="1:6" x14ac:dyDescent="0.2">
      <c r="A76" s="454"/>
      <c r="B76" s="454"/>
      <c r="C76" s="454"/>
      <c r="D76" s="454"/>
      <c r="E76" s="454"/>
      <c r="F76" s="454"/>
    </row>
    <row r="77" spans="1:6" x14ac:dyDescent="0.2">
      <c r="A77" s="454"/>
      <c r="B77" s="454"/>
      <c r="C77" s="454"/>
      <c r="D77" s="454"/>
      <c r="E77" s="454"/>
      <c r="F77" s="454"/>
    </row>
    <row r="78" spans="1:6" x14ac:dyDescent="0.2">
      <c r="A78" s="454"/>
      <c r="B78" s="454"/>
      <c r="C78" s="454"/>
      <c r="D78" s="454"/>
      <c r="E78" s="454"/>
      <c r="F78" s="454"/>
    </row>
    <row r="79" spans="1:6" x14ac:dyDescent="0.2">
      <c r="A79" s="454"/>
      <c r="B79" s="454"/>
      <c r="C79" s="454"/>
      <c r="D79" s="454"/>
      <c r="E79" s="454"/>
      <c r="F79" s="454"/>
    </row>
    <row r="80" spans="1:6" x14ac:dyDescent="0.2">
      <c r="A80" s="454"/>
      <c r="B80" s="454"/>
      <c r="C80" s="454"/>
      <c r="D80" s="454"/>
      <c r="E80" s="454"/>
      <c r="F80" s="454"/>
    </row>
    <row r="81" spans="1:6" x14ac:dyDescent="0.2">
      <c r="A81" s="454"/>
      <c r="B81" s="454"/>
      <c r="C81" s="454"/>
      <c r="D81" s="454"/>
      <c r="E81" s="454"/>
      <c r="F81" s="454"/>
    </row>
    <row r="82" spans="1:6" x14ac:dyDescent="0.2">
      <c r="A82" s="454"/>
      <c r="B82" s="454"/>
      <c r="C82" s="454"/>
      <c r="D82" s="454"/>
      <c r="E82" s="454"/>
      <c r="F82" s="454"/>
    </row>
    <row r="83" spans="1:6" x14ac:dyDescent="0.2">
      <c r="A83" s="454"/>
      <c r="B83" s="454"/>
      <c r="C83" s="454"/>
      <c r="D83" s="454"/>
      <c r="E83" s="454"/>
      <c r="F83" s="454"/>
    </row>
    <row r="84" spans="1:6" x14ac:dyDescent="0.2">
      <c r="A84" s="454"/>
      <c r="B84" s="454"/>
      <c r="C84" s="454"/>
      <c r="D84" s="454"/>
      <c r="E84" s="454"/>
      <c r="F84" s="454"/>
    </row>
    <row r="85" spans="1:6" x14ac:dyDescent="0.2">
      <c r="A85" s="454"/>
      <c r="B85" s="454"/>
      <c r="C85" s="454"/>
      <c r="D85" s="454"/>
      <c r="E85" s="454"/>
      <c r="F85" s="454"/>
    </row>
    <row r="86" spans="1:6" x14ac:dyDescent="0.2">
      <c r="A86" s="454"/>
      <c r="B86" s="454"/>
      <c r="C86" s="454"/>
      <c r="D86" s="454"/>
      <c r="E86" s="454"/>
      <c r="F86" s="454"/>
    </row>
    <row r="87" spans="1:6" x14ac:dyDescent="0.2">
      <c r="A87" s="454"/>
      <c r="B87" s="454"/>
      <c r="C87" s="454"/>
      <c r="D87" s="454"/>
      <c r="E87" s="454"/>
      <c r="F87" s="454"/>
    </row>
    <row r="88" spans="1:6" x14ac:dyDescent="0.2">
      <c r="A88" s="454"/>
      <c r="B88" s="454"/>
      <c r="C88" s="454"/>
      <c r="D88" s="454"/>
      <c r="E88" s="454"/>
      <c r="F88" s="454"/>
    </row>
    <row r="89" spans="1:6" x14ac:dyDescent="0.2">
      <c r="A89" s="454"/>
      <c r="B89" s="454"/>
      <c r="C89" s="454"/>
      <c r="D89" s="454"/>
      <c r="E89" s="454"/>
      <c r="F89" s="454"/>
    </row>
    <row r="90" spans="1:6" x14ac:dyDescent="0.2">
      <c r="A90" s="454"/>
      <c r="B90" s="454"/>
      <c r="C90" s="454"/>
      <c r="D90" s="454"/>
      <c r="E90" s="454"/>
      <c r="F90" s="454"/>
    </row>
    <row r="91" spans="1:6" x14ac:dyDescent="0.2">
      <c r="A91" s="454"/>
      <c r="B91" s="454"/>
      <c r="C91" s="454"/>
      <c r="D91" s="454"/>
      <c r="E91" s="454"/>
      <c r="F91" s="454"/>
    </row>
    <row r="92" spans="1:6" x14ac:dyDescent="0.2">
      <c r="A92" s="454"/>
      <c r="B92" s="454"/>
      <c r="C92" s="454"/>
      <c r="D92" s="454"/>
      <c r="E92" s="454"/>
      <c r="F92" s="454"/>
    </row>
    <row r="93" spans="1:6" x14ac:dyDescent="0.2">
      <c r="A93" s="454"/>
      <c r="B93" s="454"/>
      <c r="C93" s="454"/>
      <c r="D93" s="454"/>
      <c r="E93" s="454"/>
      <c r="F93" s="454"/>
    </row>
    <row r="94" spans="1:6" x14ac:dyDescent="0.2">
      <c r="A94" s="454"/>
      <c r="B94" s="454"/>
      <c r="C94" s="454"/>
      <c r="D94" s="454"/>
      <c r="E94" s="454"/>
      <c r="F94" s="454"/>
    </row>
    <row r="95" spans="1:6" x14ac:dyDescent="0.2">
      <c r="A95" s="454"/>
      <c r="B95" s="454"/>
      <c r="C95" s="454"/>
      <c r="D95" s="454"/>
      <c r="E95" s="454"/>
      <c r="F95" s="454"/>
    </row>
    <row r="96" spans="1:6" x14ac:dyDescent="0.2">
      <c r="A96" s="454"/>
      <c r="B96" s="454"/>
      <c r="C96" s="454"/>
      <c r="D96" s="454"/>
      <c r="E96" s="454"/>
      <c r="F96" s="454"/>
    </row>
    <row r="97" spans="1:6" x14ac:dyDescent="0.2">
      <c r="A97" s="454"/>
      <c r="B97" s="454"/>
      <c r="C97" s="454"/>
      <c r="D97" s="454"/>
      <c r="E97" s="454"/>
      <c r="F97" s="454"/>
    </row>
    <row r="98" spans="1:6" x14ac:dyDescent="0.2">
      <c r="A98" s="454"/>
      <c r="B98" s="454"/>
      <c r="C98" s="454"/>
      <c r="D98" s="454"/>
      <c r="E98" s="454"/>
      <c r="F98" s="454"/>
    </row>
    <row r="99" spans="1:6" x14ac:dyDescent="0.2">
      <c r="A99" s="454"/>
      <c r="B99" s="454"/>
      <c r="C99" s="454"/>
      <c r="D99" s="454"/>
      <c r="E99" s="454"/>
      <c r="F99" s="454"/>
    </row>
    <row r="100" spans="1:6" x14ac:dyDescent="0.2">
      <c r="A100" s="454"/>
      <c r="B100" s="454"/>
      <c r="C100" s="454"/>
      <c r="D100" s="454"/>
      <c r="E100" s="454"/>
      <c r="F100" s="454"/>
    </row>
    <row r="101" spans="1:6" x14ac:dyDescent="0.2">
      <c r="A101" s="454"/>
      <c r="B101" s="454"/>
      <c r="C101" s="454"/>
      <c r="D101" s="454"/>
      <c r="E101" s="454"/>
      <c r="F101" s="454"/>
    </row>
    <row r="102" spans="1:6" x14ac:dyDescent="0.2">
      <c r="A102" s="454"/>
      <c r="B102" s="454"/>
      <c r="C102" s="454"/>
      <c r="D102" s="454"/>
      <c r="E102" s="454"/>
      <c r="F102" s="454"/>
    </row>
    <row r="103" spans="1:6" x14ac:dyDescent="0.2">
      <c r="A103" s="454"/>
      <c r="B103" s="454"/>
      <c r="C103" s="454"/>
      <c r="D103" s="454"/>
      <c r="E103" s="454"/>
      <c r="F103" s="454"/>
    </row>
    <row r="104" spans="1:6" x14ac:dyDescent="0.2">
      <c r="A104" s="454"/>
      <c r="B104" s="454"/>
      <c r="C104" s="454"/>
      <c r="D104" s="454"/>
      <c r="E104" s="454"/>
      <c r="F104" s="454"/>
    </row>
    <row r="105" spans="1:6" x14ac:dyDescent="0.2">
      <c r="A105" s="454"/>
      <c r="B105" s="454"/>
      <c r="C105" s="454"/>
      <c r="D105" s="454"/>
      <c r="E105" s="454"/>
      <c r="F105" s="454"/>
    </row>
    <row r="106" spans="1:6" x14ac:dyDescent="0.2">
      <c r="A106" s="454"/>
      <c r="B106" s="454"/>
      <c r="C106" s="454"/>
      <c r="D106" s="454"/>
      <c r="E106" s="454"/>
      <c r="F106" s="454"/>
    </row>
    <row r="107" spans="1:6" x14ac:dyDescent="0.2">
      <c r="A107" s="454"/>
      <c r="B107" s="454"/>
      <c r="C107" s="454"/>
      <c r="D107" s="454"/>
      <c r="E107" s="454"/>
      <c r="F107" s="454"/>
    </row>
    <row r="108" spans="1:6" x14ac:dyDescent="0.2">
      <c r="A108" s="454"/>
      <c r="B108" s="454"/>
      <c r="C108" s="454"/>
      <c r="D108" s="454"/>
      <c r="E108" s="454"/>
      <c r="F108" s="454"/>
    </row>
    <row r="109" spans="1:6" x14ac:dyDescent="0.2">
      <c r="A109" s="454"/>
      <c r="B109" s="454"/>
      <c r="C109" s="454"/>
      <c r="D109" s="454"/>
      <c r="E109" s="454"/>
      <c r="F109" s="454"/>
    </row>
    <row r="110" spans="1:6" x14ac:dyDescent="0.2">
      <c r="A110" s="454"/>
      <c r="B110" s="454"/>
      <c r="C110" s="454"/>
      <c r="D110" s="454"/>
      <c r="E110" s="454"/>
      <c r="F110" s="454"/>
    </row>
    <row r="111" spans="1:6" x14ac:dyDescent="0.2">
      <c r="A111" s="454"/>
      <c r="B111" s="454"/>
      <c r="C111" s="454"/>
      <c r="D111" s="454"/>
      <c r="E111" s="454"/>
      <c r="F111" s="454"/>
    </row>
    <row r="112" spans="1:6" x14ac:dyDescent="0.2">
      <c r="A112" s="454"/>
      <c r="B112" s="454"/>
      <c r="C112" s="454"/>
      <c r="D112" s="454"/>
      <c r="E112" s="454"/>
      <c r="F112" s="454"/>
    </row>
    <row r="113" spans="1:6" x14ac:dyDescent="0.2">
      <c r="A113" s="454"/>
      <c r="B113" s="454"/>
      <c r="C113" s="454"/>
      <c r="D113" s="454"/>
      <c r="E113" s="454"/>
      <c r="F113" s="454"/>
    </row>
    <row r="114" spans="1:6" x14ac:dyDescent="0.2">
      <c r="A114" s="454"/>
      <c r="B114" s="454"/>
      <c r="C114" s="454"/>
      <c r="D114" s="454"/>
      <c r="E114" s="454"/>
      <c r="F114" s="454"/>
    </row>
    <row r="115" spans="1:6" x14ac:dyDescent="0.2">
      <c r="A115" s="454"/>
      <c r="B115" s="454"/>
      <c r="C115" s="454"/>
      <c r="D115" s="454"/>
      <c r="E115" s="454"/>
      <c r="F115" s="454"/>
    </row>
    <row r="116" spans="1:6" x14ac:dyDescent="0.2">
      <c r="A116" s="454"/>
      <c r="B116" s="454"/>
      <c r="C116" s="454"/>
      <c r="D116" s="454"/>
      <c r="E116" s="454"/>
      <c r="F116" s="454"/>
    </row>
    <row r="117" spans="1:6" x14ac:dyDescent="0.2">
      <c r="A117" s="454"/>
      <c r="B117" s="454"/>
      <c r="C117" s="454"/>
      <c r="D117" s="454"/>
      <c r="E117" s="454"/>
      <c r="F117" s="454"/>
    </row>
    <row r="118" spans="1:6" x14ac:dyDescent="0.2">
      <c r="A118" s="454"/>
      <c r="B118" s="454"/>
      <c r="C118" s="454"/>
      <c r="D118" s="454"/>
      <c r="E118" s="454"/>
      <c r="F118" s="454"/>
    </row>
    <row r="119" spans="1:6" x14ac:dyDescent="0.2">
      <c r="A119" s="454"/>
      <c r="B119" s="454"/>
      <c r="C119" s="454"/>
      <c r="D119" s="454"/>
      <c r="E119" s="454"/>
      <c r="F119" s="454"/>
    </row>
    <row r="120" spans="1:6" x14ac:dyDescent="0.2">
      <c r="A120" s="454"/>
      <c r="B120" s="454"/>
      <c r="C120" s="454"/>
      <c r="D120" s="454"/>
      <c r="E120" s="454"/>
      <c r="F120" s="454"/>
    </row>
    <row r="121" spans="1:6" x14ac:dyDescent="0.2">
      <c r="A121" s="454"/>
      <c r="B121" s="454"/>
      <c r="C121" s="454"/>
      <c r="D121" s="454"/>
      <c r="E121" s="454"/>
      <c r="F121" s="454"/>
    </row>
    <row r="122" spans="1:6" x14ac:dyDescent="0.2">
      <c r="A122" s="454"/>
      <c r="B122" s="454"/>
      <c r="C122" s="454"/>
      <c r="D122" s="454"/>
      <c r="E122" s="454"/>
      <c r="F122" s="454"/>
    </row>
    <row r="123" spans="1:6" x14ac:dyDescent="0.2">
      <c r="A123" s="454"/>
      <c r="B123" s="454"/>
      <c r="C123" s="454"/>
      <c r="D123" s="454"/>
      <c r="E123" s="454"/>
      <c r="F123" s="454"/>
    </row>
    <row r="124" spans="1:6" x14ac:dyDescent="0.2">
      <c r="A124" s="454"/>
      <c r="B124" s="454"/>
      <c r="C124" s="454"/>
      <c r="D124" s="454"/>
      <c r="E124" s="454"/>
      <c r="F124" s="454"/>
    </row>
    <row r="125" spans="1:6" x14ac:dyDescent="0.2">
      <c r="A125" s="454"/>
      <c r="B125" s="454"/>
      <c r="C125" s="454"/>
      <c r="D125" s="454"/>
      <c r="E125" s="454"/>
      <c r="F125" s="454"/>
    </row>
    <row r="126" spans="1:6" x14ac:dyDescent="0.2">
      <c r="A126" s="454"/>
      <c r="B126" s="454"/>
      <c r="C126" s="454"/>
      <c r="D126" s="454"/>
      <c r="E126" s="454"/>
      <c r="F126" s="454"/>
    </row>
    <row r="127" spans="1:6" x14ac:dyDescent="0.2">
      <c r="A127" s="454"/>
      <c r="B127" s="454"/>
      <c r="C127" s="454"/>
      <c r="D127" s="454"/>
      <c r="E127" s="454"/>
      <c r="F127" s="454"/>
    </row>
    <row r="128" spans="1:6" x14ac:dyDescent="0.2">
      <c r="A128" s="454"/>
      <c r="B128" s="454"/>
      <c r="C128" s="454"/>
      <c r="D128" s="454"/>
      <c r="E128" s="454"/>
      <c r="F128" s="454"/>
    </row>
    <row r="129" spans="1:6" x14ac:dyDescent="0.2">
      <c r="A129" s="454"/>
      <c r="B129" s="454"/>
      <c r="C129" s="454"/>
      <c r="D129" s="454"/>
      <c r="E129" s="454"/>
      <c r="F129" s="454"/>
    </row>
    <row r="130" spans="1:6" x14ac:dyDescent="0.2">
      <c r="A130" s="454"/>
      <c r="B130" s="454"/>
      <c r="C130" s="454"/>
      <c r="D130" s="454"/>
      <c r="E130" s="454"/>
      <c r="F130" s="454"/>
    </row>
    <row r="131" spans="1:6" x14ac:dyDescent="0.2">
      <c r="A131" s="454"/>
      <c r="B131" s="454"/>
      <c r="C131" s="454"/>
      <c r="D131" s="454"/>
      <c r="E131" s="454"/>
      <c r="F131" s="454"/>
    </row>
    <row r="132" spans="1:6" x14ac:dyDescent="0.2">
      <c r="A132" s="454"/>
      <c r="B132" s="454"/>
      <c r="C132" s="454"/>
      <c r="D132" s="454"/>
      <c r="E132" s="454"/>
      <c r="F132" s="454"/>
    </row>
    <row r="133" spans="1:6" x14ac:dyDescent="0.2">
      <c r="A133" s="454"/>
      <c r="B133" s="454"/>
      <c r="C133" s="454"/>
      <c r="D133" s="454"/>
      <c r="E133" s="454"/>
      <c r="F133" s="454"/>
    </row>
    <row r="134" spans="1:6" x14ac:dyDescent="0.2">
      <c r="A134" s="454"/>
      <c r="B134" s="454"/>
      <c r="C134" s="454"/>
      <c r="D134" s="454"/>
      <c r="E134" s="454"/>
      <c r="F134" s="454"/>
    </row>
    <row r="135" spans="1:6" x14ac:dyDescent="0.2">
      <c r="A135" s="454"/>
      <c r="B135" s="454"/>
      <c r="C135" s="454"/>
      <c r="D135" s="454"/>
      <c r="E135" s="454"/>
      <c r="F135" s="454"/>
    </row>
    <row r="136" spans="1:6" x14ac:dyDescent="0.2">
      <c r="A136" s="454"/>
      <c r="B136" s="454"/>
      <c r="C136" s="454"/>
      <c r="D136" s="454"/>
      <c r="E136" s="454"/>
      <c r="F136" s="454"/>
    </row>
    <row r="137" spans="1:6" x14ac:dyDescent="0.2">
      <c r="A137" s="454"/>
      <c r="B137" s="454"/>
      <c r="C137" s="454"/>
      <c r="D137" s="454"/>
      <c r="E137" s="454"/>
      <c r="F137" s="454"/>
    </row>
    <row r="138" spans="1:6" x14ac:dyDescent="0.2">
      <c r="A138" s="454"/>
      <c r="B138" s="454"/>
      <c r="C138" s="454"/>
      <c r="D138" s="454"/>
      <c r="E138" s="454"/>
      <c r="F138" s="454"/>
    </row>
    <row r="139" spans="1:6" x14ac:dyDescent="0.2">
      <c r="A139" s="454"/>
      <c r="B139" s="454"/>
      <c r="C139" s="454"/>
      <c r="D139" s="454"/>
      <c r="E139" s="454"/>
      <c r="F139" s="454"/>
    </row>
    <row r="140" spans="1:6" x14ac:dyDescent="0.2">
      <c r="A140" s="454"/>
      <c r="B140" s="454"/>
      <c r="C140" s="454"/>
      <c r="D140" s="454"/>
      <c r="E140" s="454"/>
      <c r="F140" s="454"/>
    </row>
    <row r="141" spans="1:6" x14ac:dyDescent="0.2">
      <c r="A141" s="454"/>
      <c r="B141" s="454"/>
      <c r="C141" s="454"/>
      <c r="D141" s="454"/>
      <c r="E141" s="454"/>
      <c r="F141" s="454"/>
    </row>
    <row r="142" spans="1:6" x14ac:dyDescent="0.2">
      <c r="A142" s="454"/>
      <c r="B142" s="454"/>
      <c r="C142" s="454"/>
      <c r="D142" s="454"/>
      <c r="E142" s="454"/>
      <c r="F142" s="454"/>
    </row>
    <row r="143" spans="1:6" x14ac:dyDescent="0.2">
      <c r="A143" s="454"/>
      <c r="B143" s="454"/>
      <c r="C143" s="454"/>
      <c r="D143" s="454"/>
      <c r="E143" s="454"/>
      <c r="F143" s="454"/>
    </row>
    <row r="144" spans="1:6" x14ac:dyDescent="0.2">
      <c r="A144" s="454"/>
      <c r="B144" s="454"/>
      <c r="C144" s="454"/>
      <c r="D144" s="454"/>
      <c r="E144" s="454"/>
      <c r="F144" s="454"/>
    </row>
    <row r="145" spans="1:6" x14ac:dyDescent="0.2">
      <c r="A145" s="454"/>
      <c r="B145" s="454"/>
      <c r="C145" s="454"/>
      <c r="D145" s="454"/>
      <c r="E145" s="454"/>
      <c r="F145" s="454"/>
    </row>
    <row r="146" spans="1:6" x14ac:dyDescent="0.2">
      <c r="A146" s="454"/>
      <c r="B146" s="454"/>
      <c r="C146" s="454"/>
      <c r="D146" s="454"/>
      <c r="E146" s="454"/>
      <c r="F146" s="454"/>
    </row>
    <row r="147" spans="1:6" x14ac:dyDescent="0.2">
      <c r="A147" s="454"/>
      <c r="B147" s="454"/>
      <c r="C147" s="454"/>
      <c r="D147" s="454"/>
      <c r="E147" s="454"/>
      <c r="F147" s="454"/>
    </row>
    <row r="148" spans="1:6" x14ac:dyDescent="0.2">
      <c r="A148" s="454"/>
      <c r="B148" s="454"/>
      <c r="C148" s="454"/>
      <c r="D148" s="454"/>
      <c r="E148" s="454"/>
      <c r="F148" s="454"/>
    </row>
    <row r="149" spans="1:6" x14ac:dyDescent="0.2">
      <c r="A149" s="454"/>
      <c r="B149" s="454"/>
      <c r="C149" s="454"/>
      <c r="D149" s="454"/>
      <c r="E149" s="454"/>
      <c r="F149" s="454"/>
    </row>
    <row r="150" spans="1:6" x14ac:dyDescent="0.2">
      <c r="A150" s="454"/>
      <c r="B150" s="454"/>
      <c r="C150" s="454"/>
      <c r="D150" s="454"/>
      <c r="E150" s="454"/>
      <c r="F150" s="454"/>
    </row>
    <row r="151" spans="1:6" x14ac:dyDescent="0.2">
      <c r="A151" s="454"/>
      <c r="B151" s="454"/>
      <c r="C151" s="454"/>
      <c r="D151" s="454"/>
      <c r="E151" s="454"/>
      <c r="F151" s="454"/>
    </row>
    <row r="152" spans="1:6" x14ac:dyDescent="0.2">
      <c r="A152" s="454"/>
      <c r="B152" s="454"/>
      <c r="C152" s="454"/>
      <c r="D152" s="454"/>
      <c r="E152" s="454"/>
      <c r="F152" s="454"/>
    </row>
    <row r="153" spans="1:6" x14ac:dyDescent="0.2">
      <c r="A153" s="454"/>
      <c r="B153" s="454"/>
      <c r="C153" s="454"/>
      <c r="D153" s="454"/>
      <c r="E153" s="454"/>
      <c r="F153" s="454"/>
    </row>
    <row r="154" spans="1:6" x14ac:dyDescent="0.2">
      <c r="A154" s="454"/>
      <c r="B154" s="454"/>
      <c r="C154" s="454"/>
      <c r="D154" s="454"/>
      <c r="E154" s="454"/>
      <c r="F154" s="454"/>
    </row>
    <row r="155" spans="1:6" x14ac:dyDescent="0.2">
      <c r="A155" s="454"/>
      <c r="B155" s="454"/>
      <c r="C155" s="454"/>
      <c r="D155" s="454"/>
      <c r="E155" s="454"/>
      <c r="F155" s="454"/>
    </row>
    <row r="156" spans="1:6" x14ac:dyDescent="0.2">
      <c r="A156" s="454"/>
      <c r="B156" s="454"/>
      <c r="C156" s="454"/>
      <c r="D156" s="454"/>
      <c r="E156" s="454"/>
      <c r="F156" s="454"/>
    </row>
    <row r="157" spans="1:6" x14ac:dyDescent="0.2">
      <c r="A157" s="454"/>
      <c r="B157" s="454"/>
      <c r="C157" s="454"/>
      <c r="D157" s="454"/>
      <c r="E157" s="454"/>
      <c r="F157" s="454"/>
    </row>
    <row r="158" spans="1:6" x14ac:dyDescent="0.2">
      <c r="A158" s="454"/>
      <c r="B158" s="454"/>
      <c r="C158" s="454"/>
      <c r="D158" s="454"/>
      <c r="E158" s="454"/>
      <c r="F158" s="454"/>
    </row>
    <row r="159" spans="1:6" x14ac:dyDescent="0.2">
      <c r="A159" s="454"/>
      <c r="B159" s="454"/>
      <c r="C159" s="454"/>
      <c r="D159" s="454"/>
      <c r="E159" s="454"/>
      <c r="F159" s="454"/>
    </row>
    <row r="160" spans="1:6" x14ac:dyDescent="0.2">
      <c r="A160" s="454"/>
      <c r="B160" s="454"/>
      <c r="C160" s="454"/>
      <c r="D160" s="454"/>
      <c r="E160" s="454"/>
      <c r="F160" s="454"/>
    </row>
    <row r="161" spans="1:6" x14ac:dyDescent="0.2">
      <c r="A161" s="454"/>
      <c r="B161" s="454"/>
      <c r="C161" s="454"/>
      <c r="D161" s="454"/>
      <c r="E161" s="454"/>
      <c r="F161" s="454"/>
    </row>
    <row r="162" spans="1:6" x14ac:dyDescent="0.2">
      <c r="A162" s="454"/>
      <c r="B162" s="454"/>
      <c r="C162" s="454"/>
      <c r="D162" s="454"/>
      <c r="E162" s="454"/>
      <c r="F162" s="454"/>
    </row>
    <row r="163" spans="1:6" x14ac:dyDescent="0.2">
      <c r="A163" s="454"/>
      <c r="B163" s="454"/>
      <c r="C163" s="454"/>
      <c r="D163" s="454"/>
      <c r="E163" s="454"/>
      <c r="F163" s="454"/>
    </row>
    <row r="164" spans="1:6" x14ac:dyDescent="0.2">
      <c r="A164" s="454"/>
      <c r="B164" s="454"/>
      <c r="C164" s="454"/>
      <c r="D164" s="454"/>
      <c r="E164" s="454"/>
      <c r="F164" s="454"/>
    </row>
    <row r="165" spans="1:6" x14ac:dyDescent="0.2">
      <c r="A165" s="454"/>
      <c r="B165" s="454"/>
      <c r="C165" s="454"/>
      <c r="D165" s="454"/>
      <c r="E165" s="454"/>
      <c r="F165" s="454"/>
    </row>
    <row r="166" spans="1:6" x14ac:dyDescent="0.2">
      <c r="A166" s="454"/>
      <c r="B166" s="454"/>
      <c r="C166" s="454"/>
      <c r="D166" s="454"/>
      <c r="E166" s="454"/>
      <c r="F166" s="454"/>
    </row>
    <row r="167" spans="1:6" x14ac:dyDescent="0.2">
      <c r="A167" s="454"/>
      <c r="B167" s="454"/>
      <c r="C167" s="454"/>
      <c r="D167" s="454"/>
      <c r="E167" s="454"/>
      <c r="F167" s="454"/>
    </row>
    <row r="168" spans="1:6" x14ac:dyDescent="0.2">
      <c r="A168" s="454"/>
      <c r="B168" s="454"/>
      <c r="C168" s="454"/>
      <c r="D168" s="454"/>
      <c r="E168" s="454"/>
      <c r="F168" s="454"/>
    </row>
    <row r="169" spans="1:6" x14ac:dyDescent="0.2">
      <c r="A169" s="454"/>
      <c r="B169" s="454"/>
      <c r="C169" s="454"/>
      <c r="D169" s="454"/>
      <c r="E169" s="454"/>
      <c r="F169" s="454"/>
    </row>
    <row r="170" spans="1:6" x14ac:dyDescent="0.2">
      <c r="A170" s="454"/>
      <c r="B170" s="454"/>
      <c r="C170" s="454"/>
      <c r="D170" s="454"/>
      <c r="E170" s="454"/>
      <c r="F170" s="454"/>
    </row>
    <row r="171" spans="1:6" x14ac:dyDescent="0.2">
      <c r="A171" s="454"/>
      <c r="B171" s="454"/>
      <c r="C171" s="454"/>
      <c r="D171" s="454"/>
      <c r="E171" s="454"/>
      <c r="F171" s="454"/>
    </row>
    <row r="172" spans="1:6" x14ac:dyDescent="0.2">
      <c r="A172" s="454"/>
      <c r="B172" s="454"/>
      <c r="C172" s="454"/>
      <c r="D172" s="454"/>
      <c r="E172" s="454"/>
      <c r="F172" s="454"/>
    </row>
    <row r="173" spans="1:6" x14ac:dyDescent="0.2">
      <c r="A173" s="454"/>
      <c r="B173" s="454"/>
      <c r="C173" s="454"/>
      <c r="D173" s="454"/>
      <c r="E173" s="454"/>
      <c r="F173" s="454"/>
    </row>
    <row r="174" spans="1:6" x14ac:dyDescent="0.2">
      <c r="A174" s="454"/>
      <c r="B174" s="454"/>
      <c r="C174" s="454"/>
      <c r="D174" s="454"/>
      <c r="E174" s="454"/>
      <c r="F174" s="454"/>
    </row>
    <row r="175" spans="1:6" x14ac:dyDescent="0.2">
      <c r="A175" s="454"/>
      <c r="B175" s="454"/>
      <c r="C175" s="454"/>
      <c r="D175" s="454"/>
      <c r="E175" s="454"/>
      <c r="F175" s="454"/>
    </row>
    <row r="176" spans="1:6" x14ac:dyDescent="0.2">
      <c r="A176" s="454"/>
      <c r="B176" s="454"/>
      <c r="C176" s="454"/>
      <c r="D176" s="454"/>
      <c r="E176" s="454"/>
      <c r="F176" s="454"/>
    </row>
    <row r="177" spans="1:6" x14ac:dyDescent="0.2">
      <c r="A177" s="454"/>
      <c r="B177" s="454"/>
      <c r="C177" s="454"/>
      <c r="D177" s="454"/>
      <c r="E177" s="454"/>
      <c r="F177" s="454"/>
    </row>
    <row r="178" spans="1:6" x14ac:dyDescent="0.2">
      <c r="A178" s="454"/>
      <c r="B178" s="454"/>
      <c r="C178" s="454"/>
      <c r="D178" s="454"/>
      <c r="E178" s="454"/>
      <c r="F178" s="454"/>
    </row>
    <row r="179" spans="1:6" x14ac:dyDescent="0.2">
      <c r="A179" s="454"/>
      <c r="B179" s="454"/>
      <c r="C179" s="454"/>
      <c r="D179" s="454"/>
      <c r="E179" s="454"/>
      <c r="F179" s="454"/>
    </row>
    <row r="180" spans="1:6" x14ac:dyDescent="0.2">
      <c r="A180" s="454"/>
      <c r="B180" s="454"/>
      <c r="C180" s="454"/>
      <c r="D180" s="454"/>
      <c r="E180" s="454"/>
      <c r="F180" s="454"/>
    </row>
    <row r="181" spans="1:6" x14ac:dyDescent="0.2">
      <c r="A181" s="454"/>
      <c r="B181" s="454"/>
      <c r="C181" s="454"/>
      <c r="D181" s="454"/>
      <c r="E181" s="454"/>
      <c r="F181" s="454"/>
    </row>
    <row r="182" spans="1:6" x14ac:dyDescent="0.2">
      <c r="A182" s="454"/>
      <c r="B182" s="454"/>
      <c r="C182" s="454"/>
      <c r="D182" s="454"/>
      <c r="E182" s="454"/>
      <c r="F182" s="454"/>
    </row>
    <row r="183" spans="1:6" x14ac:dyDescent="0.2">
      <c r="A183" s="454"/>
      <c r="B183" s="454"/>
      <c r="C183" s="454"/>
      <c r="D183" s="454"/>
      <c r="E183" s="454"/>
      <c r="F183" s="454"/>
    </row>
    <row r="184" spans="1:6" x14ac:dyDescent="0.2">
      <c r="A184" s="454"/>
      <c r="B184" s="454"/>
      <c r="C184" s="454"/>
      <c r="D184" s="454"/>
      <c r="E184" s="454"/>
      <c r="F184" s="454"/>
    </row>
    <row r="185" spans="1:6" x14ac:dyDescent="0.2">
      <c r="A185" s="454"/>
      <c r="B185" s="454"/>
      <c r="C185" s="454"/>
      <c r="D185" s="454"/>
      <c r="E185" s="454"/>
      <c r="F185" s="454"/>
    </row>
    <row r="186" spans="1:6" x14ac:dyDescent="0.2">
      <c r="A186" s="454"/>
      <c r="B186" s="454"/>
      <c r="C186" s="454"/>
      <c r="D186" s="454"/>
      <c r="E186" s="454"/>
      <c r="F186" s="454"/>
    </row>
    <row r="187" spans="1:6" x14ac:dyDescent="0.2">
      <c r="A187" s="454"/>
      <c r="B187" s="454"/>
      <c r="C187" s="454"/>
      <c r="D187" s="454"/>
      <c r="E187" s="454"/>
      <c r="F187" s="454"/>
    </row>
    <row r="188" spans="1:6" x14ac:dyDescent="0.2">
      <c r="A188" s="454"/>
      <c r="B188" s="454"/>
      <c r="C188" s="454"/>
      <c r="D188" s="454"/>
      <c r="E188" s="454"/>
      <c r="F188" s="454"/>
    </row>
    <row r="189" spans="1:6" x14ac:dyDescent="0.2">
      <c r="A189" s="454"/>
      <c r="B189" s="454"/>
      <c r="C189" s="454"/>
      <c r="D189" s="454"/>
      <c r="E189" s="454"/>
      <c r="F189" s="454"/>
    </row>
    <row r="190" spans="1:6" x14ac:dyDescent="0.2">
      <c r="A190" s="454"/>
      <c r="B190" s="454"/>
      <c r="C190" s="454"/>
      <c r="D190" s="454"/>
      <c r="E190" s="454"/>
      <c r="F190" s="454"/>
    </row>
    <row r="191" spans="1:6" x14ac:dyDescent="0.2">
      <c r="A191" s="454"/>
      <c r="B191" s="454"/>
      <c r="C191" s="454"/>
      <c r="D191" s="454"/>
      <c r="E191" s="454"/>
      <c r="F191" s="454"/>
    </row>
    <row r="192" spans="1:6" x14ac:dyDescent="0.2">
      <c r="A192" s="454"/>
      <c r="B192" s="454"/>
      <c r="C192" s="454"/>
      <c r="D192" s="454"/>
      <c r="E192" s="454"/>
      <c r="F192" s="454"/>
    </row>
    <row r="193" spans="1:6" x14ac:dyDescent="0.2">
      <c r="A193" s="454"/>
      <c r="B193" s="454"/>
      <c r="C193" s="454"/>
      <c r="D193" s="454"/>
      <c r="E193" s="454"/>
      <c r="F193" s="454"/>
    </row>
    <row r="194" spans="1:6" x14ac:dyDescent="0.2">
      <c r="A194" s="454"/>
      <c r="B194" s="454"/>
      <c r="C194" s="454"/>
      <c r="D194" s="454"/>
      <c r="E194" s="454"/>
      <c r="F194" s="454"/>
    </row>
    <row r="195" spans="1:6" x14ac:dyDescent="0.2">
      <c r="A195" s="454"/>
      <c r="B195" s="454"/>
      <c r="C195" s="454"/>
      <c r="D195" s="454"/>
      <c r="E195" s="454"/>
      <c r="F195" s="454"/>
    </row>
    <row r="196" spans="1:6" x14ac:dyDescent="0.2">
      <c r="A196" s="454"/>
      <c r="B196" s="454"/>
      <c r="C196" s="454"/>
      <c r="D196" s="454"/>
      <c r="E196" s="454"/>
      <c r="F196" s="454"/>
    </row>
    <row r="197" spans="1:6" x14ac:dyDescent="0.2">
      <c r="A197" s="454"/>
      <c r="B197" s="454"/>
      <c r="C197" s="454"/>
      <c r="D197" s="454"/>
      <c r="E197" s="454"/>
      <c r="F197" s="454"/>
    </row>
    <row r="198" spans="1:6" x14ac:dyDescent="0.2">
      <c r="A198" s="454"/>
      <c r="B198" s="454"/>
      <c r="C198" s="454"/>
      <c r="D198" s="454"/>
      <c r="E198" s="454"/>
      <c r="F198" s="454"/>
    </row>
    <row r="199" spans="1:6" x14ac:dyDescent="0.2">
      <c r="A199" s="454"/>
      <c r="B199" s="454"/>
      <c r="C199" s="454"/>
      <c r="D199" s="454"/>
      <c r="E199" s="454"/>
      <c r="F199" s="454"/>
    </row>
    <row r="200" spans="1:6" x14ac:dyDescent="0.2">
      <c r="A200" s="454"/>
      <c r="B200" s="454"/>
      <c r="C200" s="454"/>
      <c r="D200" s="454"/>
      <c r="E200" s="454"/>
      <c r="F200" s="454"/>
    </row>
    <row r="201" spans="1:6" x14ac:dyDescent="0.2">
      <c r="A201" s="454"/>
      <c r="B201" s="454"/>
      <c r="C201" s="454"/>
      <c r="D201" s="454"/>
      <c r="E201" s="454"/>
      <c r="F201" s="454"/>
    </row>
    <row r="202" spans="1:6" x14ac:dyDescent="0.2">
      <c r="A202" s="454"/>
      <c r="B202" s="454"/>
      <c r="C202" s="454"/>
      <c r="D202" s="454"/>
      <c r="E202" s="454"/>
      <c r="F202" s="454"/>
    </row>
    <row r="203" spans="1:6" x14ac:dyDescent="0.2">
      <c r="A203" s="454"/>
      <c r="B203" s="454"/>
      <c r="C203" s="454"/>
      <c r="D203" s="454"/>
      <c r="E203" s="454"/>
      <c r="F203" s="454"/>
    </row>
    <row r="204" spans="1:6" x14ac:dyDescent="0.2">
      <c r="A204" s="454"/>
      <c r="B204" s="454"/>
      <c r="C204" s="454"/>
      <c r="D204" s="454"/>
      <c r="E204" s="454"/>
      <c r="F204" s="454"/>
    </row>
    <row r="205" spans="1:6" x14ac:dyDescent="0.2">
      <c r="A205" s="454"/>
      <c r="B205" s="454"/>
      <c r="C205" s="454"/>
      <c r="D205" s="454"/>
      <c r="E205" s="454"/>
      <c r="F205" s="454"/>
    </row>
    <row r="206" spans="1:6" x14ac:dyDescent="0.2">
      <c r="A206" s="454"/>
      <c r="B206" s="454"/>
      <c r="C206" s="454"/>
      <c r="D206" s="454"/>
      <c r="E206" s="454"/>
      <c r="F206" s="454"/>
    </row>
    <row r="207" spans="1:6" x14ac:dyDescent="0.2">
      <c r="A207" s="454"/>
      <c r="B207" s="454"/>
      <c r="C207" s="454"/>
      <c r="D207" s="454"/>
      <c r="E207" s="454"/>
      <c r="F207" s="454"/>
    </row>
    <row r="208" spans="1:6" x14ac:dyDescent="0.2">
      <c r="A208" s="454"/>
      <c r="B208" s="454"/>
      <c r="C208" s="454"/>
      <c r="D208" s="454"/>
      <c r="E208" s="454"/>
      <c r="F208" s="454"/>
    </row>
    <row r="209" spans="1:6" x14ac:dyDescent="0.2">
      <c r="A209" s="454"/>
      <c r="B209" s="454"/>
      <c r="C209" s="454"/>
      <c r="D209" s="454"/>
      <c r="E209" s="454"/>
      <c r="F209" s="454"/>
    </row>
    <row r="210" spans="1:6" x14ac:dyDescent="0.2">
      <c r="A210" s="454"/>
      <c r="B210" s="454"/>
      <c r="C210" s="454"/>
      <c r="D210" s="454"/>
      <c r="E210" s="454"/>
      <c r="F210" s="454"/>
    </row>
    <row r="211" spans="1:6" x14ac:dyDescent="0.2">
      <c r="A211" s="454"/>
      <c r="B211" s="454"/>
      <c r="C211" s="454"/>
      <c r="D211" s="454"/>
      <c r="E211" s="454"/>
      <c r="F211" s="454"/>
    </row>
    <row r="212" spans="1:6" x14ac:dyDescent="0.2">
      <c r="A212" s="454"/>
      <c r="B212" s="454"/>
      <c r="C212" s="454"/>
      <c r="D212" s="454"/>
      <c r="E212" s="454"/>
      <c r="F212" s="454"/>
    </row>
    <row r="213" spans="1:6" x14ac:dyDescent="0.2">
      <c r="A213" s="454"/>
      <c r="B213" s="454"/>
      <c r="C213" s="454"/>
      <c r="D213" s="454"/>
      <c r="E213" s="454"/>
      <c r="F213" s="454"/>
    </row>
    <row r="214" spans="1:6" x14ac:dyDescent="0.2">
      <c r="A214" s="454"/>
      <c r="B214" s="454"/>
      <c r="C214" s="454"/>
      <c r="D214" s="454"/>
      <c r="E214" s="454"/>
      <c r="F214" s="454"/>
    </row>
    <row r="215" spans="1:6" x14ac:dyDescent="0.2">
      <c r="A215" s="454"/>
      <c r="B215" s="454"/>
      <c r="C215" s="454"/>
      <c r="D215" s="454"/>
      <c r="E215" s="454"/>
      <c r="F215" s="454"/>
    </row>
    <row r="216" spans="1:6" x14ac:dyDescent="0.2">
      <c r="A216" s="454"/>
      <c r="B216" s="454"/>
      <c r="C216" s="454"/>
      <c r="D216" s="454"/>
      <c r="E216" s="454"/>
      <c r="F216" s="454"/>
    </row>
    <row r="217" spans="1:6" x14ac:dyDescent="0.2">
      <c r="A217" s="454"/>
      <c r="B217" s="454"/>
      <c r="C217" s="454"/>
      <c r="D217" s="454"/>
      <c r="E217" s="454"/>
      <c r="F217" s="454"/>
    </row>
    <row r="218" spans="1:6" x14ac:dyDescent="0.2">
      <c r="A218" s="454"/>
      <c r="B218" s="454"/>
      <c r="C218" s="454"/>
      <c r="D218" s="454"/>
      <c r="E218" s="454"/>
      <c r="F218" s="454"/>
    </row>
    <row r="219" spans="1:6" x14ac:dyDescent="0.2">
      <c r="A219" s="454"/>
      <c r="B219" s="454"/>
      <c r="C219" s="454"/>
      <c r="D219" s="454"/>
      <c r="E219" s="454"/>
      <c r="F219" s="454"/>
    </row>
    <row r="220" spans="1:6" x14ac:dyDescent="0.2">
      <c r="A220" s="454"/>
      <c r="B220" s="454"/>
      <c r="C220" s="454"/>
      <c r="D220" s="454"/>
      <c r="E220" s="454"/>
      <c r="F220" s="454"/>
    </row>
    <row r="221" spans="1:6" x14ac:dyDescent="0.2">
      <c r="A221" s="454"/>
      <c r="B221" s="454"/>
      <c r="C221" s="454"/>
      <c r="D221" s="454"/>
      <c r="E221" s="454"/>
      <c r="F221" s="454"/>
    </row>
    <row r="222" spans="1:6" x14ac:dyDescent="0.2">
      <c r="A222" s="454"/>
      <c r="B222" s="454"/>
      <c r="C222" s="454"/>
      <c r="D222" s="454"/>
      <c r="E222" s="454"/>
      <c r="F222" s="454"/>
    </row>
    <row r="223" spans="1:6" x14ac:dyDescent="0.2">
      <c r="A223" s="454"/>
      <c r="B223" s="454"/>
      <c r="C223" s="454"/>
      <c r="D223" s="454"/>
      <c r="E223" s="454"/>
      <c r="F223" s="454"/>
    </row>
    <row r="224" spans="1:6" x14ac:dyDescent="0.2">
      <c r="A224" s="454"/>
      <c r="B224" s="454"/>
      <c r="C224" s="454"/>
      <c r="D224" s="454"/>
      <c r="E224" s="454"/>
      <c r="F224" s="454"/>
    </row>
    <row r="225" spans="1:6" x14ac:dyDescent="0.2">
      <c r="A225" s="454"/>
      <c r="B225" s="454"/>
      <c r="C225" s="454"/>
      <c r="D225" s="454"/>
      <c r="E225" s="454"/>
      <c r="F225" s="454"/>
    </row>
    <row r="226" spans="1:6" x14ac:dyDescent="0.2">
      <c r="A226" s="454"/>
      <c r="B226" s="454"/>
      <c r="C226" s="454"/>
      <c r="D226" s="454"/>
      <c r="E226" s="454"/>
      <c r="F226" s="454"/>
    </row>
    <row r="227" spans="1:6" x14ac:dyDescent="0.2">
      <c r="A227" s="454"/>
      <c r="B227" s="454"/>
      <c r="C227" s="454"/>
      <c r="D227" s="454"/>
      <c r="E227" s="454"/>
      <c r="F227" s="454"/>
    </row>
    <row r="228" spans="1:6" x14ac:dyDescent="0.2">
      <c r="A228" s="454"/>
      <c r="B228" s="454"/>
      <c r="C228" s="454"/>
      <c r="D228" s="454"/>
      <c r="E228" s="454"/>
      <c r="F228" s="454"/>
    </row>
    <row r="229" spans="1:6" x14ac:dyDescent="0.2">
      <c r="A229" s="454"/>
      <c r="B229" s="454"/>
      <c r="C229" s="454"/>
      <c r="D229" s="454"/>
      <c r="E229" s="454"/>
      <c r="F229" s="454"/>
    </row>
    <row r="230" spans="1:6" x14ac:dyDescent="0.2">
      <c r="A230" s="454"/>
      <c r="B230" s="454"/>
      <c r="C230" s="454"/>
      <c r="D230" s="454"/>
      <c r="E230" s="454"/>
      <c r="F230" s="454"/>
    </row>
    <row r="231" spans="1:6" x14ac:dyDescent="0.2">
      <c r="A231" s="454"/>
      <c r="B231" s="454"/>
      <c r="C231" s="454"/>
      <c r="D231" s="454"/>
      <c r="E231" s="454"/>
      <c r="F231" s="454"/>
    </row>
    <row r="232" spans="1:6" x14ac:dyDescent="0.2">
      <c r="A232" s="454"/>
      <c r="B232" s="454"/>
      <c r="C232" s="454"/>
      <c r="D232" s="454"/>
      <c r="E232" s="454"/>
      <c r="F232" s="454"/>
    </row>
    <row r="233" spans="1:6" x14ac:dyDescent="0.2">
      <c r="A233" s="454"/>
      <c r="B233" s="454"/>
      <c r="C233" s="454"/>
      <c r="D233" s="454"/>
      <c r="E233" s="454"/>
      <c r="F233" s="454"/>
    </row>
    <row r="234" spans="1:6" x14ac:dyDescent="0.2">
      <c r="A234" s="454"/>
      <c r="B234" s="454"/>
      <c r="C234" s="454"/>
      <c r="D234" s="454"/>
      <c r="E234" s="454"/>
      <c r="F234" s="454"/>
    </row>
    <row r="235" spans="1:6" x14ac:dyDescent="0.2">
      <c r="A235" s="454"/>
      <c r="B235" s="454"/>
      <c r="C235" s="454"/>
      <c r="D235" s="454"/>
      <c r="E235" s="454"/>
      <c r="F235" s="454"/>
    </row>
    <row r="236" spans="1:6" x14ac:dyDescent="0.2">
      <c r="A236" s="454"/>
      <c r="B236" s="454"/>
      <c r="C236" s="454"/>
      <c r="D236" s="454"/>
      <c r="E236" s="454"/>
      <c r="F236" s="454"/>
    </row>
    <row r="237" spans="1:6" x14ac:dyDescent="0.2">
      <c r="A237" s="454"/>
      <c r="B237" s="454"/>
      <c r="C237" s="454"/>
      <c r="D237" s="454"/>
      <c r="E237" s="454"/>
      <c r="F237" s="454"/>
    </row>
    <row r="238" spans="1:6" x14ac:dyDescent="0.2">
      <c r="A238" s="454"/>
      <c r="B238" s="454"/>
      <c r="C238" s="454"/>
      <c r="D238" s="454"/>
      <c r="E238" s="454"/>
      <c r="F238" s="454"/>
    </row>
    <row r="239" spans="1:6" x14ac:dyDescent="0.2">
      <c r="A239" s="454"/>
      <c r="B239" s="454"/>
      <c r="C239" s="454"/>
      <c r="D239" s="454"/>
      <c r="E239" s="454"/>
      <c r="F239" s="454"/>
    </row>
    <row r="240" spans="1:6" x14ac:dyDescent="0.2">
      <c r="A240" s="454"/>
      <c r="B240" s="454"/>
      <c r="C240" s="454"/>
      <c r="D240" s="454"/>
      <c r="E240" s="454"/>
      <c r="F240" s="454"/>
    </row>
    <row r="241" spans="1:6" x14ac:dyDescent="0.2">
      <c r="A241" s="454"/>
      <c r="B241" s="454"/>
      <c r="C241" s="454"/>
      <c r="D241" s="454"/>
      <c r="E241" s="454"/>
      <c r="F241" s="454"/>
    </row>
    <row r="242" spans="1:6" x14ac:dyDescent="0.2">
      <c r="A242" s="454"/>
      <c r="B242" s="454"/>
      <c r="C242" s="454"/>
      <c r="D242" s="454"/>
      <c r="E242" s="454"/>
      <c r="F242" s="454"/>
    </row>
    <row r="243" spans="1:6" x14ac:dyDescent="0.2">
      <c r="A243" s="454"/>
      <c r="B243" s="454"/>
      <c r="C243" s="454"/>
      <c r="D243" s="454"/>
      <c r="E243" s="454"/>
      <c r="F243" s="454"/>
    </row>
    <row r="244" spans="1:6" x14ac:dyDescent="0.2">
      <c r="A244" s="454"/>
      <c r="B244" s="454"/>
      <c r="C244" s="454"/>
      <c r="D244" s="454"/>
      <c r="E244" s="454"/>
      <c r="F244" s="454"/>
    </row>
    <row r="245" spans="1:6" x14ac:dyDescent="0.2">
      <c r="A245" s="454"/>
      <c r="B245" s="454"/>
      <c r="C245" s="454"/>
      <c r="D245" s="454"/>
      <c r="E245" s="454"/>
      <c r="F245" s="454"/>
    </row>
    <row r="246" spans="1:6" x14ac:dyDescent="0.2">
      <c r="A246" s="454"/>
      <c r="B246" s="454"/>
      <c r="C246" s="454"/>
      <c r="D246" s="454"/>
      <c r="E246" s="454"/>
      <c r="F246" s="454"/>
    </row>
    <row r="247" spans="1:6" x14ac:dyDescent="0.2">
      <c r="A247" s="454"/>
      <c r="B247" s="454"/>
      <c r="C247" s="454"/>
      <c r="D247" s="454"/>
      <c r="E247" s="454"/>
      <c r="F247" s="454"/>
    </row>
    <row r="248" spans="1:6" x14ac:dyDescent="0.2">
      <c r="A248" s="454"/>
      <c r="B248" s="454"/>
      <c r="C248" s="454"/>
      <c r="D248" s="454"/>
      <c r="E248" s="454"/>
      <c r="F248" s="454"/>
    </row>
    <row r="249" spans="1:6" x14ac:dyDescent="0.2">
      <c r="A249" s="454"/>
      <c r="B249" s="454"/>
      <c r="C249" s="454"/>
      <c r="D249" s="454"/>
      <c r="E249" s="454"/>
      <c r="F249" s="454"/>
    </row>
    <row r="250" spans="1:6" x14ac:dyDescent="0.2">
      <c r="A250" s="454"/>
      <c r="B250" s="454"/>
      <c r="C250" s="454"/>
      <c r="D250" s="454"/>
      <c r="E250" s="454"/>
      <c r="F250" s="454"/>
    </row>
    <row r="251" spans="1:6" x14ac:dyDescent="0.2">
      <c r="A251" s="454"/>
      <c r="B251" s="454"/>
      <c r="C251" s="454"/>
      <c r="D251" s="454"/>
      <c r="E251" s="454"/>
      <c r="F251" s="454"/>
    </row>
    <row r="252" spans="1:6" x14ac:dyDescent="0.2">
      <c r="A252" s="454"/>
      <c r="B252" s="454"/>
      <c r="C252" s="454"/>
      <c r="D252" s="454"/>
      <c r="E252" s="454"/>
      <c r="F252" s="454"/>
    </row>
    <row r="253" spans="1:6" x14ac:dyDescent="0.2">
      <c r="A253" s="454"/>
      <c r="B253" s="454"/>
      <c r="C253" s="454"/>
      <c r="D253" s="454"/>
      <c r="E253" s="454"/>
      <c r="F253" s="454"/>
    </row>
    <row r="254" spans="1:6" x14ac:dyDescent="0.2">
      <c r="A254" s="454"/>
      <c r="B254" s="454"/>
      <c r="C254" s="454"/>
      <c r="D254" s="454"/>
      <c r="E254" s="454"/>
      <c r="F254" s="454"/>
    </row>
    <row r="255" spans="1:6" x14ac:dyDescent="0.2">
      <c r="A255" s="454"/>
      <c r="B255" s="454"/>
      <c r="C255" s="454"/>
      <c r="D255" s="454"/>
      <c r="E255" s="454"/>
      <c r="F255" s="454"/>
    </row>
    <row r="256" spans="1:6" x14ac:dyDescent="0.2">
      <c r="A256" s="454"/>
      <c r="B256" s="454"/>
      <c r="C256" s="454"/>
      <c r="D256" s="454"/>
      <c r="E256" s="454"/>
      <c r="F256" s="454"/>
    </row>
    <row r="257" spans="1:6" x14ac:dyDescent="0.2">
      <c r="A257" s="454"/>
      <c r="B257" s="454"/>
      <c r="C257" s="454"/>
      <c r="D257" s="454"/>
      <c r="E257" s="454"/>
      <c r="F257" s="454"/>
    </row>
    <row r="258" spans="1:6" x14ac:dyDescent="0.2">
      <c r="A258" s="454"/>
      <c r="B258" s="454"/>
      <c r="C258" s="454"/>
      <c r="D258" s="454"/>
      <c r="E258" s="454"/>
      <c r="F258" s="454"/>
    </row>
    <row r="259" spans="1:6" x14ac:dyDescent="0.2">
      <c r="A259" s="454"/>
      <c r="B259" s="454"/>
      <c r="C259" s="454"/>
      <c r="D259" s="454"/>
      <c r="E259" s="454"/>
      <c r="F259" s="454"/>
    </row>
    <row r="260" spans="1:6" x14ac:dyDescent="0.2">
      <c r="A260" s="454"/>
      <c r="B260" s="454"/>
      <c r="C260" s="454"/>
      <c r="D260" s="454"/>
      <c r="E260" s="454"/>
      <c r="F260" s="454"/>
    </row>
    <row r="261" spans="1:6" x14ac:dyDescent="0.2">
      <c r="A261" s="454"/>
      <c r="B261" s="454"/>
      <c r="C261" s="454"/>
      <c r="D261" s="454"/>
      <c r="E261" s="454"/>
      <c r="F261" s="454"/>
    </row>
    <row r="262" spans="1:6" x14ac:dyDescent="0.2">
      <c r="A262" s="454"/>
      <c r="B262" s="454"/>
      <c r="C262" s="454"/>
      <c r="D262" s="454"/>
      <c r="E262" s="454"/>
      <c r="F262" s="454"/>
    </row>
    <row r="263" spans="1:6" x14ac:dyDescent="0.2">
      <c r="A263" s="454"/>
      <c r="B263" s="454"/>
      <c r="C263" s="454"/>
      <c r="D263" s="454"/>
      <c r="E263" s="454"/>
      <c r="F263" s="454"/>
    </row>
    <row r="264" spans="1:6" x14ac:dyDescent="0.2">
      <c r="A264" s="454"/>
      <c r="B264" s="454"/>
      <c r="C264" s="454"/>
      <c r="D264" s="454"/>
      <c r="E264" s="454"/>
      <c r="F264" s="454"/>
    </row>
    <row r="265" spans="1:6" x14ac:dyDescent="0.2">
      <c r="A265" s="454"/>
      <c r="B265" s="454"/>
      <c r="C265" s="454"/>
      <c r="D265" s="454"/>
      <c r="E265" s="454"/>
      <c r="F265" s="454"/>
    </row>
    <row r="266" spans="1:6" x14ac:dyDescent="0.2">
      <c r="A266" s="454"/>
      <c r="B266" s="454"/>
      <c r="C266" s="454"/>
      <c r="D266" s="454"/>
      <c r="E266" s="454"/>
      <c r="F266" s="454"/>
    </row>
    <row r="267" spans="1:6" x14ac:dyDescent="0.2">
      <c r="A267" s="454"/>
      <c r="B267" s="454"/>
      <c r="C267" s="454"/>
      <c r="D267" s="454"/>
      <c r="E267" s="454"/>
      <c r="F267" s="454"/>
    </row>
    <row r="268" spans="1:6" x14ac:dyDescent="0.2">
      <c r="A268" s="454"/>
      <c r="B268" s="454"/>
      <c r="C268" s="454"/>
      <c r="D268" s="454"/>
      <c r="E268" s="454"/>
      <c r="F268" s="454"/>
    </row>
    <row r="269" spans="1:6" x14ac:dyDescent="0.2">
      <c r="A269" s="454"/>
      <c r="B269" s="454"/>
      <c r="C269" s="454"/>
      <c r="D269" s="454"/>
      <c r="E269" s="454"/>
      <c r="F269" s="454"/>
    </row>
    <row r="270" spans="1:6" x14ac:dyDescent="0.2">
      <c r="A270" s="454"/>
      <c r="B270" s="454"/>
      <c r="C270" s="454"/>
      <c r="D270" s="454"/>
      <c r="E270" s="454"/>
      <c r="F270" s="454"/>
    </row>
    <row r="271" spans="1:6" x14ac:dyDescent="0.2">
      <c r="A271" s="454"/>
      <c r="B271" s="454"/>
      <c r="C271" s="454"/>
      <c r="D271" s="454"/>
      <c r="E271" s="454"/>
      <c r="F271" s="454"/>
    </row>
    <row r="272" spans="1:6" x14ac:dyDescent="0.2">
      <c r="A272" s="454"/>
      <c r="B272" s="454"/>
      <c r="C272" s="454"/>
      <c r="D272" s="454"/>
      <c r="E272" s="454"/>
      <c r="F272" s="454"/>
    </row>
    <row r="273" spans="1:6" x14ac:dyDescent="0.2">
      <c r="A273" s="454"/>
      <c r="B273" s="454"/>
      <c r="C273" s="454"/>
      <c r="D273" s="454"/>
      <c r="E273" s="454"/>
      <c r="F273" s="454"/>
    </row>
    <row r="274" spans="1:6" x14ac:dyDescent="0.2">
      <c r="A274" s="454"/>
      <c r="B274" s="454"/>
      <c r="C274" s="454"/>
      <c r="D274" s="454"/>
      <c r="E274" s="454"/>
      <c r="F274" s="454"/>
    </row>
    <row r="275" spans="1:6" x14ac:dyDescent="0.2">
      <c r="A275" s="454"/>
      <c r="B275" s="454"/>
      <c r="C275" s="454"/>
      <c r="D275" s="454"/>
      <c r="E275" s="454"/>
      <c r="F275" s="454"/>
    </row>
    <row r="276" spans="1:6" x14ac:dyDescent="0.2">
      <c r="A276" s="454"/>
      <c r="B276" s="454"/>
      <c r="C276" s="454"/>
      <c r="D276" s="454"/>
      <c r="E276" s="454"/>
      <c r="F276" s="454"/>
    </row>
    <row r="277" spans="1:6" x14ac:dyDescent="0.2">
      <c r="A277" s="454"/>
      <c r="B277" s="454"/>
      <c r="C277" s="454"/>
      <c r="D277" s="454"/>
      <c r="E277" s="454"/>
      <c r="F277" s="454"/>
    </row>
    <row r="278" spans="1:6" x14ac:dyDescent="0.2">
      <c r="A278" s="454"/>
      <c r="B278" s="454"/>
      <c r="C278" s="454"/>
      <c r="D278" s="454"/>
      <c r="E278" s="454"/>
      <c r="F278" s="454"/>
    </row>
    <row r="279" spans="1:6" x14ac:dyDescent="0.2">
      <c r="A279" s="454"/>
      <c r="B279" s="454"/>
      <c r="C279" s="454"/>
      <c r="D279" s="454"/>
      <c r="E279" s="454"/>
      <c r="F279" s="454"/>
    </row>
    <row r="280" spans="1:6" x14ac:dyDescent="0.2">
      <c r="A280" s="454"/>
      <c r="B280" s="454"/>
      <c r="C280" s="454"/>
      <c r="D280" s="454"/>
      <c r="E280" s="454"/>
      <c r="F280" s="454"/>
    </row>
    <row r="281" spans="1:6" x14ac:dyDescent="0.2">
      <c r="A281" s="454"/>
      <c r="B281" s="454"/>
      <c r="C281" s="454"/>
      <c r="D281" s="454"/>
      <c r="E281" s="454"/>
      <c r="F281" s="454"/>
    </row>
    <row r="282" spans="1:6" x14ac:dyDescent="0.2">
      <c r="A282" s="454"/>
      <c r="B282" s="454"/>
      <c r="C282" s="454"/>
      <c r="D282" s="454"/>
      <c r="E282" s="454"/>
      <c r="F282" s="454"/>
    </row>
    <row r="283" spans="1:6" x14ac:dyDescent="0.2">
      <c r="A283" s="454"/>
      <c r="B283" s="454"/>
      <c r="C283" s="454"/>
      <c r="D283" s="454"/>
      <c r="E283" s="454"/>
      <c r="F283" s="454"/>
    </row>
    <row r="284" spans="1:6" x14ac:dyDescent="0.2">
      <c r="A284" s="454"/>
      <c r="B284" s="454"/>
      <c r="C284" s="454"/>
      <c r="D284" s="454"/>
      <c r="E284" s="454"/>
      <c r="F284" s="454"/>
    </row>
    <row r="285" spans="1:6" x14ac:dyDescent="0.2">
      <c r="A285" s="454"/>
      <c r="B285" s="454"/>
      <c r="C285" s="454"/>
      <c r="D285" s="454"/>
      <c r="E285" s="454"/>
      <c r="F285" s="454"/>
    </row>
    <row r="286" spans="1:6" x14ac:dyDescent="0.2">
      <c r="A286" s="454"/>
      <c r="B286" s="454"/>
      <c r="C286" s="454"/>
      <c r="D286" s="454"/>
      <c r="E286" s="454"/>
      <c r="F286" s="454"/>
    </row>
    <row r="287" spans="1:6" x14ac:dyDescent="0.2">
      <c r="A287" s="454"/>
      <c r="B287" s="454"/>
      <c r="C287" s="454"/>
      <c r="D287" s="454"/>
      <c r="E287" s="454"/>
      <c r="F287" s="454"/>
    </row>
    <row r="288" spans="1:6" x14ac:dyDescent="0.2">
      <c r="A288" s="454"/>
      <c r="B288" s="454"/>
      <c r="C288" s="454"/>
      <c r="D288" s="454"/>
      <c r="E288" s="454"/>
      <c r="F288" s="454"/>
    </row>
    <row r="289" spans="1:6" x14ac:dyDescent="0.2">
      <c r="A289" s="454"/>
      <c r="B289" s="454"/>
      <c r="C289" s="454"/>
      <c r="D289" s="454"/>
      <c r="E289" s="454"/>
      <c r="F289" s="454"/>
    </row>
  </sheetData>
  <hyperlinks>
    <hyperlink ref="B18" r:id="rId1"/>
  </hyperlinks>
  <pageMargins left="0.70866141732283472" right="0.70866141732283472" top="0.78740157480314965" bottom="0.78740157480314965" header="0.31496062992125984" footer="0.31496062992125984"/>
  <pageSetup paperSize="9" scale="49" fitToHeight="0" orientation="portrait"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I286"/>
  <sheetViews>
    <sheetView showGridLines="0" zoomScaleNormal="100" zoomScaleSheetLayoutView="100" workbookViewId="0"/>
  </sheetViews>
  <sheetFormatPr baseColWidth="10" defaultColWidth="10.25" defaultRowHeight="12.75" x14ac:dyDescent="0.2"/>
  <cols>
    <col min="1" max="1" width="1.25" style="463" customWidth="1"/>
    <col min="2" max="2" width="78.75" style="463" customWidth="1"/>
    <col min="3" max="5" width="10.25" style="463"/>
    <col min="6" max="6" width="4.25" style="463" customWidth="1"/>
    <col min="7" max="256" width="10.25" style="463"/>
    <col min="257" max="257" width="1.25" style="463" customWidth="1"/>
    <col min="258" max="258" width="78.75" style="463" customWidth="1"/>
    <col min="259" max="261" width="10.25" style="463"/>
    <col min="262" max="262" width="4.25" style="463" customWidth="1"/>
    <col min="263" max="512" width="10.25" style="463"/>
    <col min="513" max="513" width="1.25" style="463" customWidth="1"/>
    <col min="514" max="514" width="78.75" style="463" customWidth="1"/>
    <col min="515" max="517" width="10.25" style="463"/>
    <col min="518" max="518" width="4.25" style="463" customWidth="1"/>
    <col min="519" max="768" width="10.25" style="463"/>
    <col min="769" max="769" width="1.25" style="463" customWidth="1"/>
    <col min="770" max="770" width="78.75" style="463" customWidth="1"/>
    <col min="771" max="773" width="10.25" style="463"/>
    <col min="774" max="774" width="4.25" style="463" customWidth="1"/>
    <col min="775" max="1024" width="10.25" style="463"/>
    <col min="1025" max="1025" width="1.25" style="463" customWidth="1"/>
    <col min="1026" max="1026" width="78.75" style="463" customWidth="1"/>
    <col min="1027" max="1029" width="10.25" style="463"/>
    <col min="1030" max="1030" width="4.25" style="463" customWidth="1"/>
    <col min="1031" max="1280" width="10.25" style="463"/>
    <col min="1281" max="1281" width="1.25" style="463" customWidth="1"/>
    <col min="1282" max="1282" width="78.75" style="463" customWidth="1"/>
    <col min="1283" max="1285" width="10.25" style="463"/>
    <col min="1286" max="1286" width="4.25" style="463" customWidth="1"/>
    <col min="1287" max="1536" width="10.25" style="463"/>
    <col min="1537" max="1537" width="1.25" style="463" customWidth="1"/>
    <col min="1538" max="1538" width="78.75" style="463" customWidth="1"/>
    <col min="1539" max="1541" width="10.25" style="463"/>
    <col min="1542" max="1542" width="4.25" style="463" customWidth="1"/>
    <col min="1543" max="1792" width="10.25" style="463"/>
    <col min="1793" max="1793" width="1.25" style="463" customWidth="1"/>
    <col min="1794" max="1794" width="78.75" style="463" customWidth="1"/>
    <col min="1795" max="1797" width="10.25" style="463"/>
    <col min="1798" max="1798" width="4.25" style="463" customWidth="1"/>
    <col min="1799" max="2048" width="10.25" style="463"/>
    <col min="2049" max="2049" width="1.25" style="463" customWidth="1"/>
    <col min="2050" max="2050" width="78.75" style="463" customWidth="1"/>
    <col min="2051" max="2053" width="10.25" style="463"/>
    <col min="2054" max="2054" width="4.25" style="463" customWidth="1"/>
    <col min="2055" max="2304" width="10.25" style="463"/>
    <col min="2305" max="2305" width="1.25" style="463" customWidth="1"/>
    <col min="2306" max="2306" width="78.75" style="463" customWidth="1"/>
    <col min="2307" max="2309" width="10.25" style="463"/>
    <col min="2310" max="2310" width="4.25" style="463" customWidth="1"/>
    <col min="2311" max="2560" width="10.25" style="463"/>
    <col min="2561" max="2561" width="1.25" style="463" customWidth="1"/>
    <col min="2562" max="2562" width="78.75" style="463" customWidth="1"/>
    <col min="2563" max="2565" width="10.25" style="463"/>
    <col min="2566" max="2566" width="4.25" style="463" customWidth="1"/>
    <col min="2567" max="2816" width="10.25" style="463"/>
    <col min="2817" max="2817" width="1.25" style="463" customWidth="1"/>
    <col min="2818" max="2818" width="78.75" style="463" customWidth="1"/>
    <col min="2819" max="2821" width="10.25" style="463"/>
    <col min="2822" max="2822" width="4.25" style="463" customWidth="1"/>
    <col min="2823" max="3072" width="10.25" style="463"/>
    <col min="3073" max="3073" width="1.25" style="463" customWidth="1"/>
    <col min="3074" max="3074" width="78.75" style="463" customWidth="1"/>
    <col min="3075" max="3077" width="10.25" style="463"/>
    <col min="3078" max="3078" width="4.25" style="463" customWidth="1"/>
    <col min="3079" max="3328" width="10.25" style="463"/>
    <col min="3329" max="3329" width="1.25" style="463" customWidth="1"/>
    <col min="3330" max="3330" width="78.75" style="463" customWidth="1"/>
    <col min="3331" max="3333" width="10.25" style="463"/>
    <col min="3334" max="3334" width="4.25" style="463" customWidth="1"/>
    <col min="3335" max="3584" width="10.25" style="463"/>
    <col min="3585" max="3585" width="1.25" style="463" customWidth="1"/>
    <col min="3586" max="3586" width="78.75" style="463" customWidth="1"/>
    <col min="3587" max="3589" width="10.25" style="463"/>
    <col min="3590" max="3590" width="4.25" style="463" customWidth="1"/>
    <col min="3591" max="3840" width="10.25" style="463"/>
    <col min="3841" max="3841" width="1.25" style="463" customWidth="1"/>
    <col min="3842" max="3842" width="78.75" style="463" customWidth="1"/>
    <col min="3843" max="3845" width="10.25" style="463"/>
    <col min="3846" max="3846" width="4.25" style="463" customWidth="1"/>
    <col min="3847" max="4096" width="10.25" style="463"/>
    <col min="4097" max="4097" width="1.25" style="463" customWidth="1"/>
    <col min="4098" max="4098" width="78.75" style="463" customWidth="1"/>
    <col min="4099" max="4101" width="10.25" style="463"/>
    <col min="4102" max="4102" width="4.25" style="463" customWidth="1"/>
    <col min="4103" max="4352" width="10.25" style="463"/>
    <col min="4353" max="4353" width="1.25" style="463" customWidth="1"/>
    <col min="4354" max="4354" width="78.75" style="463" customWidth="1"/>
    <col min="4355" max="4357" width="10.25" style="463"/>
    <col min="4358" max="4358" width="4.25" style="463" customWidth="1"/>
    <col min="4359" max="4608" width="10.25" style="463"/>
    <col min="4609" max="4609" width="1.25" style="463" customWidth="1"/>
    <col min="4610" max="4610" width="78.75" style="463" customWidth="1"/>
    <col min="4611" max="4613" width="10.25" style="463"/>
    <col min="4614" max="4614" width="4.25" style="463" customWidth="1"/>
    <col min="4615" max="4864" width="10.25" style="463"/>
    <col min="4865" max="4865" width="1.25" style="463" customWidth="1"/>
    <col min="4866" max="4866" width="78.75" style="463" customWidth="1"/>
    <col min="4867" max="4869" width="10.25" style="463"/>
    <col min="4870" max="4870" width="4.25" style="463" customWidth="1"/>
    <col min="4871" max="5120" width="10.25" style="463"/>
    <col min="5121" max="5121" width="1.25" style="463" customWidth="1"/>
    <col min="5122" max="5122" width="78.75" style="463" customWidth="1"/>
    <col min="5123" max="5125" width="10.25" style="463"/>
    <col min="5126" max="5126" width="4.25" style="463" customWidth="1"/>
    <col min="5127" max="5376" width="10.25" style="463"/>
    <col min="5377" max="5377" width="1.25" style="463" customWidth="1"/>
    <col min="5378" max="5378" width="78.75" style="463" customWidth="1"/>
    <col min="5379" max="5381" width="10.25" style="463"/>
    <col min="5382" max="5382" width="4.25" style="463" customWidth="1"/>
    <col min="5383" max="5632" width="10.25" style="463"/>
    <col min="5633" max="5633" width="1.25" style="463" customWidth="1"/>
    <col min="5634" max="5634" width="78.75" style="463" customWidth="1"/>
    <col min="5635" max="5637" width="10.25" style="463"/>
    <col min="5638" max="5638" width="4.25" style="463" customWidth="1"/>
    <col min="5639" max="5888" width="10.25" style="463"/>
    <col min="5889" max="5889" width="1.25" style="463" customWidth="1"/>
    <col min="5890" max="5890" width="78.75" style="463" customWidth="1"/>
    <col min="5891" max="5893" width="10.25" style="463"/>
    <col min="5894" max="5894" width="4.25" style="463" customWidth="1"/>
    <col min="5895" max="6144" width="10.25" style="463"/>
    <col min="6145" max="6145" width="1.25" style="463" customWidth="1"/>
    <col min="6146" max="6146" width="78.75" style="463" customWidth="1"/>
    <col min="6147" max="6149" width="10.25" style="463"/>
    <col min="6150" max="6150" width="4.25" style="463" customWidth="1"/>
    <col min="6151" max="6400" width="10.25" style="463"/>
    <col min="6401" max="6401" width="1.25" style="463" customWidth="1"/>
    <col min="6402" max="6402" width="78.75" style="463" customWidth="1"/>
    <col min="6403" max="6405" width="10.25" style="463"/>
    <col min="6406" max="6406" width="4.25" style="463" customWidth="1"/>
    <col min="6407" max="6656" width="10.25" style="463"/>
    <col min="6657" max="6657" width="1.25" style="463" customWidth="1"/>
    <col min="6658" max="6658" width="78.75" style="463" customWidth="1"/>
    <col min="6659" max="6661" width="10.25" style="463"/>
    <col min="6662" max="6662" width="4.25" style="463" customWidth="1"/>
    <col min="6663" max="6912" width="10.25" style="463"/>
    <col min="6913" max="6913" width="1.25" style="463" customWidth="1"/>
    <col min="6914" max="6914" width="78.75" style="463" customWidth="1"/>
    <col min="6915" max="6917" width="10.25" style="463"/>
    <col min="6918" max="6918" width="4.25" style="463" customWidth="1"/>
    <col min="6919" max="7168" width="10.25" style="463"/>
    <col min="7169" max="7169" width="1.25" style="463" customWidth="1"/>
    <col min="7170" max="7170" width="78.75" style="463" customWidth="1"/>
    <col min="7171" max="7173" width="10.25" style="463"/>
    <col min="7174" max="7174" width="4.25" style="463" customWidth="1"/>
    <col min="7175" max="7424" width="10.25" style="463"/>
    <col min="7425" max="7425" width="1.25" style="463" customWidth="1"/>
    <col min="7426" max="7426" width="78.75" style="463" customWidth="1"/>
    <col min="7427" max="7429" width="10.25" style="463"/>
    <col min="7430" max="7430" width="4.25" style="463" customWidth="1"/>
    <col min="7431" max="7680" width="10.25" style="463"/>
    <col min="7681" max="7681" width="1.25" style="463" customWidth="1"/>
    <col min="7682" max="7682" width="78.75" style="463" customWidth="1"/>
    <col min="7683" max="7685" width="10.25" style="463"/>
    <col min="7686" max="7686" width="4.25" style="463" customWidth="1"/>
    <col min="7687" max="7936" width="10.25" style="463"/>
    <col min="7937" max="7937" width="1.25" style="463" customWidth="1"/>
    <col min="7938" max="7938" width="78.75" style="463" customWidth="1"/>
    <col min="7939" max="7941" width="10.25" style="463"/>
    <col min="7942" max="7942" width="4.25" style="463" customWidth="1"/>
    <col min="7943" max="8192" width="10.25" style="463"/>
    <col min="8193" max="8193" width="1.25" style="463" customWidth="1"/>
    <col min="8194" max="8194" width="78.75" style="463" customWidth="1"/>
    <col min="8195" max="8197" width="10.25" style="463"/>
    <col min="8198" max="8198" width="4.25" style="463" customWidth="1"/>
    <col min="8199" max="8448" width="10.25" style="463"/>
    <col min="8449" max="8449" width="1.25" style="463" customWidth="1"/>
    <col min="8450" max="8450" width="78.75" style="463" customWidth="1"/>
    <col min="8451" max="8453" width="10.25" style="463"/>
    <col min="8454" max="8454" width="4.25" style="463" customWidth="1"/>
    <col min="8455" max="8704" width="10.25" style="463"/>
    <col min="8705" max="8705" width="1.25" style="463" customWidth="1"/>
    <col min="8706" max="8706" width="78.75" style="463" customWidth="1"/>
    <col min="8707" max="8709" width="10.25" style="463"/>
    <col min="8710" max="8710" width="4.25" style="463" customWidth="1"/>
    <col min="8711" max="8960" width="10.25" style="463"/>
    <col min="8961" max="8961" width="1.25" style="463" customWidth="1"/>
    <col min="8962" max="8962" width="78.75" style="463" customWidth="1"/>
    <col min="8963" max="8965" width="10.25" style="463"/>
    <col min="8966" max="8966" width="4.25" style="463" customWidth="1"/>
    <col min="8967" max="9216" width="10.25" style="463"/>
    <col min="9217" max="9217" width="1.25" style="463" customWidth="1"/>
    <col min="9218" max="9218" width="78.75" style="463" customWidth="1"/>
    <col min="9219" max="9221" width="10.25" style="463"/>
    <col min="9222" max="9222" width="4.25" style="463" customWidth="1"/>
    <col min="9223" max="9472" width="10.25" style="463"/>
    <col min="9473" max="9473" width="1.25" style="463" customWidth="1"/>
    <col min="9474" max="9474" width="78.75" style="463" customWidth="1"/>
    <col min="9475" max="9477" width="10.25" style="463"/>
    <col min="9478" max="9478" width="4.25" style="463" customWidth="1"/>
    <col min="9479" max="9728" width="10.25" style="463"/>
    <col min="9729" max="9729" width="1.25" style="463" customWidth="1"/>
    <col min="9730" max="9730" width="78.75" style="463" customWidth="1"/>
    <col min="9731" max="9733" width="10.25" style="463"/>
    <col min="9734" max="9734" width="4.25" style="463" customWidth="1"/>
    <col min="9735" max="9984" width="10.25" style="463"/>
    <col min="9985" max="9985" width="1.25" style="463" customWidth="1"/>
    <col min="9986" max="9986" width="78.75" style="463" customWidth="1"/>
    <col min="9987" max="9989" width="10.25" style="463"/>
    <col min="9990" max="9990" width="4.25" style="463" customWidth="1"/>
    <col min="9991" max="10240" width="10.25" style="463"/>
    <col min="10241" max="10241" width="1.25" style="463" customWidth="1"/>
    <col min="10242" max="10242" width="78.75" style="463" customWidth="1"/>
    <col min="10243" max="10245" width="10.25" style="463"/>
    <col min="10246" max="10246" width="4.25" style="463" customWidth="1"/>
    <col min="10247" max="10496" width="10.25" style="463"/>
    <col min="10497" max="10497" width="1.25" style="463" customWidth="1"/>
    <col min="10498" max="10498" width="78.75" style="463" customWidth="1"/>
    <col min="10499" max="10501" width="10.25" style="463"/>
    <col min="10502" max="10502" width="4.25" style="463" customWidth="1"/>
    <col min="10503" max="10752" width="10.25" style="463"/>
    <col min="10753" max="10753" width="1.25" style="463" customWidth="1"/>
    <col min="10754" max="10754" width="78.75" style="463" customWidth="1"/>
    <col min="10755" max="10757" width="10.25" style="463"/>
    <col min="10758" max="10758" width="4.25" style="463" customWidth="1"/>
    <col min="10759" max="11008" width="10.25" style="463"/>
    <col min="11009" max="11009" width="1.25" style="463" customWidth="1"/>
    <col min="11010" max="11010" width="78.75" style="463" customWidth="1"/>
    <col min="11011" max="11013" width="10.25" style="463"/>
    <col min="11014" max="11014" width="4.25" style="463" customWidth="1"/>
    <col min="11015" max="11264" width="10.25" style="463"/>
    <col min="11265" max="11265" width="1.25" style="463" customWidth="1"/>
    <col min="11266" max="11266" width="78.75" style="463" customWidth="1"/>
    <col min="11267" max="11269" width="10.25" style="463"/>
    <col min="11270" max="11270" width="4.25" style="463" customWidth="1"/>
    <col min="11271" max="11520" width="10.25" style="463"/>
    <col min="11521" max="11521" width="1.25" style="463" customWidth="1"/>
    <col min="11522" max="11522" width="78.75" style="463" customWidth="1"/>
    <col min="11523" max="11525" width="10.25" style="463"/>
    <col min="11526" max="11526" width="4.25" style="463" customWidth="1"/>
    <col min="11527" max="11776" width="10.25" style="463"/>
    <col min="11777" max="11777" width="1.25" style="463" customWidth="1"/>
    <col min="11778" max="11778" width="78.75" style="463" customWidth="1"/>
    <col min="11779" max="11781" width="10.25" style="463"/>
    <col min="11782" max="11782" width="4.25" style="463" customWidth="1"/>
    <col min="11783" max="12032" width="10.25" style="463"/>
    <col min="12033" max="12033" width="1.25" style="463" customWidth="1"/>
    <col min="12034" max="12034" width="78.75" style="463" customWidth="1"/>
    <col min="12035" max="12037" width="10.25" style="463"/>
    <col min="12038" max="12038" width="4.25" style="463" customWidth="1"/>
    <col min="12039" max="12288" width="10.25" style="463"/>
    <col min="12289" max="12289" width="1.25" style="463" customWidth="1"/>
    <col min="12290" max="12290" width="78.75" style="463" customWidth="1"/>
    <col min="12291" max="12293" width="10.25" style="463"/>
    <col min="12294" max="12294" width="4.25" style="463" customWidth="1"/>
    <col min="12295" max="12544" width="10.25" style="463"/>
    <col min="12545" max="12545" width="1.25" style="463" customWidth="1"/>
    <col min="12546" max="12546" width="78.75" style="463" customWidth="1"/>
    <col min="12547" max="12549" width="10.25" style="463"/>
    <col min="12550" max="12550" width="4.25" style="463" customWidth="1"/>
    <col min="12551" max="12800" width="10.25" style="463"/>
    <col min="12801" max="12801" width="1.25" style="463" customWidth="1"/>
    <col min="12802" max="12802" width="78.75" style="463" customWidth="1"/>
    <col min="12803" max="12805" width="10.25" style="463"/>
    <col min="12806" max="12806" width="4.25" style="463" customWidth="1"/>
    <col min="12807" max="13056" width="10.25" style="463"/>
    <col min="13057" max="13057" width="1.25" style="463" customWidth="1"/>
    <col min="13058" max="13058" width="78.75" style="463" customWidth="1"/>
    <col min="13059" max="13061" width="10.25" style="463"/>
    <col min="13062" max="13062" width="4.25" style="463" customWidth="1"/>
    <col min="13063" max="13312" width="10.25" style="463"/>
    <col min="13313" max="13313" width="1.25" style="463" customWidth="1"/>
    <col min="13314" max="13314" width="78.75" style="463" customWidth="1"/>
    <col min="13315" max="13317" width="10.25" style="463"/>
    <col min="13318" max="13318" width="4.25" style="463" customWidth="1"/>
    <col min="13319" max="13568" width="10.25" style="463"/>
    <col min="13569" max="13569" width="1.25" style="463" customWidth="1"/>
    <col min="13570" max="13570" width="78.75" style="463" customWidth="1"/>
    <col min="13571" max="13573" width="10.25" style="463"/>
    <col min="13574" max="13574" width="4.25" style="463" customWidth="1"/>
    <col min="13575" max="13824" width="10.25" style="463"/>
    <col min="13825" max="13825" width="1.25" style="463" customWidth="1"/>
    <col min="13826" max="13826" width="78.75" style="463" customWidth="1"/>
    <col min="13827" max="13829" width="10.25" style="463"/>
    <col min="13830" max="13830" width="4.25" style="463" customWidth="1"/>
    <col min="13831" max="14080" width="10.25" style="463"/>
    <col min="14081" max="14081" width="1.25" style="463" customWidth="1"/>
    <col min="14082" max="14082" width="78.75" style="463" customWidth="1"/>
    <col min="14083" max="14085" width="10.25" style="463"/>
    <col min="14086" max="14086" width="4.25" style="463" customWidth="1"/>
    <col min="14087" max="14336" width="10.25" style="463"/>
    <col min="14337" max="14337" width="1.25" style="463" customWidth="1"/>
    <col min="14338" max="14338" width="78.75" style="463" customWidth="1"/>
    <col min="14339" max="14341" width="10.25" style="463"/>
    <col min="14342" max="14342" width="4.25" style="463" customWidth="1"/>
    <col min="14343" max="14592" width="10.25" style="463"/>
    <col min="14593" max="14593" width="1.25" style="463" customWidth="1"/>
    <col min="14594" max="14594" width="78.75" style="463" customWidth="1"/>
    <col min="14595" max="14597" width="10.25" style="463"/>
    <col min="14598" max="14598" width="4.25" style="463" customWidth="1"/>
    <col min="14599" max="14848" width="10.25" style="463"/>
    <col min="14849" max="14849" width="1.25" style="463" customWidth="1"/>
    <col min="14850" max="14850" width="78.75" style="463" customWidth="1"/>
    <col min="14851" max="14853" width="10.25" style="463"/>
    <col min="14854" max="14854" width="4.25" style="463" customWidth="1"/>
    <col min="14855" max="15104" width="10.25" style="463"/>
    <col min="15105" max="15105" width="1.25" style="463" customWidth="1"/>
    <col min="15106" max="15106" width="78.75" style="463" customWidth="1"/>
    <col min="15107" max="15109" width="10.25" style="463"/>
    <col min="15110" max="15110" width="4.25" style="463" customWidth="1"/>
    <col min="15111" max="15360" width="10.25" style="463"/>
    <col min="15361" max="15361" width="1.25" style="463" customWidth="1"/>
    <col min="15362" max="15362" width="78.75" style="463" customWidth="1"/>
    <col min="15363" max="15365" width="10.25" style="463"/>
    <col min="15366" max="15366" width="4.25" style="463" customWidth="1"/>
    <col min="15367" max="15616" width="10.25" style="463"/>
    <col min="15617" max="15617" width="1.25" style="463" customWidth="1"/>
    <col min="15618" max="15618" width="78.75" style="463" customWidth="1"/>
    <col min="15619" max="15621" width="10.25" style="463"/>
    <col min="15622" max="15622" width="4.25" style="463" customWidth="1"/>
    <col min="15623" max="15872" width="10.25" style="463"/>
    <col min="15873" max="15873" width="1.25" style="463" customWidth="1"/>
    <col min="15874" max="15874" width="78.75" style="463" customWidth="1"/>
    <col min="15875" max="15877" width="10.25" style="463"/>
    <col min="15878" max="15878" width="4.25" style="463" customWidth="1"/>
    <col min="15879" max="16128" width="10.25" style="463"/>
    <col min="16129" max="16129" width="1.25" style="463" customWidth="1"/>
    <col min="16130" max="16130" width="78.75" style="463" customWidth="1"/>
    <col min="16131" max="16133" width="10.25" style="463"/>
    <col min="16134" max="16134" width="4.25" style="463" customWidth="1"/>
    <col min="16135" max="16384" width="10.25" style="463"/>
  </cols>
  <sheetData>
    <row r="1" spans="1:5" ht="39.75" customHeight="1" x14ac:dyDescent="0.2">
      <c r="A1" s="461"/>
      <c r="B1" s="462" t="s">
        <v>6</v>
      </c>
    </row>
    <row r="2" spans="1:5" ht="25.5" customHeight="1" x14ac:dyDescent="0.2">
      <c r="B2" s="464" t="s">
        <v>422</v>
      </c>
    </row>
    <row r="3" spans="1:5" ht="24.95" customHeight="1" x14ac:dyDescent="0.2">
      <c r="A3" s="465"/>
      <c r="B3" s="466" t="s">
        <v>423</v>
      </c>
    </row>
    <row r="4" spans="1:5" ht="24.75" customHeight="1" x14ac:dyDescent="0.2">
      <c r="A4" s="465"/>
      <c r="B4" s="467"/>
    </row>
    <row r="5" spans="1:5" s="470" customFormat="1" ht="60" x14ac:dyDescent="0.2">
      <c r="A5" s="468"/>
      <c r="B5" s="469" t="s">
        <v>424</v>
      </c>
      <c r="C5" s="468"/>
      <c r="D5" s="468"/>
      <c r="E5" s="468"/>
    </row>
    <row r="6" spans="1:5" s="470" customFormat="1" ht="10.15" customHeight="1" x14ac:dyDescent="0.2">
      <c r="A6" s="468"/>
      <c r="B6" s="469"/>
      <c r="C6" s="468"/>
      <c r="D6" s="468"/>
      <c r="E6" s="468"/>
    </row>
    <row r="7" spans="1:5" ht="96" x14ac:dyDescent="0.2">
      <c r="A7" s="465"/>
      <c r="B7" s="469" t="s">
        <v>425</v>
      </c>
      <c r="C7" s="465"/>
      <c r="D7" s="465"/>
      <c r="E7" s="465"/>
    </row>
    <row r="8" spans="1:5" ht="10.15" customHeight="1" x14ac:dyDescent="0.2">
      <c r="A8" s="465"/>
      <c r="B8" s="465"/>
      <c r="C8" s="465"/>
      <c r="D8" s="465"/>
      <c r="E8" s="465"/>
    </row>
    <row r="9" spans="1:5" ht="204" x14ac:dyDescent="0.2">
      <c r="A9" s="465"/>
      <c r="B9" s="469" t="s">
        <v>426</v>
      </c>
      <c r="C9" s="465"/>
      <c r="D9" s="465"/>
      <c r="E9" s="465"/>
    </row>
    <row r="10" spans="1:5" ht="10.15" customHeight="1" x14ac:dyDescent="0.2">
      <c r="A10" s="465"/>
      <c r="B10" s="471"/>
      <c r="C10" s="465"/>
      <c r="D10" s="465"/>
      <c r="E10" s="465"/>
    </row>
    <row r="11" spans="1:5" ht="36" x14ac:dyDescent="0.2">
      <c r="A11" s="465"/>
      <c r="B11" s="469" t="s">
        <v>427</v>
      </c>
      <c r="C11" s="465"/>
      <c r="D11" s="465"/>
      <c r="E11" s="465"/>
    </row>
    <row r="12" spans="1:5" ht="9" customHeight="1" x14ac:dyDescent="0.2">
      <c r="A12" s="465"/>
      <c r="B12" s="471"/>
      <c r="C12" s="465"/>
      <c r="D12" s="465"/>
      <c r="E12" s="465"/>
    </row>
    <row r="13" spans="1:5" ht="96" x14ac:dyDescent="0.2">
      <c r="A13" s="465"/>
      <c r="B13" s="469" t="s">
        <v>428</v>
      </c>
      <c r="C13" s="465"/>
      <c r="D13" s="465"/>
      <c r="E13" s="465"/>
    </row>
    <row r="14" spans="1:5" ht="9" customHeight="1" x14ac:dyDescent="0.2">
      <c r="A14" s="465"/>
      <c r="B14" s="471"/>
      <c r="C14" s="465"/>
      <c r="D14" s="465"/>
      <c r="E14" s="465"/>
    </row>
    <row r="15" spans="1:5" ht="96" x14ac:dyDescent="0.2">
      <c r="A15" s="465"/>
      <c r="B15" s="469" t="s">
        <v>429</v>
      </c>
      <c r="C15" s="465"/>
      <c r="D15" s="465"/>
      <c r="E15" s="465"/>
    </row>
    <row r="16" spans="1:5" ht="9" customHeight="1" x14ac:dyDescent="0.2">
      <c r="A16" s="465"/>
      <c r="B16" s="471"/>
      <c r="C16" s="465"/>
      <c r="D16" s="465"/>
      <c r="E16" s="465"/>
    </row>
    <row r="17" spans="1:8" ht="120" x14ac:dyDescent="0.2">
      <c r="A17" s="465"/>
      <c r="B17" s="469" t="s">
        <v>430</v>
      </c>
      <c r="C17" s="465"/>
      <c r="D17" s="465"/>
      <c r="E17" s="465"/>
    </row>
    <row r="18" spans="1:8" ht="9" customHeight="1" x14ac:dyDescent="0.2">
      <c r="A18" s="465"/>
      <c r="B18" s="471"/>
      <c r="C18" s="465"/>
      <c r="D18" s="465"/>
      <c r="E18" s="465"/>
    </row>
    <row r="19" spans="1:8" ht="168" x14ac:dyDescent="0.2">
      <c r="A19" s="465"/>
      <c r="B19" s="469" t="s">
        <v>431</v>
      </c>
      <c r="C19" s="465"/>
      <c r="D19" s="465"/>
      <c r="E19" s="465"/>
    </row>
    <row r="20" spans="1:8" ht="9" customHeight="1" x14ac:dyDescent="0.2">
      <c r="A20" s="465"/>
      <c r="B20" s="471"/>
      <c r="C20" s="465"/>
      <c r="D20" s="465"/>
      <c r="E20" s="465"/>
    </row>
    <row r="21" spans="1:8" ht="24" x14ac:dyDescent="0.2">
      <c r="A21" s="465"/>
      <c r="B21" s="469" t="s">
        <v>432</v>
      </c>
      <c r="C21" s="465"/>
      <c r="D21" s="465"/>
      <c r="E21" s="465"/>
    </row>
    <row r="22" spans="1:8" ht="9" customHeight="1" x14ac:dyDescent="0.2">
      <c r="A22" s="465"/>
      <c r="B22" s="471"/>
      <c r="C22" s="465"/>
      <c r="D22" s="465"/>
      <c r="E22" s="465"/>
    </row>
    <row r="23" spans="1:8" ht="96" x14ac:dyDescent="0.2">
      <c r="A23" s="465"/>
      <c r="B23" s="469" t="s">
        <v>433</v>
      </c>
      <c r="C23" s="465"/>
      <c r="D23" s="465"/>
      <c r="E23" s="465"/>
    </row>
    <row r="24" spans="1:8" ht="9" customHeight="1" x14ac:dyDescent="0.2">
      <c r="A24" s="465"/>
      <c r="B24" s="471"/>
      <c r="C24" s="465"/>
      <c r="D24" s="465"/>
      <c r="E24" s="465"/>
    </row>
    <row r="25" spans="1:8" ht="24" x14ac:dyDescent="0.2">
      <c r="A25" s="465"/>
      <c r="B25" s="469" t="s">
        <v>434</v>
      </c>
      <c r="C25" s="465"/>
      <c r="D25" s="465"/>
      <c r="E25" s="465"/>
    </row>
    <row r="26" spans="1:8" ht="24" x14ac:dyDescent="0.2">
      <c r="A26" s="465"/>
      <c r="B26" s="472" t="s">
        <v>435</v>
      </c>
      <c r="C26" s="472"/>
      <c r="D26" s="472"/>
      <c r="E26" s="472"/>
      <c r="F26" s="472"/>
      <c r="G26" s="472"/>
      <c r="H26" s="472"/>
    </row>
    <row r="27" spans="1:8" x14ac:dyDescent="0.2">
      <c r="A27" s="465"/>
      <c r="B27" s="472"/>
      <c r="C27" s="472"/>
      <c r="D27" s="472"/>
      <c r="E27" s="472"/>
      <c r="F27" s="472"/>
      <c r="G27" s="472"/>
      <c r="H27" s="472"/>
    </row>
    <row r="28" spans="1:8" x14ac:dyDescent="0.2">
      <c r="A28" s="465"/>
      <c r="B28" s="465"/>
      <c r="C28" s="465"/>
      <c r="D28" s="465"/>
      <c r="E28" s="465"/>
    </row>
    <row r="29" spans="1:8" x14ac:dyDescent="0.2">
      <c r="A29" s="465"/>
      <c r="B29" s="465"/>
      <c r="C29" s="465"/>
      <c r="D29" s="465"/>
      <c r="E29" s="465"/>
    </row>
    <row r="30" spans="1:8" x14ac:dyDescent="0.2">
      <c r="A30" s="459"/>
      <c r="B30" s="459"/>
      <c r="C30" s="459"/>
      <c r="D30" s="459"/>
      <c r="E30" s="459"/>
    </row>
    <row r="31" spans="1:8" x14ac:dyDescent="0.2">
      <c r="A31" s="465"/>
      <c r="B31" s="465"/>
      <c r="C31" s="465"/>
      <c r="D31" s="465"/>
      <c r="E31" s="465"/>
    </row>
    <row r="32" spans="1:8" x14ac:dyDescent="0.2">
      <c r="A32" s="465"/>
      <c r="B32" s="465"/>
      <c r="C32" s="465"/>
      <c r="D32" s="465"/>
      <c r="E32" s="465"/>
    </row>
    <row r="33" spans="1:9" ht="8.1" customHeight="1" x14ac:dyDescent="0.2">
      <c r="A33" s="465"/>
      <c r="B33" s="465"/>
      <c r="C33" s="465"/>
      <c r="D33" s="465"/>
      <c r="E33" s="465"/>
    </row>
    <row r="34" spans="1:9" ht="13.5" customHeight="1" x14ac:dyDescent="0.2">
      <c r="A34" s="465"/>
      <c r="B34" s="465"/>
      <c r="C34" s="465"/>
      <c r="D34" s="465"/>
      <c r="E34" s="465"/>
    </row>
    <row r="35" spans="1:9" x14ac:dyDescent="0.2">
      <c r="A35" s="465"/>
      <c r="B35" s="465"/>
      <c r="C35" s="465"/>
      <c r="D35" s="465"/>
      <c r="E35" s="465"/>
    </row>
    <row r="36" spans="1:9" x14ac:dyDescent="0.2">
      <c r="A36" s="465"/>
      <c r="B36" s="465"/>
      <c r="C36" s="465"/>
      <c r="D36" s="465"/>
      <c r="E36" s="465"/>
      <c r="I36" s="473"/>
    </row>
    <row r="37" spans="1:9" x14ac:dyDescent="0.2">
      <c r="A37" s="465"/>
      <c r="B37" s="465"/>
      <c r="C37" s="465"/>
      <c r="D37" s="465"/>
      <c r="E37" s="465"/>
    </row>
    <row r="38" spans="1:9" x14ac:dyDescent="0.2">
      <c r="A38" s="465"/>
      <c r="B38" s="465"/>
      <c r="C38" s="465"/>
      <c r="D38" s="465"/>
      <c r="E38" s="465"/>
    </row>
    <row r="39" spans="1:9" x14ac:dyDescent="0.2">
      <c r="A39" s="465"/>
      <c r="B39" s="465"/>
      <c r="C39" s="465"/>
      <c r="D39" s="465"/>
      <c r="E39" s="465"/>
    </row>
    <row r="40" spans="1:9" ht="33" customHeight="1" x14ac:dyDescent="0.2">
      <c r="A40" s="465"/>
      <c r="B40" s="465"/>
      <c r="C40" s="465"/>
      <c r="D40" s="465"/>
      <c r="E40" s="465"/>
    </row>
    <row r="41" spans="1:9" ht="16.5" customHeight="1" x14ac:dyDescent="0.2">
      <c r="A41" s="465"/>
      <c r="B41" s="465"/>
      <c r="C41" s="465"/>
      <c r="D41" s="465"/>
      <c r="E41" s="465"/>
    </row>
    <row r="42" spans="1:9" x14ac:dyDescent="0.2">
      <c r="A42" s="465"/>
      <c r="B42" s="465"/>
      <c r="C42" s="465"/>
      <c r="D42" s="465"/>
      <c r="E42" s="465"/>
    </row>
    <row r="43" spans="1:9" x14ac:dyDescent="0.2">
      <c r="A43" s="465"/>
      <c r="B43" s="465"/>
      <c r="C43" s="465"/>
      <c r="D43" s="465"/>
      <c r="E43" s="465"/>
    </row>
    <row r="44" spans="1:9" x14ac:dyDescent="0.2">
      <c r="A44" s="465"/>
      <c r="B44" s="465"/>
      <c r="C44" s="465"/>
      <c r="D44" s="465"/>
      <c r="E44" s="465"/>
    </row>
    <row r="45" spans="1:9" x14ac:dyDescent="0.2">
      <c r="A45" s="465"/>
      <c r="B45" s="465"/>
      <c r="C45" s="465"/>
      <c r="D45" s="465"/>
      <c r="E45" s="465"/>
    </row>
    <row r="46" spans="1:9" x14ac:dyDescent="0.2">
      <c r="A46" s="465"/>
      <c r="B46" s="465"/>
      <c r="C46" s="465"/>
      <c r="D46" s="465"/>
      <c r="E46" s="465"/>
    </row>
    <row r="47" spans="1:9" x14ac:dyDescent="0.2">
      <c r="A47" s="465"/>
      <c r="B47" s="465"/>
      <c r="C47" s="465"/>
      <c r="D47" s="465"/>
      <c r="E47" s="465"/>
    </row>
    <row r="48" spans="1:9" x14ac:dyDescent="0.2">
      <c r="A48" s="465"/>
      <c r="B48" s="465"/>
      <c r="C48" s="465"/>
      <c r="D48" s="465"/>
      <c r="E48" s="465"/>
    </row>
    <row r="49" spans="1:5" x14ac:dyDescent="0.2">
      <c r="A49" s="465"/>
      <c r="B49" s="465"/>
      <c r="C49" s="465"/>
      <c r="D49" s="465"/>
      <c r="E49" s="465"/>
    </row>
    <row r="50" spans="1:5" x14ac:dyDescent="0.2">
      <c r="A50" s="465"/>
      <c r="B50" s="465"/>
      <c r="C50" s="465"/>
      <c r="D50" s="465"/>
      <c r="E50" s="465"/>
    </row>
    <row r="51" spans="1:5" x14ac:dyDescent="0.2">
      <c r="A51" s="465"/>
      <c r="B51" s="465"/>
      <c r="C51" s="465"/>
      <c r="D51" s="465"/>
      <c r="E51" s="465"/>
    </row>
    <row r="52" spans="1:5" x14ac:dyDescent="0.2">
      <c r="A52" s="465"/>
      <c r="B52" s="465"/>
      <c r="C52" s="465"/>
      <c r="D52" s="465"/>
      <c r="E52" s="465"/>
    </row>
    <row r="53" spans="1:5" x14ac:dyDescent="0.2">
      <c r="A53" s="465"/>
      <c r="B53" s="465"/>
      <c r="C53" s="465"/>
      <c r="D53" s="465"/>
      <c r="E53" s="465"/>
    </row>
    <row r="54" spans="1:5" x14ac:dyDescent="0.2">
      <c r="A54" s="465"/>
      <c r="B54" s="465"/>
      <c r="C54" s="465"/>
      <c r="D54" s="465"/>
      <c r="E54" s="465"/>
    </row>
    <row r="55" spans="1:5" x14ac:dyDescent="0.2">
      <c r="A55" s="465"/>
      <c r="B55" s="465"/>
      <c r="C55" s="465"/>
      <c r="D55" s="465"/>
      <c r="E55" s="465"/>
    </row>
    <row r="56" spans="1:5" x14ac:dyDescent="0.2">
      <c r="A56" s="465"/>
      <c r="B56" s="465"/>
      <c r="C56" s="465"/>
      <c r="D56" s="465"/>
      <c r="E56" s="465"/>
    </row>
    <row r="57" spans="1:5" x14ac:dyDescent="0.2">
      <c r="A57" s="465"/>
      <c r="B57" s="465"/>
      <c r="C57" s="465"/>
      <c r="D57" s="465"/>
      <c r="E57" s="465"/>
    </row>
    <row r="58" spans="1:5" x14ac:dyDescent="0.2">
      <c r="A58" s="465"/>
      <c r="B58" s="465"/>
      <c r="C58" s="465"/>
      <c r="D58" s="465"/>
      <c r="E58" s="465"/>
    </row>
    <row r="59" spans="1:5" x14ac:dyDescent="0.2">
      <c r="A59" s="465"/>
      <c r="B59" s="465"/>
      <c r="C59" s="465"/>
      <c r="D59" s="465"/>
      <c r="E59" s="465"/>
    </row>
    <row r="60" spans="1:5" x14ac:dyDescent="0.2">
      <c r="A60" s="465"/>
      <c r="B60" s="465"/>
      <c r="C60" s="465"/>
      <c r="D60" s="465"/>
      <c r="E60" s="465"/>
    </row>
    <row r="61" spans="1:5" x14ac:dyDescent="0.2">
      <c r="A61" s="465"/>
      <c r="B61" s="465"/>
      <c r="C61" s="465"/>
      <c r="D61" s="465"/>
      <c r="E61" s="465"/>
    </row>
    <row r="62" spans="1:5" x14ac:dyDescent="0.2">
      <c r="A62" s="465"/>
      <c r="B62" s="465"/>
      <c r="C62" s="465"/>
      <c r="D62" s="465"/>
      <c r="E62" s="465"/>
    </row>
    <row r="63" spans="1:5" x14ac:dyDescent="0.2">
      <c r="A63" s="465"/>
      <c r="B63" s="465"/>
      <c r="C63" s="465"/>
      <c r="D63" s="465"/>
      <c r="E63" s="465"/>
    </row>
    <row r="64" spans="1:5" x14ac:dyDescent="0.2">
      <c r="A64" s="465"/>
      <c r="B64" s="465"/>
      <c r="C64" s="465"/>
      <c r="D64" s="465"/>
      <c r="E64" s="465"/>
    </row>
    <row r="65" spans="1:5" x14ac:dyDescent="0.2">
      <c r="A65" s="465"/>
      <c r="B65" s="465"/>
      <c r="C65" s="465"/>
      <c r="D65" s="465"/>
      <c r="E65" s="465"/>
    </row>
    <row r="66" spans="1:5" x14ac:dyDescent="0.2">
      <c r="A66" s="465"/>
      <c r="B66" s="465"/>
      <c r="C66" s="465"/>
      <c r="D66" s="465"/>
      <c r="E66" s="465"/>
    </row>
    <row r="67" spans="1:5" x14ac:dyDescent="0.2">
      <c r="A67" s="465"/>
      <c r="B67" s="465"/>
      <c r="C67" s="465"/>
      <c r="D67" s="465"/>
      <c r="E67" s="465"/>
    </row>
    <row r="68" spans="1:5" x14ac:dyDescent="0.2">
      <c r="A68" s="465"/>
      <c r="B68" s="465"/>
      <c r="C68" s="465"/>
      <c r="D68" s="465"/>
      <c r="E68" s="465"/>
    </row>
    <row r="69" spans="1:5" x14ac:dyDescent="0.2">
      <c r="A69" s="465"/>
      <c r="B69" s="465"/>
      <c r="C69" s="465"/>
      <c r="D69" s="465"/>
      <c r="E69" s="465"/>
    </row>
    <row r="70" spans="1:5" x14ac:dyDescent="0.2">
      <c r="A70" s="465"/>
      <c r="B70" s="465"/>
      <c r="C70" s="465"/>
      <c r="D70" s="465"/>
      <c r="E70" s="465"/>
    </row>
    <row r="71" spans="1:5" x14ac:dyDescent="0.2">
      <c r="A71" s="465"/>
      <c r="B71" s="465"/>
      <c r="C71" s="465"/>
      <c r="D71" s="465"/>
      <c r="E71" s="465"/>
    </row>
    <row r="72" spans="1:5" x14ac:dyDescent="0.2">
      <c r="A72" s="465"/>
      <c r="B72" s="465"/>
      <c r="C72" s="465"/>
      <c r="D72" s="465"/>
      <c r="E72" s="465"/>
    </row>
    <row r="73" spans="1:5" x14ac:dyDescent="0.2">
      <c r="A73" s="465"/>
      <c r="B73" s="465"/>
      <c r="C73" s="465"/>
      <c r="D73" s="465"/>
      <c r="E73" s="465"/>
    </row>
    <row r="74" spans="1:5" x14ac:dyDescent="0.2">
      <c r="A74" s="465"/>
      <c r="B74" s="465"/>
      <c r="C74" s="465"/>
      <c r="D74" s="465"/>
      <c r="E74" s="465"/>
    </row>
    <row r="75" spans="1:5" x14ac:dyDescent="0.2">
      <c r="A75" s="465"/>
      <c r="B75" s="465"/>
      <c r="C75" s="465"/>
      <c r="D75" s="465"/>
      <c r="E75" s="465"/>
    </row>
    <row r="76" spans="1:5" x14ac:dyDescent="0.2">
      <c r="A76" s="465"/>
      <c r="B76" s="465"/>
      <c r="C76" s="465"/>
      <c r="D76" s="465"/>
      <c r="E76" s="465"/>
    </row>
    <row r="77" spans="1:5" x14ac:dyDescent="0.2">
      <c r="A77" s="465"/>
      <c r="B77" s="465"/>
      <c r="C77" s="465"/>
      <c r="D77" s="465"/>
      <c r="E77" s="465"/>
    </row>
    <row r="78" spans="1:5" x14ac:dyDescent="0.2">
      <c r="A78" s="465"/>
      <c r="B78" s="465"/>
      <c r="C78" s="465"/>
      <c r="D78" s="465"/>
      <c r="E78" s="465"/>
    </row>
    <row r="79" spans="1:5" x14ac:dyDescent="0.2">
      <c r="A79" s="465"/>
      <c r="B79" s="465"/>
      <c r="C79" s="465"/>
      <c r="D79" s="465"/>
      <c r="E79" s="465"/>
    </row>
    <row r="80" spans="1:5" x14ac:dyDescent="0.2">
      <c r="A80" s="465"/>
      <c r="B80" s="465"/>
      <c r="C80" s="465"/>
      <c r="D80" s="465"/>
      <c r="E80" s="465"/>
    </row>
    <row r="81" spans="1:5" x14ac:dyDescent="0.2">
      <c r="A81" s="465"/>
      <c r="B81" s="465"/>
      <c r="C81" s="465"/>
      <c r="D81" s="465"/>
      <c r="E81" s="465"/>
    </row>
    <row r="82" spans="1:5" x14ac:dyDescent="0.2">
      <c r="A82" s="465"/>
      <c r="B82" s="465"/>
      <c r="C82" s="465"/>
      <c r="D82" s="465"/>
      <c r="E82" s="465"/>
    </row>
    <row r="83" spans="1:5" x14ac:dyDescent="0.2">
      <c r="A83" s="465"/>
      <c r="B83" s="465"/>
      <c r="C83" s="465"/>
      <c r="D83" s="465"/>
      <c r="E83" s="465"/>
    </row>
    <row r="84" spans="1:5" x14ac:dyDescent="0.2">
      <c r="A84" s="465"/>
      <c r="B84" s="465"/>
      <c r="C84" s="465"/>
      <c r="D84" s="465"/>
      <c r="E84" s="465"/>
    </row>
    <row r="85" spans="1:5" x14ac:dyDescent="0.2">
      <c r="A85" s="465"/>
      <c r="B85" s="465"/>
      <c r="C85" s="465"/>
      <c r="D85" s="465"/>
      <c r="E85" s="465"/>
    </row>
    <row r="86" spans="1:5" x14ac:dyDescent="0.2">
      <c r="A86" s="465"/>
      <c r="B86" s="465"/>
      <c r="C86" s="465"/>
      <c r="D86" s="465"/>
      <c r="E86" s="465"/>
    </row>
    <row r="87" spans="1:5" x14ac:dyDescent="0.2">
      <c r="A87" s="465"/>
      <c r="B87" s="465"/>
      <c r="C87" s="465"/>
      <c r="D87" s="465"/>
      <c r="E87" s="465"/>
    </row>
    <row r="88" spans="1:5" x14ac:dyDescent="0.2">
      <c r="A88" s="465"/>
      <c r="B88" s="465"/>
      <c r="C88" s="465"/>
      <c r="D88" s="465"/>
      <c r="E88" s="465"/>
    </row>
    <row r="89" spans="1:5" x14ac:dyDescent="0.2">
      <c r="A89" s="465"/>
      <c r="B89" s="465"/>
      <c r="C89" s="465"/>
      <c r="D89" s="465"/>
      <c r="E89" s="465"/>
    </row>
    <row r="90" spans="1:5" x14ac:dyDescent="0.2">
      <c r="A90" s="465"/>
      <c r="B90" s="465"/>
      <c r="C90" s="465"/>
      <c r="D90" s="465"/>
      <c r="E90" s="465"/>
    </row>
    <row r="91" spans="1:5" x14ac:dyDescent="0.2">
      <c r="A91" s="465"/>
      <c r="B91" s="465"/>
      <c r="C91" s="465"/>
      <c r="D91" s="465"/>
      <c r="E91" s="465"/>
    </row>
    <row r="92" spans="1:5" x14ac:dyDescent="0.2">
      <c r="A92" s="465"/>
      <c r="B92" s="465"/>
      <c r="C92" s="465"/>
      <c r="D92" s="465"/>
      <c r="E92" s="465"/>
    </row>
    <row r="93" spans="1:5" x14ac:dyDescent="0.2">
      <c r="A93" s="465"/>
      <c r="B93" s="465"/>
      <c r="C93" s="465"/>
      <c r="D93" s="465"/>
      <c r="E93" s="465"/>
    </row>
    <row r="94" spans="1:5" x14ac:dyDescent="0.2">
      <c r="A94" s="465"/>
      <c r="B94" s="465"/>
      <c r="C94" s="465"/>
      <c r="D94" s="465"/>
      <c r="E94" s="465"/>
    </row>
    <row r="95" spans="1:5" x14ac:dyDescent="0.2">
      <c r="A95" s="465"/>
      <c r="B95" s="465"/>
      <c r="C95" s="465"/>
      <c r="D95" s="465"/>
      <c r="E95" s="465"/>
    </row>
    <row r="96" spans="1:5" x14ac:dyDescent="0.2">
      <c r="A96" s="465"/>
      <c r="B96" s="465"/>
      <c r="C96" s="465"/>
      <c r="D96" s="465"/>
      <c r="E96" s="465"/>
    </row>
    <row r="97" spans="1:5" x14ac:dyDescent="0.2">
      <c r="A97" s="465"/>
      <c r="B97" s="465"/>
      <c r="C97" s="465"/>
      <c r="D97" s="465"/>
      <c r="E97" s="465"/>
    </row>
    <row r="98" spans="1:5" x14ac:dyDescent="0.2">
      <c r="A98" s="465"/>
      <c r="B98" s="465"/>
      <c r="C98" s="465"/>
      <c r="D98" s="465"/>
      <c r="E98" s="465"/>
    </row>
    <row r="99" spans="1:5" x14ac:dyDescent="0.2">
      <c r="A99" s="465"/>
      <c r="B99" s="465"/>
      <c r="C99" s="465"/>
      <c r="D99" s="465"/>
      <c r="E99" s="465"/>
    </row>
    <row r="100" spans="1:5" x14ac:dyDescent="0.2">
      <c r="A100" s="465"/>
      <c r="B100" s="465"/>
      <c r="C100" s="465"/>
      <c r="D100" s="465"/>
      <c r="E100" s="465"/>
    </row>
    <row r="101" spans="1:5" x14ac:dyDescent="0.2">
      <c r="A101" s="465"/>
      <c r="B101" s="465"/>
      <c r="C101" s="465"/>
      <c r="D101" s="465"/>
      <c r="E101" s="465"/>
    </row>
    <row r="102" spans="1:5" x14ac:dyDescent="0.2">
      <c r="A102" s="465"/>
      <c r="B102" s="465"/>
      <c r="C102" s="465"/>
      <c r="D102" s="465"/>
      <c r="E102" s="465"/>
    </row>
    <row r="103" spans="1:5" x14ac:dyDescent="0.2">
      <c r="A103" s="465"/>
      <c r="B103" s="465"/>
      <c r="C103" s="465"/>
      <c r="D103" s="465"/>
      <c r="E103" s="465"/>
    </row>
    <row r="104" spans="1:5" x14ac:dyDescent="0.2">
      <c r="A104" s="465"/>
      <c r="B104" s="465"/>
      <c r="C104" s="465"/>
      <c r="D104" s="465"/>
      <c r="E104" s="465"/>
    </row>
    <row r="105" spans="1:5" x14ac:dyDescent="0.2">
      <c r="A105" s="465"/>
      <c r="B105" s="465"/>
      <c r="C105" s="465"/>
      <c r="D105" s="465"/>
      <c r="E105" s="465"/>
    </row>
    <row r="106" spans="1:5" x14ac:dyDescent="0.2">
      <c r="A106" s="465"/>
      <c r="B106" s="465"/>
      <c r="C106" s="465"/>
      <c r="D106" s="465"/>
      <c r="E106" s="465"/>
    </row>
    <row r="107" spans="1:5" x14ac:dyDescent="0.2">
      <c r="A107" s="465"/>
      <c r="B107" s="465"/>
      <c r="C107" s="465"/>
      <c r="D107" s="465"/>
      <c r="E107" s="465"/>
    </row>
    <row r="108" spans="1:5" x14ac:dyDescent="0.2">
      <c r="A108" s="465"/>
      <c r="B108" s="465"/>
      <c r="C108" s="465"/>
      <c r="D108" s="465"/>
      <c r="E108" s="465"/>
    </row>
    <row r="109" spans="1:5" x14ac:dyDescent="0.2">
      <c r="A109" s="465"/>
      <c r="B109" s="465"/>
      <c r="C109" s="465"/>
      <c r="D109" s="465"/>
      <c r="E109" s="465"/>
    </row>
    <row r="110" spans="1:5" x14ac:dyDescent="0.2">
      <c r="A110" s="465"/>
      <c r="B110" s="465"/>
      <c r="C110" s="465"/>
      <c r="D110" s="465"/>
      <c r="E110" s="465"/>
    </row>
    <row r="111" spans="1:5" x14ac:dyDescent="0.2">
      <c r="A111" s="465"/>
      <c r="B111" s="465"/>
      <c r="C111" s="465"/>
      <c r="D111" s="465"/>
      <c r="E111" s="465"/>
    </row>
    <row r="112" spans="1:5" x14ac:dyDescent="0.2">
      <c r="A112" s="465"/>
      <c r="B112" s="465"/>
      <c r="C112" s="465"/>
      <c r="D112" s="465"/>
      <c r="E112" s="465"/>
    </row>
    <row r="113" spans="1:5" x14ac:dyDescent="0.2">
      <c r="A113" s="465"/>
      <c r="B113" s="465"/>
      <c r="C113" s="465"/>
      <c r="D113" s="465"/>
      <c r="E113" s="465"/>
    </row>
    <row r="114" spans="1:5" x14ac:dyDescent="0.2">
      <c r="A114" s="465"/>
      <c r="B114" s="465"/>
      <c r="C114" s="465"/>
      <c r="D114" s="465"/>
      <c r="E114" s="465"/>
    </row>
    <row r="115" spans="1:5" x14ac:dyDescent="0.2">
      <c r="A115" s="465"/>
      <c r="B115" s="465"/>
      <c r="C115" s="465"/>
      <c r="D115" s="465"/>
      <c r="E115" s="465"/>
    </row>
    <row r="116" spans="1:5" x14ac:dyDescent="0.2">
      <c r="A116" s="465"/>
      <c r="B116" s="465"/>
      <c r="C116" s="465"/>
      <c r="D116" s="465"/>
      <c r="E116" s="465"/>
    </row>
    <row r="117" spans="1:5" x14ac:dyDescent="0.2">
      <c r="A117" s="465"/>
      <c r="B117" s="465"/>
      <c r="C117" s="465"/>
      <c r="D117" s="465"/>
      <c r="E117" s="465"/>
    </row>
    <row r="118" spans="1:5" x14ac:dyDescent="0.2">
      <c r="A118" s="465"/>
      <c r="B118" s="465"/>
      <c r="C118" s="465"/>
      <c r="D118" s="465"/>
      <c r="E118" s="465"/>
    </row>
    <row r="119" spans="1:5" x14ac:dyDescent="0.2">
      <c r="A119" s="465"/>
      <c r="B119" s="465"/>
      <c r="C119" s="465"/>
      <c r="D119" s="465"/>
      <c r="E119" s="465"/>
    </row>
    <row r="120" spans="1:5" x14ac:dyDescent="0.2">
      <c r="A120" s="465"/>
      <c r="B120" s="465"/>
      <c r="C120" s="465"/>
      <c r="D120" s="465"/>
      <c r="E120" s="465"/>
    </row>
    <row r="121" spans="1:5" x14ac:dyDescent="0.2">
      <c r="A121" s="465"/>
      <c r="B121" s="465"/>
      <c r="C121" s="465"/>
      <c r="D121" s="465"/>
      <c r="E121" s="465"/>
    </row>
    <row r="122" spans="1:5" x14ac:dyDescent="0.2">
      <c r="A122" s="465"/>
      <c r="B122" s="465"/>
      <c r="C122" s="465"/>
      <c r="D122" s="465"/>
      <c r="E122" s="465"/>
    </row>
    <row r="123" spans="1:5" x14ac:dyDescent="0.2">
      <c r="A123" s="465"/>
      <c r="B123" s="465"/>
      <c r="C123" s="465"/>
      <c r="D123" s="465"/>
      <c r="E123" s="465"/>
    </row>
    <row r="124" spans="1:5" x14ac:dyDescent="0.2">
      <c r="A124" s="465"/>
      <c r="B124" s="465"/>
      <c r="C124" s="465"/>
      <c r="D124" s="465"/>
      <c r="E124" s="465"/>
    </row>
    <row r="125" spans="1:5" x14ac:dyDescent="0.2">
      <c r="A125" s="465"/>
      <c r="B125" s="465"/>
      <c r="C125" s="465"/>
      <c r="D125" s="465"/>
      <c r="E125" s="465"/>
    </row>
    <row r="126" spans="1:5" x14ac:dyDescent="0.2">
      <c r="A126" s="465"/>
      <c r="B126" s="465"/>
      <c r="C126" s="465"/>
      <c r="D126" s="465"/>
      <c r="E126" s="465"/>
    </row>
    <row r="127" spans="1:5" x14ac:dyDescent="0.2">
      <c r="A127" s="465"/>
      <c r="B127" s="465"/>
      <c r="C127" s="465"/>
      <c r="D127" s="465"/>
      <c r="E127" s="465"/>
    </row>
    <row r="128" spans="1:5" x14ac:dyDescent="0.2">
      <c r="A128" s="465"/>
      <c r="B128" s="465"/>
      <c r="C128" s="465"/>
      <c r="D128" s="465"/>
      <c r="E128" s="465"/>
    </row>
    <row r="129" spans="1:5" x14ac:dyDescent="0.2">
      <c r="A129" s="465"/>
      <c r="B129" s="465"/>
      <c r="C129" s="465"/>
      <c r="D129" s="465"/>
      <c r="E129" s="465"/>
    </row>
    <row r="130" spans="1:5" x14ac:dyDescent="0.2">
      <c r="A130" s="465"/>
      <c r="B130" s="465"/>
      <c r="C130" s="465"/>
      <c r="D130" s="465"/>
      <c r="E130" s="465"/>
    </row>
    <row r="131" spans="1:5" x14ac:dyDescent="0.2">
      <c r="A131" s="465"/>
      <c r="B131" s="465"/>
      <c r="C131" s="465"/>
      <c r="D131" s="465"/>
      <c r="E131" s="465"/>
    </row>
    <row r="132" spans="1:5" x14ac:dyDescent="0.2">
      <c r="A132" s="465"/>
      <c r="B132" s="465"/>
      <c r="C132" s="465"/>
      <c r="D132" s="465"/>
      <c r="E132" s="465"/>
    </row>
    <row r="133" spans="1:5" x14ac:dyDescent="0.2">
      <c r="A133" s="465"/>
      <c r="B133" s="465"/>
      <c r="C133" s="465"/>
      <c r="D133" s="465"/>
      <c r="E133" s="465"/>
    </row>
    <row r="134" spans="1:5" x14ac:dyDescent="0.2">
      <c r="A134" s="465"/>
      <c r="B134" s="465"/>
      <c r="C134" s="465"/>
      <c r="D134" s="465"/>
      <c r="E134" s="465"/>
    </row>
    <row r="135" spans="1:5" x14ac:dyDescent="0.2">
      <c r="A135" s="465"/>
      <c r="B135" s="465"/>
      <c r="C135" s="465"/>
      <c r="D135" s="465"/>
      <c r="E135" s="465"/>
    </row>
    <row r="136" spans="1:5" x14ac:dyDescent="0.2">
      <c r="A136" s="465"/>
      <c r="B136" s="465"/>
      <c r="C136" s="465"/>
      <c r="D136" s="465"/>
      <c r="E136" s="465"/>
    </row>
    <row r="137" spans="1:5" x14ac:dyDescent="0.2">
      <c r="A137" s="465"/>
      <c r="B137" s="465"/>
      <c r="C137" s="465"/>
      <c r="D137" s="465"/>
      <c r="E137" s="465"/>
    </row>
    <row r="138" spans="1:5" x14ac:dyDescent="0.2">
      <c r="A138" s="465"/>
      <c r="B138" s="465"/>
      <c r="C138" s="465"/>
      <c r="D138" s="465"/>
      <c r="E138" s="465"/>
    </row>
    <row r="139" spans="1:5" x14ac:dyDescent="0.2">
      <c r="A139" s="465"/>
      <c r="B139" s="465"/>
      <c r="C139" s="465"/>
      <c r="D139" s="465"/>
      <c r="E139" s="465"/>
    </row>
    <row r="140" spans="1:5" x14ac:dyDescent="0.2">
      <c r="A140" s="465"/>
      <c r="B140" s="465"/>
      <c r="C140" s="465"/>
      <c r="D140" s="465"/>
      <c r="E140" s="465"/>
    </row>
    <row r="141" spans="1:5" x14ac:dyDescent="0.2">
      <c r="A141" s="465"/>
      <c r="B141" s="465"/>
      <c r="C141" s="465"/>
      <c r="D141" s="465"/>
      <c r="E141" s="465"/>
    </row>
    <row r="142" spans="1:5" x14ac:dyDescent="0.2">
      <c r="A142" s="465"/>
      <c r="B142" s="465"/>
      <c r="C142" s="465"/>
      <c r="D142" s="465"/>
      <c r="E142" s="465"/>
    </row>
    <row r="143" spans="1:5" x14ac:dyDescent="0.2">
      <c r="A143" s="465"/>
      <c r="B143" s="465"/>
      <c r="C143" s="465"/>
      <c r="D143" s="465"/>
      <c r="E143" s="465"/>
    </row>
    <row r="144" spans="1:5" x14ac:dyDescent="0.2">
      <c r="A144" s="465"/>
      <c r="B144" s="465"/>
      <c r="C144" s="465"/>
      <c r="D144" s="465"/>
      <c r="E144" s="465"/>
    </row>
    <row r="145" spans="1:5" x14ac:dyDescent="0.2">
      <c r="A145" s="465"/>
      <c r="B145" s="465"/>
      <c r="C145" s="465"/>
      <c r="D145" s="465"/>
      <c r="E145" s="465"/>
    </row>
    <row r="146" spans="1:5" x14ac:dyDescent="0.2">
      <c r="A146" s="465"/>
      <c r="B146" s="465"/>
      <c r="C146" s="465"/>
      <c r="D146" s="465"/>
      <c r="E146" s="465"/>
    </row>
    <row r="147" spans="1:5" x14ac:dyDescent="0.2">
      <c r="A147" s="465"/>
      <c r="B147" s="465"/>
      <c r="C147" s="465"/>
      <c r="D147" s="465"/>
      <c r="E147" s="465"/>
    </row>
    <row r="148" spans="1:5" x14ac:dyDescent="0.2">
      <c r="A148" s="465"/>
      <c r="B148" s="465"/>
      <c r="C148" s="465"/>
      <c r="D148" s="465"/>
      <c r="E148" s="465"/>
    </row>
    <row r="149" spans="1:5" x14ac:dyDescent="0.2">
      <c r="A149" s="465"/>
      <c r="B149" s="465"/>
      <c r="C149" s="465"/>
      <c r="D149" s="465"/>
      <c r="E149" s="465"/>
    </row>
    <row r="150" spans="1:5" x14ac:dyDescent="0.2">
      <c r="A150" s="465"/>
      <c r="B150" s="465"/>
      <c r="C150" s="465"/>
      <c r="D150" s="465"/>
      <c r="E150" s="465"/>
    </row>
    <row r="151" spans="1:5" x14ac:dyDescent="0.2">
      <c r="A151" s="465"/>
      <c r="B151" s="465"/>
      <c r="C151" s="465"/>
      <c r="D151" s="465"/>
      <c r="E151" s="465"/>
    </row>
    <row r="152" spans="1:5" x14ac:dyDescent="0.2">
      <c r="A152" s="465"/>
      <c r="B152" s="465"/>
      <c r="C152" s="465"/>
      <c r="D152" s="465"/>
      <c r="E152" s="465"/>
    </row>
    <row r="153" spans="1:5" x14ac:dyDescent="0.2">
      <c r="A153" s="465"/>
      <c r="B153" s="465"/>
      <c r="C153" s="465"/>
      <c r="D153" s="465"/>
      <c r="E153" s="465"/>
    </row>
    <row r="154" spans="1:5" x14ac:dyDescent="0.2">
      <c r="A154" s="465"/>
      <c r="B154" s="465"/>
      <c r="C154" s="465"/>
      <c r="D154" s="465"/>
      <c r="E154" s="465"/>
    </row>
    <row r="155" spans="1:5" x14ac:dyDescent="0.2">
      <c r="A155" s="465"/>
      <c r="B155" s="465"/>
      <c r="C155" s="465"/>
      <c r="D155" s="465"/>
      <c r="E155" s="465"/>
    </row>
    <row r="156" spans="1:5" x14ac:dyDescent="0.2">
      <c r="A156" s="465"/>
      <c r="B156" s="465"/>
      <c r="C156" s="465"/>
      <c r="D156" s="465"/>
      <c r="E156" s="465"/>
    </row>
    <row r="157" spans="1:5" x14ac:dyDescent="0.2">
      <c r="A157" s="465"/>
      <c r="B157" s="465"/>
      <c r="C157" s="465"/>
      <c r="D157" s="465"/>
      <c r="E157" s="465"/>
    </row>
    <row r="158" spans="1:5" x14ac:dyDescent="0.2">
      <c r="A158" s="465"/>
      <c r="B158" s="465"/>
      <c r="C158" s="465"/>
      <c r="D158" s="465"/>
      <c r="E158" s="465"/>
    </row>
    <row r="159" spans="1:5" x14ac:dyDescent="0.2">
      <c r="A159" s="465"/>
      <c r="B159" s="465"/>
      <c r="C159" s="465"/>
      <c r="D159" s="465"/>
      <c r="E159" s="465"/>
    </row>
    <row r="160" spans="1:5" x14ac:dyDescent="0.2">
      <c r="A160" s="465"/>
      <c r="B160" s="465"/>
      <c r="C160" s="465"/>
      <c r="D160" s="465"/>
      <c r="E160" s="465"/>
    </row>
    <row r="161" spans="1:5" x14ac:dyDescent="0.2">
      <c r="A161" s="465"/>
      <c r="B161" s="465"/>
      <c r="C161" s="465"/>
      <c r="D161" s="465"/>
      <c r="E161" s="465"/>
    </row>
    <row r="162" spans="1:5" x14ac:dyDescent="0.2">
      <c r="A162" s="465"/>
      <c r="B162" s="465"/>
      <c r="C162" s="465"/>
      <c r="D162" s="465"/>
      <c r="E162" s="465"/>
    </row>
    <row r="163" spans="1:5" x14ac:dyDescent="0.2">
      <c r="A163" s="465"/>
      <c r="B163" s="465"/>
      <c r="C163" s="465"/>
      <c r="D163" s="465"/>
      <c r="E163" s="465"/>
    </row>
    <row r="164" spans="1:5" x14ac:dyDescent="0.2">
      <c r="A164" s="465"/>
      <c r="B164" s="465"/>
      <c r="C164" s="465"/>
      <c r="D164" s="465"/>
      <c r="E164" s="465"/>
    </row>
    <row r="165" spans="1:5" x14ac:dyDescent="0.2">
      <c r="A165" s="465"/>
      <c r="B165" s="465"/>
      <c r="C165" s="465"/>
      <c r="D165" s="465"/>
      <c r="E165" s="465"/>
    </row>
    <row r="166" spans="1:5" x14ac:dyDescent="0.2">
      <c r="A166" s="465"/>
      <c r="B166" s="465"/>
      <c r="C166" s="465"/>
      <c r="D166" s="465"/>
      <c r="E166" s="465"/>
    </row>
    <row r="167" spans="1:5" x14ac:dyDescent="0.2">
      <c r="A167" s="465"/>
      <c r="B167" s="465"/>
      <c r="C167" s="465"/>
      <c r="D167" s="465"/>
      <c r="E167" s="465"/>
    </row>
    <row r="168" spans="1:5" x14ac:dyDescent="0.2">
      <c r="A168" s="465"/>
      <c r="B168" s="465"/>
      <c r="C168" s="465"/>
      <c r="D168" s="465"/>
      <c r="E168" s="465"/>
    </row>
    <row r="169" spans="1:5" x14ac:dyDescent="0.2">
      <c r="A169" s="465"/>
      <c r="B169" s="465"/>
      <c r="C169" s="465"/>
      <c r="D169" s="465"/>
      <c r="E169" s="465"/>
    </row>
    <row r="170" spans="1:5" x14ac:dyDescent="0.2">
      <c r="A170" s="465"/>
      <c r="B170" s="465"/>
      <c r="C170" s="465"/>
      <c r="D170" s="465"/>
      <c r="E170" s="465"/>
    </row>
    <row r="171" spans="1:5" x14ac:dyDescent="0.2">
      <c r="A171" s="465"/>
      <c r="B171" s="465"/>
      <c r="C171" s="465"/>
      <c r="D171" s="465"/>
      <c r="E171" s="465"/>
    </row>
    <row r="172" spans="1:5" x14ac:dyDescent="0.2">
      <c r="A172" s="465"/>
      <c r="B172" s="465"/>
      <c r="C172" s="465"/>
      <c r="D172" s="465"/>
      <c r="E172" s="465"/>
    </row>
    <row r="173" spans="1:5" x14ac:dyDescent="0.2">
      <c r="A173" s="465"/>
      <c r="B173" s="465"/>
      <c r="C173" s="465"/>
      <c r="D173" s="465"/>
      <c r="E173" s="465"/>
    </row>
    <row r="174" spans="1:5" x14ac:dyDescent="0.2">
      <c r="A174" s="465"/>
      <c r="B174" s="465"/>
      <c r="C174" s="465"/>
      <c r="D174" s="465"/>
      <c r="E174" s="465"/>
    </row>
    <row r="175" spans="1:5" x14ac:dyDescent="0.2">
      <c r="A175" s="465"/>
      <c r="B175" s="465"/>
      <c r="C175" s="465"/>
      <c r="D175" s="465"/>
      <c r="E175" s="465"/>
    </row>
    <row r="176" spans="1:5" x14ac:dyDescent="0.2">
      <c r="A176" s="465"/>
      <c r="B176" s="465"/>
      <c r="C176" s="465"/>
      <c r="D176" s="465"/>
      <c r="E176" s="465"/>
    </row>
    <row r="177" spans="1:5" x14ac:dyDescent="0.2">
      <c r="A177" s="465"/>
      <c r="B177" s="465"/>
      <c r="C177" s="465"/>
      <c r="D177" s="465"/>
      <c r="E177" s="465"/>
    </row>
    <row r="178" spans="1:5" x14ac:dyDescent="0.2">
      <c r="A178" s="465"/>
      <c r="B178" s="465"/>
      <c r="C178" s="465"/>
      <c r="D178" s="465"/>
      <c r="E178" s="465"/>
    </row>
    <row r="179" spans="1:5" x14ac:dyDescent="0.2">
      <c r="A179" s="465"/>
      <c r="B179" s="465"/>
      <c r="C179" s="465"/>
      <c r="D179" s="465"/>
      <c r="E179" s="465"/>
    </row>
    <row r="180" spans="1:5" x14ac:dyDescent="0.2">
      <c r="A180" s="465"/>
      <c r="B180" s="465"/>
      <c r="C180" s="465"/>
      <c r="D180" s="465"/>
      <c r="E180" s="465"/>
    </row>
    <row r="181" spans="1:5" x14ac:dyDescent="0.2">
      <c r="A181" s="465"/>
      <c r="B181" s="465"/>
      <c r="C181" s="465"/>
      <c r="D181" s="465"/>
      <c r="E181" s="465"/>
    </row>
    <row r="182" spans="1:5" x14ac:dyDescent="0.2">
      <c r="A182" s="465"/>
      <c r="B182" s="465"/>
      <c r="C182" s="465"/>
      <c r="D182" s="465"/>
      <c r="E182" s="465"/>
    </row>
    <row r="183" spans="1:5" x14ac:dyDescent="0.2">
      <c r="A183" s="465"/>
      <c r="B183" s="465"/>
      <c r="C183" s="465"/>
      <c r="D183" s="465"/>
      <c r="E183" s="465"/>
    </row>
    <row r="184" spans="1:5" x14ac:dyDescent="0.2">
      <c r="A184" s="465"/>
      <c r="B184" s="465"/>
      <c r="C184" s="465"/>
      <c r="D184" s="465"/>
      <c r="E184" s="465"/>
    </row>
    <row r="185" spans="1:5" x14ac:dyDescent="0.2">
      <c r="A185" s="465"/>
      <c r="B185" s="465"/>
      <c r="C185" s="465"/>
      <c r="D185" s="465"/>
      <c r="E185" s="465"/>
    </row>
    <row r="186" spans="1:5" x14ac:dyDescent="0.2">
      <c r="A186" s="465"/>
      <c r="B186" s="465"/>
      <c r="C186" s="465"/>
      <c r="D186" s="465"/>
      <c r="E186" s="465"/>
    </row>
    <row r="187" spans="1:5" x14ac:dyDescent="0.2">
      <c r="A187" s="465"/>
      <c r="B187" s="465"/>
      <c r="C187" s="465"/>
      <c r="D187" s="465"/>
      <c r="E187" s="465"/>
    </row>
    <row r="188" spans="1:5" x14ac:dyDescent="0.2">
      <c r="A188" s="465"/>
      <c r="B188" s="465"/>
      <c r="C188" s="465"/>
      <c r="D188" s="465"/>
      <c r="E188" s="465"/>
    </row>
    <row r="189" spans="1:5" x14ac:dyDescent="0.2">
      <c r="A189" s="465"/>
      <c r="B189" s="465"/>
      <c r="C189" s="465"/>
      <c r="D189" s="465"/>
      <c r="E189" s="465"/>
    </row>
    <row r="190" spans="1:5" x14ac:dyDescent="0.2">
      <c r="A190" s="465"/>
      <c r="B190" s="465"/>
      <c r="C190" s="465"/>
      <c r="D190" s="465"/>
      <c r="E190" s="465"/>
    </row>
    <row r="191" spans="1:5" x14ac:dyDescent="0.2">
      <c r="A191" s="465"/>
      <c r="B191" s="465"/>
      <c r="C191" s="465"/>
      <c r="D191" s="465"/>
      <c r="E191" s="465"/>
    </row>
    <row r="192" spans="1:5" x14ac:dyDescent="0.2">
      <c r="A192" s="465"/>
      <c r="B192" s="465"/>
      <c r="C192" s="465"/>
      <c r="D192" s="465"/>
      <c r="E192" s="465"/>
    </row>
    <row r="193" spans="1:5" x14ac:dyDescent="0.2">
      <c r="A193" s="465"/>
      <c r="B193" s="465"/>
      <c r="C193" s="465"/>
      <c r="D193" s="465"/>
      <c r="E193" s="465"/>
    </row>
    <row r="194" spans="1:5" x14ac:dyDescent="0.2">
      <c r="A194" s="465"/>
      <c r="B194" s="465"/>
      <c r="C194" s="465"/>
      <c r="D194" s="465"/>
      <c r="E194" s="465"/>
    </row>
    <row r="195" spans="1:5" x14ac:dyDescent="0.2">
      <c r="A195" s="465"/>
      <c r="B195" s="465"/>
      <c r="C195" s="465"/>
      <c r="D195" s="465"/>
      <c r="E195" s="465"/>
    </row>
    <row r="196" spans="1:5" x14ac:dyDescent="0.2">
      <c r="A196" s="465"/>
      <c r="B196" s="465"/>
      <c r="C196" s="465"/>
      <c r="D196" s="465"/>
      <c r="E196" s="465"/>
    </row>
    <row r="197" spans="1:5" x14ac:dyDescent="0.2">
      <c r="A197" s="465"/>
      <c r="B197" s="465"/>
      <c r="C197" s="465"/>
      <c r="D197" s="465"/>
      <c r="E197" s="465"/>
    </row>
    <row r="198" spans="1:5" x14ac:dyDescent="0.2">
      <c r="A198" s="465"/>
      <c r="B198" s="465"/>
      <c r="C198" s="465"/>
      <c r="D198" s="465"/>
      <c r="E198" s="465"/>
    </row>
    <row r="199" spans="1:5" x14ac:dyDescent="0.2">
      <c r="A199" s="465"/>
      <c r="B199" s="465"/>
      <c r="C199" s="465"/>
      <c r="D199" s="465"/>
      <c r="E199" s="465"/>
    </row>
    <row r="200" spans="1:5" x14ac:dyDescent="0.2">
      <c r="A200" s="465"/>
      <c r="B200" s="465"/>
      <c r="C200" s="465"/>
      <c r="D200" s="465"/>
      <c r="E200" s="465"/>
    </row>
    <row r="201" spans="1:5" x14ac:dyDescent="0.2">
      <c r="A201" s="465"/>
      <c r="B201" s="465"/>
      <c r="C201" s="465"/>
      <c r="D201" s="465"/>
      <c r="E201" s="465"/>
    </row>
    <row r="202" spans="1:5" x14ac:dyDescent="0.2">
      <c r="A202" s="465"/>
      <c r="B202" s="465"/>
      <c r="C202" s="465"/>
      <c r="D202" s="465"/>
      <c r="E202" s="465"/>
    </row>
    <row r="203" spans="1:5" x14ac:dyDescent="0.2">
      <c r="A203" s="465"/>
      <c r="B203" s="465"/>
      <c r="C203" s="465"/>
      <c r="D203" s="465"/>
      <c r="E203" s="465"/>
    </row>
    <row r="204" spans="1:5" x14ac:dyDescent="0.2">
      <c r="A204" s="465"/>
      <c r="B204" s="465"/>
      <c r="C204" s="465"/>
      <c r="D204" s="465"/>
      <c r="E204" s="465"/>
    </row>
    <row r="205" spans="1:5" x14ac:dyDescent="0.2">
      <c r="A205" s="465"/>
      <c r="B205" s="465"/>
      <c r="C205" s="465"/>
      <c r="D205" s="465"/>
      <c r="E205" s="465"/>
    </row>
    <row r="206" spans="1:5" x14ac:dyDescent="0.2">
      <c r="A206" s="465"/>
      <c r="B206" s="465"/>
      <c r="C206" s="465"/>
      <c r="D206" s="465"/>
      <c r="E206" s="465"/>
    </row>
    <row r="207" spans="1:5" x14ac:dyDescent="0.2">
      <c r="A207" s="465"/>
      <c r="B207" s="465"/>
      <c r="C207" s="465"/>
      <c r="D207" s="465"/>
      <c r="E207" s="465"/>
    </row>
    <row r="208" spans="1:5" x14ac:dyDescent="0.2">
      <c r="A208" s="465"/>
      <c r="B208" s="465"/>
      <c r="C208" s="465"/>
      <c r="D208" s="465"/>
      <c r="E208" s="465"/>
    </row>
    <row r="209" spans="1:5" x14ac:dyDescent="0.2">
      <c r="A209" s="465"/>
      <c r="B209" s="465"/>
      <c r="C209" s="465"/>
      <c r="D209" s="465"/>
      <c r="E209" s="465"/>
    </row>
    <row r="210" spans="1:5" x14ac:dyDescent="0.2">
      <c r="A210" s="465"/>
      <c r="B210" s="465"/>
      <c r="C210" s="465"/>
      <c r="D210" s="465"/>
      <c r="E210" s="465"/>
    </row>
    <row r="211" spans="1:5" x14ac:dyDescent="0.2">
      <c r="A211" s="465"/>
      <c r="B211" s="465"/>
      <c r="C211" s="465"/>
      <c r="D211" s="465"/>
      <c r="E211" s="465"/>
    </row>
    <row r="212" spans="1:5" x14ac:dyDescent="0.2">
      <c r="A212" s="465"/>
      <c r="B212" s="465"/>
      <c r="C212" s="465"/>
      <c r="D212" s="465"/>
      <c r="E212" s="465"/>
    </row>
    <row r="213" spans="1:5" x14ac:dyDescent="0.2">
      <c r="A213" s="465"/>
      <c r="B213" s="465"/>
      <c r="C213" s="465"/>
      <c r="D213" s="465"/>
      <c r="E213" s="465"/>
    </row>
    <row r="214" spans="1:5" x14ac:dyDescent="0.2">
      <c r="A214" s="465"/>
      <c r="B214" s="465"/>
      <c r="C214" s="465"/>
      <c r="D214" s="465"/>
      <c r="E214" s="465"/>
    </row>
    <row r="215" spans="1:5" x14ac:dyDescent="0.2">
      <c r="A215" s="465"/>
      <c r="B215" s="465"/>
      <c r="C215" s="465"/>
      <c r="D215" s="465"/>
      <c r="E215" s="465"/>
    </row>
    <row r="216" spans="1:5" x14ac:dyDescent="0.2">
      <c r="A216" s="465"/>
      <c r="B216" s="465"/>
      <c r="C216" s="465"/>
      <c r="D216" s="465"/>
      <c r="E216" s="465"/>
    </row>
    <row r="217" spans="1:5" x14ac:dyDescent="0.2">
      <c r="A217" s="465"/>
      <c r="B217" s="465"/>
      <c r="C217" s="465"/>
      <c r="D217" s="465"/>
      <c r="E217" s="465"/>
    </row>
    <row r="218" spans="1:5" x14ac:dyDescent="0.2">
      <c r="A218" s="465"/>
      <c r="B218" s="465"/>
      <c r="C218" s="465"/>
      <c r="D218" s="465"/>
      <c r="E218" s="465"/>
    </row>
    <row r="219" spans="1:5" x14ac:dyDescent="0.2">
      <c r="A219" s="465"/>
      <c r="B219" s="465"/>
      <c r="C219" s="465"/>
      <c r="D219" s="465"/>
      <c r="E219" s="465"/>
    </row>
    <row r="220" spans="1:5" x14ac:dyDescent="0.2">
      <c r="A220" s="465"/>
      <c r="B220" s="465"/>
      <c r="C220" s="465"/>
      <c r="D220" s="465"/>
      <c r="E220" s="465"/>
    </row>
    <row r="221" spans="1:5" x14ac:dyDescent="0.2">
      <c r="A221" s="465"/>
      <c r="B221" s="465"/>
      <c r="C221" s="465"/>
      <c r="D221" s="465"/>
      <c r="E221" s="465"/>
    </row>
    <row r="222" spans="1:5" x14ac:dyDescent="0.2">
      <c r="A222" s="465"/>
      <c r="B222" s="465"/>
      <c r="C222" s="465"/>
      <c r="D222" s="465"/>
      <c r="E222" s="465"/>
    </row>
    <row r="223" spans="1:5" x14ac:dyDescent="0.2">
      <c r="A223" s="465"/>
      <c r="B223" s="465"/>
      <c r="C223" s="465"/>
      <c r="D223" s="465"/>
      <c r="E223" s="465"/>
    </row>
    <row r="224" spans="1:5" x14ac:dyDescent="0.2">
      <c r="A224" s="465"/>
      <c r="B224" s="465"/>
      <c r="C224" s="465"/>
      <c r="D224" s="465"/>
      <c r="E224" s="465"/>
    </row>
    <row r="225" spans="1:5" x14ac:dyDescent="0.2">
      <c r="A225" s="465"/>
      <c r="B225" s="465"/>
      <c r="C225" s="465"/>
      <c r="D225" s="465"/>
      <c r="E225" s="465"/>
    </row>
    <row r="226" spans="1:5" x14ac:dyDescent="0.2">
      <c r="A226" s="465"/>
      <c r="B226" s="465"/>
      <c r="C226" s="465"/>
      <c r="D226" s="465"/>
      <c r="E226" s="465"/>
    </row>
    <row r="227" spans="1:5" x14ac:dyDescent="0.2">
      <c r="A227" s="465"/>
      <c r="B227" s="465"/>
      <c r="C227" s="465"/>
      <c r="D227" s="465"/>
      <c r="E227" s="465"/>
    </row>
    <row r="228" spans="1:5" x14ac:dyDescent="0.2">
      <c r="A228" s="465"/>
      <c r="B228" s="465"/>
      <c r="C228" s="465"/>
      <c r="D228" s="465"/>
      <c r="E228" s="465"/>
    </row>
    <row r="229" spans="1:5" x14ac:dyDescent="0.2">
      <c r="A229" s="465"/>
      <c r="B229" s="465"/>
      <c r="C229" s="465"/>
      <c r="D229" s="465"/>
      <c r="E229" s="465"/>
    </row>
    <row r="230" spans="1:5" x14ac:dyDescent="0.2">
      <c r="A230" s="465"/>
      <c r="B230" s="465"/>
      <c r="C230" s="465"/>
      <c r="D230" s="465"/>
      <c r="E230" s="465"/>
    </row>
    <row r="231" spans="1:5" x14ac:dyDescent="0.2">
      <c r="A231" s="465"/>
      <c r="B231" s="465"/>
      <c r="C231" s="465"/>
      <c r="D231" s="465"/>
      <c r="E231" s="465"/>
    </row>
    <row r="232" spans="1:5" x14ac:dyDescent="0.2">
      <c r="A232" s="465"/>
      <c r="B232" s="465"/>
      <c r="C232" s="465"/>
      <c r="D232" s="465"/>
      <c r="E232" s="465"/>
    </row>
    <row r="233" spans="1:5" x14ac:dyDescent="0.2">
      <c r="A233" s="465"/>
      <c r="B233" s="465"/>
      <c r="C233" s="465"/>
      <c r="D233" s="465"/>
      <c r="E233" s="465"/>
    </row>
    <row r="234" spans="1:5" x14ac:dyDescent="0.2">
      <c r="A234" s="465"/>
      <c r="B234" s="465"/>
      <c r="C234" s="465"/>
      <c r="D234" s="465"/>
      <c r="E234" s="465"/>
    </row>
    <row r="235" spans="1:5" x14ac:dyDescent="0.2">
      <c r="A235" s="465"/>
      <c r="B235" s="465"/>
      <c r="C235" s="465"/>
      <c r="D235" s="465"/>
      <c r="E235" s="465"/>
    </row>
    <row r="236" spans="1:5" x14ac:dyDescent="0.2">
      <c r="A236" s="465"/>
      <c r="B236" s="465"/>
      <c r="C236" s="465"/>
      <c r="D236" s="465"/>
      <c r="E236" s="465"/>
    </row>
    <row r="237" spans="1:5" x14ac:dyDescent="0.2">
      <c r="A237" s="465"/>
      <c r="B237" s="465"/>
      <c r="C237" s="465"/>
      <c r="D237" s="465"/>
      <c r="E237" s="465"/>
    </row>
    <row r="238" spans="1:5" x14ac:dyDescent="0.2">
      <c r="A238" s="465"/>
      <c r="B238" s="465"/>
      <c r="C238" s="465"/>
      <c r="D238" s="465"/>
      <c r="E238" s="465"/>
    </row>
    <row r="239" spans="1:5" x14ac:dyDescent="0.2">
      <c r="A239" s="465"/>
      <c r="B239" s="465"/>
      <c r="C239" s="465"/>
      <c r="D239" s="465"/>
      <c r="E239" s="465"/>
    </row>
    <row r="240" spans="1:5" x14ac:dyDescent="0.2">
      <c r="A240" s="465"/>
      <c r="B240" s="465"/>
      <c r="C240" s="465"/>
      <c r="D240" s="465"/>
      <c r="E240" s="465"/>
    </row>
    <row r="241" spans="1:5" x14ac:dyDescent="0.2">
      <c r="A241" s="465"/>
      <c r="B241" s="465"/>
      <c r="C241" s="465"/>
      <c r="D241" s="465"/>
      <c r="E241" s="465"/>
    </row>
    <row r="242" spans="1:5" x14ac:dyDescent="0.2">
      <c r="A242" s="465"/>
      <c r="B242" s="465"/>
      <c r="C242" s="465"/>
      <c r="D242" s="465"/>
      <c r="E242" s="465"/>
    </row>
    <row r="243" spans="1:5" x14ac:dyDescent="0.2">
      <c r="A243" s="465"/>
      <c r="B243" s="465"/>
      <c r="C243" s="465"/>
      <c r="D243" s="465"/>
      <c r="E243" s="465"/>
    </row>
    <row r="244" spans="1:5" x14ac:dyDescent="0.2">
      <c r="A244" s="465"/>
      <c r="B244" s="465"/>
      <c r="C244" s="465"/>
      <c r="D244" s="465"/>
      <c r="E244" s="465"/>
    </row>
    <row r="245" spans="1:5" x14ac:dyDescent="0.2">
      <c r="A245" s="465"/>
      <c r="B245" s="465"/>
      <c r="C245" s="465"/>
      <c r="D245" s="465"/>
      <c r="E245" s="465"/>
    </row>
    <row r="246" spans="1:5" x14ac:dyDescent="0.2">
      <c r="A246" s="465"/>
      <c r="B246" s="465"/>
      <c r="C246" s="465"/>
      <c r="D246" s="465"/>
      <c r="E246" s="465"/>
    </row>
    <row r="247" spans="1:5" x14ac:dyDescent="0.2">
      <c r="A247" s="465"/>
      <c r="B247" s="465"/>
      <c r="C247" s="465"/>
      <c r="D247" s="465"/>
      <c r="E247" s="465"/>
    </row>
    <row r="248" spans="1:5" x14ac:dyDescent="0.2">
      <c r="A248" s="465"/>
      <c r="B248" s="465"/>
      <c r="C248" s="465"/>
      <c r="D248" s="465"/>
      <c r="E248" s="465"/>
    </row>
    <row r="249" spans="1:5" x14ac:dyDescent="0.2">
      <c r="A249" s="465"/>
      <c r="B249" s="465"/>
      <c r="C249" s="465"/>
      <c r="D249" s="465"/>
      <c r="E249" s="465"/>
    </row>
    <row r="250" spans="1:5" x14ac:dyDescent="0.2">
      <c r="A250" s="465"/>
      <c r="B250" s="465"/>
      <c r="C250" s="465"/>
      <c r="D250" s="465"/>
      <c r="E250" s="465"/>
    </row>
    <row r="251" spans="1:5" x14ac:dyDescent="0.2">
      <c r="A251" s="465"/>
      <c r="B251" s="465"/>
      <c r="C251" s="465"/>
      <c r="D251" s="465"/>
      <c r="E251" s="465"/>
    </row>
    <row r="252" spans="1:5" x14ac:dyDescent="0.2">
      <c r="A252" s="465"/>
      <c r="B252" s="465"/>
      <c r="C252" s="465"/>
      <c r="D252" s="465"/>
      <c r="E252" s="465"/>
    </row>
    <row r="253" spans="1:5" x14ac:dyDescent="0.2">
      <c r="A253" s="465"/>
      <c r="B253" s="465"/>
      <c r="C253" s="465"/>
      <c r="D253" s="465"/>
      <c r="E253" s="465"/>
    </row>
    <row r="254" spans="1:5" x14ac:dyDescent="0.2">
      <c r="A254" s="465"/>
      <c r="B254" s="465"/>
      <c r="C254" s="465"/>
      <c r="D254" s="465"/>
      <c r="E254" s="465"/>
    </row>
    <row r="255" spans="1:5" x14ac:dyDescent="0.2">
      <c r="A255" s="465"/>
      <c r="B255" s="465"/>
      <c r="C255" s="465"/>
      <c r="D255" s="465"/>
      <c r="E255" s="465"/>
    </row>
    <row r="256" spans="1:5" x14ac:dyDescent="0.2">
      <c r="A256" s="465"/>
      <c r="B256" s="465"/>
      <c r="C256" s="465"/>
      <c r="D256" s="465"/>
      <c r="E256" s="465"/>
    </row>
    <row r="257" spans="1:5" x14ac:dyDescent="0.2">
      <c r="A257" s="465"/>
      <c r="B257" s="465"/>
      <c r="C257" s="465"/>
      <c r="D257" s="465"/>
      <c r="E257" s="465"/>
    </row>
    <row r="258" spans="1:5" x14ac:dyDescent="0.2">
      <c r="A258" s="465"/>
      <c r="B258" s="465"/>
      <c r="C258" s="465"/>
      <c r="D258" s="465"/>
      <c r="E258" s="465"/>
    </row>
    <row r="259" spans="1:5" x14ac:dyDescent="0.2">
      <c r="A259" s="465"/>
      <c r="B259" s="465"/>
      <c r="C259" s="465"/>
      <c r="D259" s="465"/>
      <c r="E259" s="465"/>
    </row>
    <row r="260" spans="1:5" x14ac:dyDescent="0.2">
      <c r="A260" s="465"/>
      <c r="B260" s="465"/>
      <c r="C260" s="465"/>
      <c r="D260" s="465"/>
      <c r="E260" s="465"/>
    </row>
    <row r="261" spans="1:5" x14ac:dyDescent="0.2">
      <c r="A261" s="465"/>
      <c r="B261" s="465"/>
      <c r="C261" s="465"/>
      <c r="D261" s="465"/>
      <c r="E261" s="465"/>
    </row>
    <row r="262" spans="1:5" x14ac:dyDescent="0.2">
      <c r="A262" s="465"/>
      <c r="B262" s="465"/>
      <c r="C262" s="465"/>
      <c r="D262" s="465"/>
      <c r="E262" s="465"/>
    </row>
    <row r="263" spans="1:5" x14ac:dyDescent="0.2">
      <c r="A263" s="465"/>
      <c r="B263" s="465"/>
      <c r="C263" s="465"/>
      <c r="D263" s="465"/>
      <c r="E263" s="465"/>
    </row>
    <row r="264" spans="1:5" x14ac:dyDescent="0.2">
      <c r="A264" s="465"/>
      <c r="B264" s="465"/>
      <c r="C264" s="465"/>
      <c r="D264" s="465"/>
      <c r="E264" s="465"/>
    </row>
    <row r="265" spans="1:5" x14ac:dyDescent="0.2">
      <c r="A265" s="465"/>
      <c r="B265" s="465"/>
      <c r="C265" s="465"/>
      <c r="D265" s="465"/>
      <c r="E265" s="465"/>
    </row>
    <row r="266" spans="1:5" x14ac:dyDescent="0.2">
      <c r="A266" s="465"/>
      <c r="B266" s="465"/>
      <c r="C266" s="465"/>
      <c r="D266" s="465"/>
      <c r="E266" s="465"/>
    </row>
    <row r="267" spans="1:5" x14ac:dyDescent="0.2">
      <c r="A267" s="465"/>
      <c r="B267" s="465"/>
      <c r="C267" s="465"/>
      <c r="D267" s="465"/>
      <c r="E267" s="465"/>
    </row>
    <row r="268" spans="1:5" x14ac:dyDescent="0.2">
      <c r="A268" s="465"/>
      <c r="B268" s="465"/>
      <c r="C268" s="465"/>
      <c r="D268" s="465"/>
      <c r="E268" s="465"/>
    </row>
    <row r="269" spans="1:5" x14ac:dyDescent="0.2">
      <c r="A269" s="465"/>
      <c r="B269" s="465"/>
      <c r="C269" s="465"/>
      <c r="D269" s="465"/>
      <c r="E269" s="465"/>
    </row>
    <row r="270" spans="1:5" x14ac:dyDescent="0.2">
      <c r="A270" s="465"/>
      <c r="B270" s="465"/>
      <c r="C270" s="465"/>
      <c r="D270" s="465"/>
      <c r="E270" s="465"/>
    </row>
    <row r="271" spans="1:5" x14ac:dyDescent="0.2">
      <c r="A271" s="465"/>
      <c r="B271" s="465"/>
      <c r="C271" s="465"/>
      <c r="D271" s="465"/>
      <c r="E271" s="465"/>
    </row>
    <row r="272" spans="1:5" x14ac:dyDescent="0.2">
      <c r="A272" s="465"/>
      <c r="B272" s="465"/>
      <c r="C272" s="465"/>
      <c r="D272" s="465"/>
      <c r="E272" s="465"/>
    </row>
    <row r="273" spans="1:5" x14ac:dyDescent="0.2">
      <c r="A273" s="465"/>
      <c r="B273" s="465"/>
      <c r="C273" s="465"/>
      <c r="D273" s="465"/>
      <c r="E273" s="465"/>
    </row>
    <row r="274" spans="1:5" x14ac:dyDescent="0.2">
      <c r="A274" s="465"/>
      <c r="B274" s="465"/>
      <c r="C274" s="465"/>
      <c r="D274" s="465"/>
      <c r="E274" s="465"/>
    </row>
    <row r="275" spans="1:5" x14ac:dyDescent="0.2">
      <c r="A275" s="465"/>
      <c r="B275" s="465"/>
      <c r="C275" s="465"/>
      <c r="D275" s="465"/>
      <c r="E275" s="465"/>
    </row>
    <row r="276" spans="1:5" x14ac:dyDescent="0.2">
      <c r="A276" s="465"/>
      <c r="B276" s="465"/>
      <c r="C276" s="465"/>
      <c r="D276" s="465"/>
      <c r="E276" s="465"/>
    </row>
    <row r="277" spans="1:5" x14ac:dyDescent="0.2">
      <c r="A277" s="465"/>
      <c r="B277" s="465"/>
      <c r="C277" s="465"/>
      <c r="D277" s="465"/>
      <c r="E277" s="465"/>
    </row>
    <row r="278" spans="1:5" x14ac:dyDescent="0.2">
      <c r="A278" s="465"/>
      <c r="B278" s="465"/>
      <c r="C278" s="465"/>
      <c r="D278" s="465"/>
      <c r="E278" s="465"/>
    </row>
    <row r="279" spans="1:5" x14ac:dyDescent="0.2">
      <c r="A279" s="465"/>
      <c r="B279" s="465"/>
      <c r="C279" s="465"/>
      <c r="D279" s="465"/>
      <c r="E279" s="465"/>
    </row>
    <row r="280" spans="1:5" x14ac:dyDescent="0.2">
      <c r="A280" s="465"/>
      <c r="B280" s="465"/>
      <c r="C280" s="465"/>
      <c r="D280" s="465"/>
      <c r="E280" s="465"/>
    </row>
    <row r="281" spans="1:5" x14ac:dyDescent="0.2">
      <c r="A281" s="465"/>
      <c r="B281" s="465"/>
      <c r="C281" s="465"/>
      <c r="D281" s="465"/>
      <c r="E281" s="465"/>
    </row>
    <row r="282" spans="1:5" x14ac:dyDescent="0.2">
      <c r="A282" s="465"/>
      <c r="B282" s="465"/>
      <c r="C282" s="465"/>
      <c r="D282" s="465"/>
      <c r="E282" s="465"/>
    </row>
    <row r="283" spans="1:5" x14ac:dyDescent="0.2">
      <c r="A283" s="465"/>
      <c r="B283" s="465"/>
      <c r="C283" s="465"/>
      <c r="D283" s="465"/>
      <c r="E283" s="465"/>
    </row>
    <row r="284" spans="1:5" x14ac:dyDescent="0.2">
      <c r="A284" s="465"/>
      <c r="B284" s="465"/>
      <c r="C284" s="465"/>
      <c r="D284" s="465"/>
      <c r="E284" s="465"/>
    </row>
    <row r="285" spans="1:5" x14ac:dyDescent="0.2">
      <c r="A285" s="465"/>
      <c r="B285" s="465"/>
      <c r="C285" s="465"/>
      <c r="D285" s="465"/>
      <c r="E285" s="465"/>
    </row>
    <row r="286" spans="1:5" x14ac:dyDescent="0.2">
      <c r="A286" s="465"/>
      <c r="B286" s="465"/>
      <c r="C286" s="465"/>
      <c r="D286" s="465"/>
      <c r="E286" s="465"/>
    </row>
  </sheetData>
  <hyperlinks>
    <hyperlink ref="B26" r:id="rId1"/>
  </hyperlinks>
  <printOptions horizontalCentered="1"/>
  <pageMargins left="0.39370078740157483" right="0.39370078740157483" top="0.59055118110236227" bottom="0.59055118110236227" header="0.31496062992125984" footer="0.31496062992125984"/>
  <pageSetup paperSize="9" scale="94" fitToHeight="2" orientation="portrait" r:id="rId2"/>
  <headerFooter>
    <oddFooter>&amp;C&amp;8Seite &amp;P von &amp;N</oddFooter>
  </headerFooter>
  <rowBreaks count="1" manualBreakCount="1">
    <brk id="9" max="1" man="1"/>
  </rowBreaks>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tabColor indexed="53"/>
  </sheetPr>
  <dimension ref="A1:N83"/>
  <sheetViews>
    <sheetView workbookViewId="0"/>
  </sheetViews>
  <sheetFormatPr baseColWidth="10" defaultRowHeight="15" customHeight="1" x14ac:dyDescent="0.2"/>
  <cols>
    <col min="1" max="1" width="13.75" style="493" customWidth="1"/>
    <col min="2" max="4" width="13.75" style="452" customWidth="1"/>
    <col min="5" max="7" width="13.75" style="487" customWidth="1"/>
    <col min="8" max="8" width="13.75" style="475" customWidth="1"/>
    <col min="9" max="14" width="13.75" style="487" customWidth="1"/>
    <col min="15" max="16384" width="11" style="452"/>
  </cols>
  <sheetData>
    <row r="1" spans="1:14" s="474" customFormat="1" ht="15" customHeight="1" x14ac:dyDescent="0.2">
      <c r="E1" s="475"/>
      <c r="F1" s="475"/>
      <c r="G1" s="475"/>
      <c r="H1" s="475"/>
      <c r="I1" s="475"/>
      <c r="J1" s="475"/>
      <c r="K1" s="475"/>
      <c r="L1" s="475"/>
      <c r="M1" s="475"/>
      <c r="N1" s="475"/>
    </row>
    <row r="2" spans="1:14" s="474" customFormat="1" ht="15" customHeight="1" x14ac:dyDescent="0.2">
      <c r="A2" s="476" t="s">
        <v>65</v>
      </c>
      <c r="E2" s="475"/>
      <c r="F2" s="475"/>
      <c r="G2" s="475"/>
      <c r="H2" s="475"/>
      <c r="I2" s="475"/>
      <c r="J2" s="475"/>
      <c r="K2" s="475"/>
      <c r="L2" s="475"/>
      <c r="M2" s="475"/>
      <c r="N2" s="475"/>
    </row>
    <row r="3" spans="1:14" s="474" customFormat="1" ht="15" customHeight="1" x14ac:dyDescent="0.2">
      <c r="E3" s="475"/>
      <c r="F3" s="475"/>
      <c r="G3" s="475"/>
      <c r="H3" s="475"/>
      <c r="I3" s="475"/>
      <c r="J3" s="475"/>
      <c r="K3" s="475"/>
      <c r="L3" s="475"/>
      <c r="M3" s="475"/>
      <c r="N3" s="475"/>
    </row>
    <row r="4" spans="1:14" s="474" customFormat="1" ht="15" customHeight="1" x14ac:dyDescent="0.2">
      <c r="B4" s="676" t="s">
        <v>436</v>
      </c>
      <c r="C4" s="676"/>
      <c r="D4" s="676" t="s">
        <v>437</v>
      </c>
      <c r="E4" s="676"/>
      <c r="F4" s="677" t="s">
        <v>438</v>
      </c>
      <c r="G4" s="677"/>
      <c r="H4" s="677" t="s">
        <v>439</v>
      </c>
      <c r="I4" s="677"/>
      <c r="J4" s="677" t="s">
        <v>440</v>
      </c>
      <c r="K4" s="677"/>
      <c r="L4" s="677"/>
      <c r="M4" s="677"/>
      <c r="N4" s="677"/>
    </row>
    <row r="5" spans="1:14" s="474" customFormat="1" ht="15" customHeight="1" x14ac:dyDescent="0.2">
      <c r="B5" s="474" t="s">
        <v>441</v>
      </c>
      <c r="C5" s="474" t="s">
        <v>442</v>
      </c>
      <c r="D5" s="474" t="s">
        <v>441</v>
      </c>
      <c r="E5" s="474" t="s">
        <v>442</v>
      </c>
      <c r="F5" s="474" t="s">
        <v>441</v>
      </c>
      <c r="G5" s="474" t="s">
        <v>442</v>
      </c>
      <c r="H5" s="474" t="s">
        <v>441</v>
      </c>
      <c r="I5" s="474" t="s">
        <v>442</v>
      </c>
      <c r="J5" s="475" t="s">
        <v>443</v>
      </c>
      <c r="K5" s="475" t="s">
        <v>444</v>
      </c>
      <c r="L5" s="475" t="s">
        <v>445</v>
      </c>
      <c r="M5" s="475" t="s">
        <v>446</v>
      </c>
      <c r="N5" s="475" t="s">
        <v>447</v>
      </c>
    </row>
    <row r="6" spans="1:14" s="474" customFormat="1" ht="15" customHeight="1" x14ac:dyDescent="0.2">
      <c r="A6" s="477" t="s">
        <v>448</v>
      </c>
      <c r="B6" s="478">
        <f>'Tabelle 2.3'!J11</f>
        <v>0.21307196505619774</v>
      </c>
      <c r="C6" s="479">
        <f>'Tabelle 3.3'!J11</f>
        <v>-1.9299160699890938</v>
      </c>
      <c r="D6" s="480">
        <f t="shared" ref="D6:E9" si="0">IF(OR(AND(B6&gt;=-50,B6&lt;=50),ISNUMBER(B6)=FALSE),B6,"")</f>
        <v>0.21307196505619774</v>
      </c>
      <c r="E6" s="480">
        <f t="shared" si="0"/>
        <v>-1.9299160699890938</v>
      </c>
      <c r="F6" s="475" t="str">
        <f t="shared" ref="F6:G9" si="1">IF(ISNUMBER(B6)=FALSE,"",IF(B6&lt;-50,"&lt; -50",IF(B6&gt;50,"&gt; 50","")))</f>
        <v/>
      </c>
      <c r="G6" s="475" t="str">
        <f t="shared" si="1"/>
        <v/>
      </c>
      <c r="H6" s="481" t="str">
        <f t="shared" ref="H6:I9" si="2">IF(B6&lt;-50,0.75,IF(B6&gt;50,-0.75,""))</f>
        <v/>
      </c>
      <c r="I6" s="481" t="str">
        <f t="shared" si="2"/>
        <v/>
      </c>
      <c r="J6" s="475" t="e">
        <f>IF(OR(B6&lt;-50,B6&gt;50),N6,#N/A)</f>
        <v>#N/A</v>
      </c>
      <c r="K6" s="475" t="e">
        <f>IF(B6&lt;-50,-45,IF(B6&gt;50,45,#N/A))</f>
        <v>#N/A</v>
      </c>
      <c r="L6" s="475" t="e">
        <f>IF(OR(C6&lt;-50,C6&gt;50),N6,#N/A)</f>
        <v>#N/A</v>
      </c>
      <c r="M6" s="475" t="e">
        <f>IF(C6&lt;-50,-45,IF(C6&gt;50,45,#N/A))</f>
        <v>#N/A</v>
      </c>
      <c r="N6" s="475">
        <v>5</v>
      </c>
    </row>
    <row r="7" spans="1:14" s="474" customFormat="1" ht="15" customHeight="1" x14ac:dyDescent="0.2">
      <c r="A7" s="477" t="s">
        <v>449</v>
      </c>
      <c r="B7" s="478">
        <f>'Tabelle 2.1'!J25</f>
        <v>0.77822269034374059</v>
      </c>
      <c r="C7" s="479">
        <f>'Tabelle 3.1'!J23</f>
        <v>-2.6975865719528453</v>
      </c>
      <c r="D7" s="480">
        <f t="shared" si="0"/>
        <v>0.77822269034374059</v>
      </c>
      <c r="E7" s="480">
        <f>IF(OR(AND(C7&gt;=-50,C7&lt;=50),ISNUMBER(C7)=FALSE),C7,"")</f>
        <v>-2.6975865719528453</v>
      </c>
      <c r="F7" s="475" t="str">
        <f t="shared" si="1"/>
        <v/>
      </c>
      <c r="G7" s="475" t="str">
        <f>IF(ISNUMBER(C7)=FALSE,"",IF(C7&lt;-50,"&lt; -50",IF(C7&gt;50,"&gt; 50","")))</f>
        <v/>
      </c>
      <c r="H7" s="481" t="str">
        <f t="shared" si="2"/>
        <v/>
      </c>
      <c r="I7" s="481" t="str">
        <f>IF(C7&lt;-50,0.75,IF(C7&gt;50,-0.75,""))</f>
        <v/>
      </c>
      <c r="J7" s="475" t="e">
        <f>IF(OR(B7&lt;-50,B7&gt;50),N7,#N/A)</f>
        <v>#N/A</v>
      </c>
      <c r="K7" s="475" t="e">
        <f>IF(B7&lt;-50,-45,IF(B7&gt;50,45,#N/A))</f>
        <v>#N/A</v>
      </c>
      <c r="L7" s="475" t="e">
        <f>IF(OR(C7&lt;-50,C7&gt;50),N7,#N/A)</f>
        <v>#N/A</v>
      </c>
      <c r="M7" s="475" t="e">
        <f>IF(C7&lt;-50,-45,IF(C7&gt;50,45,#N/A))</f>
        <v>#N/A</v>
      </c>
      <c r="N7" s="475">
        <v>15</v>
      </c>
    </row>
    <row r="8" spans="1:14" s="474" customFormat="1" ht="15" customHeight="1" x14ac:dyDescent="0.2">
      <c r="A8" s="477" t="s">
        <v>450</v>
      </c>
      <c r="B8" s="478">
        <f>'Tabelle 2.1'!J38</f>
        <v>1.1186464311118853</v>
      </c>
      <c r="C8" s="479">
        <f>'Tabelle 3.1'!J34</f>
        <v>-2.7637010795899166</v>
      </c>
      <c r="D8" s="480">
        <f t="shared" si="0"/>
        <v>1.1186464311118853</v>
      </c>
      <c r="E8" s="480">
        <f>IF(OR(AND(C8&gt;=-50,C8&lt;=50),ISNUMBER(C8)=FALSE),C8,"")</f>
        <v>-2.7637010795899166</v>
      </c>
      <c r="F8" s="475" t="str">
        <f t="shared" si="1"/>
        <v/>
      </c>
      <c r="G8" s="475" t="str">
        <f>IF(ISNUMBER(C8)=FALSE,"",IF(C8&lt;-50,"&lt; -50",IF(C8&gt;50,"&gt; 50","")))</f>
        <v/>
      </c>
      <c r="H8" s="481" t="str">
        <f t="shared" si="2"/>
        <v/>
      </c>
      <c r="I8" s="481" t="str">
        <f>IF(C8&lt;-50,0.75,IF(C8&gt;50,-0.75,""))</f>
        <v/>
      </c>
      <c r="J8" s="475" t="e">
        <f>IF(OR(B8&lt;-50,B8&gt;50),N8,#N/A)</f>
        <v>#N/A</v>
      </c>
      <c r="K8" s="475" t="e">
        <f>IF(B8&lt;-50,-45,IF(B8&gt;50,45,#N/A))</f>
        <v>#N/A</v>
      </c>
      <c r="L8" s="475" t="e">
        <f>IF(OR(C8&lt;-50,C8&gt;50),N8,#N/A)</f>
        <v>#N/A</v>
      </c>
      <c r="M8" s="475" t="e">
        <f>IF(C8&lt;-50,-45,IF(C8&gt;50,45,#N/A))</f>
        <v>#N/A</v>
      </c>
      <c r="N8" s="475">
        <v>25</v>
      </c>
    </row>
    <row r="9" spans="1:14" s="474" customFormat="1" ht="15" customHeight="1" x14ac:dyDescent="0.2">
      <c r="A9" s="477" t="s">
        <v>451</v>
      </c>
      <c r="B9" s="478">
        <f>'Tabelle 2.1'!J51</f>
        <v>1.0875687030768</v>
      </c>
      <c r="C9" s="479">
        <f>'Tabelle 3.1'!J45</f>
        <v>-2.8655893304673015</v>
      </c>
      <c r="D9" s="480">
        <f t="shared" si="0"/>
        <v>1.0875687030768</v>
      </c>
      <c r="E9" s="480">
        <f t="shared" si="0"/>
        <v>-2.8655893304673015</v>
      </c>
      <c r="F9" s="475" t="str">
        <f t="shared" si="1"/>
        <v/>
      </c>
      <c r="G9" s="475" t="str">
        <f t="shared" si="1"/>
        <v/>
      </c>
      <c r="H9" s="481" t="str">
        <f t="shared" si="2"/>
        <v/>
      </c>
      <c r="I9" s="481" t="str">
        <f t="shared" si="2"/>
        <v/>
      </c>
      <c r="J9" s="475" t="e">
        <f>IF(OR(B9&lt;-50,B9&gt;50),N9,#N/A)</f>
        <v>#N/A</v>
      </c>
      <c r="K9" s="475" t="e">
        <f>IF(B9&lt;-50,-45,IF(B9&gt;50,45,#N/A))</f>
        <v>#N/A</v>
      </c>
      <c r="L9" s="475" t="e">
        <f>IF(OR(C9&lt;-50,C9&gt;50),N9,#N/A)</f>
        <v>#N/A</v>
      </c>
      <c r="M9" s="475" t="e">
        <f>IF(C9&lt;-50,-45,IF(C9&gt;50,45,#N/A))</f>
        <v>#N/A</v>
      </c>
      <c r="N9" s="475">
        <v>35</v>
      </c>
    </row>
    <row r="10" spans="1:14" s="474" customFormat="1" ht="15" customHeight="1" x14ac:dyDescent="0.2">
      <c r="E10" s="475"/>
      <c r="F10" s="475"/>
      <c r="G10" s="475"/>
      <c r="H10" s="475"/>
      <c r="I10" s="475"/>
      <c r="J10" s="475"/>
      <c r="K10" s="475"/>
      <c r="L10" s="475"/>
      <c r="M10" s="475"/>
      <c r="N10" s="475"/>
    </row>
    <row r="11" spans="1:14" s="474" customFormat="1" ht="15" customHeight="1" x14ac:dyDescent="0.2">
      <c r="E11" s="475"/>
      <c r="F11" s="475"/>
      <c r="G11" s="475"/>
      <c r="H11" s="475"/>
      <c r="I11" s="475"/>
      <c r="J11" s="475"/>
      <c r="K11" s="475"/>
      <c r="L11" s="475"/>
      <c r="M11" s="475"/>
      <c r="N11" s="475"/>
    </row>
    <row r="12" spans="1:14" s="474" customFormat="1" ht="15" customHeight="1" x14ac:dyDescent="0.2">
      <c r="A12" s="683" t="s">
        <v>452</v>
      </c>
      <c r="B12" s="676" t="s">
        <v>436</v>
      </c>
      <c r="C12" s="676"/>
      <c r="D12" s="676" t="s">
        <v>437</v>
      </c>
      <c r="E12" s="676"/>
      <c r="F12" s="677" t="s">
        <v>438</v>
      </c>
      <c r="G12" s="677"/>
      <c r="H12" s="677" t="s">
        <v>439</v>
      </c>
      <c r="I12" s="677"/>
      <c r="J12" s="677" t="s">
        <v>440</v>
      </c>
      <c r="K12" s="677"/>
      <c r="L12" s="677"/>
      <c r="M12" s="677"/>
      <c r="N12" s="677"/>
    </row>
    <row r="13" spans="1:14" s="474" customFormat="1" ht="15" customHeight="1" x14ac:dyDescent="0.2">
      <c r="A13" s="683"/>
      <c r="B13" s="474" t="s">
        <v>441</v>
      </c>
      <c r="C13" s="474" t="s">
        <v>442</v>
      </c>
      <c r="D13" s="474" t="s">
        <v>441</v>
      </c>
      <c r="E13" s="474" t="s">
        <v>442</v>
      </c>
      <c r="F13" s="474" t="s">
        <v>441</v>
      </c>
      <c r="G13" s="474" t="s">
        <v>442</v>
      </c>
      <c r="H13" s="474" t="s">
        <v>441</v>
      </c>
      <c r="I13" s="474" t="s">
        <v>442</v>
      </c>
      <c r="J13" s="475" t="s">
        <v>443</v>
      </c>
      <c r="K13" s="475" t="s">
        <v>444</v>
      </c>
      <c r="L13" s="475" t="s">
        <v>445</v>
      </c>
      <c r="M13" s="475" t="s">
        <v>446</v>
      </c>
      <c r="N13" s="475" t="s">
        <v>447</v>
      </c>
    </row>
    <row r="14" spans="1:14" s="474" customFormat="1" ht="15" customHeight="1" x14ac:dyDescent="0.2">
      <c r="A14" s="474">
        <v>1</v>
      </c>
      <c r="B14" s="478">
        <f>'Tabelle 2.3'!J11</f>
        <v>0.21307196505619774</v>
      </c>
      <c r="C14" s="479">
        <f>'Tabelle 3.3'!J11</f>
        <v>-1.9299160699890938</v>
      </c>
      <c r="D14" s="480">
        <f>IF(OR(AND(B14&gt;=-50,B14&lt;=50),ISNUMBER(B14)=FALSE),B14,"")</f>
        <v>0.21307196505619774</v>
      </c>
      <c r="E14" s="480">
        <f>IF(OR(AND(C14&gt;=-50,C14&lt;=50),ISNUMBER(C14)=FALSE),C14,"")</f>
        <v>-1.9299160699890938</v>
      </c>
      <c r="F14" s="475" t="str">
        <f>IF(ISNUMBER(B14)=FALSE,"",IF(B14&lt;-50,"&lt; -50",IF(B14&gt;50,"&gt; 50","")))</f>
        <v/>
      </c>
      <c r="G14" s="475" t="str">
        <f>IF(ISNUMBER(C14)=FALSE,"",IF(C14&lt;-50,"&lt; -50",IF(C14&gt;50,"&gt; 50","")))</f>
        <v/>
      </c>
      <c r="H14" s="481" t="str">
        <f>IF(B14&lt;-50,0.75,IF(B14&gt;50,-0.75,""))</f>
        <v/>
      </c>
      <c r="I14" s="481" t="str">
        <f>IF(C14&lt;-50,0.75,IF(C14&gt;50,-0.75,""))</f>
        <v/>
      </c>
      <c r="J14" s="475" t="e">
        <f>IF(OR(B14&lt;-50,B14&gt;50),N14,#N/A)</f>
        <v>#N/A</v>
      </c>
      <c r="K14" s="475" t="e">
        <f>IF(B14&lt;-50,-45,IF(B14&gt;50,45,#N/A))</f>
        <v>#N/A</v>
      </c>
      <c r="L14" s="475" t="e">
        <f>IF(OR(C14&lt;-50,C14&gt;50),N14,#N/A)</f>
        <v>#N/A</v>
      </c>
      <c r="M14" s="475" t="e">
        <f>IF(C14&lt;-50,-45,IF(C14&gt;50,45,#N/A))</f>
        <v>#N/A</v>
      </c>
      <c r="N14" s="475">
        <v>5</v>
      </c>
    </row>
    <row r="15" spans="1:14" s="474" customFormat="1" ht="15" customHeight="1" x14ac:dyDescent="0.2">
      <c r="A15" s="474">
        <v>2</v>
      </c>
      <c r="B15" s="478">
        <f>'Tabelle 2.3'!J12</f>
        <v>5.8309037900874632</v>
      </c>
      <c r="C15" s="479">
        <f>'Tabelle 3.3'!J12</f>
        <v>-5.1020408163265305</v>
      </c>
      <c r="D15" s="480">
        <f t="shared" ref="D15:E45" si="3">IF(OR(AND(B15&gt;=-50,B15&lt;=50),ISNUMBER(B15)=FALSE),B15,"")</f>
        <v>5.8309037900874632</v>
      </c>
      <c r="E15" s="480">
        <f t="shared" si="3"/>
        <v>-5.1020408163265305</v>
      </c>
      <c r="F15" s="475" t="str">
        <f t="shared" ref="F15:G45" si="4">IF(ISNUMBER(B15)=FALSE,"",IF(B15&lt;-50,"&lt; -50",IF(B15&gt;50,"&gt; 50","")))</f>
        <v/>
      </c>
      <c r="G15" s="475" t="str">
        <f t="shared" si="4"/>
        <v/>
      </c>
      <c r="H15" s="481" t="str">
        <f t="shared" ref="H15:I45" si="5">IF(B15&lt;-50,0.75,IF(B15&gt;50,-0.75,""))</f>
        <v/>
      </c>
      <c r="I15" s="481" t="str">
        <f t="shared" si="5"/>
        <v/>
      </c>
      <c r="J15" s="475" t="e">
        <f t="shared" ref="J15:J45" si="6">IF(OR(B15&lt;-50,B15&gt;50),N15,#N/A)</f>
        <v>#N/A</v>
      </c>
      <c r="K15" s="475" t="e">
        <f t="shared" ref="K15:K45" si="7">IF(B15&lt;-50,-45,IF(B15&gt;50,45,#N/A))</f>
        <v>#N/A</v>
      </c>
      <c r="L15" s="475" t="e">
        <f t="shared" ref="L15:L45" si="8">IF(OR(C15&lt;-50,C15&gt;50),N15,#N/A)</f>
        <v>#N/A</v>
      </c>
      <c r="M15" s="475" t="e">
        <f t="shared" ref="M15:M45" si="9">IF(C15&lt;-50,-45,IF(C15&gt;50,45,#N/A))</f>
        <v>#N/A</v>
      </c>
      <c r="N15" s="475">
        <v>15</v>
      </c>
    </row>
    <row r="16" spans="1:14" s="474" customFormat="1" ht="15" customHeight="1" x14ac:dyDescent="0.2">
      <c r="A16" s="474">
        <v>3</v>
      </c>
      <c r="B16" s="478">
        <f>'Tabelle 2.3'!J13</f>
        <v>0.76849183477425553</v>
      </c>
      <c r="C16" s="479">
        <f>'Tabelle 3.3'!J13</f>
        <v>7.8947368421052628</v>
      </c>
      <c r="D16" s="480">
        <f t="shared" si="3"/>
        <v>0.76849183477425553</v>
      </c>
      <c r="E16" s="480">
        <f t="shared" si="3"/>
        <v>7.8947368421052628</v>
      </c>
      <c r="F16" s="475" t="str">
        <f t="shared" si="4"/>
        <v/>
      </c>
      <c r="G16" s="475" t="str">
        <f t="shared" si="4"/>
        <v/>
      </c>
      <c r="H16" s="481" t="str">
        <f t="shared" si="5"/>
        <v/>
      </c>
      <c r="I16" s="481" t="str">
        <f t="shared" si="5"/>
        <v/>
      </c>
      <c r="J16" s="475" t="e">
        <f t="shared" si="6"/>
        <v>#N/A</v>
      </c>
      <c r="K16" s="475" t="e">
        <f t="shared" si="7"/>
        <v>#N/A</v>
      </c>
      <c r="L16" s="475" t="e">
        <f t="shared" si="8"/>
        <v>#N/A</v>
      </c>
      <c r="M16" s="475" t="e">
        <f t="shared" si="9"/>
        <v>#N/A</v>
      </c>
      <c r="N16" s="475">
        <v>25</v>
      </c>
    </row>
    <row r="17" spans="1:14" s="474" customFormat="1" ht="15" customHeight="1" x14ac:dyDescent="0.2">
      <c r="A17" s="474">
        <v>4</v>
      </c>
      <c r="B17" s="478">
        <f>'Tabelle 2.3'!J14</f>
        <v>-1.5843148186865519</v>
      </c>
      <c r="C17" s="479">
        <f>'Tabelle 3.3'!J14</f>
        <v>-0.6741573033707865</v>
      </c>
      <c r="D17" s="480">
        <f t="shared" si="3"/>
        <v>-1.5843148186865519</v>
      </c>
      <c r="E17" s="480">
        <f t="shared" si="3"/>
        <v>-0.6741573033707865</v>
      </c>
      <c r="F17" s="475" t="str">
        <f t="shared" si="4"/>
        <v/>
      </c>
      <c r="G17" s="475" t="str">
        <f t="shared" si="4"/>
        <v/>
      </c>
      <c r="H17" s="481" t="str">
        <f t="shared" si="5"/>
        <v/>
      </c>
      <c r="I17" s="481" t="str">
        <f t="shared" si="5"/>
        <v/>
      </c>
      <c r="J17" s="475" t="e">
        <f t="shared" si="6"/>
        <v>#N/A</v>
      </c>
      <c r="K17" s="475" t="e">
        <f t="shared" si="7"/>
        <v>#N/A</v>
      </c>
      <c r="L17" s="475" t="e">
        <f t="shared" si="8"/>
        <v>#N/A</v>
      </c>
      <c r="M17" s="475" t="e">
        <f t="shared" si="9"/>
        <v>#N/A</v>
      </c>
      <c r="N17" s="475">
        <v>36</v>
      </c>
    </row>
    <row r="18" spans="1:14" s="474" customFormat="1" ht="15" customHeight="1" x14ac:dyDescent="0.2">
      <c r="A18" s="474">
        <v>5</v>
      </c>
      <c r="B18" s="478">
        <f>'Tabelle 2.3'!J15</f>
        <v>-0.6537805571347356</v>
      </c>
      <c r="C18" s="479">
        <f>'Tabelle 3.3'!J15</f>
        <v>-1.1295180722891567</v>
      </c>
      <c r="D18" s="480">
        <f t="shared" si="3"/>
        <v>-0.6537805571347356</v>
      </c>
      <c r="E18" s="480">
        <f t="shared" si="3"/>
        <v>-1.1295180722891567</v>
      </c>
      <c r="F18" s="475" t="str">
        <f t="shared" si="4"/>
        <v/>
      </c>
      <c r="G18" s="475" t="str">
        <f t="shared" si="4"/>
        <v/>
      </c>
      <c r="H18" s="481" t="str">
        <f t="shared" si="5"/>
        <v/>
      </c>
      <c r="I18" s="481" t="str">
        <f t="shared" si="5"/>
        <v/>
      </c>
      <c r="J18" s="475" t="e">
        <f t="shared" si="6"/>
        <v>#N/A</v>
      </c>
      <c r="K18" s="475" t="e">
        <f t="shared" si="7"/>
        <v>#N/A</v>
      </c>
      <c r="L18" s="475" t="e">
        <f t="shared" si="8"/>
        <v>#N/A</v>
      </c>
      <c r="M18" s="475" t="e">
        <f t="shared" si="9"/>
        <v>#N/A</v>
      </c>
      <c r="N18" s="475">
        <v>46</v>
      </c>
    </row>
    <row r="19" spans="1:14" s="474" customFormat="1" ht="15" customHeight="1" x14ac:dyDescent="0.2">
      <c r="A19" s="474">
        <v>6</v>
      </c>
      <c r="B19" s="478">
        <f>'Tabelle 2.3'!J16</f>
        <v>-1.7255324885413859</v>
      </c>
      <c r="C19" s="479">
        <f>'Tabelle 3.3'!J16</f>
        <v>-1.4440433212996391</v>
      </c>
      <c r="D19" s="480">
        <f t="shared" si="3"/>
        <v>-1.7255324885413859</v>
      </c>
      <c r="E19" s="480">
        <f t="shared" si="3"/>
        <v>-1.4440433212996391</v>
      </c>
      <c r="F19" s="475" t="str">
        <f t="shared" si="4"/>
        <v/>
      </c>
      <c r="G19" s="475" t="str">
        <f t="shared" si="4"/>
        <v/>
      </c>
      <c r="H19" s="481" t="str">
        <f t="shared" si="5"/>
        <v/>
      </c>
      <c r="I19" s="481" t="str">
        <f t="shared" si="5"/>
        <v/>
      </c>
      <c r="J19" s="475" t="e">
        <f t="shared" si="6"/>
        <v>#N/A</v>
      </c>
      <c r="K19" s="475" t="e">
        <f t="shared" si="7"/>
        <v>#N/A</v>
      </c>
      <c r="L19" s="475" t="e">
        <f t="shared" si="8"/>
        <v>#N/A</v>
      </c>
      <c r="M19" s="475" t="e">
        <f t="shared" si="9"/>
        <v>#N/A</v>
      </c>
      <c r="N19" s="475">
        <v>56</v>
      </c>
    </row>
    <row r="20" spans="1:14" s="474" customFormat="1" ht="15" customHeight="1" x14ac:dyDescent="0.2">
      <c r="A20" s="474">
        <v>7</v>
      </c>
      <c r="B20" s="478">
        <f>'Tabelle 2.3'!J17</f>
        <v>-1.350032530904359</v>
      </c>
      <c r="C20" s="479">
        <f>'Tabelle 3.3'!J17</f>
        <v>1.7612524461839529</v>
      </c>
      <c r="D20" s="480">
        <f t="shared" si="3"/>
        <v>-1.350032530904359</v>
      </c>
      <c r="E20" s="480">
        <f t="shared" si="3"/>
        <v>1.7612524461839529</v>
      </c>
      <c r="F20" s="475" t="str">
        <f t="shared" si="4"/>
        <v/>
      </c>
      <c r="G20" s="475" t="str">
        <f t="shared" si="4"/>
        <v/>
      </c>
      <c r="H20" s="481" t="str">
        <f t="shared" si="5"/>
        <v/>
      </c>
      <c r="I20" s="481" t="str">
        <f t="shared" si="5"/>
        <v/>
      </c>
      <c r="J20" s="475" t="e">
        <f t="shared" si="6"/>
        <v>#N/A</v>
      </c>
      <c r="K20" s="475" t="e">
        <f t="shared" si="7"/>
        <v>#N/A</v>
      </c>
      <c r="L20" s="475" t="e">
        <f t="shared" si="8"/>
        <v>#N/A</v>
      </c>
      <c r="M20" s="475" t="e">
        <f t="shared" si="9"/>
        <v>#N/A</v>
      </c>
      <c r="N20" s="475">
        <v>67</v>
      </c>
    </row>
    <row r="21" spans="1:14" s="474" customFormat="1" ht="15" customHeight="1" x14ac:dyDescent="0.2">
      <c r="A21" s="474">
        <v>8</v>
      </c>
      <c r="B21" s="478">
        <f>'Tabelle 2.3'!J18</f>
        <v>1.5094339622641511</v>
      </c>
      <c r="C21" s="479">
        <f>'Tabelle 3.3'!J18</f>
        <v>2.478551000953289</v>
      </c>
      <c r="D21" s="480">
        <f t="shared" si="3"/>
        <v>1.5094339622641511</v>
      </c>
      <c r="E21" s="480">
        <f t="shared" si="3"/>
        <v>2.478551000953289</v>
      </c>
      <c r="F21" s="475" t="str">
        <f t="shared" si="4"/>
        <v/>
      </c>
      <c r="G21" s="475" t="str">
        <f t="shared" si="4"/>
        <v/>
      </c>
      <c r="H21" s="481" t="str">
        <f t="shared" si="5"/>
        <v/>
      </c>
      <c r="I21" s="481" t="str">
        <f t="shared" si="5"/>
        <v/>
      </c>
      <c r="J21" s="475" t="e">
        <f t="shared" si="6"/>
        <v>#N/A</v>
      </c>
      <c r="K21" s="475" t="e">
        <f t="shared" si="7"/>
        <v>#N/A</v>
      </c>
      <c r="L21" s="475" t="e">
        <f t="shared" si="8"/>
        <v>#N/A</v>
      </c>
      <c r="M21" s="475" t="e">
        <f t="shared" si="9"/>
        <v>#N/A</v>
      </c>
      <c r="N21" s="475">
        <v>77</v>
      </c>
    </row>
    <row r="22" spans="1:14" s="474" customFormat="1" ht="15" customHeight="1" x14ac:dyDescent="0.2">
      <c r="A22" s="474">
        <v>9</v>
      </c>
      <c r="B22" s="478">
        <f>'Tabelle 2.3'!J19</f>
        <v>1.7831522853043658</v>
      </c>
      <c r="C22" s="479">
        <f>'Tabelle 3.3'!J19</f>
        <v>-0.23591860808021234</v>
      </c>
      <c r="D22" s="480">
        <f t="shared" si="3"/>
        <v>1.7831522853043658</v>
      </c>
      <c r="E22" s="480">
        <f t="shared" si="3"/>
        <v>-0.23591860808021234</v>
      </c>
      <c r="F22" s="475" t="str">
        <f t="shared" si="4"/>
        <v/>
      </c>
      <c r="G22" s="475" t="str">
        <f t="shared" si="4"/>
        <v/>
      </c>
      <c r="H22" s="481" t="str">
        <f t="shared" si="5"/>
        <v/>
      </c>
      <c r="I22" s="481" t="str">
        <f t="shared" si="5"/>
        <v/>
      </c>
      <c r="J22" s="475" t="e">
        <f t="shared" si="6"/>
        <v>#N/A</v>
      </c>
      <c r="K22" s="475" t="e">
        <f t="shared" si="7"/>
        <v>#N/A</v>
      </c>
      <c r="L22" s="475" t="e">
        <f t="shared" si="8"/>
        <v>#N/A</v>
      </c>
      <c r="M22" s="475" t="e">
        <f t="shared" si="9"/>
        <v>#N/A</v>
      </c>
      <c r="N22" s="475">
        <v>87</v>
      </c>
    </row>
    <row r="23" spans="1:14" s="474" customFormat="1" ht="15" customHeight="1" x14ac:dyDescent="0.2">
      <c r="A23" s="474">
        <v>10</v>
      </c>
      <c r="B23" s="478">
        <f>'Tabelle 2.3'!J20</f>
        <v>0.21616947686986598</v>
      </c>
      <c r="C23" s="479">
        <f>'Tabelle 3.3'!J20</f>
        <v>1.8440905280804694</v>
      </c>
      <c r="D23" s="480">
        <f t="shared" si="3"/>
        <v>0.21616947686986598</v>
      </c>
      <c r="E23" s="480">
        <f t="shared" si="3"/>
        <v>1.8440905280804694</v>
      </c>
      <c r="F23" s="475" t="str">
        <f t="shared" si="4"/>
        <v/>
      </c>
      <c r="G23" s="475" t="str">
        <f t="shared" si="4"/>
        <v/>
      </c>
      <c r="H23" s="481" t="str">
        <f t="shared" si="5"/>
        <v/>
      </c>
      <c r="I23" s="481" t="str">
        <f t="shared" si="5"/>
        <v/>
      </c>
      <c r="J23" s="475" t="e">
        <f t="shared" si="6"/>
        <v>#N/A</v>
      </c>
      <c r="K23" s="475" t="e">
        <f t="shared" si="7"/>
        <v>#N/A</v>
      </c>
      <c r="L23" s="475" t="e">
        <f t="shared" si="8"/>
        <v>#N/A</v>
      </c>
      <c r="M23" s="475" t="e">
        <f t="shared" si="9"/>
        <v>#N/A</v>
      </c>
      <c r="N23" s="475">
        <v>98</v>
      </c>
    </row>
    <row r="24" spans="1:14" s="474" customFormat="1" ht="15" customHeight="1" x14ac:dyDescent="0.2">
      <c r="A24" s="474">
        <v>11</v>
      </c>
      <c r="B24" s="478">
        <f>'Tabelle 2.3'!J21</f>
        <v>-0.322061191626409</v>
      </c>
      <c r="C24" s="479">
        <f>'Tabelle 3.3'!J21</f>
        <v>-7.2157159047978841</v>
      </c>
      <c r="D24" s="480">
        <f t="shared" si="3"/>
        <v>-0.322061191626409</v>
      </c>
      <c r="E24" s="480">
        <f t="shared" si="3"/>
        <v>-7.2157159047978841</v>
      </c>
      <c r="F24" s="475" t="str">
        <f t="shared" si="4"/>
        <v/>
      </c>
      <c r="G24" s="475" t="str">
        <f t="shared" si="4"/>
        <v/>
      </c>
      <c r="H24" s="481" t="str">
        <f t="shared" si="5"/>
        <v/>
      </c>
      <c r="I24" s="481" t="str">
        <f t="shared" si="5"/>
        <v/>
      </c>
      <c r="J24" s="475" t="e">
        <f t="shared" si="6"/>
        <v>#N/A</v>
      </c>
      <c r="K24" s="475" t="e">
        <f t="shared" si="7"/>
        <v>#N/A</v>
      </c>
      <c r="L24" s="475" t="e">
        <f t="shared" si="8"/>
        <v>#N/A</v>
      </c>
      <c r="M24" s="475" t="e">
        <f t="shared" si="9"/>
        <v>#N/A</v>
      </c>
      <c r="N24" s="475">
        <v>108</v>
      </c>
    </row>
    <row r="25" spans="1:14" s="474" customFormat="1" ht="15" customHeight="1" x14ac:dyDescent="0.2">
      <c r="A25" s="474">
        <v>12</v>
      </c>
      <c r="B25" s="478">
        <f>'Tabelle 2.3'!J22</f>
        <v>2.8662420382165603</v>
      </c>
      <c r="C25" s="479">
        <f>'Tabelle 3.3'!J22</f>
        <v>-9.795918367346939</v>
      </c>
      <c r="D25" s="480">
        <f t="shared" si="3"/>
        <v>2.8662420382165603</v>
      </c>
      <c r="E25" s="480">
        <f t="shared" si="3"/>
        <v>-9.795918367346939</v>
      </c>
      <c r="F25" s="475" t="str">
        <f t="shared" si="4"/>
        <v/>
      </c>
      <c r="G25" s="475" t="str">
        <f t="shared" si="4"/>
        <v/>
      </c>
      <c r="H25" s="481" t="str">
        <f t="shared" si="5"/>
        <v/>
      </c>
      <c r="I25" s="481" t="str">
        <f t="shared" si="5"/>
        <v/>
      </c>
      <c r="J25" s="475" t="e">
        <f t="shared" si="6"/>
        <v>#N/A</v>
      </c>
      <c r="K25" s="475" t="e">
        <f t="shared" si="7"/>
        <v>#N/A</v>
      </c>
      <c r="L25" s="475" t="e">
        <f t="shared" si="8"/>
        <v>#N/A</v>
      </c>
      <c r="M25" s="475" t="e">
        <f t="shared" si="9"/>
        <v>#N/A</v>
      </c>
      <c r="N25" s="475">
        <v>118</v>
      </c>
    </row>
    <row r="26" spans="1:14" s="474" customFormat="1" ht="15" customHeight="1" x14ac:dyDescent="0.2">
      <c r="A26" s="474">
        <v>13</v>
      </c>
      <c r="B26" s="478">
        <f>'Tabelle 2.3'!J23</f>
        <v>-1.7207147584381204</v>
      </c>
      <c r="C26" s="479">
        <f>'Tabelle 3.3'!J23</f>
        <v>1.4705882352941178</v>
      </c>
      <c r="D26" s="480">
        <f t="shared" si="3"/>
        <v>-1.7207147584381204</v>
      </c>
      <c r="E26" s="480">
        <f t="shared" si="3"/>
        <v>1.4705882352941178</v>
      </c>
      <c r="F26" s="475" t="str">
        <f t="shared" si="4"/>
        <v/>
      </c>
      <c r="G26" s="475" t="str">
        <f t="shared" si="4"/>
        <v/>
      </c>
      <c r="H26" s="481" t="str">
        <f t="shared" si="5"/>
        <v/>
      </c>
      <c r="I26" s="481" t="str">
        <f t="shared" si="5"/>
        <v/>
      </c>
      <c r="J26" s="475" t="e">
        <f t="shared" si="6"/>
        <v>#N/A</v>
      </c>
      <c r="K26" s="475" t="e">
        <f t="shared" si="7"/>
        <v>#N/A</v>
      </c>
      <c r="L26" s="475" t="e">
        <f t="shared" si="8"/>
        <v>#N/A</v>
      </c>
      <c r="M26" s="475" t="e">
        <f t="shared" si="9"/>
        <v>#N/A</v>
      </c>
      <c r="N26" s="475">
        <v>129</v>
      </c>
    </row>
    <row r="27" spans="1:14" s="474" customFormat="1" ht="15" customHeight="1" x14ac:dyDescent="0.2">
      <c r="A27" s="474">
        <v>14</v>
      </c>
      <c r="B27" s="478">
        <f>'Tabelle 2.3'!J24</f>
        <v>3.133159268929504</v>
      </c>
      <c r="C27" s="479">
        <f>'Tabelle 3.3'!J24</f>
        <v>0.59012875536480691</v>
      </c>
      <c r="D27" s="480">
        <f t="shared" si="3"/>
        <v>3.133159268929504</v>
      </c>
      <c r="E27" s="480">
        <f t="shared" si="3"/>
        <v>0.59012875536480691</v>
      </c>
      <c r="F27" s="475" t="str">
        <f t="shared" si="4"/>
        <v/>
      </c>
      <c r="G27" s="475" t="str">
        <f t="shared" si="4"/>
        <v/>
      </c>
      <c r="H27" s="481" t="str">
        <f t="shared" si="5"/>
        <v/>
      </c>
      <c r="I27" s="481" t="str">
        <f t="shared" si="5"/>
        <v/>
      </c>
      <c r="J27" s="475" t="e">
        <f t="shared" si="6"/>
        <v>#N/A</v>
      </c>
      <c r="K27" s="475" t="e">
        <f t="shared" si="7"/>
        <v>#N/A</v>
      </c>
      <c r="L27" s="475" t="e">
        <f t="shared" si="8"/>
        <v>#N/A</v>
      </c>
      <c r="M27" s="475" t="e">
        <f t="shared" si="9"/>
        <v>#N/A</v>
      </c>
      <c r="N27" s="475">
        <v>139</v>
      </c>
    </row>
    <row r="28" spans="1:14" s="474" customFormat="1" ht="15" customHeight="1" x14ac:dyDescent="0.2">
      <c r="A28" s="474">
        <v>15</v>
      </c>
      <c r="B28" s="478">
        <f>'Tabelle 2.3'!J25</f>
        <v>14.674329501915709</v>
      </c>
      <c r="C28" s="479">
        <f>'Tabelle 3.3'!J25</f>
        <v>-3.1179394487121552</v>
      </c>
      <c r="D28" s="480">
        <f t="shared" si="3"/>
        <v>14.674329501915709</v>
      </c>
      <c r="E28" s="480">
        <f t="shared" si="3"/>
        <v>-3.1179394487121552</v>
      </c>
      <c r="F28" s="475" t="str">
        <f t="shared" si="4"/>
        <v/>
      </c>
      <c r="G28" s="475" t="str">
        <f t="shared" si="4"/>
        <v/>
      </c>
      <c r="H28" s="481" t="str">
        <f t="shared" si="5"/>
        <v/>
      </c>
      <c r="I28" s="481" t="str">
        <f t="shared" si="5"/>
        <v/>
      </c>
      <c r="J28" s="475" t="e">
        <f t="shared" si="6"/>
        <v>#N/A</v>
      </c>
      <c r="K28" s="475" t="e">
        <f t="shared" si="7"/>
        <v>#N/A</v>
      </c>
      <c r="L28" s="475" t="e">
        <f t="shared" si="8"/>
        <v>#N/A</v>
      </c>
      <c r="M28" s="475" t="e">
        <f t="shared" si="9"/>
        <v>#N/A</v>
      </c>
      <c r="N28" s="475">
        <v>149</v>
      </c>
    </row>
    <row r="29" spans="1:14" s="474" customFormat="1" ht="15" customHeight="1" x14ac:dyDescent="0.2">
      <c r="A29" s="474">
        <v>16</v>
      </c>
      <c r="B29" s="478">
        <f>'Tabelle 2.3'!J26</f>
        <v>-8.9953632148377132</v>
      </c>
      <c r="C29" s="479">
        <f>'Tabelle 3.3'!J26</f>
        <v>-17.948717948717949</v>
      </c>
      <c r="D29" s="480">
        <f t="shared" si="3"/>
        <v>-8.9953632148377132</v>
      </c>
      <c r="E29" s="480">
        <f t="shared" si="3"/>
        <v>-17.948717948717949</v>
      </c>
      <c r="F29" s="475" t="str">
        <f t="shared" si="4"/>
        <v/>
      </c>
      <c r="G29" s="475" t="str">
        <f t="shared" si="4"/>
        <v/>
      </c>
      <c r="H29" s="481" t="str">
        <f t="shared" si="5"/>
        <v/>
      </c>
      <c r="I29" s="481" t="str">
        <f t="shared" si="5"/>
        <v/>
      </c>
      <c r="J29" s="475" t="e">
        <f t="shared" si="6"/>
        <v>#N/A</v>
      </c>
      <c r="K29" s="475" t="e">
        <f t="shared" si="7"/>
        <v>#N/A</v>
      </c>
      <c r="L29" s="475" t="e">
        <f t="shared" si="8"/>
        <v>#N/A</v>
      </c>
      <c r="M29" s="475" t="e">
        <f t="shared" si="9"/>
        <v>#N/A</v>
      </c>
      <c r="N29" s="475">
        <v>160</v>
      </c>
    </row>
    <row r="30" spans="1:14" s="474" customFormat="1" ht="15" customHeight="1" x14ac:dyDescent="0.2">
      <c r="A30" s="474">
        <v>17</v>
      </c>
      <c r="B30" s="478">
        <f>'Tabelle 2.3'!J27</f>
        <v>2.7057245080500896</v>
      </c>
      <c r="C30" s="479">
        <f>'Tabelle 3.3'!J27</f>
        <v>-4.3478260869565215</v>
      </c>
      <c r="D30" s="480">
        <f t="shared" si="3"/>
        <v>2.7057245080500896</v>
      </c>
      <c r="E30" s="480">
        <f t="shared" si="3"/>
        <v>-4.3478260869565215</v>
      </c>
      <c r="F30" s="475" t="str">
        <f t="shared" si="4"/>
        <v/>
      </c>
      <c r="G30" s="475" t="str">
        <f t="shared" si="4"/>
        <v/>
      </c>
      <c r="H30" s="481" t="str">
        <f t="shared" si="5"/>
        <v/>
      </c>
      <c r="I30" s="481" t="str">
        <f t="shared" si="5"/>
        <v/>
      </c>
      <c r="J30" s="475" t="e">
        <f t="shared" si="6"/>
        <v>#N/A</v>
      </c>
      <c r="K30" s="475" t="e">
        <f t="shared" si="7"/>
        <v>#N/A</v>
      </c>
      <c r="L30" s="475" t="e">
        <f t="shared" si="8"/>
        <v>#N/A</v>
      </c>
      <c r="M30" s="475" t="e">
        <f t="shared" si="9"/>
        <v>#N/A</v>
      </c>
      <c r="N30" s="475">
        <v>170</v>
      </c>
    </row>
    <row r="31" spans="1:14" s="474" customFormat="1" ht="15" customHeight="1" x14ac:dyDescent="0.2">
      <c r="A31" s="474">
        <v>18</v>
      </c>
      <c r="B31" s="478">
        <f>'Tabelle 2.3'!J28</f>
        <v>2.7040560841261891</v>
      </c>
      <c r="C31" s="479">
        <f>'Tabelle 3.3'!J28</f>
        <v>-13.055555555555555</v>
      </c>
      <c r="D31" s="480">
        <f t="shared" si="3"/>
        <v>2.7040560841261891</v>
      </c>
      <c r="E31" s="480">
        <f t="shared" si="3"/>
        <v>-13.055555555555555</v>
      </c>
      <c r="F31" s="475" t="str">
        <f t="shared" si="4"/>
        <v/>
      </c>
      <c r="G31" s="475" t="str">
        <f t="shared" si="4"/>
        <v/>
      </c>
      <c r="H31" s="481" t="str">
        <f t="shared" si="5"/>
        <v/>
      </c>
      <c r="I31" s="481" t="str">
        <f t="shared" si="5"/>
        <v/>
      </c>
      <c r="J31" s="475" t="e">
        <f t="shared" si="6"/>
        <v>#N/A</v>
      </c>
      <c r="K31" s="475" t="e">
        <f t="shared" si="7"/>
        <v>#N/A</v>
      </c>
      <c r="L31" s="475" t="e">
        <f t="shared" si="8"/>
        <v>#N/A</v>
      </c>
      <c r="M31" s="475" t="e">
        <f t="shared" si="9"/>
        <v>#N/A</v>
      </c>
      <c r="N31" s="475">
        <v>180</v>
      </c>
    </row>
    <row r="32" spans="1:14" s="474" customFormat="1" ht="15" customHeight="1" x14ac:dyDescent="0.2">
      <c r="A32" s="474">
        <v>19</v>
      </c>
      <c r="B32" s="478">
        <f>'Tabelle 2.3'!J29</f>
        <v>2.4187046492878257</v>
      </c>
      <c r="C32" s="479">
        <f>'Tabelle 3.3'!J29</f>
        <v>-2.0017406440382941</v>
      </c>
      <c r="D32" s="480">
        <f t="shared" si="3"/>
        <v>2.4187046492878257</v>
      </c>
      <c r="E32" s="480">
        <f t="shared" si="3"/>
        <v>-2.0017406440382941</v>
      </c>
      <c r="F32" s="475" t="str">
        <f t="shared" si="4"/>
        <v/>
      </c>
      <c r="G32" s="475" t="str">
        <f t="shared" si="4"/>
        <v/>
      </c>
      <c r="H32" s="481" t="str">
        <f t="shared" si="5"/>
        <v/>
      </c>
      <c r="I32" s="481" t="str">
        <f t="shared" si="5"/>
        <v/>
      </c>
      <c r="J32" s="475" t="e">
        <f t="shared" si="6"/>
        <v>#N/A</v>
      </c>
      <c r="K32" s="475" t="e">
        <f t="shared" si="7"/>
        <v>#N/A</v>
      </c>
      <c r="L32" s="475" t="e">
        <f t="shared" si="8"/>
        <v>#N/A</v>
      </c>
      <c r="M32" s="475" t="e">
        <f t="shared" si="9"/>
        <v>#N/A</v>
      </c>
      <c r="N32" s="475">
        <v>191</v>
      </c>
    </row>
    <row r="33" spans="1:14" s="474" customFormat="1" ht="15" customHeight="1" x14ac:dyDescent="0.2">
      <c r="A33" s="474">
        <v>20</v>
      </c>
      <c r="B33" s="478">
        <f>'Tabelle 2.3'!J30</f>
        <v>3.2689095681221665</v>
      </c>
      <c r="C33" s="479">
        <f>'Tabelle 3.3'!J30</f>
        <v>3.8327526132404182</v>
      </c>
      <c r="D33" s="480">
        <f t="shared" si="3"/>
        <v>3.2689095681221665</v>
      </c>
      <c r="E33" s="480">
        <f t="shared" si="3"/>
        <v>3.8327526132404182</v>
      </c>
      <c r="F33" s="475" t="str">
        <f t="shared" si="4"/>
        <v/>
      </c>
      <c r="G33" s="475" t="str">
        <f t="shared" si="4"/>
        <v/>
      </c>
      <c r="H33" s="481" t="str">
        <f t="shared" si="5"/>
        <v/>
      </c>
      <c r="I33" s="481" t="str">
        <f t="shared" si="5"/>
        <v/>
      </c>
      <c r="J33" s="475" t="e">
        <f t="shared" si="6"/>
        <v>#N/A</v>
      </c>
      <c r="K33" s="475" t="e">
        <f t="shared" si="7"/>
        <v>#N/A</v>
      </c>
      <c r="L33" s="475" t="e">
        <f t="shared" si="8"/>
        <v>#N/A</v>
      </c>
      <c r="M33" s="475" t="e">
        <f t="shared" si="9"/>
        <v>#N/A</v>
      </c>
      <c r="N33" s="475">
        <v>201</v>
      </c>
    </row>
    <row r="34" spans="1:14" s="474" customFormat="1" ht="15" customHeight="1" x14ac:dyDescent="0.2">
      <c r="A34" s="474">
        <v>21</v>
      </c>
      <c r="B34" s="478">
        <f>'Tabelle 2.3'!J31</f>
        <v>-0.39772727272727271</v>
      </c>
      <c r="C34" s="479">
        <f>'Tabelle 3.3'!J31</f>
        <v>-3.8071065989847717</v>
      </c>
      <c r="D34" s="480">
        <f t="shared" si="3"/>
        <v>-0.39772727272727271</v>
      </c>
      <c r="E34" s="480">
        <f t="shared" si="3"/>
        <v>-3.8071065989847717</v>
      </c>
      <c r="F34" s="475" t="str">
        <f t="shared" si="4"/>
        <v/>
      </c>
      <c r="G34" s="475" t="str">
        <f t="shared" si="4"/>
        <v/>
      </c>
      <c r="H34" s="481" t="str">
        <f t="shared" si="5"/>
        <v/>
      </c>
      <c r="I34" s="481" t="str">
        <f t="shared" si="5"/>
        <v/>
      </c>
      <c r="J34" s="475" t="e">
        <f t="shared" si="6"/>
        <v>#N/A</v>
      </c>
      <c r="K34" s="475" t="e">
        <f t="shared" si="7"/>
        <v>#N/A</v>
      </c>
      <c r="L34" s="475" t="e">
        <f t="shared" si="8"/>
        <v>#N/A</v>
      </c>
      <c r="M34" s="475" t="e">
        <f t="shared" si="9"/>
        <v>#N/A</v>
      </c>
      <c r="N34" s="475">
        <v>211</v>
      </c>
    </row>
    <row r="35" spans="1:14" s="474" customFormat="1" ht="15" customHeight="1" x14ac:dyDescent="0.2">
      <c r="A35" s="474">
        <v>22</v>
      </c>
      <c r="B35" s="478" t="str">
        <f>'Tabelle 2.3'!J32</f>
        <v>*</v>
      </c>
      <c r="C35" s="479" t="str">
        <f>'Tabelle 3.3'!J32</f>
        <v>*</v>
      </c>
      <c r="D35" s="480" t="str">
        <f t="shared" si="3"/>
        <v>*</v>
      </c>
      <c r="E35" s="480" t="str">
        <f t="shared" si="3"/>
        <v>*</v>
      </c>
      <c r="F35" s="475" t="str">
        <f t="shared" si="4"/>
        <v/>
      </c>
      <c r="G35" s="475" t="str">
        <f t="shared" si="4"/>
        <v/>
      </c>
      <c r="H35" s="481">
        <f t="shared" si="5"/>
        <v>-0.75</v>
      </c>
      <c r="I35" s="481">
        <f t="shared" si="5"/>
        <v>-0.75</v>
      </c>
      <c r="J35" s="475">
        <f t="shared" si="6"/>
        <v>222</v>
      </c>
      <c r="K35" s="475">
        <f t="shared" si="7"/>
        <v>45</v>
      </c>
      <c r="L35" s="475">
        <f t="shared" si="8"/>
        <v>222</v>
      </c>
      <c r="M35" s="475">
        <f t="shared" si="9"/>
        <v>45</v>
      </c>
      <c r="N35" s="475">
        <v>222</v>
      </c>
    </row>
    <row r="36" spans="1:14" s="474" customFormat="1" ht="15" customHeight="1" x14ac:dyDescent="0.2">
      <c r="A36" s="474">
        <v>23</v>
      </c>
      <c r="B36" s="478"/>
      <c r="C36" s="479"/>
      <c r="D36" s="480">
        <f t="shared" si="3"/>
        <v>0</v>
      </c>
      <c r="E36" s="480">
        <f t="shared" si="3"/>
        <v>0</v>
      </c>
      <c r="F36" s="475" t="str">
        <f t="shared" si="4"/>
        <v/>
      </c>
      <c r="G36" s="475" t="str">
        <f t="shared" si="4"/>
        <v/>
      </c>
      <c r="H36" s="481" t="str">
        <f t="shared" si="5"/>
        <v/>
      </c>
      <c r="I36" s="481" t="str">
        <f t="shared" si="5"/>
        <v/>
      </c>
      <c r="J36" s="475" t="e">
        <f t="shared" si="6"/>
        <v>#N/A</v>
      </c>
      <c r="K36" s="475" t="e">
        <f t="shared" si="7"/>
        <v>#N/A</v>
      </c>
      <c r="L36" s="475" t="e">
        <f t="shared" si="8"/>
        <v>#N/A</v>
      </c>
      <c r="M36" s="475" t="e">
        <f t="shared" si="9"/>
        <v>#N/A</v>
      </c>
      <c r="N36" s="475">
        <v>232</v>
      </c>
    </row>
    <row r="37" spans="1:14" s="474" customFormat="1" ht="15" customHeight="1" x14ac:dyDescent="0.2">
      <c r="A37" s="474">
        <v>24</v>
      </c>
      <c r="B37" s="478">
        <f>'Tabelle 2.3'!J34</f>
        <v>5.8309037900874632</v>
      </c>
      <c r="C37" s="479">
        <f>'Tabelle 3.3'!J34</f>
        <v>-5.1020408163265305</v>
      </c>
      <c r="D37" s="480">
        <f t="shared" si="3"/>
        <v>5.8309037900874632</v>
      </c>
      <c r="E37" s="480">
        <f t="shared" si="3"/>
        <v>-5.1020408163265305</v>
      </c>
      <c r="F37" s="475" t="str">
        <f t="shared" si="4"/>
        <v/>
      </c>
      <c r="G37" s="475" t="str">
        <f t="shared" si="4"/>
        <v/>
      </c>
      <c r="H37" s="481" t="str">
        <f t="shared" si="5"/>
        <v/>
      </c>
      <c r="I37" s="481" t="str">
        <f t="shared" si="5"/>
        <v/>
      </c>
      <c r="J37" s="475" t="e">
        <f t="shared" si="6"/>
        <v>#N/A</v>
      </c>
      <c r="K37" s="475" t="e">
        <f t="shared" si="7"/>
        <v>#N/A</v>
      </c>
      <c r="L37" s="475" t="e">
        <f t="shared" si="8"/>
        <v>#N/A</v>
      </c>
      <c r="M37" s="475" t="e">
        <f t="shared" si="9"/>
        <v>#N/A</v>
      </c>
      <c r="N37" s="475">
        <v>242</v>
      </c>
    </row>
    <row r="38" spans="1:14" s="474" customFormat="1" ht="15" customHeight="1" x14ac:dyDescent="0.2">
      <c r="A38" s="474">
        <v>25</v>
      </c>
      <c r="B38" s="478">
        <f>'Tabelle 2.3'!J35</f>
        <v>-1.2027213088199562</v>
      </c>
      <c r="C38" s="479">
        <f>'Tabelle 3.3'!J35</f>
        <v>0.51666236114699049</v>
      </c>
      <c r="D38" s="480">
        <f t="shared" si="3"/>
        <v>-1.2027213088199562</v>
      </c>
      <c r="E38" s="480">
        <f t="shared" si="3"/>
        <v>0.51666236114699049</v>
      </c>
      <c r="F38" s="475" t="str">
        <f t="shared" si="4"/>
        <v/>
      </c>
      <c r="G38" s="475" t="str">
        <f t="shared" si="4"/>
        <v/>
      </c>
      <c r="H38" s="481" t="str">
        <f t="shared" si="5"/>
        <v/>
      </c>
      <c r="I38" s="481" t="str">
        <f t="shared" si="5"/>
        <v/>
      </c>
      <c r="J38" s="475" t="e">
        <f t="shared" si="6"/>
        <v>#N/A</v>
      </c>
      <c r="K38" s="475" t="e">
        <f t="shared" si="7"/>
        <v>#N/A</v>
      </c>
      <c r="L38" s="475" t="e">
        <f t="shared" si="8"/>
        <v>#N/A</v>
      </c>
      <c r="M38" s="475" t="e">
        <f t="shared" si="9"/>
        <v>#N/A</v>
      </c>
      <c r="N38" s="475">
        <v>253</v>
      </c>
    </row>
    <row r="39" spans="1:14" s="474" customFormat="1" ht="15" customHeight="1" x14ac:dyDescent="0.2">
      <c r="A39" s="474">
        <v>26</v>
      </c>
      <c r="B39" s="478">
        <f>'Tabelle 2.3'!J36</f>
        <v>1.7537896811909455</v>
      </c>
      <c r="C39" s="479">
        <f>'Tabelle 3.3'!J36</f>
        <v>-2.4557899065859821</v>
      </c>
      <c r="D39" s="480">
        <f t="shared" si="3"/>
        <v>1.7537896811909455</v>
      </c>
      <c r="E39" s="480">
        <f t="shared" si="3"/>
        <v>-2.4557899065859821</v>
      </c>
      <c r="F39" s="475" t="str">
        <f t="shared" si="4"/>
        <v/>
      </c>
      <c r="G39" s="475" t="str">
        <f t="shared" si="4"/>
        <v/>
      </c>
      <c r="H39" s="481" t="str">
        <f t="shared" si="5"/>
        <v/>
      </c>
      <c r="I39" s="481" t="str">
        <f t="shared" si="5"/>
        <v/>
      </c>
      <c r="J39" s="475" t="e">
        <f t="shared" si="6"/>
        <v>#N/A</v>
      </c>
      <c r="K39" s="475" t="e">
        <f t="shared" si="7"/>
        <v>#N/A</v>
      </c>
      <c r="L39" s="475" t="e">
        <f t="shared" si="8"/>
        <v>#N/A</v>
      </c>
      <c r="M39" s="475" t="e">
        <f t="shared" si="9"/>
        <v>#N/A</v>
      </c>
      <c r="N39" s="475">
        <v>263</v>
      </c>
    </row>
    <row r="40" spans="1:14" s="474" customFormat="1" ht="15" customHeight="1" x14ac:dyDescent="0.2">
      <c r="A40" s="474">
        <v>27</v>
      </c>
      <c r="B40" s="478" t="e">
        <f>'Tabelle 2.3'!#REF!</f>
        <v>#REF!</v>
      </c>
      <c r="C40" s="479" t="e">
        <f>'Tabelle 3.3'!#REF!</f>
        <v>#REF!</v>
      </c>
      <c r="D40" s="480" t="e">
        <f t="shared" si="3"/>
        <v>#REF!</v>
      </c>
      <c r="E40" s="480" t="e">
        <f t="shared" si="3"/>
        <v>#REF!</v>
      </c>
      <c r="F40" s="475" t="str">
        <f t="shared" si="4"/>
        <v/>
      </c>
      <c r="G40" s="475" t="str">
        <f t="shared" si="4"/>
        <v/>
      </c>
      <c r="H40" s="481" t="e">
        <f t="shared" si="5"/>
        <v>#REF!</v>
      </c>
      <c r="I40" s="481" t="e">
        <f t="shared" si="5"/>
        <v>#REF!</v>
      </c>
      <c r="J40" s="475" t="e">
        <f t="shared" si="6"/>
        <v>#REF!</v>
      </c>
      <c r="K40" s="475" t="e">
        <f t="shared" si="7"/>
        <v>#REF!</v>
      </c>
      <c r="L40" s="475" t="e">
        <f t="shared" si="8"/>
        <v>#REF!</v>
      </c>
      <c r="M40" s="475" t="e">
        <f t="shared" si="9"/>
        <v>#REF!</v>
      </c>
      <c r="N40" s="475">
        <v>273</v>
      </c>
    </row>
    <row r="41" spans="1:14" s="474" customFormat="1" ht="15" customHeight="1" x14ac:dyDescent="0.2">
      <c r="A41" s="474">
        <v>28</v>
      </c>
      <c r="B41" s="478" t="e">
        <f>'Tabelle 2.3'!#REF!</f>
        <v>#REF!</v>
      </c>
      <c r="C41" s="479" t="e">
        <f>'Tabelle 3.3'!#REF!</f>
        <v>#REF!</v>
      </c>
      <c r="D41" s="480" t="e">
        <f t="shared" si="3"/>
        <v>#REF!</v>
      </c>
      <c r="E41" s="480" t="e">
        <f t="shared" si="3"/>
        <v>#REF!</v>
      </c>
      <c r="F41" s="475" t="str">
        <f t="shared" si="4"/>
        <v/>
      </c>
      <c r="G41" s="475" t="str">
        <f t="shared" si="4"/>
        <v/>
      </c>
      <c r="H41" s="481" t="e">
        <f t="shared" si="5"/>
        <v>#REF!</v>
      </c>
      <c r="I41" s="481" t="e">
        <f t="shared" si="5"/>
        <v>#REF!</v>
      </c>
      <c r="J41" s="475" t="e">
        <f t="shared" si="6"/>
        <v>#REF!</v>
      </c>
      <c r="K41" s="475" t="e">
        <f t="shared" si="7"/>
        <v>#REF!</v>
      </c>
      <c r="L41" s="475" t="e">
        <f t="shared" si="8"/>
        <v>#REF!</v>
      </c>
      <c r="M41" s="475" t="e">
        <f t="shared" si="9"/>
        <v>#REF!</v>
      </c>
      <c r="N41" s="475">
        <v>284</v>
      </c>
    </row>
    <row r="42" spans="1:14" s="474" customFormat="1" ht="15" customHeight="1" x14ac:dyDescent="0.2">
      <c r="A42" s="474">
        <v>29</v>
      </c>
      <c r="B42" s="478" t="e">
        <f>'Tabelle 2.3'!#REF!</f>
        <v>#REF!</v>
      </c>
      <c r="C42" s="479" t="e">
        <f>'Tabelle 3.3'!#REF!</f>
        <v>#REF!</v>
      </c>
      <c r="D42" s="480" t="e">
        <f t="shared" si="3"/>
        <v>#REF!</v>
      </c>
      <c r="E42" s="480" t="e">
        <f t="shared" si="3"/>
        <v>#REF!</v>
      </c>
      <c r="F42" s="475" t="str">
        <f t="shared" si="4"/>
        <v/>
      </c>
      <c r="G42" s="475" t="str">
        <f t="shared" si="4"/>
        <v/>
      </c>
      <c r="H42" s="481" t="e">
        <f t="shared" si="5"/>
        <v>#REF!</v>
      </c>
      <c r="I42" s="481" t="e">
        <f t="shared" si="5"/>
        <v>#REF!</v>
      </c>
      <c r="J42" s="475" t="e">
        <f t="shared" si="6"/>
        <v>#REF!</v>
      </c>
      <c r="K42" s="475" t="e">
        <f t="shared" si="7"/>
        <v>#REF!</v>
      </c>
      <c r="L42" s="475" t="e">
        <f t="shared" si="8"/>
        <v>#REF!</v>
      </c>
      <c r="M42" s="475" t="e">
        <f t="shared" si="9"/>
        <v>#REF!</v>
      </c>
      <c r="N42" s="475">
        <v>294</v>
      </c>
    </row>
    <row r="43" spans="1:14" s="474" customFormat="1" ht="15" customHeight="1" x14ac:dyDescent="0.2">
      <c r="A43" s="474">
        <v>30</v>
      </c>
      <c r="B43" s="478" t="e">
        <f>'Tabelle 2.3'!#REF!</f>
        <v>#REF!</v>
      </c>
      <c r="C43" s="479" t="e">
        <f>'Tabelle 3.3'!#REF!</f>
        <v>#REF!</v>
      </c>
      <c r="D43" s="480" t="e">
        <f t="shared" si="3"/>
        <v>#REF!</v>
      </c>
      <c r="E43" s="480" t="e">
        <f t="shared" si="3"/>
        <v>#REF!</v>
      </c>
      <c r="F43" s="475" t="str">
        <f t="shared" si="4"/>
        <v/>
      </c>
      <c r="G43" s="475" t="str">
        <f t="shared" si="4"/>
        <v/>
      </c>
      <c r="H43" s="481" t="e">
        <f t="shared" si="5"/>
        <v>#REF!</v>
      </c>
      <c r="I43" s="481" t="e">
        <f t="shared" si="5"/>
        <v>#REF!</v>
      </c>
      <c r="J43" s="475" t="e">
        <f t="shared" si="6"/>
        <v>#REF!</v>
      </c>
      <c r="K43" s="475" t="e">
        <f t="shared" si="7"/>
        <v>#REF!</v>
      </c>
      <c r="L43" s="475" t="e">
        <f t="shared" si="8"/>
        <v>#REF!</v>
      </c>
      <c r="M43" s="475" t="e">
        <f t="shared" si="9"/>
        <v>#REF!</v>
      </c>
      <c r="N43" s="475">
        <v>304</v>
      </c>
    </row>
    <row r="44" spans="1:14" s="474" customFormat="1" ht="15" customHeight="1" x14ac:dyDescent="0.2">
      <c r="A44" s="474">
        <v>31</v>
      </c>
      <c r="B44" s="478" t="e">
        <f>'Tabelle 2.3'!#REF!</f>
        <v>#REF!</v>
      </c>
      <c r="C44" s="479" t="e">
        <f>'Tabelle 3.3'!#REF!</f>
        <v>#REF!</v>
      </c>
      <c r="D44" s="480" t="e">
        <f t="shared" si="3"/>
        <v>#REF!</v>
      </c>
      <c r="E44" s="480" t="e">
        <f t="shared" si="3"/>
        <v>#REF!</v>
      </c>
      <c r="F44" s="475" t="str">
        <f t="shared" si="4"/>
        <v/>
      </c>
      <c r="G44" s="475" t="str">
        <f t="shared" si="4"/>
        <v/>
      </c>
      <c r="H44" s="481" t="e">
        <f t="shared" si="5"/>
        <v>#REF!</v>
      </c>
      <c r="I44" s="481" t="e">
        <f t="shared" si="5"/>
        <v>#REF!</v>
      </c>
      <c r="J44" s="475" t="e">
        <f t="shared" si="6"/>
        <v>#REF!</v>
      </c>
      <c r="K44" s="475" t="e">
        <f t="shared" si="7"/>
        <v>#REF!</v>
      </c>
      <c r="L44" s="475" t="e">
        <f t="shared" si="8"/>
        <v>#REF!</v>
      </c>
      <c r="M44" s="475" t="e">
        <f t="shared" si="9"/>
        <v>#REF!</v>
      </c>
      <c r="N44" s="475">
        <v>315</v>
      </c>
    </row>
    <row r="45" spans="1:14" s="474" customFormat="1" ht="15" customHeight="1" x14ac:dyDescent="0.2">
      <c r="A45" s="474">
        <v>32</v>
      </c>
      <c r="B45" s="478">
        <f>'Tabelle 2.3'!J36</f>
        <v>1.7537896811909455</v>
      </c>
      <c r="C45" s="479">
        <f>'Tabelle 3.3'!J36</f>
        <v>-2.4557899065859821</v>
      </c>
      <c r="D45" s="480">
        <f t="shared" si="3"/>
        <v>1.7537896811909455</v>
      </c>
      <c r="E45" s="480">
        <f t="shared" si="3"/>
        <v>-2.4557899065859821</v>
      </c>
      <c r="F45" s="475" t="str">
        <f t="shared" si="4"/>
        <v/>
      </c>
      <c r="G45" s="475" t="str">
        <f t="shared" si="4"/>
        <v/>
      </c>
      <c r="H45" s="481" t="str">
        <f t="shared" si="5"/>
        <v/>
      </c>
      <c r="I45" s="481" t="str">
        <f t="shared" si="5"/>
        <v/>
      </c>
      <c r="J45" s="475" t="e">
        <f t="shared" si="6"/>
        <v>#N/A</v>
      </c>
      <c r="K45" s="475" t="e">
        <f t="shared" si="7"/>
        <v>#N/A</v>
      </c>
      <c r="L45" s="475" t="e">
        <f t="shared" si="8"/>
        <v>#N/A</v>
      </c>
      <c r="M45" s="475" t="e">
        <f t="shared" si="9"/>
        <v>#N/A</v>
      </c>
      <c r="N45" s="475">
        <v>325</v>
      </c>
    </row>
    <row r="46" spans="1:14" s="474" customFormat="1" ht="15" customHeight="1" x14ac:dyDescent="0.2">
      <c r="E46" s="475"/>
      <c r="F46" s="475"/>
      <c r="G46" s="475"/>
      <c r="H46" s="475"/>
      <c r="I46" s="475"/>
      <c r="J46" s="475"/>
      <c r="K46" s="475"/>
      <c r="L46" s="475"/>
      <c r="M46" s="475"/>
      <c r="N46" s="475"/>
    </row>
    <row r="47" spans="1:14" s="474" customFormat="1" ht="15" customHeight="1" x14ac:dyDescent="0.2">
      <c r="D47" s="482"/>
      <c r="E47" s="475"/>
      <c r="F47" s="475"/>
      <c r="G47" s="475"/>
      <c r="H47" s="475"/>
      <c r="I47" s="475"/>
      <c r="J47" s="475"/>
      <c r="K47" s="475"/>
      <c r="L47" s="475"/>
      <c r="M47" s="475"/>
      <c r="N47" s="475"/>
    </row>
    <row r="48" spans="1:14" s="474" customFormat="1" ht="15" customHeight="1" x14ac:dyDescent="0.2">
      <c r="A48" s="476" t="s">
        <v>453</v>
      </c>
      <c r="E48" s="475"/>
      <c r="F48" s="475"/>
      <c r="G48" s="475"/>
      <c r="H48" s="475"/>
      <c r="I48" s="475"/>
      <c r="J48" s="475"/>
      <c r="K48" s="475"/>
      <c r="L48" s="475"/>
      <c r="M48" s="475"/>
      <c r="N48" s="475"/>
    </row>
    <row r="49" spans="1:14" ht="15" customHeight="1" x14ac:dyDescent="0.2">
      <c r="A49" s="678" t="s">
        <v>454</v>
      </c>
      <c r="B49" s="679" t="s">
        <v>102</v>
      </c>
      <c r="C49" s="679"/>
      <c r="D49" s="679"/>
      <c r="E49" s="680" t="s">
        <v>455</v>
      </c>
      <c r="F49" s="680"/>
      <c r="G49" s="680"/>
      <c r="H49" s="681" t="s">
        <v>456</v>
      </c>
      <c r="I49" s="682" t="s">
        <v>457</v>
      </c>
      <c r="J49" s="682"/>
      <c r="K49" s="682"/>
      <c r="L49" s="483" t="s">
        <v>458</v>
      </c>
      <c r="M49" s="460"/>
      <c r="N49" s="452"/>
    </row>
    <row r="50" spans="1:14" ht="39.950000000000003" customHeight="1" x14ac:dyDescent="0.2">
      <c r="A50" s="678"/>
      <c r="B50" s="484" t="s">
        <v>441</v>
      </c>
      <c r="C50" s="484" t="s">
        <v>120</v>
      </c>
      <c r="D50" s="484" t="s">
        <v>121</v>
      </c>
      <c r="E50" s="484" t="s">
        <v>441</v>
      </c>
      <c r="F50" s="484" t="s">
        <v>120</v>
      </c>
      <c r="G50" s="484" t="s">
        <v>121</v>
      </c>
      <c r="H50" s="681"/>
      <c r="I50" s="484" t="s">
        <v>441</v>
      </c>
      <c r="J50" s="484" t="s">
        <v>120</v>
      </c>
      <c r="K50" s="484" t="s">
        <v>121</v>
      </c>
      <c r="L50" s="484" t="s">
        <v>459</v>
      </c>
      <c r="M50" s="484"/>
      <c r="N50" s="484"/>
    </row>
    <row r="51" spans="1:14" ht="15" customHeight="1" x14ac:dyDescent="0.2">
      <c r="A51" s="485" t="s">
        <v>460</v>
      </c>
      <c r="B51" s="486">
        <v>84749</v>
      </c>
      <c r="C51" s="486">
        <v>13004</v>
      </c>
      <c r="D51" s="486">
        <v>8444</v>
      </c>
      <c r="E51" s="487">
        <f>IF($A$51=37802,IF(COUNTBLANK(B$51:B$70)&gt;0,#N/A,B51/B$51*100),IF(COUNTBLANK(B$51:B$75)&gt;0,#N/A,B51/B$51*100))</f>
        <v>100</v>
      </c>
      <c r="F51" s="487">
        <f>IF($A$51=37802,IF(COUNTBLANK(C$51:C$70)&gt;0,#N/A,C51/C$51*100),IF(COUNTBLANK(C$51:C$75)&gt;0,#N/A,C51/C$51*100))</f>
        <v>100</v>
      </c>
      <c r="G51" s="487">
        <f>IF($A$51=37802,IF(COUNTBLANK(D$51:D$70)&gt;0,#N/A,D51/D$51*100),IF(COUNTBLANK(D$51:D$75)&gt;0,#N/A,D51/D$51*100))</f>
        <v>100</v>
      </c>
      <c r="H51" s="488" t="str">
        <f>IF(ISERROR(L51)=TRUE,IF(MONTH(A51)=MONTH(MAX(A$51:A$75)),A51,""),"")</f>
        <v/>
      </c>
      <c r="I51" s="487" t="str">
        <f>IF($H51&lt;&gt;"",E51,"")</f>
        <v/>
      </c>
      <c r="J51" s="487" t="str">
        <f>IF($H51&lt;&gt;"",F51,"")</f>
        <v/>
      </c>
      <c r="K51" s="487" t="str">
        <f t="shared" ref="J51:K66" si="10">IF($H51&lt;&gt;"",G51,"")</f>
        <v/>
      </c>
      <c r="L51" s="487" t="e">
        <f>IF(A$51=37802,IF(AND(COUNTBLANK(B$51:B$70)&lt;&gt;0,COUNTBLANK(C$51:C$70)&lt;&gt;0,COUNTBLANK(D$51:D$70)&lt;&gt;0),135,#N/A),IF(AND(COUNTBLANK(B$51:B$75)&lt;&gt;0,COUNTBLANK(C$51:C$75)&lt;&gt;0,COUNTBLANK(D$51:D$75)&lt;&gt;0),135,#N/A))</f>
        <v>#N/A</v>
      </c>
    </row>
    <row r="52" spans="1:14" ht="15" customHeight="1" x14ac:dyDescent="0.2">
      <c r="A52" s="485" t="s">
        <v>461</v>
      </c>
      <c r="B52" s="486">
        <v>85769</v>
      </c>
      <c r="C52" s="486">
        <v>13180</v>
      </c>
      <c r="D52" s="486">
        <v>8646</v>
      </c>
      <c r="E52" s="487">
        <f t="shared" ref="E52:G70" si="11">IF($A$51=37802,IF(COUNTBLANK(B$51:B$70)&gt;0,#N/A,B52/B$51*100),IF(COUNTBLANK(B$51:B$75)&gt;0,#N/A,B52/B$51*100))</f>
        <v>101.20355402423627</v>
      </c>
      <c r="F52" s="487">
        <f t="shared" si="11"/>
        <v>101.35342971393418</v>
      </c>
      <c r="G52" s="487">
        <f t="shared" si="11"/>
        <v>102.39223117006158</v>
      </c>
      <c r="H52" s="488" t="str">
        <f>IF(ISERROR(L52)=TRUE,IF(MONTH(A52)=MONTH(MAX(A$51:A$75)),A52,""),"")</f>
        <v/>
      </c>
      <c r="I52" s="487" t="str">
        <f t="shared" ref="I52:K75" si="12">IF($H52&lt;&gt;"",E52,"")</f>
        <v/>
      </c>
      <c r="J52" s="487" t="str">
        <f t="shared" si="10"/>
        <v/>
      </c>
      <c r="K52" s="487" t="str">
        <f t="shared" si="10"/>
        <v/>
      </c>
      <c r="L52" s="487" t="e">
        <f t="shared" ref="L52:L75" si="13">IF(A$51=37802,IF(AND(COUNTBLANK(B$51:B$70)&lt;&gt;0,COUNTBLANK(C$51:C$70)&lt;&gt;0,COUNTBLANK(D$51:D$70)&lt;&gt;0),135,#N/A),IF(AND(COUNTBLANK(B$51:B$75)&lt;&gt;0,COUNTBLANK(C$51:C$75)&lt;&gt;0,COUNTBLANK(D$51:D$75)&lt;&gt;0),135,#N/A))</f>
        <v>#N/A</v>
      </c>
    </row>
    <row r="53" spans="1:14" ht="15" customHeight="1" x14ac:dyDescent="0.2">
      <c r="A53" s="489">
        <v>41883</v>
      </c>
      <c r="B53" s="486">
        <v>86496</v>
      </c>
      <c r="C53" s="486">
        <v>12333</v>
      </c>
      <c r="D53" s="486">
        <v>8554</v>
      </c>
      <c r="E53" s="487">
        <f t="shared" si="11"/>
        <v>102.06138125523606</v>
      </c>
      <c r="F53" s="487">
        <f t="shared" si="11"/>
        <v>94.840049215625967</v>
      </c>
      <c r="G53" s="487">
        <f t="shared" si="11"/>
        <v>101.30270014211274</v>
      </c>
      <c r="H53" s="488">
        <f>IF(ISERROR(L53)=TRUE,IF(MONTH(A53)=MONTH(MAX(A$51:A$75)),A53,""),"")</f>
        <v>41883</v>
      </c>
      <c r="I53" s="487">
        <f t="shared" si="12"/>
        <v>102.06138125523606</v>
      </c>
      <c r="J53" s="487">
        <f t="shared" si="10"/>
        <v>94.840049215625967</v>
      </c>
      <c r="K53" s="487">
        <f t="shared" si="10"/>
        <v>101.30270014211274</v>
      </c>
      <c r="L53" s="487" t="e">
        <f t="shared" si="13"/>
        <v>#N/A</v>
      </c>
    </row>
    <row r="54" spans="1:14" ht="15" customHeight="1" x14ac:dyDescent="0.2">
      <c r="A54" s="489" t="s">
        <v>462</v>
      </c>
      <c r="B54" s="486">
        <v>85848</v>
      </c>
      <c r="C54" s="486">
        <v>12257</v>
      </c>
      <c r="D54" s="486">
        <v>8374</v>
      </c>
      <c r="E54" s="487">
        <f t="shared" si="11"/>
        <v>101.29677046336829</v>
      </c>
      <c r="F54" s="487">
        <f t="shared" si="11"/>
        <v>94.255613657336198</v>
      </c>
      <c r="G54" s="487">
        <f t="shared" si="11"/>
        <v>99.171009000473703</v>
      </c>
      <c r="H54" s="488" t="str">
        <f>IF(ISERROR(L54)=TRUE,IF(MONTH(A54)=MONTH(MAX(A$51:A$75)),A54,""),"")</f>
        <v/>
      </c>
      <c r="I54" s="487" t="str">
        <f t="shared" si="12"/>
        <v/>
      </c>
      <c r="J54" s="487" t="str">
        <f t="shared" si="10"/>
        <v/>
      </c>
      <c r="K54" s="487" t="str">
        <f t="shared" si="10"/>
        <v/>
      </c>
      <c r="L54" s="487" t="e">
        <f t="shared" si="13"/>
        <v>#N/A</v>
      </c>
    </row>
    <row r="55" spans="1:14" ht="15" customHeight="1" x14ac:dyDescent="0.2">
      <c r="A55" s="489" t="s">
        <v>463</v>
      </c>
      <c r="B55" s="486">
        <v>86348</v>
      </c>
      <c r="C55" s="486">
        <v>12127</v>
      </c>
      <c r="D55" s="486">
        <v>8289</v>
      </c>
      <c r="E55" s="487">
        <f t="shared" si="11"/>
        <v>101.88674792622922</v>
      </c>
      <c r="F55" s="487">
        <f t="shared" si="11"/>
        <v>93.255921254998469</v>
      </c>
      <c r="G55" s="487">
        <f t="shared" si="11"/>
        <v>98.164377072477492</v>
      </c>
      <c r="H55" s="488" t="str">
        <f t="shared" ref="H55:H70" si="14">IF(ISERROR(L55)=TRUE,IF(MONTH(A55)=MONTH(MAX(A$51:A$75)),A55,""),"")</f>
        <v/>
      </c>
      <c r="I55" s="487" t="str">
        <f t="shared" si="12"/>
        <v/>
      </c>
      <c r="J55" s="487" t="str">
        <f t="shared" si="10"/>
        <v/>
      </c>
      <c r="K55" s="487" t="str">
        <f t="shared" si="10"/>
        <v/>
      </c>
      <c r="L55" s="487" t="e">
        <f t="shared" si="13"/>
        <v>#N/A</v>
      </c>
    </row>
    <row r="56" spans="1:14" ht="15" customHeight="1" x14ac:dyDescent="0.2">
      <c r="A56" s="489" t="s">
        <v>464</v>
      </c>
      <c r="B56" s="486">
        <v>87099</v>
      </c>
      <c r="C56" s="486">
        <v>12257</v>
      </c>
      <c r="D56" s="486">
        <v>8496</v>
      </c>
      <c r="E56" s="487">
        <f t="shared" si="11"/>
        <v>102.77289407544632</v>
      </c>
      <c r="F56" s="487">
        <f t="shared" si="11"/>
        <v>94.255613657336198</v>
      </c>
      <c r="G56" s="487">
        <f t="shared" si="11"/>
        <v>100.61582188536238</v>
      </c>
      <c r="H56" s="488" t="str">
        <f t="shared" si="14"/>
        <v/>
      </c>
      <c r="I56" s="487" t="str">
        <f t="shared" si="12"/>
        <v/>
      </c>
      <c r="J56" s="487" t="str">
        <f t="shared" si="10"/>
        <v/>
      </c>
      <c r="K56" s="487" t="str">
        <f t="shared" si="10"/>
        <v/>
      </c>
      <c r="L56" s="487" t="e">
        <f t="shared" si="13"/>
        <v>#N/A</v>
      </c>
    </row>
    <row r="57" spans="1:14" ht="15" customHeight="1" x14ac:dyDescent="0.2">
      <c r="A57" s="489">
        <v>42248</v>
      </c>
      <c r="B57" s="486">
        <v>87975</v>
      </c>
      <c r="C57" s="486">
        <v>12087</v>
      </c>
      <c r="D57" s="486">
        <v>8569</v>
      </c>
      <c r="E57" s="487">
        <f t="shared" si="11"/>
        <v>103.80653459037865</v>
      </c>
      <c r="F57" s="487">
        <f t="shared" si="11"/>
        <v>92.948323592740707</v>
      </c>
      <c r="G57" s="487">
        <f t="shared" si="11"/>
        <v>101.48034107058265</v>
      </c>
      <c r="H57" s="488">
        <f t="shared" si="14"/>
        <v>42248</v>
      </c>
      <c r="I57" s="487">
        <f t="shared" si="12"/>
        <v>103.80653459037865</v>
      </c>
      <c r="J57" s="487">
        <f t="shared" si="10"/>
        <v>92.948323592740707</v>
      </c>
      <c r="K57" s="487">
        <f t="shared" si="10"/>
        <v>101.48034107058265</v>
      </c>
      <c r="L57" s="487" t="e">
        <f t="shared" si="13"/>
        <v>#N/A</v>
      </c>
    </row>
    <row r="58" spans="1:14" ht="15" customHeight="1" x14ac:dyDescent="0.2">
      <c r="A58" s="489" t="s">
        <v>465</v>
      </c>
      <c r="B58" s="486">
        <v>87373</v>
      </c>
      <c r="C58" s="486">
        <v>12054</v>
      </c>
      <c r="D58" s="486">
        <v>8413</v>
      </c>
      <c r="E58" s="487">
        <f t="shared" si="11"/>
        <v>103.0962017250941</v>
      </c>
      <c r="F58" s="487">
        <f t="shared" si="11"/>
        <v>92.694555521378035</v>
      </c>
      <c r="G58" s="487">
        <f t="shared" si="11"/>
        <v>99.632875414495501</v>
      </c>
      <c r="H58" s="488" t="str">
        <f t="shared" si="14"/>
        <v/>
      </c>
      <c r="I58" s="487" t="str">
        <f t="shared" si="12"/>
        <v/>
      </c>
      <c r="J58" s="487" t="str">
        <f t="shared" si="10"/>
        <v/>
      </c>
      <c r="K58" s="487" t="str">
        <f t="shared" si="10"/>
        <v/>
      </c>
      <c r="L58" s="487" t="e">
        <f t="shared" si="13"/>
        <v>#N/A</v>
      </c>
    </row>
    <row r="59" spans="1:14" ht="15" customHeight="1" x14ac:dyDescent="0.2">
      <c r="A59" s="489" t="s">
        <v>466</v>
      </c>
      <c r="B59" s="486">
        <v>87736</v>
      </c>
      <c r="C59" s="486">
        <v>11903</v>
      </c>
      <c r="D59" s="486">
        <v>8440</v>
      </c>
      <c r="E59" s="487">
        <f t="shared" si="11"/>
        <v>103.52452536313112</v>
      </c>
      <c r="F59" s="487">
        <f t="shared" si="11"/>
        <v>91.533374346354961</v>
      </c>
      <c r="G59" s="487">
        <f t="shared" si="11"/>
        <v>99.95262908574135</v>
      </c>
      <c r="H59" s="488" t="str">
        <f t="shared" si="14"/>
        <v/>
      </c>
      <c r="I59" s="487" t="str">
        <f t="shared" si="12"/>
        <v/>
      </c>
      <c r="J59" s="487" t="str">
        <f t="shared" si="10"/>
        <v/>
      </c>
      <c r="K59" s="487" t="str">
        <f t="shared" si="10"/>
        <v/>
      </c>
      <c r="L59" s="487" t="e">
        <f t="shared" si="13"/>
        <v>#N/A</v>
      </c>
    </row>
    <row r="60" spans="1:14" ht="15" customHeight="1" x14ac:dyDescent="0.2">
      <c r="A60" s="489" t="s">
        <v>467</v>
      </c>
      <c r="B60" s="486">
        <v>88413</v>
      </c>
      <c r="C60" s="486">
        <v>12129</v>
      </c>
      <c r="D60" s="486">
        <v>8643</v>
      </c>
      <c r="E60" s="487">
        <f t="shared" si="11"/>
        <v>104.32335484784481</v>
      </c>
      <c r="F60" s="487">
        <f t="shared" si="11"/>
        <v>93.271301138111355</v>
      </c>
      <c r="G60" s="487">
        <f t="shared" si="11"/>
        <v>102.35670298436762</v>
      </c>
      <c r="H60" s="488" t="str">
        <f t="shared" si="14"/>
        <v/>
      </c>
      <c r="I60" s="487" t="str">
        <f t="shared" si="12"/>
        <v/>
      </c>
      <c r="J60" s="487" t="str">
        <f t="shared" si="10"/>
        <v/>
      </c>
      <c r="K60" s="487" t="str">
        <f t="shared" si="10"/>
        <v/>
      </c>
      <c r="L60" s="487" t="e">
        <f t="shared" si="13"/>
        <v>#N/A</v>
      </c>
    </row>
    <row r="61" spans="1:14" ht="15" customHeight="1" x14ac:dyDescent="0.2">
      <c r="A61" s="489">
        <v>42614</v>
      </c>
      <c r="B61" s="486">
        <v>89648</v>
      </c>
      <c r="C61" s="486">
        <v>12015</v>
      </c>
      <c r="D61" s="486">
        <v>8831</v>
      </c>
      <c r="E61" s="487">
        <f t="shared" si="11"/>
        <v>105.78059918111128</v>
      </c>
      <c r="F61" s="487">
        <f t="shared" si="11"/>
        <v>92.394647800676708</v>
      </c>
      <c r="G61" s="487">
        <f t="shared" si="11"/>
        <v>104.58313595452393</v>
      </c>
      <c r="H61" s="488">
        <f t="shared" si="14"/>
        <v>42614</v>
      </c>
      <c r="I61" s="487">
        <f t="shared" si="12"/>
        <v>105.78059918111128</v>
      </c>
      <c r="J61" s="487">
        <f t="shared" si="10"/>
        <v>92.394647800676708</v>
      </c>
      <c r="K61" s="487">
        <f t="shared" si="10"/>
        <v>104.58313595452393</v>
      </c>
      <c r="L61" s="487" t="e">
        <f t="shared" si="13"/>
        <v>#N/A</v>
      </c>
    </row>
    <row r="62" spans="1:14" ht="15" customHeight="1" x14ac:dyDescent="0.2">
      <c r="A62" s="489" t="s">
        <v>468</v>
      </c>
      <c r="B62" s="486">
        <v>88814</v>
      </c>
      <c r="C62" s="486">
        <v>12004</v>
      </c>
      <c r="D62" s="486">
        <v>8658</v>
      </c>
      <c r="E62" s="487">
        <f t="shared" si="11"/>
        <v>104.79651677305928</v>
      </c>
      <c r="F62" s="487">
        <f t="shared" si="11"/>
        <v>92.310058443555832</v>
      </c>
      <c r="G62" s="487">
        <f t="shared" si="11"/>
        <v>102.53434391283751</v>
      </c>
      <c r="H62" s="488" t="str">
        <f t="shared" si="14"/>
        <v/>
      </c>
      <c r="I62" s="487" t="str">
        <f t="shared" si="12"/>
        <v/>
      </c>
      <c r="J62" s="487" t="str">
        <f t="shared" si="10"/>
        <v/>
      </c>
      <c r="K62" s="487" t="str">
        <f t="shared" si="10"/>
        <v/>
      </c>
      <c r="L62" s="487" t="e">
        <f t="shared" si="13"/>
        <v>#N/A</v>
      </c>
    </row>
    <row r="63" spans="1:14" ht="15" customHeight="1" x14ac:dyDescent="0.2">
      <c r="A63" s="489" t="s">
        <v>469</v>
      </c>
      <c r="B63" s="486">
        <v>89260</v>
      </c>
      <c r="C63" s="486">
        <v>11828</v>
      </c>
      <c r="D63" s="486">
        <v>8604</v>
      </c>
      <c r="E63" s="487">
        <f t="shared" si="11"/>
        <v>105.32277666993122</v>
      </c>
      <c r="F63" s="487">
        <f t="shared" si="11"/>
        <v>90.956628729621656</v>
      </c>
      <c r="G63" s="487">
        <f t="shared" si="11"/>
        <v>101.89483657034582</v>
      </c>
      <c r="H63" s="488" t="str">
        <f t="shared" si="14"/>
        <v/>
      </c>
      <c r="I63" s="487" t="str">
        <f t="shared" si="12"/>
        <v/>
      </c>
      <c r="J63" s="487" t="str">
        <f t="shared" si="10"/>
        <v/>
      </c>
      <c r="K63" s="487" t="str">
        <f t="shared" si="10"/>
        <v/>
      </c>
      <c r="L63" s="487" t="e">
        <f t="shared" si="13"/>
        <v>#N/A</v>
      </c>
    </row>
    <row r="64" spans="1:14" ht="15" customHeight="1" x14ac:dyDescent="0.2">
      <c r="A64" s="489" t="s">
        <v>470</v>
      </c>
      <c r="B64" s="486">
        <v>90395</v>
      </c>
      <c r="C64" s="486">
        <v>12052</v>
      </c>
      <c r="D64" s="486">
        <v>8839</v>
      </c>
      <c r="E64" s="487">
        <f t="shared" si="11"/>
        <v>106.6620255106255</v>
      </c>
      <c r="F64" s="487">
        <f t="shared" si="11"/>
        <v>92.67917563826515</v>
      </c>
      <c r="G64" s="487">
        <f t="shared" si="11"/>
        <v>104.67787778304121</v>
      </c>
      <c r="H64" s="488" t="str">
        <f t="shared" si="14"/>
        <v/>
      </c>
      <c r="I64" s="487" t="str">
        <f t="shared" si="12"/>
        <v/>
      </c>
      <c r="J64" s="487" t="str">
        <f t="shared" si="10"/>
        <v/>
      </c>
      <c r="K64" s="487" t="str">
        <f t="shared" si="10"/>
        <v/>
      </c>
      <c r="L64" s="487" t="e">
        <f t="shared" si="13"/>
        <v>#N/A</v>
      </c>
    </row>
    <row r="65" spans="1:12" ht="15" customHeight="1" x14ac:dyDescent="0.2">
      <c r="A65" s="489">
        <v>42979</v>
      </c>
      <c r="B65" s="486">
        <v>91849</v>
      </c>
      <c r="C65" s="486">
        <v>11891</v>
      </c>
      <c r="D65" s="486">
        <v>9057</v>
      </c>
      <c r="E65" s="487">
        <f t="shared" si="11"/>
        <v>108.37767997262505</v>
      </c>
      <c r="F65" s="487">
        <f t="shared" si="11"/>
        <v>91.441095047677635</v>
      </c>
      <c r="G65" s="487">
        <f t="shared" si="11"/>
        <v>107.25959261013737</v>
      </c>
      <c r="H65" s="488">
        <f t="shared" si="14"/>
        <v>42979</v>
      </c>
      <c r="I65" s="487">
        <f t="shared" si="12"/>
        <v>108.37767997262505</v>
      </c>
      <c r="J65" s="487">
        <f t="shared" si="10"/>
        <v>91.441095047677635</v>
      </c>
      <c r="K65" s="487">
        <f t="shared" si="10"/>
        <v>107.25959261013737</v>
      </c>
      <c r="L65" s="487" t="e">
        <f t="shared" si="13"/>
        <v>#N/A</v>
      </c>
    </row>
    <row r="66" spans="1:12" ht="15" customHeight="1" x14ac:dyDescent="0.2">
      <c r="A66" s="489" t="s">
        <v>471</v>
      </c>
      <c r="B66" s="486">
        <v>91568</v>
      </c>
      <c r="C66" s="486">
        <v>11828</v>
      </c>
      <c r="D66" s="486">
        <v>9026</v>
      </c>
      <c r="E66" s="487">
        <f t="shared" si="11"/>
        <v>108.04611263849722</v>
      </c>
      <c r="F66" s="487">
        <f t="shared" si="11"/>
        <v>90.956628729621656</v>
      </c>
      <c r="G66" s="487">
        <f t="shared" si="11"/>
        <v>106.89246802463288</v>
      </c>
      <c r="H66" s="488" t="str">
        <f t="shared" si="14"/>
        <v/>
      </c>
      <c r="I66" s="487" t="str">
        <f t="shared" si="12"/>
        <v/>
      </c>
      <c r="J66" s="487" t="str">
        <f t="shared" si="10"/>
        <v/>
      </c>
      <c r="K66" s="487" t="str">
        <f t="shared" si="10"/>
        <v/>
      </c>
      <c r="L66" s="487" t="e">
        <f t="shared" si="13"/>
        <v>#N/A</v>
      </c>
    </row>
    <row r="67" spans="1:12" ht="15" customHeight="1" x14ac:dyDescent="0.2">
      <c r="A67" s="489" t="s">
        <v>472</v>
      </c>
      <c r="B67" s="486">
        <v>91837</v>
      </c>
      <c r="C67" s="486">
        <v>11710</v>
      </c>
      <c r="D67" s="486">
        <v>9045</v>
      </c>
      <c r="E67" s="487">
        <f t="shared" si="11"/>
        <v>108.36352051351639</v>
      </c>
      <c r="F67" s="487">
        <f t="shared" si="11"/>
        <v>90.049215625961239</v>
      </c>
      <c r="G67" s="487">
        <f t="shared" si="11"/>
        <v>107.11747986736144</v>
      </c>
      <c r="H67" s="488" t="str">
        <f t="shared" si="14"/>
        <v/>
      </c>
      <c r="I67" s="487" t="str">
        <f t="shared" si="12"/>
        <v/>
      </c>
      <c r="J67" s="487" t="str">
        <f t="shared" si="12"/>
        <v/>
      </c>
      <c r="K67" s="487" t="str">
        <f t="shared" si="12"/>
        <v/>
      </c>
      <c r="L67" s="487" t="e">
        <f t="shared" si="13"/>
        <v>#N/A</v>
      </c>
    </row>
    <row r="68" spans="1:12" ht="15" customHeight="1" x14ac:dyDescent="0.2">
      <c r="A68" s="489" t="s">
        <v>473</v>
      </c>
      <c r="B68" s="486">
        <v>92600</v>
      </c>
      <c r="C68" s="486">
        <v>12014</v>
      </c>
      <c r="D68" s="486">
        <v>9314</v>
      </c>
      <c r="E68" s="487">
        <f t="shared" si="11"/>
        <v>109.26382612184216</v>
      </c>
      <c r="F68" s="487">
        <f t="shared" si="11"/>
        <v>92.386957859120272</v>
      </c>
      <c r="G68" s="487">
        <f t="shared" si="11"/>
        <v>110.30317385125532</v>
      </c>
      <c r="H68" s="488" t="str">
        <f t="shared" si="14"/>
        <v/>
      </c>
      <c r="I68" s="487" t="str">
        <f t="shared" si="12"/>
        <v/>
      </c>
      <c r="J68" s="487" t="str">
        <f t="shared" si="12"/>
        <v/>
      </c>
      <c r="K68" s="487" t="str">
        <f t="shared" si="12"/>
        <v/>
      </c>
      <c r="L68" s="487" t="e">
        <f t="shared" si="13"/>
        <v>#N/A</v>
      </c>
    </row>
    <row r="69" spans="1:12" ht="15" customHeight="1" x14ac:dyDescent="0.2">
      <c r="A69" s="489">
        <v>43344</v>
      </c>
      <c r="B69" s="486">
        <v>93752</v>
      </c>
      <c r="C69" s="486">
        <v>11906</v>
      </c>
      <c r="D69" s="486">
        <v>9460</v>
      </c>
      <c r="E69" s="487">
        <f t="shared" si="11"/>
        <v>110.6231341962737</v>
      </c>
      <c r="F69" s="487">
        <f t="shared" si="11"/>
        <v>91.556444171024296</v>
      </c>
      <c r="G69" s="487">
        <f t="shared" si="11"/>
        <v>112.03221222169589</v>
      </c>
      <c r="H69" s="488">
        <f t="shared" si="14"/>
        <v>43344</v>
      </c>
      <c r="I69" s="487">
        <f t="shared" si="12"/>
        <v>110.6231341962737</v>
      </c>
      <c r="J69" s="487">
        <f t="shared" si="12"/>
        <v>91.556444171024296</v>
      </c>
      <c r="K69" s="487">
        <f t="shared" si="12"/>
        <v>112.03221222169589</v>
      </c>
      <c r="L69" s="487" t="e">
        <f t="shared" si="13"/>
        <v>#N/A</v>
      </c>
    </row>
    <row r="70" spans="1:12" ht="15" customHeight="1" x14ac:dyDescent="0.2">
      <c r="A70" s="489" t="s">
        <v>474</v>
      </c>
      <c r="B70" s="486">
        <v>93600</v>
      </c>
      <c r="C70" s="486">
        <v>11888</v>
      </c>
      <c r="D70" s="486">
        <v>9390</v>
      </c>
      <c r="E70" s="487">
        <f t="shared" si="11"/>
        <v>110.44378104756399</v>
      </c>
      <c r="F70" s="487">
        <f t="shared" si="11"/>
        <v>91.4180252230083</v>
      </c>
      <c r="G70" s="487">
        <f t="shared" si="11"/>
        <v>111.20322122216959</v>
      </c>
      <c r="H70" s="488" t="str">
        <f t="shared" si="14"/>
        <v/>
      </c>
      <c r="I70" s="487" t="str">
        <f t="shared" si="12"/>
        <v/>
      </c>
      <c r="J70" s="487" t="str">
        <f t="shared" si="12"/>
        <v/>
      </c>
      <c r="K70" s="487" t="str">
        <f t="shared" si="12"/>
        <v/>
      </c>
      <c r="L70" s="487" t="e">
        <f t="shared" si="13"/>
        <v>#N/A</v>
      </c>
    </row>
    <row r="71" spans="1:12" ht="15" customHeight="1" x14ac:dyDescent="0.2">
      <c r="A71" s="489" t="s">
        <v>475</v>
      </c>
      <c r="B71" s="486">
        <v>93865</v>
      </c>
      <c r="C71" s="486">
        <v>11752</v>
      </c>
      <c r="D71" s="486">
        <v>9337</v>
      </c>
      <c r="E71" s="490">
        <f t="shared" ref="E71:G75" si="15">IF($A$51=37802,IF(COUNTBLANK(B$51:B$70)&gt;0,#N/A,IF(ISBLANK(B71)=FALSE,B71/B$51*100,#N/A)),IF(COUNTBLANK(B$51:B$75)&gt;0,#N/A,B71/B$51*100))</f>
        <v>110.75646910288026</v>
      </c>
      <c r="F71" s="490">
        <f t="shared" si="15"/>
        <v>90.372193171331901</v>
      </c>
      <c r="G71" s="490">
        <f t="shared" si="15"/>
        <v>110.57555660824254</v>
      </c>
      <c r="H71" s="491" t="str">
        <f>IF(A$51=37802,IF(ISERROR(L71)=TRUE,IF(ISBLANK(A71)=FALSE,IF(MONTH(A71)=MONTH(MAX(A$51:A$75)),A71,""),""),""),IF(ISERROR(L71)=TRUE,IF(MONTH(A71)=MONTH(MAX(A$51:A$75)),A71,""),""))</f>
        <v/>
      </c>
      <c r="I71" s="487" t="str">
        <f t="shared" si="12"/>
        <v/>
      </c>
      <c r="J71" s="487" t="str">
        <f t="shared" si="12"/>
        <v/>
      </c>
      <c r="K71" s="487" t="str">
        <f t="shared" si="12"/>
        <v/>
      </c>
      <c r="L71" s="487" t="e">
        <f t="shared" si="13"/>
        <v>#N/A</v>
      </c>
    </row>
    <row r="72" spans="1:12" ht="15" customHeight="1" x14ac:dyDescent="0.2">
      <c r="A72" s="489" t="s">
        <v>476</v>
      </c>
      <c r="B72" s="486">
        <v>94741</v>
      </c>
      <c r="C72" s="486">
        <v>12057</v>
      </c>
      <c r="D72" s="486">
        <v>9523</v>
      </c>
      <c r="E72" s="490">
        <f t="shared" si="15"/>
        <v>111.79010961781259</v>
      </c>
      <c r="F72" s="490">
        <f t="shared" si="15"/>
        <v>92.71762534604737</v>
      </c>
      <c r="G72" s="490">
        <f t="shared" si="15"/>
        <v>112.77830412126954</v>
      </c>
      <c r="H72" s="491" t="str">
        <f>IF(A$51=37802,IF(ISERROR(L72)=TRUE,IF(ISBLANK(A72)=FALSE,IF(MONTH(A72)=MONTH(MAX(A$51:A$75)),A72,""),""),""),IF(ISERROR(L72)=TRUE,IF(MONTH(A72)=MONTH(MAX(A$51:A$75)),A72,""),""))</f>
        <v/>
      </c>
      <c r="I72" s="487" t="str">
        <f t="shared" si="12"/>
        <v/>
      </c>
      <c r="J72" s="487" t="str">
        <f t="shared" si="12"/>
        <v/>
      </c>
      <c r="K72" s="487" t="str">
        <f t="shared" si="12"/>
        <v/>
      </c>
      <c r="L72" s="487" t="e">
        <f t="shared" si="13"/>
        <v>#N/A</v>
      </c>
    </row>
    <row r="73" spans="1:12" ht="15" customHeight="1" x14ac:dyDescent="0.2">
      <c r="A73" s="489">
        <v>43709</v>
      </c>
      <c r="B73" s="486">
        <v>95648</v>
      </c>
      <c r="C73" s="486">
        <v>11746</v>
      </c>
      <c r="D73" s="486">
        <v>9801</v>
      </c>
      <c r="E73" s="490">
        <f t="shared" si="15"/>
        <v>112.86032873544232</v>
      </c>
      <c r="F73" s="490">
        <f t="shared" si="15"/>
        <v>90.326053521993231</v>
      </c>
      <c r="G73" s="490">
        <f t="shared" si="15"/>
        <v>116.07058266224539</v>
      </c>
      <c r="H73" s="491">
        <f>IF(A$51=37802,IF(ISERROR(L73)=TRUE,IF(ISBLANK(A73)=FALSE,IF(MONTH(A73)=MONTH(MAX(A$51:A$75)),A73,""),""),""),IF(ISERROR(L73)=TRUE,IF(MONTH(A73)=MONTH(MAX(A$51:A$75)),A73,""),""))</f>
        <v>43709</v>
      </c>
      <c r="I73" s="487">
        <f t="shared" si="12"/>
        <v>112.86032873544232</v>
      </c>
      <c r="J73" s="487">
        <f t="shared" si="12"/>
        <v>90.326053521993231</v>
      </c>
      <c r="K73" s="487">
        <f t="shared" si="12"/>
        <v>116.07058266224539</v>
      </c>
      <c r="L73" s="487" t="e">
        <f t="shared" si="13"/>
        <v>#N/A</v>
      </c>
    </row>
    <row r="74" spans="1:12" ht="15" customHeight="1" x14ac:dyDescent="0.2">
      <c r="A74" s="489" t="s">
        <v>477</v>
      </c>
      <c r="B74" s="486">
        <v>94476</v>
      </c>
      <c r="C74" s="486">
        <v>11723</v>
      </c>
      <c r="D74" s="486">
        <v>9669</v>
      </c>
      <c r="E74" s="490">
        <f t="shared" si="15"/>
        <v>111.47742156249632</v>
      </c>
      <c r="F74" s="490">
        <f t="shared" si="15"/>
        <v>90.149184866195014</v>
      </c>
      <c r="G74" s="490">
        <f t="shared" si="15"/>
        <v>114.50734249171009</v>
      </c>
      <c r="H74" s="491" t="str">
        <f>IF(A$51=37802,IF(ISERROR(L74)=TRUE,IF(ISBLANK(A74)=FALSE,IF(MONTH(A74)=MONTH(MAX(A$51:A$75)),A74,""),""),""),IF(ISERROR(L74)=TRUE,IF(MONTH(A74)=MONTH(MAX(A$51:A$75)),A74,""),""))</f>
        <v/>
      </c>
      <c r="I74" s="487" t="str">
        <f t="shared" si="12"/>
        <v/>
      </c>
      <c r="J74" s="487" t="str">
        <f t="shared" si="12"/>
        <v/>
      </c>
      <c r="K74" s="487" t="str">
        <f t="shared" si="12"/>
        <v/>
      </c>
      <c r="L74" s="487" t="e">
        <f t="shared" si="13"/>
        <v>#N/A</v>
      </c>
    </row>
    <row r="75" spans="1:12" ht="15" customHeight="1" x14ac:dyDescent="0.2">
      <c r="A75" s="489" t="s">
        <v>478</v>
      </c>
      <c r="B75" s="486">
        <v>94065</v>
      </c>
      <c r="C75" s="492">
        <v>11330</v>
      </c>
      <c r="D75" s="492">
        <v>9352</v>
      </c>
      <c r="E75" s="490">
        <f t="shared" si="15"/>
        <v>110.99246008802464</v>
      </c>
      <c r="F75" s="490">
        <f t="shared" si="15"/>
        <v>87.12703783451245</v>
      </c>
      <c r="G75" s="490">
        <f t="shared" si="15"/>
        <v>110.75319753671246</v>
      </c>
      <c r="H75" s="491" t="str">
        <f>IF(A$51=37802,IF(ISERROR(L75)=TRUE,IF(ISBLANK(A75)=FALSE,IF(MONTH(A75)=MONTH(MAX(A$51:A$75)),A75,""),""),""),IF(ISERROR(L75)=TRUE,IF(MONTH(A75)=MONTH(MAX(A$51:A$75)),A75,""),""))</f>
        <v/>
      </c>
      <c r="I75" s="487" t="str">
        <f t="shared" si="12"/>
        <v/>
      </c>
      <c r="J75" s="487" t="str">
        <f t="shared" si="12"/>
        <v/>
      </c>
      <c r="K75" s="487" t="str">
        <f t="shared" si="12"/>
        <v/>
      </c>
      <c r="L75" s="487" t="e">
        <f t="shared" si="13"/>
        <v>#N/A</v>
      </c>
    </row>
    <row r="77" spans="1:12" ht="15" customHeight="1" x14ac:dyDescent="0.2">
      <c r="I77" s="487">
        <f>IF(I75&lt;&gt;"",I75,IF(I74&lt;&gt;"",I74,IF(I73&lt;&gt;"",I73,IF(I72&lt;&gt;"",I72,IF(I71&lt;&gt;"",I71,IF(I70&lt;&gt;"",I70,""))))))</f>
        <v>112.86032873544232</v>
      </c>
      <c r="J77" s="487">
        <f>IF(J75&lt;&gt;"",J75,IF(J74&lt;&gt;"",J74,IF(J73&lt;&gt;"",J73,IF(J72&lt;&gt;"",J72,IF(J71&lt;&gt;"",J71,IF(J70&lt;&gt;"",J70,""))))))</f>
        <v>90.326053521993231</v>
      </c>
      <c r="K77" s="487">
        <f>IF(K75&lt;&gt;"",K75,IF(K74&lt;&gt;"",K74,IF(K73&lt;&gt;"",K73,IF(K72&lt;&gt;"",K72,IF(K71&lt;&gt;"",K71,IF(K70&lt;&gt;"",K70,""))))))</f>
        <v>116.07058266224539</v>
      </c>
    </row>
    <row r="78" spans="1:12" ht="15" customHeight="1" x14ac:dyDescent="0.2">
      <c r="I78" s="494">
        <f>RANK(I77,$I77:$K77)</f>
        <v>2</v>
      </c>
      <c r="J78" s="494">
        <f>RANK(J77,$I77:$K77)</f>
        <v>3</v>
      </c>
      <c r="K78" s="494">
        <f>RANK(K77,$I77:$K77)</f>
        <v>1</v>
      </c>
    </row>
    <row r="79" spans="1:12" ht="15" customHeight="1" x14ac:dyDescent="0.2">
      <c r="I79" s="487" t="str">
        <f>"SvB: "&amp;IF(I77&gt;100,"+","")&amp;TEXT(I77-100,"0,0")&amp;"%"</f>
        <v>SvB: +12,9%</v>
      </c>
      <c r="J79" s="487" t="str">
        <f>"GeB - ausschließlich: "&amp;IF(J77&gt;100,"+","")&amp;TEXT(J77-100,"0,0")&amp;"%"</f>
        <v>GeB - ausschließlich: -9,7%</v>
      </c>
      <c r="K79" s="487" t="str">
        <f>"GeB - im Nebenjob: "&amp;IF(K77&gt;100,"+","")&amp;TEXT(K77-100,"0,0")&amp;"%"</f>
        <v>GeB - im Nebenjob: +16,1%</v>
      </c>
    </row>
    <row r="81" spans="9:9" ht="15" customHeight="1" x14ac:dyDescent="0.2">
      <c r="I81" s="487" t="str">
        <f>IF(ISERROR(HLOOKUP(1,I$78:K$79,2,FALSE)),"",HLOOKUP(1,I$78:K$79,2,FALSE))</f>
        <v>GeB - im Nebenjob: +16,1%</v>
      </c>
    </row>
    <row r="82" spans="9:9" ht="15" customHeight="1" x14ac:dyDescent="0.2">
      <c r="I82" s="487" t="str">
        <f>IF(ISERROR(HLOOKUP(2,I$78:K$79,2,FALSE)),"",HLOOKUP(2,I$78:K$79,2,FALSE))</f>
        <v>SvB: +12,9%</v>
      </c>
    </row>
    <row r="83" spans="9:9" ht="15" customHeight="1" x14ac:dyDescent="0.2">
      <c r="I83" s="487" t="str">
        <f>IF(ISERROR(HLOOKUP(3,I$78:K$79,2,FALSE)),"",HLOOKUP(3,I$78:K$79,2,FALSE))</f>
        <v>GeB - ausschließlich: -9,7%</v>
      </c>
    </row>
  </sheetData>
  <mergeCells count="16">
    <mergeCell ref="J12:N12"/>
    <mergeCell ref="A49:A50"/>
    <mergeCell ref="B49:D49"/>
    <mergeCell ref="E49:G49"/>
    <mergeCell ref="H49:H50"/>
    <mergeCell ref="I49:K49"/>
    <mergeCell ref="A12:A13"/>
    <mergeCell ref="B12:C12"/>
    <mergeCell ref="D12:E12"/>
    <mergeCell ref="F12:G12"/>
    <mergeCell ref="H12:I12"/>
    <mergeCell ref="B4:C4"/>
    <mergeCell ref="D4:E4"/>
    <mergeCell ref="F4:G4"/>
    <mergeCell ref="H4:I4"/>
    <mergeCell ref="J4:N4"/>
  </mergeCells>
  <pageMargins left="0.78740157499999996" right="0.78740157499999996" top="0.984251969" bottom="0.984251969" header="0.4921259845" footer="0.4921259845"/>
  <pageSetup paperSize="9" orientation="portrait"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K59"/>
  <sheetViews>
    <sheetView showGridLines="0" zoomScaleNormal="100" workbookViewId="0"/>
  </sheetViews>
  <sheetFormatPr baseColWidth="10" defaultRowHeight="16.5" customHeight="1" x14ac:dyDescent="0.2"/>
  <cols>
    <col min="1" max="1" width="2.375" style="522" customWidth="1"/>
    <col min="2" max="2" width="15.125" style="522" customWidth="1"/>
    <col min="3" max="3" width="20.375" style="522" customWidth="1"/>
    <col min="4" max="5" width="10" style="522" customWidth="1"/>
    <col min="6" max="8" width="11" style="522"/>
    <col min="9" max="9" width="13.75" style="522" customWidth="1"/>
    <col min="10" max="256" width="11" style="522"/>
    <col min="257" max="257" width="2.375" style="522" customWidth="1"/>
    <col min="258" max="258" width="15.125" style="522" customWidth="1"/>
    <col min="259" max="259" width="20.375" style="522" customWidth="1"/>
    <col min="260" max="261" width="10" style="522" customWidth="1"/>
    <col min="262" max="264" width="11" style="522"/>
    <col min="265" max="265" width="13.75" style="522" customWidth="1"/>
    <col min="266" max="512" width="11" style="522"/>
    <col min="513" max="513" width="2.375" style="522" customWidth="1"/>
    <col min="514" max="514" width="15.125" style="522" customWidth="1"/>
    <col min="515" max="515" width="20.375" style="522" customWidth="1"/>
    <col min="516" max="517" width="10" style="522" customWidth="1"/>
    <col min="518" max="520" width="11" style="522"/>
    <col min="521" max="521" width="13.75" style="522" customWidth="1"/>
    <col min="522" max="768" width="11" style="522"/>
    <col min="769" max="769" width="2.375" style="522" customWidth="1"/>
    <col min="770" max="770" width="15.125" style="522" customWidth="1"/>
    <col min="771" max="771" width="20.375" style="522" customWidth="1"/>
    <col min="772" max="773" width="10" style="522" customWidth="1"/>
    <col min="774" max="776" width="11" style="522"/>
    <col min="777" max="777" width="13.75" style="522" customWidth="1"/>
    <col min="778" max="1024" width="11" style="522"/>
    <col min="1025" max="1025" width="2.375" style="522" customWidth="1"/>
    <col min="1026" max="1026" width="15.125" style="522" customWidth="1"/>
    <col min="1027" max="1027" width="20.375" style="522" customWidth="1"/>
    <col min="1028" max="1029" width="10" style="522" customWidth="1"/>
    <col min="1030" max="1032" width="11" style="522"/>
    <col min="1033" max="1033" width="13.75" style="522" customWidth="1"/>
    <col min="1034" max="1280" width="11" style="522"/>
    <col min="1281" max="1281" width="2.375" style="522" customWidth="1"/>
    <col min="1282" max="1282" width="15.125" style="522" customWidth="1"/>
    <col min="1283" max="1283" width="20.375" style="522" customWidth="1"/>
    <col min="1284" max="1285" width="10" style="522" customWidth="1"/>
    <col min="1286" max="1288" width="11" style="522"/>
    <col min="1289" max="1289" width="13.75" style="522" customWidth="1"/>
    <col min="1290" max="1536" width="11" style="522"/>
    <col min="1537" max="1537" width="2.375" style="522" customWidth="1"/>
    <col min="1538" max="1538" width="15.125" style="522" customWidth="1"/>
    <col min="1539" max="1539" width="20.375" style="522" customWidth="1"/>
    <col min="1540" max="1541" width="10" style="522" customWidth="1"/>
    <col min="1542" max="1544" width="11" style="522"/>
    <col min="1545" max="1545" width="13.75" style="522" customWidth="1"/>
    <col min="1546" max="1792" width="11" style="522"/>
    <col min="1793" max="1793" width="2.375" style="522" customWidth="1"/>
    <col min="1794" max="1794" width="15.125" style="522" customWidth="1"/>
    <col min="1795" max="1795" width="20.375" style="522" customWidth="1"/>
    <col min="1796" max="1797" width="10" style="522" customWidth="1"/>
    <col min="1798" max="1800" width="11" style="522"/>
    <col min="1801" max="1801" width="13.75" style="522" customWidth="1"/>
    <col min="1802" max="2048" width="11" style="522"/>
    <col min="2049" max="2049" width="2.375" style="522" customWidth="1"/>
    <col min="2050" max="2050" width="15.125" style="522" customWidth="1"/>
    <col min="2051" max="2051" width="20.375" style="522" customWidth="1"/>
    <col min="2052" max="2053" width="10" style="522" customWidth="1"/>
    <col min="2054" max="2056" width="11" style="522"/>
    <col min="2057" max="2057" width="13.75" style="522" customWidth="1"/>
    <col min="2058" max="2304" width="11" style="522"/>
    <col min="2305" max="2305" width="2.375" style="522" customWidth="1"/>
    <col min="2306" max="2306" width="15.125" style="522" customWidth="1"/>
    <col min="2307" max="2307" width="20.375" style="522" customWidth="1"/>
    <col min="2308" max="2309" width="10" style="522" customWidth="1"/>
    <col min="2310" max="2312" width="11" style="522"/>
    <col min="2313" max="2313" width="13.75" style="522" customWidth="1"/>
    <col min="2314" max="2560" width="11" style="522"/>
    <col min="2561" max="2561" width="2.375" style="522" customWidth="1"/>
    <col min="2562" max="2562" width="15.125" style="522" customWidth="1"/>
    <col min="2563" max="2563" width="20.375" style="522" customWidth="1"/>
    <col min="2564" max="2565" width="10" style="522" customWidth="1"/>
    <col min="2566" max="2568" width="11" style="522"/>
    <col min="2569" max="2569" width="13.75" style="522" customWidth="1"/>
    <col min="2570" max="2816" width="11" style="522"/>
    <col min="2817" max="2817" width="2.375" style="522" customWidth="1"/>
    <col min="2818" max="2818" width="15.125" style="522" customWidth="1"/>
    <col min="2819" max="2819" width="20.375" style="522" customWidth="1"/>
    <col min="2820" max="2821" width="10" style="522" customWidth="1"/>
    <col min="2822" max="2824" width="11" style="522"/>
    <col min="2825" max="2825" width="13.75" style="522" customWidth="1"/>
    <col min="2826" max="3072" width="11" style="522"/>
    <col min="3073" max="3073" width="2.375" style="522" customWidth="1"/>
    <col min="3074" max="3074" width="15.125" style="522" customWidth="1"/>
    <col min="3075" max="3075" width="20.375" style="522" customWidth="1"/>
    <col min="3076" max="3077" width="10" style="522" customWidth="1"/>
    <col min="3078" max="3080" width="11" style="522"/>
    <col min="3081" max="3081" width="13.75" style="522" customWidth="1"/>
    <col min="3082" max="3328" width="11" style="522"/>
    <col min="3329" max="3329" width="2.375" style="522" customWidth="1"/>
    <col min="3330" max="3330" width="15.125" style="522" customWidth="1"/>
    <col min="3331" max="3331" width="20.375" style="522" customWidth="1"/>
    <col min="3332" max="3333" width="10" style="522" customWidth="1"/>
    <col min="3334" max="3336" width="11" style="522"/>
    <col min="3337" max="3337" width="13.75" style="522" customWidth="1"/>
    <col min="3338" max="3584" width="11" style="522"/>
    <col min="3585" max="3585" width="2.375" style="522" customWidth="1"/>
    <col min="3586" max="3586" width="15.125" style="522" customWidth="1"/>
    <col min="3587" max="3587" width="20.375" style="522" customWidth="1"/>
    <col min="3588" max="3589" width="10" style="522" customWidth="1"/>
    <col min="3590" max="3592" width="11" style="522"/>
    <col min="3593" max="3593" width="13.75" style="522" customWidth="1"/>
    <col min="3594" max="3840" width="11" style="522"/>
    <col min="3841" max="3841" width="2.375" style="522" customWidth="1"/>
    <col min="3842" max="3842" width="15.125" style="522" customWidth="1"/>
    <col min="3843" max="3843" width="20.375" style="522" customWidth="1"/>
    <col min="3844" max="3845" width="10" style="522" customWidth="1"/>
    <col min="3846" max="3848" width="11" style="522"/>
    <col min="3849" max="3849" width="13.75" style="522" customWidth="1"/>
    <col min="3850" max="4096" width="11" style="522"/>
    <col min="4097" max="4097" width="2.375" style="522" customWidth="1"/>
    <col min="4098" max="4098" width="15.125" style="522" customWidth="1"/>
    <col min="4099" max="4099" width="20.375" style="522" customWidth="1"/>
    <col min="4100" max="4101" width="10" style="522" customWidth="1"/>
    <col min="4102" max="4104" width="11" style="522"/>
    <col min="4105" max="4105" width="13.75" style="522" customWidth="1"/>
    <col min="4106" max="4352" width="11" style="522"/>
    <col min="4353" max="4353" width="2.375" style="522" customWidth="1"/>
    <col min="4354" max="4354" width="15.125" style="522" customWidth="1"/>
    <col min="4355" max="4355" width="20.375" style="522" customWidth="1"/>
    <col min="4356" max="4357" width="10" style="522" customWidth="1"/>
    <col min="4358" max="4360" width="11" style="522"/>
    <col min="4361" max="4361" width="13.75" style="522" customWidth="1"/>
    <col min="4362" max="4608" width="11" style="522"/>
    <col min="4609" max="4609" width="2.375" style="522" customWidth="1"/>
    <col min="4610" max="4610" width="15.125" style="522" customWidth="1"/>
    <col min="4611" max="4611" width="20.375" style="522" customWidth="1"/>
    <col min="4612" max="4613" width="10" style="522" customWidth="1"/>
    <col min="4614" max="4616" width="11" style="522"/>
    <col min="4617" max="4617" width="13.75" style="522" customWidth="1"/>
    <col min="4618" max="4864" width="11" style="522"/>
    <col min="4865" max="4865" width="2.375" style="522" customWidth="1"/>
    <col min="4866" max="4866" width="15.125" style="522" customWidth="1"/>
    <col min="4867" max="4867" width="20.375" style="522" customWidth="1"/>
    <col min="4868" max="4869" width="10" style="522" customWidth="1"/>
    <col min="4870" max="4872" width="11" style="522"/>
    <col min="4873" max="4873" width="13.75" style="522" customWidth="1"/>
    <col min="4874" max="5120" width="11" style="522"/>
    <col min="5121" max="5121" width="2.375" style="522" customWidth="1"/>
    <col min="5122" max="5122" width="15.125" style="522" customWidth="1"/>
    <col min="5123" max="5123" width="20.375" style="522" customWidth="1"/>
    <col min="5124" max="5125" width="10" style="522" customWidth="1"/>
    <col min="5126" max="5128" width="11" style="522"/>
    <col min="5129" max="5129" width="13.75" style="522" customWidth="1"/>
    <col min="5130" max="5376" width="11" style="522"/>
    <col min="5377" max="5377" width="2.375" style="522" customWidth="1"/>
    <col min="5378" max="5378" width="15.125" style="522" customWidth="1"/>
    <col min="5379" max="5379" width="20.375" style="522" customWidth="1"/>
    <col min="5380" max="5381" width="10" style="522" customWidth="1"/>
    <col min="5382" max="5384" width="11" style="522"/>
    <col min="5385" max="5385" width="13.75" style="522" customWidth="1"/>
    <col min="5386" max="5632" width="11" style="522"/>
    <col min="5633" max="5633" width="2.375" style="522" customWidth="1"/>
    <col min="5634" max="5634" width="15.125" style="522" customWidth="1"/>
    <col min="5635" max="5635" width="20.375" style="522" customWidth="1"/>
    <col min="5636" max="5637" width="10" style="522" customWidth="1"/>
    <col min="5638" max="5640" width="11" style="522"/>
    <col min="5641" max="5641" width="13.75" style="522" customWidth="1"/>
    <col min="5642" max="5888" width="11" style="522"/>
    <col min="5889" max="5889" width="2.375" style="522" customWidth="1"/>
    <col min="5890" max="5890" width="15.125" style="522" customWidth="1"/>
    <col min="5891" max="5891" width="20.375" style="522" customWidth="1"/>
    <col min="5892" max="5893" width="10" style="522" customWidth="1"/>
    <col min="5894" max="5896" width="11" style="522"/>
    <col min="5897" max="5897" width="13.75" style="522" customWidth="1"/>
    <col min="5898" max="6144" width="11" style="522"/>
    <col min="6145" max="6145" width="2.375" style="522" customWidth="1"/>
    <col min="6146" max="6146" width="15.125" style="522" customWidth="1"/>
    <col min="6147" max="6147" width="20.375" style="522" customWidth="1"/>
    <col min="6148" max="6149" width="10" style="522" customWidth="1"/>
    <col min="6150" max="6152" width="11" style="522"/>
    <col min="6153" max="6153" width="13.75" style="522" customWidth="1"/>
    <col min="6154" max="6400" width="11" style="522"/>
    <col min="6401" max="6401" width="2.375" style="522" customWidth="1"/>
    <col min="6402" max="6402" width="15.125" style="522" customWidth="1"/>
    <col min="6403" max="6403" width="20.375" style="522" customWidth="1"/>
    <col min="6404" max="6405" width="10" style="522" customWidth="1"/>
    <col min="6406" max="6408" width="11" style="522"/>
    <col min="6409" max="6409" width="13.75" style="522" customWidth="1"/>
    <col min="6410" max="6656" width="11" style="522"/>
    <col min="6657" max="6657" width="2.375" style="522" customWidth="1"/>
    <col min="6658" max="6658" width="15.125" style="522" customWidth="1"/>
    <col min="6659" max="6659" width="20.375" style="522" customWidth="1"/>
    <col min="6660" max="6661" width="10" style="522" customWidth="1"/>
    <col min="6662" max="6664" width="11" style="522"/>
    <col min="6665" max="6665" width="13.75" style="522" customWidth="1"/>
    <col min="6666" max="6912" width="11" style="522"/>
    <col min="6913" max="6913" width="2.375" style="522" customWidth="1"/>
    <col min="6914" max="6914" width="15.125" style="522" customWidth="1"/>
    <col min="6915" max="6915" width="20.375" style="522" customWidth="1"/>
    <col min="6916" max="6917" width="10" style="522" customWidth="1"/>
    <col min="6918" max="6920" width="11" style="522"/>
    <col min="6921" max="6921" width="13.75" style="522" customWidth="1"/>
    <col min="6922" max="7168" width="11" style="522"/>
    <col min="7169" max="7169" width="2.375" style="522" customWidth="1"/>
    <col min="7170" max="7170" width="15.125" style="522" customWidth="1"/>
    <col min="7171" max="7171" width="20.375" style="522" customWidth="1"/>
    <col min="7172" max="7173" width="10" style="522" customWidth="1"/>
    <col min="7174" max="7176" width="11" style="522"/>
    <col min="7177" max="7177" width="13.75" style="522" customWidth="1"/>
    <col min="7178" max="7424" width="11" style="522"/>
    <col min="7425" max="7425" width="2.375" style="522" customWidth="1"/>
    <col min="7426" max="7426" width="15.125" style="522" customWidth="1"/>
    <col min="7427" max="7427" width="20.375" style="522" customWidth="1"/>
    <col min="7428" max="7429" width="10" style="522" customWidth="1"/>
    <col min="7430" max="7432" width="11" style="522"/>
    <col min="7433" max="7433" width="13.75" style="522" customWidth="1"/>
    <col min="7434" max="7680" width="11" style="522"/>
    <col min="7681" max="7681" width="2.375" style="522" customWidth="1"/>
    <col min="7682" max="7682" width="15.125" style="522" customWidth="1"/>
    <col min="7683" max="7683" width="20.375" style="522" customWidth="1"/>
    <col min="7684" max="7685" width="10" style="522" customWidth="1"/>
    <col min="7686" max="7688" width="11" style="522"/>
    <col min="7689" max="7689" width="13.75" style="522" customWidth="1"/>
    <col min="7690" max="7936" width="11" style="522"/>
    <col min="7937" max="7937" width="2.375" style="522" customWidth="1"/>
    <col min="7938" max="7938" width="15.125" style="522" customWidth="1"/>
    <col min="7939" max="7939" width="20.375" style="522" customWidth="1"/>
    <col min="7940" max="7941" width="10" style="522" customWidth="1"/>
    <col min="7942" max="7944" width="11" style="522"/>
    <col min="7945" max="7945" width="13.75" style="522" customWidth="1"/>
    <col min="7946" max="8192" width="11" style="522"/>
    <col min="8193" max="8193" width="2.375" style="522" customWidth="1"/>
    <col min="8194" max="8194" width="15.125" style="522" customWidth="1"/>
    <col min="8195" max="8195" width="20.375" style="522" customWidth="1"/>
    <col min="8196" max="8197" width="10" style="522" customWidth="1"/>
    <col min="8198" max="8200" width="11" style="522"/>
    <col min="8201" max="8201" width="13.75" style="522" customWidth="1"/>
    <col min="8202" max="8448" width="11" style="522"/>
    <col min="8449" max="8449" width="2.375" style="522" customWidth="1"/>
    <col min="8450" max="8450" width="15.125" style="522" customWidth="1"/>
    <col min="8451" max="8451" width="20.375" style="522" customWidth="1"/>
    <col min="8452" max="8453" width="10" style="522" customWidth="1"/>
    <col min="8454" max="8456" width="11" style="522"/>
    <col min="8457" max="8457" width="13.75" style="522" customWidth="1"/>
    <col min="8458" max="8704" width="11" style="522"/>
    <col min="8705" max="8705" width="2.375" style="522" customWidth="1"/>
    <col min="8706" max="8706" width="15.125" style="522" customWidth="1"/>
    <col min="8707" max="8707" width="20.375" style="522" customWidth="1"/>
    <col min="8708" max="8709" width="10" style="522" customWidth="1"/>
    <col min="8710" max="8712" width="11" style="522"/>
    <col min="8713" max="8713" width="13.75" style="522" customWidth="1"/>
    <col min="8714" max="8960" width="11" style="522"/>
    <col min="8961" max="8961" width="2.375" style="522" customWidth="1"/>
    <col min="8962" max="8962" width="15.125" style="522" customWidth="1"/>
    <col min="8963" max="8963" width="20.375" style="522" customWidth="1"/>
    <col min="8964" max="8965" width="10" style="522" customWidth="1"/>
    <col min="8966" max="8968" width="11" style="522"/>
    <col min="8969" max="8969" width="13.75" style="522" customWidth="1"/>
    <col min="8970" max="9216" width="11" style="522"/>
    <col min="9217" max="9217" width="2.375" style="522" customWidth="1"/>
    <col min="9218" max="9218" width="15.125" style="522" customWidth="1"/>
    <col min="9219" max="9219" width="20.375" style="522" customWidth="1"/>
    <col min="9220" max="9221" width="10" style="522" customWidth="1"/>
    <col min="9222" max="9224" width="11" style="522"/>
    <col min="9225" max="9225" width="13.75" style="522" customWidth="1"/>
    <col min="9226" max="9472" width="11" style="522"/>
    <col min="9473" max="9473" width="2.375" style="522" customWidth="1"/>
    <col min="9474" max="9474" width="15.125" style="522" customWidth="1"/>
    <col min="9475" max="9475" width="20.375" style="522" customWidth="1"/>
    <col min="9476" max="9477" width="10" style="522" customWidth="1"/>
    <col min="9478" max="9480" width="11" style="522"/>
    <col min="9481" max="9481" width="13.75" style="522" customWidth="1"/>
    <col min="9482" max="9728" width="11" style="522"/>
    <col min="9729" max="9729" width="2.375" style="522" customWidth="1"/>
    <col min="9730" max="9730" width="15.125" style="522" customWidth="1"/>
    <col min="9731" max="9731" width="20.375" style="522" customWidth="1"/>
    <col min="9732" max="9733" width="10" style="522" customWidth="1"/>
    <col min="9734" max="9736" width="11" style="522"/>
    <col min="9737" max="9737" width="13.75" style="522" customWidth="1"/>
    <col min="9738" max="9984" width="11" style="522"/>
    <col min="9985" max="9985" width="2.375" style="522" customWidth="1"/>
    <col min="9986" max="9986" width="15.125" style="522" customWidth="1"/>
    <col min="9987" max="9987" width="20.375" style="522" customWidth="1"/>
    <col min="9988" max="9989" width="10" style="522" customWidth="1"/>
    <col min="9990" max="9992" width="11" style="522"/>
    <col min="9993" max="9993" width="13.75" style="522" customWidth="1"/>
    <col min="9994" max="10240" width="11" style="522"/>
    <col min="10241" max="10241" width="2.375" style="522" customWidth="1"/>
    <col min="10242" max="10242" width="15.125" style="522" customWidth="1"/>
    <col min="10243" max="10243" width="20.375" style="522" customWidth="1"/>
    <col min="10244" max="10245" width="10" style="522" customWidth="1"/>
    <col min="10246" max="10248" width="11" style="522"/>
    <col min="10249" max="10249" width="13.75" style="522" customWidth="1"/>
    <col min="10250" max="10496" width="11" style="522"/>
    <col min="10497" max="10497" width="2.375" style="522" customWidth="1"/>
    <col min="10498" max="10498" width="15.125" style="522" customWidth="1"/>
    <col min="10499" max="10499" width="20.375" style="522" customWidth="1"/>
    <col min="10500" max="10501" width="10" style="522" customWidth="1"/>
    <col min="10502" max="10504" width="11" style="522"/>
    <col min="10505" max="10505" width="13.75" style="522" customWidth="1"/>
    <col min="10506" max="10752" width="11" style="522"/>
    <col min="10753" max="10753" width="2.375" style="522" customWidth="1"/>
    <col min="10754" max="10754" width="15.125" style="522" customWidth="1"/>
    <col min="10755" max="10755" width="20.375" style="522" customWidth="1"/>
    <col min="10756" max="10757" width="10" style="522" customWidth="1"/>
    <col min="10758" max="10760" width="11" style="522"/>
    <col min="10761" max="10761" width="13.75" style="522" customWidth="1"/>
    <col min="10762" max="11008" width="11" style="522"/>
    <col min="11009" max="11009" width="2.375" style="522" customWidth="1"/>
    <col min="11010" max="11010" width="15.125" style="522" customWidth="1"/>
    <col min="11011" max="11011" width="20.375" style="522" customWidth="1"/>
    <col min="11012" max="11013" width="10" style="522" customWidth="1"/>
    <col min="11014" max="11016" width="11" style="522"/>
    <col min="11017" max="11017" width="13.75" style="522" customWidth="1"/>
    <col min="11018" max="11264" width="11" style="522"/>
    <col min="11265" max="11265" width="2.375" style="522" customWidth="1"/>
    <col min="11266" max="11266" width="15.125" style="522" customWidth="1"/>
    <col min="11267" max="11267" width="20.375" style="522" customWidth="1"/>
    <col min="11268" max="11269" width="10" style="522" customWidth="1"/>
    <col min="11270" max="11272" width="11" style="522"/>
    <col min="11273" max="11273" width="13.75" style="522" customWidth="1"/>
    <col min="11274" max="11520" width="11" style="522"/>
    <col min="11521" max="11521" width="2.375" style="522" customWidth="1"/>
    <col min="11522" max="11522" width="15.125" style="522" customWidth="1"/>
    <col min="11523" max="11523" width="20.375" style="522" customWidth="1"/>
    <col min="11524" max="11525" width="10" style="522" customWidth="1"/>
    <col min="11526" max="11528" width="11" style="522"/>
    <col min="11529" max="11529" width="13.75" style="522" customWidth="1"/>
    <col min="11530" max="11776" width="11" style="522"/>
    <col min="11777" max="11777" width="2.375" style="522" customWidth="1"/>
    <col min="11778" max="11778" width="15.125" style="522" customWidth="1"/>
    <col min="11779" max="11779" width="20.375" style="522" customWidth="1"/>
    <col min="11780" max="11781" width="10" style="522" customWidth="1"/>
    <col min="11782" max="11784" width="11" style="522"/>
    <col min="11785" max="11785" width="13.75" style="522" customWidth="1"/>
    <col min="11786" max="12032" width="11" style="522"/>
    <col min="12033" max="12033" width="2.375" style="522" customWidth="1"/>
    <col min="12034" max="12034" width="15.125" style="522" customWidth="1"/>
    <col min="12035" max="12035" width="20.375" style="522" customWidth="1"/>
    <col min="12036" max="12037" width="10" style="522" customWidth="1"/>
    <col min="12038" max="12040" width="11" style="522"/>
    <col min="12041" max="12041" width="13.75" style="522" customWidth="1"/>
    <col min="12042" max="12288" width="11" style="522"/>
    <col min="12289" max="12289" width="2.375" style="522" customWidth="1"/>
    <col min="12290" max="12290" width="15.125" style="522" customWidth="1"/>
    <col min="12291" max="12291" width="20.375" style="522" customWidth="1"/>
    <col min="12292" max="12293" width="10" style="522" customWidth="1"/>
    <col min="12294" max="12296" width="11" style="522"/>
    <col min="12297" max="12297" width="13.75" style="522" customWidth="1"/>
    <col min="12298" max="12544" width="11" style="522"/>
    <col min="12545" max="12545" width="2.375" style="522" customWidth="1"/>
    <col min="12546" max="12546" width="15.125" style="522" customWidth="1"/>
    <col min="12547" max="12547" width="20.375" style="522" customWidth="1"/>
    <col min="12548" max="12549" width="10" style="522" customWidth="1"/>
    <col min="12550" max="12552" width="11" style="522"/>
    <col min="12553" max="12553" width="13.75" style="522" customWidth="1"/>
    <col min="12554" max="12800" width="11" style="522"/>
    <col min="12801" max="12801" width="2.375" style="522" customWidth="1"/>
    <col min="12802" max="12802" width="15.125" style="522" customWidth="1"/>
    <col min="12803" max="12803" width="20.375" style="522" customWidth="1"/>
    <col min="12804" max="12805" width="10" style="522" customWidth="1"/>
    <col min="12806" max="12808" width="11" style="522"/>
    <col min="12809" max="12809" width="13.75" style="522" customWidth="1"/>
    <col min="12810" max="13056" width="11" style="522"/>
    <col min="13057" max="13057" width="2.375" style="522" customWidth="1"/>
    <col min="13058" max="13058" width="15.125" style="522" customWidth="1"/>
    <col min="13059" max="13059" width="20.375" style="522" customWidth="1"/>
    <col min="13060" max="13061" width="10" style="522" customWidth="1"/>
    <col min="13062" max="13064" width="11" style="522"/>
    <col min="13065" max="13065" width="13.75" style="522" customWidth="1"/>
    <col min="13066" max="13312" width="11" style="522"/>
    <col min="13313" max="13313" width="2.375" style="522" customWidth="1"/>
    <col min="13314" max="13314" width="15.125" style="522" customWidth="1"/>
    <col min="13315" max="13315" width="20.375" style="522" customWidth="1"/>
    <col min="13316" max="13317" width="10" style="522" customWidth="1"/>
    <col min="13318" max="13320" width="11" style="522"/>
    <col min="13321" max="13321" width="13.75" style="522" customWidth="1"/>
    <col min="13322" max="13568" width="11" style="522"/>
    <col min="13569" max="13569" width="2.375" style="522" customWidth="1"/>
    <col min="13570" max="13570" width="15.125" style="522" customWidth="1"/>
    <col min="13571" max="13571" width="20.375" style="522" customWidth="1"/>
    <col min="13572" max="13573" width="10" style="522" customWidth="1"/>
    <col min="13574" max="13576" width="11" style="522"/>
    <col min="13577" max="13577" width="13.75" style="522" customWidth="1"/>
    <col min="13578" max="13824" width="11" style="522"/>
    <col min="13825" max="13825" width="2.375" style="522" customWidth="1"/>
    <col min="13826" max="13826" width="15.125" style="522" customWidth="1"/>
    <col min="13827" max="13827" width="20.375" style="522" customWidth="1"/>
    <col min="13828" max="13829" width="10" style="522" customWidth="1"/>
    <col min="13830" max="13832" width="11" style="522"/>
    <col min="13833" max="13833" width="13.75" style="522" customWidth="1"/>
    <col min="13834" max="14080" width="11" style="522"/>
    <col min="14081" max="14081" width="2.375" style="522" customWidth="1"/>
    <col min="14082" max="14082" width="15.125" style="522" customWidth="1"/>
    <col min="14083" max="14083" width="20.375" style="522" customWidth="1"/>
    <col min="14084" max="14085" width="10" style="522" customWidth="1"/>
    <col min="14086" max="14088" width="11" style="522"/>
    <col min="14089" max="14089" width="13.75" style="522" customWidth="1"/>
    <col min="14090" max="14336" width="11" style="522"/>
    <col min="14337" max="14337" width="2.375" style="522" customWidth="1"/>
    <col min="14338" max="14338" width="15.125" style="522" customWidth="1"/>
    <col min="14339" max="14339" width="20.375" style="522" customWidth="1"/>
    <col min="14340" max="14341" width="10" style="522" customWidth="1"/>
    <col min="14342" max="14344" width="11" style="522"/>
    <col min="14345" max="14345" width="13.75" style="522" customWidth="1"/>
    <col min="14346" max="14592" width="11" style="522"/>
    <col min="14593" max="14593" width="2.375" style="522" customWidth="1"/>
    <col min="14594" max="14594" width="15.125" style="522" customWidth="1"/>
    <col min="14595" max="14595" width="20.375" style="522" customWidth="1"/>
    <col min="14596" max="14597" width="10" style="522" customWidth="1"/>
    <col min="14598" max="14600" width="11" style="522"/>
    <col min="14601" max="14601" width="13.75" style="522" customWidth="1"/>
    <col min="14602" max="14848" width="11" style="522"/>
    <col min="14849" max="14849" width="2.375" style="522" customWidth="1"/>
    <col min="14850" max="14850" width="15.125" style="522" customWidth="1"/>
    <col min="14851" max="14851" width="20.375" style="522" customWidth="1"/>
    <col min="14852" max="14853" width="10" style="522" customWidth="1"/>
    <col min="14854" max="14856" width="11" style="522"/>
    <col min="14857" max="14857" width="13.75" style="522" customWidth="1"/>
    <col min="14858" max="15104" width="11" style="522"/>
    <col min="15105" max="15105" width="2.375" style="522" customWidth="1"/>
    <col min="15106" max="15106" width="15.125" style="522" customWidth="1"/>
    <col min="15107" max="15107" width="20.375" style="522" customWidth="1"/>
    <col min="15108" max="15109" width="10" style="522" customWidth="1"/>
    <col min="15110" max="15112" width="11" style="522"/>
    <col min="15113" max="15113" width="13.75" style="522" customWidth="1"/>
    <col min="15114" max="15360" width="11" style="522"/>
    <col min="15361" max="15361" width="2.375" style="522" customWidth="1"/>
    <col min="15362" max="15362" width="15.125" style="522" customWidth="1"/>
    <col min="15363" max="15363" width="20.375" style="522" customWidth="1"/>
    <col min="15364" max="15365" width="10" style="522" customWidth="1"/>
    <col min="15366" max="15368" width="11" style="522"/>
    <col min="15369" max="15369" width="13.75" style="522" customWidth="1"/>
    <col min="15370" max="15616" width="11" style="522"/>
    <col min="15617" max="15617" width="2.375" style="522" customWidth="1"/>
    <col min="15618" max="15618" width="15.125" style="522" customWidth="1"/>
    <col min="15619" max="15619" width="20.375" style="522" customWidth="1"/>
    <col min="15620" max="15621" width="10" style="522" customWidth="1"/>
    <col min="15622" max="15624" width="11" style="522"/>
    <col min="15625" max="15625" width="13.75" style="522" customWidth="1"/>
    <col min="15626" max="15872" width="11" style="522"/>
    <col min="15873" max="15873" width="2.375" style="522" customWidth="1"/>
    <col min="15874" max="15874" width="15.125" style="522" customWidth="1"/>
    <col min="15875" max="15875" width="20.375" style="522" customWidth="1"/>
    <col min="15876" max="15877" width="10" style="522" customWidth="1"/>
    <col min="15878" max="15880" width="11" style="522"/>
    <col min="15881" max="15881" width="13.75" style="522" customWidth="1"/>
    <col min="15882" max="16128" width="11" style="522"/>
    <col min="16129" max="16129" width="2.375" style="522" customWidth="1"/>
    <col min="16130" max="16130" width="15.125" style="522" customWidth="1"/>
    <col min="16131" max="16131" width="20.375" style="522" customWidth="1"/>
    <col min="16132" max="16133" width="10" style="522" customWidth="1"/>
    <col min="16134" max="16136" width="11" style="522"/>
    <col min="16137" max="16137" width="13.75" style="522" customWidth="1"/>
    <col min="16138" max="16384" width="11" style="522"/>
  </cols>
  <sheetData>
    <row r="1" spans="1:11" s="496" customFormat="1" ht="33.6" customHeight="1" x14ac:dyDescent="0.2">
      <c r="A1" s="495"/>
      <c r="B1" s="495"/>
      <c r="C1" s="495"/>
      <c r="D1" s="495"/>
      <c r="E1" s="15"/>
      <c r="F1" s="15"/>
      <c r="G1" s="15"/>
      <c r="I1" s="497"/>
    </row>
    <row r="2" spans="1:11" s="71" customFormat="1" ht="13.15" customHeight="1" x14ac:dyDescent="0.2">
      <c r="A2" s="498"/>
      <c r="C2" s="499"/>
      <c r="D2" s="499"/>
      <c r="G2" s="500" t="s">
        <v>479</v>
      </c>
      <c r="H2" s="501"/>
      <c r="I2" s="501"/>
      <c r="K2" s="497"/>
    </row>
    <row r="3" spans="1:11" s="496" customFormat="1" ht="19.5" customHeight="1" x14ac:dyDescent="0.25">
      <c r="A3" s="502" t="s">
        <v>480</v>
      </c>
      <c r="D3" s="503"/>
    </row>
    <row r="4" spans="1:11" s="71" customFormat="1" ht="19.5" customHeight="1" x14ac:dyDescent="0.2">
      <c r="A4" s="498"/>
      <c r="C4" s="499"/>
      <c r="D4" s="499"/>
      <c r="E4" s="499"/>
      <c r="G4" s="504"/>
      <c r="H4" s="501"/>
      <c r="I4" s="501"/>
    </row>
    <row r="5" spans="1:11" s="71" customFormat="1" ht="13.15" customHeight="1" x14ac:dyDescent="0.2">
      <c r="A5" s="498"/>
      <c r="C5" s="499"/>
      <c r="D5" s="499"/>
      <c r="E5" s="499"/>
      <c r="G5" s="504"/>
      <c r="H5" s="501"/>
      <c r="I5" s="501"/>
    </row>
    <row r="6" spans="1:11" s="71" customFormat="1" ht="13.15" customHeight="1" x14ac:dyDescent="0.2">
      <c r="A6" s="686" t="s">
        <v>481</v>
      </c>
      <c r="B6" s="675"/>
      <c r="C6" s="675"/>
      <c r="D6" s="675"/>
      <c r="E6" s="675"/>
      <c r="F6" s="687"/>
      <c r="G6" s="687"/>
      <c r="H6" s="501"/>
      <c r="I6" s="501"/>
    </row>
    <row r="7" spans="1:11" s="71" customFormat="1" ht="13.15" customHeight="1" x14ac:dyDescent="0.2">
      <c r="A7" s="498"/>
      <c r="C7" s="499"/>
      <c r="D7" s="499"/>
      <c r="E7" s="499"/>
      <c r="G7" s="504"/>
      <c r="H7" s="501"/>
      <c r="I7" s="501"/>
    </row>
    <row r="8" spans="1:11" s="504" customFormat="1" ht="13.15" customHeight="1" x14ac:dyDescent="0.2">
      <c r="B8" s="505" t="s">
        <v>482</v>
      </c>
      <c r="C8" s="506"/>
      <c r="D8" s="506"/>
      <c r="E8" s="507"/>
      <c r="F8" s="508"/>
      <c r="G8" s="508"/>
      <c r="H8" s="501"/>
      <c r="I8" s="501"/>
    </row>
    <row r="9" spans="1:11" s="504" customFormat="1" ht="13.15" customHeight="1" x14ac:dyDescent="0.2">
      <c r="A9" s="509"/>
      <c r="B9" s="684" t="s">
        <v>483</v>
      </c>
      <c r="C9" s="684"/>
      <c r="D9" s="685"/>
      <c r="E9" s="460"/>
      <c r="F9" s="460"/>
      <c r="H9" s="501"/>
      <c r="I9" s="501"/>
    </row>
    <row r="10" spans="1:11" s="504" customFormat="1" ht="13.15" customHeight="1" x14ac:dyDescent="0.2">
      <c r="A10" s="509"/>
      <c r="B10" s="684" t="s">
        <v>484</v>
      </c>
      <c r="C10" s="684"/>
      <c r="D10" s="685"/>
      <c r="E10" s="510"/>
      <c r="G10" s="511"/>
      <c r="H10" s="512"/>
      <c r="I10" s="512"/>
    </row>
    <row r="11" spans="1:11" s="504" customFormat="1" ht="13.15" customHeight="1" x14ac:dyDescent="0.2">
      <c r="A11" s="509"/>
      <c r="B11" s="684" t="s">
        <v>485</v>
      </c>
      <c r="C11" s="684"/>
      <c r="D11" s="685"/>
      <c r="E11" s="510"/>
      <c r="G11" s="511"/>
      <c r="H11" s="513"/>
      <c r="I11" s="513"/>
    </row>
    <row r="12" spans="1:11" s="504" customFormat="1" ht="13.15" customHeight="1" x14ac:dyDescent="0.2">
      <c r="A12" s="509"/>
      <c r="B12" s="684" t="s">
        <v>486</v>
      </c>
      <c r="C12" s="684"/>
      <c r="D12" s="685"/>
      <c r="E12" s="510"/>
      <c r="G12" s="511"/>
      <c r="H12" s="513"/>
      <c r="I12" s="513"/>
    </row>
    <row r="13" spans="1:11" s="504" customFormat="1" ht="13.15" customHeight="1" x14ac:dyDescent="0.2">
      <c r="A13" s="509"/>
      <c r="B13" s="684" t="s">
        <v>487</v>
      </c>
      <c r="C13" s="684"/>
      <c r="D13" s="685"/>
      <c r="E13" s="510"/>
      <c r="G13" s="511"/>
    </row>
    <row r="14" spans="1:11" s="504" customFormat="1" ht="13.15" customHeight="1" x14ac:dyDescent="0.2">
      <c r="A14" s="509"/>
      <c r="B14" s="684" t="s">
        <v>488</v>
      </c>
      <c r="C14" s="684"/>
      <c r="D14" s="685"/>
      <c r="E14" s="510"/>
      <c r="G14" s="511"/>
    </row>
    <row r="15" spans="1:11" s="504" customFormat="1" ht="13.15" customHeight="1" x14ac:dyDescent="0.2">
      <c r="A15" s="509"/>
      <c r="B15" s="684" t="s">
        <v>489</v>
      </c>
      <c r="C15" s="684"/>
      <c r="D15" s="685"/>
      <c r="E15" s="510"/>
      <c r="G15" s="511"/>
    </row>
    <row r="16" spans="1:11" s="504" customFormat="1" ht="13.15" customHeight="1" x14ac:dyDescent="0.2">
      <c r="A16" s="509"/>
      <c r="B16" s="684" t="s">
        <v>490</v>
      </c>
      <c r="C16" s="684"/>
      <c r="D16" s="685"/>
      <c r="E16" s="510"/>
      <c r="G16" s="511"/>
    </row>
    <row r="17" spans="1:8" s="504" customFormat="1" ht="13.15" customHeight="1" x14ac:dyDescent="0.2">
      <c r="A17" s="509"/>
      <c r="B17" s="688"/>
      <c r="C17" s="688"/>
      <c r="D17" s="514"/>
      <c r="E17" s="510"/>
      <c r="G17" s="511"/>
    </row>
    <row r="18" spans="1:8" s="504" customFormat="1" ht="13.15" customHeight="1" x14ac:dyDescent="0.2">
      <c r="B18" s="505" t="s">
        <v>491</v>
      </c>
      <c r="C18" s="515"/>
      <c r="D18" s="514"/>
      <c r="E18" s="510"/>
      <c r="G18" s="511"/>
    </row>
    <row r="19" spans="1:8" s="504" customFormat="1" ht="13.15" customHeight="1" x14ac:dyDescent="0.2">
      <c r="A19" s="509"/>
      <c r="B19" s="684" t="s">
        <v>492</v>
      </c>
      <c r="C19" s="684"/>
      <c r="D19" s="685"/>
      <c r="E19" s="510"/>
      <c r="G19" s="511"/>
    </row>
    <row r="20" spans="1:8" s="504" customFormat="1" ht="13.15" customHeight="1" x14ac:dyDescent="0.2">
      <c r="A20" s="509"/>
      <c r="B20" s="684" t="s">
        <v>493</v>
      </c>
      <c r="C20" s="684"/>
      <c r="D20" s="685"/>
      <c r="E20" s="510"/>
      <c r="G20" s="511"/>
    </row>
    <row r="21" spans="1:8" s="504" customFormat="1" ht="13.15" customHeight="1" x14ac:dyDescent="0.2">
      <c r="A21" s="509"/>
      <c r="B21" s="684" t="s">
        <v>494</v>
      </c>
      <c r="C21" s="684"/>
      <c r="D21" s="685"/>
      <c r="E21" s="510"/>
      <c r="G21" s="511"/>
    </row>
    <row r="22" spans="1:8" s="504" customFormat="1" ht="13.15" customHeight="1" x14ac:dyDescent="0.2">
      <c r="A22" s="509"/>
      <c r="B22" s="684" t="s">
        <v>495</v>
      </c>
      <c r="C22" s="684"/>
      <c r="D22" s="685"/>
      <c r="E22" s="510"/>
      <c r="G22" s="511"/>
    </row>
    <row r="23" spans="1:8" s="504" customFormat="1" ht="13.15" customHeight="1" x14ac:dyDescent="0.2">
      <c r="A23" s="509"/>
      <c r="B23" s="684" t="s">
        <v>496</v>
      </c>
      <c r="C23" s="684"/>
      <c r="D23" s="685"/>
      <c r="E23" s="510"/>
      <c r="G23" s="511"/>
    </row>
    <row r="24" spans="1:8" s="504" customFormat="1" ht="13.15" customHeight="1" x14ac:dyDescent="0.2">
      <c r="A24" s="509"/>
      <c r="B24" s="684" t="s">
        <v>497</v>
      </c>
      <c r="C24" s="684"/>
      <c r="D24" s="685"/>
      <c r="E24" s="510"/>
      <c r="G24" s="511"/>
    </row>
    <row r="25" spans="1:8" s="504" customFormat="1" ht="13.15" customHeight="1" x14ac:dyDescent="0.2">
      <c r="A25" s="509"/>
      <c r="B25" s="684" t="s">
        <v>498</v>
      </c>
      <c r="C25" s="684"/>
      <c r="D25" s="685"/>
      <c r="E25" s="510"/>
      <c r="G25" s="511"/>
    </row>
    <row r="26" spans="1:8" s="504" customFormat="1" ht="13.15" customHeight="1" x14ac:dyDescent="0.2">
      <c r="A26" s="509"/>
      <c r="B26" s="684" t="s">
        <v>499</v>
      </c>
      <c r="C26" s="684"/>
      <c r="D26" s="685"/>
      <c r="E26" s="510"/>
      <c r="G26" s="71"/>
    </row>
    <row r="27" spans="1:8" s="504" customFormat="1" ht="13.15" customHeight="1" x14ac:dyDescent="0.2">
      <c r="A27" s="509"/>
      <c r="B27" s="684" t="s">
        <v>500</v>
      </c>
      <c r="C27" s="684"/>
      <c r="D27" s="685"/>
      <c r="E27" s="510"/>
      <c r="G27" s="71"/>
    </row>
    <row r="28" spans="1:8" s="71" customFormat="1" ht="13.15" customHeight="1" x14ac:dyDescent="0.2">
      <c r="A28" s="509"/>
      <c r="B28" s="684" t="s">
        <v>501</v>
      </c>
      <c r="C28" s="684"/>
      <c r="D28" s="685"/>
      <c r="E28" s="510"/>
      <c r="F28" s="504"/>
    </row>
    <row r="29" spans="1:8" s="71" customFormat="1" ht="13.15" customHeight="1" x14ac:dyDescent="0.2">
      <c r="A29" s="509"/>
      <c r="B29" s="684" t="s">
        <v>502</v>
      </c>
      <c r="C29" s="684"/>
      <c r="D29" s="685"/>
      <c r="E29" s="510"/>
    </row>
    <row r="30" spans="1:8" s="71" customFormat="1" ht="13.15" customHeight="1" x14ac:dyDescent="0.2">
      <c r="A30" s="509"/>
      <c r="B30" s="684" t="s">
        <v>503</v>
      </c>
      <c r="C30" s="684"/>
      <c r="D30" s="685"/>
      <c r="E30" s="510"/>
    </row>
    <row r="31" spans="1:8" s="71" customFormat="1" ht="13.15" customHeight="1" x14ac:dyDescent="0.2">
      <c r="A31" s="509"/>
      <c r="B31" s="684" t="s">
        <v>504</v>
      </c>
      <c r="C31" s="684"/>
      <c r="D31" s="685"/>
      <c r="E31" s="510"/>
      <c r="H31" s="516"/>
    </row>
    <row r="32" spans="1:8" s="71" customFormat="1" ht="13.15" customHeight="1" x14ac:dyDescent="0.2">
      <c r="A32" s="509"/>
      <c r="B32" s="684" t="s">
        <v>505</v>
      </c>
      <c r="C32" s="684"/>
      <c r="D32" s="685"/>
      <c r="E32" s="510"/>
      <c r="H32" s="516"/>
    </row>
    <row r="33" spans="1:8" s="504" customFormat="1" ht="13.15" customHeight="1" x14ac:dyDescent="0.2">
      <c r="A33" s="509"/>
      <c r="B33" s="684" t="s">
        <v>506</v>
      </c>
      <c r="C33" s="684"/>
      <c r="D33" s="685"/>
      <c r="E33" s="510"/>
      <c r="F33" s="71"/>
      <c r="G33" s="71"/>
      <c r="H33" s="517"/>
    </row>
    <row r="34" spans="1:8" ht="13.15" customHeight="1" x14ac:dyDescent="0.2">
      <c r="A34" s="509"/>
      <c r="B34" s="518"/>
      <c r="C34" s="519"/>
      <c r="D34" s="520"/>
      <c r="E34" s="510"/>
      <c r="F34" s="71"/>
      <c r="G34" s="71"/>
      <c r="H34" s="521"/>
    </row>
    <row r="35" spans="1:8" ht="13.15" customHeight="1" x14ac:dyDescent="0.2">
      <c r="A35" s="690" t="s">
        <v>507</v>
      </c>
      <c r="B35" s="690"/>
      <c r="C35" s="690"/>
      <c r="D35" s="690"/>
      <c r="E35" s="690"/>
      <c r="F35" s="690"/>
      <c r="G35" s="690"/>
      <c r="H35" s="521"/>
    </row>
    <row r="36" spans="1:8" ht="13.15" customHeight="1" x14ac:dyDescent="0.2">
      <c r="A36" s="523"/>
      <c r="B36" s="524"/>
      <c r="C36" s="524"/>
      <c r="D36" s="525"/>
      <c r="E36" s="525"/>
      <c r="F36" s="525"/>
      <c r="G36" s="525"/>
      <c r="H36" s="521"/>
    </row>
    <row r="37" spans="1:8" ht="13.15" customHeight="1" x14ac:dyDescent="0.2">
      <c r="A37" s="689" t="s">
        <v>508</v>
      </c>
      <c r="B37" s="689"/>
      <c r="C37" s="689"/>
      <c r="D37" s="689"/>
      <c r="E37" s="689"/>
      <c r="F37" s="689"/>
      <c r="G37" s="689"/>
      <c r="H37" s="521"/>
    </row>
    <row r="38" spans="1:8" ht="13.15" customHeight="1" x14ac:dyDescent="0.2">
      <c r="A38" s="526"/>
      <c r="B38" s="527"/>
      <c r="C38" s="527"/>
      <c r="D38" s="514"/>
      <c r="E38" s="528"/>
      <c r="F38" s="516"/>
      <c r="G38" s="516"/>
      <c r="H38" s="521"/>
    </row>
    <row r="39" spans="1:8" ht="13.15" customHeight="1" x14ac:dyDescent="0.2">
      <c r="A39" s="691" t="s">
        <v>509</v>
      </c>
      <c r="B39" s="691"/>
      <c r="C39" s="691"/>
      <c r="D39" s="691"/>
      <c r="E39" s="691"/>
      <c r="F39" s="692"/>
      <c r="G39" s="692"/>
    </row>
    <row r="40" spans="1:8" ht="13.15" customHeight="1" x14ac:dyDescent="0.2">
      <c r="A40" s="692"/>
      <c r="B40" s="692"/>
      <c r="C40" s="692"/>
      <c r="D40" s="692"/>
      <c r="E40" s="692"/>
      <c r="F40" s="692"/>
      <c r="G40" s="692"/>
    </row>
    <row r="41" spans="1:8" ht="13.15" customHeight="1" x14ac:dyDescent="0.2">
      <c r="A41" s="529"/>
      <c r="B41" s="529"/>
      <c r="C41" s="529"/>
      <c r="D41" s="530"/>
      <c r="E41" s="530"/>
      <c r="F41" s="521"/>
      <c r="G41" s="521"/>
    </row>
    <row r="42" spans="1:8" ht="13.15" customHeight="1" x14ac:dyDescent="0.2">
      <c r="A42" s="693" t="s">
        <v>510</v>
      </c>
      <c r="B42" s="694"/>
      <c r="C42" s="694"/>
      <c r="D42" s="694"/>
      <c r="E42" s="694"/>
      <c r="F42" s="694"/>
      <c r="G42" s="694"/>
    </row>
    <row r="43" spans="1:8" ht="13.15" customHeight="1" x14ac:dyDescent="0.2">
      <c r="A43" s="689" t="s">
        <v>511</v>
      </c>
      <c r="B43" s="689"/>
      <c r="C43" s="531" t="s">
        <v>512</v>
      </c>
      <c r="D43" s="531"/>
      <c r="E43" s="531"/>
      <c r="F43" s="531"/>
      <c r="G43" s="531"/>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A43:B43"/>
    <mergeCell ref="B27:D27"/>
    <mergeCell ref="B28:D28"/>
    <mergeCell ref="B29:D29"/>
    <mergeCell ref="B30:D30"/>
    <mergeCell ref="B31:D31"/>
    <mergeCell ref="B32:D32"/>
    <mergeCell ref="B33:D33"/>
    <mergeCell ref="A35:G35"/>
    <mergeCell ref="A37:G37"/>
    <mergeCell ref="A39:G40"/>
    <mergeCell ref="A42:G42"/>
    <mergeCell ref="B26:D26"/>
    <mergeCell ref="B14:D14"/>
    <mergeCell ref="B15:D15"/>
    <mergeCell ref="B16:D16"/>
    <mergeCell ref="B17:C17"/>
    <mergeCell ref="B19:D19"/>
    <mergeCell ref="B20:D20"/>
    <mergeCell ref="B21:D21"/>
    <mergeCell ref="B22:D22"/>
    <mergeCell ref="B23:D23"/>
    <mergeCell ref="B24:D24"/>
    <mergeCell ref="B25:D25"/>
    <mergeCell ref="B13:D13"/>
    <mergeCell ref="A6:G6"/>
    <mergeCell ref="B9:D9"/>
    <mergeCell ref="B10:D10"/>
    <mergeCell ref="B11:D11"/>
    <mergeCell ref="B12:D1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25</vt:i4>
      </vt:variant>
      <vt:variant>
        <vt:lpstr>Benannte Bereiche</vt:lpstr>
      </vt:variant>
      <vt:variant>
        <vt:i4>22</vt:i4>
      </vt:variant>
    </vt:vector>
  </HeadingPairs>
  <TitlesOfParts>
    <vt:vector size="47" baseType="lpstr">
      <vt:lpstr>Hinweisblatt</vt:lpstr>
      <vt:lpstr>Deckblatt</vt:lpstr>
      <vt:lpstr>Impressum</vt:lpstr>
      <vt:lpstr>Inhaltsverzeichnis</vt:lpstr>
      <vt:lpstr>Tabelle 1</vt:lpstr>
      <vt:lpstr>Diagramm</vt:lpstr>
      <vt:lpstr>Tabelle 2.1</vt:lpstr>
      <vt:lpstr>Tabelle 2.2</vt:lpstr>
      <vt:lpstr>Tabelle 2.3</vt:lpstr>
      <vt:lpstr>Tabelle 2.4</vt:lpstr>
      <vt:lpstr>Tabelle 3.1</vt:lpstr>
      <vt:lpstr>Tabelle 3.2</vt:lpstr>
      <vt:lpstr>Tabelle 3.3</vt:lpstr>
      <vt:lpstr>Tabelle 3.4</vt:lpstr>
      <vt:lpstr>Tabelle 4.1</vt:lpstr>
      <vt:lpstr>Tabelle 4.2</vt:lpstr>
      <vt:lpstr>Tabelle 4.3</vt:lpstr>
      <vt:lpstr>Tabelle 5.1</vt:lpstr>
      <vt:lpstr>Tabelle 5.2</vt:lpstr>
      <vt:lpstr>Tabelle 6</vt:lpstr>
      <vt:lpstr>Hinweis_Befristung</vt:lpstr>
      <vt:lpstr>Hinweis_beg_been_BV</vt:lpstr>
      <vt:lpstr>Hinweise SVB GB</vt:lpstr>
      <vt:lpstr>Daten_Diagramme</vt:lpstr>
      <vt:lpstr>Statistik-Infoseite</vt:lpstr>
      <vt:lpstr>Deckblatt!Druckbereich</vt:lpstr>
      <vt:lpstr>Hinweis_beg_been_BV!Druckbereich</vt:lpstr>
      <vt:lpstr>'Tabelle 1'!Druckbereich</vt:lpstr>
      <vt:lpstr>'Tabelle 2.1'!Druckbereich</vt:lpstr>
      <vt:lpstr>'Tabelle 2.2'!Druckbereich</vt:lpstr>
      <vt:lpstr>'Tabelle 2.3'!Druckbereich</vt:lpstr>
      <vt:lpstr>'Tabelle 2.4'!Druckbereich</vt:lpstr>
      <vt:lpstr>'Tabelle 3.1'!Druckbereich</vt:lpstr>
      <vt:lpstr>'Tabelle 3.2'!Druckbereich</vt:lpstr>
      <vt:lpstr>'Tabelle 3.3'!Druckbereich</vt:lpstr>
      <vt:lpstr>'Tabelle 3.4'!Druckbereich</vt:lpstr>
      <vt:lpstr>'Tabelle 4.1'!Druckbereich</vt:lpstr>
      <vt:lpstr>'Tabelle 4.2'!Druckbereich</vt:lpstr>
      <vt:lpstr>'Tabelle 4.3'!Druckbereich</vt:lpstr>
      <vt:lpstr>'Tabelle 5.1'!Druckbereich</vt:lpstr>
      <vt:lpstr>'Tabelle 5.2'!Druckbereich</vt:lpstr>
      <vt:lpstr>'Tabelle 6'!Druckbereich</vt:lpstr>
      <vt:lpstr>'Tabelle 2.2'!Drucktitel</vt:lpstr>
      <vt:lpstr>'Tabelle 2.4'!Drucktitel</vt:lpstr>
      <vt:lpstr>'Tabelle 3.4'!Drucktitel</vt:lpstr>
      <vt:lpstr>'Tabelle 4.3'!Drucktitel</vt:lpstr>
      <vt:lpstr>'Tabelle 5.2'!Drucktitel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HermannC009</dc:creator>
  <cp:lastModifiedBy>HagedornM001</cp:lastModifiedBy>
  <dcterms:created xsi:type="dcterms:W3CDTF">2020-09-25T10:01:48Z</dcterms:created>
  <dcterms:modified xsi:type="dcterms:W3CDTF">2020-09-28T08:09:54Z</dcterms:modified>
</cp:coreProperties>
</file>