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J75" i="24" s="1"/>
  <c r="G75" i="24"/>
  <c r="F75" i="24"/>
  <c r="E75" i="24"/>
  <c r="L74" i="24"/>
  <c r="H74" i="24" s="1"/>
  <c r="G74" i="24"/>
  <c r="F74" i="24"/>
  <c r="E74" i="24"/>
  <c r="L73" i="24"/>
  <c r="H73" i="24" s="1"/>
  <c r="J73" i="24" s="1"/>
  <c r="G73" i="24"/>
  <c r="F73" i="24"/>
  <c r="E73" i="24"/>
  <c r="L72" i="24"/>
  <c r="H72" i="24" s="1"/>
  <c r="J72" i="24"/>
  <c r="G72" i="24"/>
  <c r="F72" i="24"/>
  <c r="E72" i="24"/>
  <c r="L71" i="24"/>
  <c r="H71" i="24" s="1"/>
  <c r="J71" i="24"/>
  <c r="G71" i="24"/>
  <c r="F71" i="24"/>
  <c r="E71" i="24"/>
  <c r="L70" i="24"/>
  <c r="H70" i="24" s="1"/>
  <c r="J70" i="24"/>
  <c r="G70" i="24"/>
  <c r="F70" i="24"/>
  <c r="E70" i="24"/>
  <c r="L69" i="24"/>
  <c r="H69" i="24" s="1"/>
  <c r="J69" i="24"/>
  <c r="G69" i="24"/>
  <c r="F69" i="24"/>
  <c r="E69" i="24"/>
  <c r="L68" i="24"/>
  <c r="H68" i="24" s="1"/>
  <c r="J68" i="24" s="1"/>
  <c r="G68" i="24"/>
  <c r="F68" i="24"/>
  <c r="E68" i="24"/>
  <c r="L67" i="24"/>
  <c r="H67" i="24" s="1"/>
  <c r="J67" i="24" s="1"/>
  <c r="G67" i="24"/>
  <c r="F67" i="24"/>
  <c r="E67" i="24"/>
  <c r="L66" i="24"/>
  <c r="H66" i="24" s="1"/>
  <c r="G66" i="24"/>
  <c r="F66" i="24"/>
  <c r="E66" i="24"/>
  <c r="L65" i="24"/>
  <c r="H65" i="24" s="1"/>
  <c r="J65" i="24" s="1"/>
  <c r="G65" i="24"/>
  <c r="F65" i="24"/>
  <c r="E65" i="24"/>
  <c r="L64" i="24"/>
  <c r="H64" i="24" s="1"/>
  <c r="J64" i="24"/>
  <c r="G64" i="24"/>
  <c r="F64" i="24"/>
  <c r="E64" i="24"/>
  <c r="L63" i="24"/>
  <c r="H63" i="24" s="1"/>
  <c r="J63" i="24"/>
  <c r="G63" i="24"/>
  <c r="F63" i="24"/>
  <c r="E63" i="24"/>
  <c r="L62" i="24"/>
  <c r="H62" i="24" s="1"/>
  <c r="J62" i="24"/>
  <c r="G62" i="24"/>
  <c r="F62" i="24"/>
  <c r="E62" i="24"/>
  <c r="L61" i="24"/>
  <c r="H61" i="24" s="1"/>
  <c r="J61" i="24"/>
  <c r="G61" i="24"/>
  <c r="F61" i="24"/>
  <c r="E61" i="24"/>
  <c r="L60" i="24"/>
  <c r="H60" i="24" s="1"/>
  <c r="J60" i="24" s="1"/>
  <c r="G60" i="24"/>
  <c r="F60" i="24"/>
  <c r="E60" i="24"/>
  <c r="L59" i="24"/>
  <c r="H59" i="24" s="1"/>
  <c r="J59" i="24" s="1"/>
  <c r="G59" i="24"/>
  <c r="F59" i="24"/>
  <c r="E59" i="24"/>
  <c r="L58" i="24"/>
  <c r="H58" i="24" s="1"/>
  <c r="G58" i="24"/>
  <c r="F58" i="24"/>
  <c r="E58" i="24"/>
  <c r="L57" i="24"/>
  <c r="H57" i="24" s="1"/>
  <c r="J57" i="24" s="1"/>
  <c r="G57" i="24"/>
  <c r="F57" i="24"/>
  <c r="E57" i="24"/>
  <c r="L56" i="24"/>
  <c r="H56" i="24" s="1"/>
  <c r="J56" i="24"/>
  <c r="G56" i="24"/>
  <c r="F56" i="24"/>
  <c r="E56" i="24"/>
  <c r="L55" i="24"/>
  <c r="H55" i="24" s="1"/>
  <c r="J55" i="24"/>
  <c r="G55" i="24"/>
  <c r="F55" i="24"/>
  <c r="E55" i="24"/>
  <c r="L54" i="24"/>
  <c r="H54" i="24" s="1"/>
  <c r="J54" i="24"/>
  <c r="G54" i="24"/>
  <c r="F54" i="24"/>
  <c r="E54" i="24"/>
  <c r="L53" i="24"/>
  <c r="H53" i="24" s="1"/>
  <c r="J53" i="24"/>
  <c r="G53" i="24"/>
  <c r="F53" i="24"/>
  <c r="E53" i="24"/>
  <c r="L52" i="24"/>
  <c r="H52" i="24" s="1"/>
  <c r="J52" i="24" s="1"/>
  <c r="G52" i="24"/>
  <c r="F52" i="24"/>
  <c r="E52" i="24"/>
  <c r="L51" i="24"/>
  <c r="H51" i="24" s="1"/>
  <c r="J51" i="24" s="1"/>
  <c r="G51" i="24"/>
  <c r="F51" i="24"/>
  <c r="E51" i="24"/>
  <c r="L44" i="24"/>
  <c r="I44" i="24"/>
  <c r="G44" i="24"/>
  <c r="D44" i="24"/>
  <c r="C44" i="24"/>
  <c r="M44" i="24" s="1"/>
  <c r="B44" i="24"/>
  <c r="K44" i="24" s="1"/>
  <c r="M43" i="24"/>
  <c r="K43" i="24"/>
  <c r="H43" i="24"/>
  <c r="F43" i="24"/>
  <c r="E43" i="24"/>
  <c r="C43" i="24"/>
  <c r="B43" i="24"/>
  <c r="D43" i="24" s="1"/>
  <c r="L42" i="24"/>
  <c r="I42" i="24"/>
  <c r="G42" i="24"/>
  <c r="C42" i="24"/>
  <c r="M42" i="24" s="1"/>
  <c r="B42" i="24"/>
  <c r="D42" i="24" s="1"/>
  <c r="K41" i="24"/>
  <c r="H41" i="24"/>
  <c r="F41" i="24"/>
  <c r="C41" i="24"/>
  <c r="M41" i="24" s="1"/>
  <c r="B41" i="24"/>
  <c r="D41" i="24" s="1"/>
  <c r="L40" i="24"/>
  <c r="I40" i="24"/>
  <c r="G40" i="24"/>
  <c r="C40" i="24"/>
  <c r="M40" i="24" s="1"/>
  <c r="B40" i="24"/>
  <c r="D40" i="24" s="1"/>
  <c r="M36" i="24"/>
  <c r="L36" i="24"/>
  <c r="K36" i="24"/>
  <c r="J36" i="24"/>
  <c r="I36" i="24"/>
  <c r="H36" i="24"/>
  <c r="G36" i="24"/>
  <c r="F36" i="24"/>
  <c r="E36" i="24"/>
  <c r="D36" i="24"/>
  <c r="D25" i="24"/>
  <c r="L57" i="15"/>
  <c r="K57" i="15"/>
  <c r="C45" i="24"/>
  <c r="C38" i="24"/>
  <c r="C37" i="24"/>
  <c r="C35" i="24"/>
  <c r="C34" i="24"/>
  <c r="C33" i="24"/>
  <c r="C32" i="24"/>
  <c r="C31" i="24"/>
  <c r="C30" i="24"/>
  <c r="E30" i="24" s="1"/>
  <c r="C29" i="24"/>
  <c r="C28" i="24"/>
  <c r="C27" i="24"/>
  <c r="C26" i="24"/>
  <c r="C25" i="24"/>
  <c r="C24" i="24"/>
  <c r="C23" i="24"/>
  <c r="L23" i="24" s="1"/>
  <c r="C22" i="24"/>
  <c r="M22" i="24" s="1"/>
  <c r="C21" i="24"/>
  <c r="C20" i="24"/>
  <c r="C19" i="24"/>
  <c r="C18" i="24"/>
  <c r="C17" i="24"/>
  <c r="C16" i="24"/>
  <c r="C15" i="24"/>
  <c r="C9" i="24"/>
  <c r="C8" i="24"/>
  <c r="C7" i="24"/>
  <c r="B38" i="24"/>
  <c r="B37" i="24"/>
  <c r="B35" i="24"/>
  <c r="B34" i="24"/>
  <c r="B33" i="24"/>
  <c r="B32" i="24"/>
  <c r="B31" i="24"/>
  <c r="B30" i="24"/>
  <c r="B29" i="24"/>
  <c r="F29" i="24" s="1"/>
  <c r="B28" i="24"/>
  <c r="B27" i="24"/>
  <c r="B26" i="24"/>
  <c r="H26" i="24" s="1"/>
  <c r="B25" i="24"/>
  <c r="B24" i="24"/>
  <c r="B23" i="24"/>
  <c r="B22" i="24"/>
  <c r="B21" i="24"/>
  <c r="B20" i="24"/>
  <c r="B19" i="24"/>
  <c r="B18" i="24"/>
  <c r="H18" i="24" s="1"/>
  <c r="B17" i="24"/>
  <c r="D17" i="24" s="1"/>
  <c r="B16" i="24"/>
  <c r="B15" i="24"/>
  <c r="B9" i="24"/>
  <c r="D9" i="24" s="1"/>
  <c r="B8" i="24"/>
  <c r="B7" i="24"/>
  <c r="K20" i="24" l="1"/>
  <c r="F20" i="24"/>
  <c r="D20" i="24"/>
  <c r="J20" i="24"/>
  <c r="H20" i="24"/>
  <c r="K24" i="24"/>
  <c r="F24" i="24"/>
  <c r="D24" i="24"/>
  <c r="J24" i="24"/>
  <c r="H24" i="24"/>
  <c r="B14" i="24"/>
  <c r="B6" i="24"/>
  <c r="G31" i="24"/>
  <c r="M31" i="24"/>
  <c r="E31" i="24"/>
  <c r="L31" i="24"/>
  <c r="I31" i="24"/>
  <c r="G35" i="24"/>
  <c r="M35" i="24"/>
  <c r="E35" i="24"/>
  <c r="L35" i="24"/>
  <c r="I35" i="24"/>
  <c r="J21" i="24"/>
  <c r="H21" i="24"/>
  <c r="K21" i="24"/>
  <c r="F21" i="24"/>
  <c r="D21" i="24"/>
  <c r="J15" i="24"/>
  <c r="H15" i="24"/>
  <c r="F15" i="24"/>
  <c r="D15" i="24"/>
  <c r="K15" i="24"/>
  <c r="K28" i="24"/>
  <c r="F28" i="24"/>
  <c r="D28" i="24"/>
  <c r="J28" i="24"/>
  <c r="H28" i="24"/>
  <c r="K22" i="24"/>
  <c r="F22" i="24"/>
  <c r="D22" i="24"/>
  <c r="J22" i="24"/>
  <c r="H22" i="24"/>
  <c r="K16" i="24"/>
  <c r="F16" i="24"/>
  <c r="D16" i="24"/>
  <c r="J16" i="24"/>
  <c r="H16" i="24"/>
  <c r="J23" i="24"/>
  <c r="H23" i="24"/>
  <c r="F23" i="24"/>
  <c r="D23" i="24"/>
  <c r="K23" i="24"/>
  <c r="H37" i="24"/>
  <c r="F37" i="24"/>
  <c r="D37" i="24"/>
  <c r="J37" i="24"/>
  <c r="K37" i="24"/>
  <c r="J7" i="24"/>
  <c r="H7" i="24"/>
  <c r="F7" i="24"/>
  <c r="D7" i="24"/>
  <c r="K7" i="24"/>
  <c r="J27" i="24"/>
  <c r="H27" i="24"/>
  <c r="F27" i="24"/>
  <c r="D27" i="24"/>
  <c r="K27" i="24"/>
  <c r="G7" i="24"/>
  <c r="M7" i="24"/>
  <c r="E7" i="24"/>
  <c r="I7" i="24"/>
  <c r="K8" i="24"/>
  <c r="F8" i="24"/>
  <c r="D8" i="24"/>
  <c r="J8" i="24"/>
  <c r="H8" i="24"/>
  <c r="K30" i="24"/>
  <c r="H30" i="24"/>
  <c r="F30" i="24"/>
  <c r="D30" i="24"/>
  <c r="J30" i="24"/>
  <c r="G15" i="24"/>
  <c r="M15" i="24"/>
  <c r="E15" i="24"/>
  <c r="I15" i="24"/>
  <c r="G19" i="24"/>
  <c r="M19" i="24"/>
  <c r="E19" i="24"/>
  <c r="I19" i="24"/>
  <c r="G29" i="24"/>
  <c r="M29" i="24"/>
  <c r="E29" i="24"/>
  <c r="L29" i="24"/>
  <c r="I29" i="24"/>
  <c r="I32" i="24"/>
  <c r="L32" i="24"/>
  <c r="G32" i="24"/>
  <c r="E32" i="24"/>
  <c r="I37" i="24"/>
  <c r="G37" i="24"/>
  <c r="L37" i="24"/>
  <c r="E37" i="24"/>
  <c r="D31" i="24"/>
  <c r="J31" i="24"/>
  <c r="H31" i="24"/>
  <c r="K31" i="24"/>
  <c r="F31" i="24"/>
  <c r="K34" i="24"/>
  <c r="J34" i="24"/>
  <c r="H34" i="24"/>
  <c r="F34" i="24"/>
  <c r="D34" i="24"/>
  <c r="D38" i="24"/>
  <c r="K38" i="24"/>
  <c r="J38" i="24"/>
  <c r="H38" i="24"/>
  <c r="F38" i="24"/>
  <c r="I16" i="24"/>
  <c r="L16" i="24"/>
  <c r="M16" i="24"/>
  <c r="G16" i="24"/>
  <c r="E16" i="24"/>
  <c r="I20" i="24"/>
  <c r="L20" i="24"/>
  <c r="M20" i="24"/>
  <c r="G20" i="24"/>
  <c r="E20" i="24"/>
  <c r="G33" i="24"/>
  <c r="M33" i="24"/>
  <c r="E33" i="24"/>
  <c r="L33" i="24"/>
  <c r="I33" i="24"/>
  <c r="L15" i="24"/>
  <c r="M37" i="24"/>
  <c r="J25" i="24"/>
  <c r="H25" i="24"/>
  <c r="K25" i="24"/>
  <c r="F25" i="24"/>
  <c r="G23" i="24"/>
  <c r="M23" i="24"/>
  <c r="E23" i="24"/>
  <c r="I23" i="24"/>
  <c r="G27" i="24"/>
  <c r="M27" i="24"/>
  <c r="E27" i="24"/>
  <c r="I27" i="24"/>
  <c r="M38" i="24"/>
  <c r="E38" i="24"/>
  <c r="L38" i="24"/>
  <c r="I38" i="24"/>
  <c r="G38" i="24"/>
  <c r="L27" i="24"/>
  <c r="K58" i="24"/>
  <c r="I58" i="24"/>
  <c r="J58" i="24"/>
  <c r="K74" i="24"/>
  <c r="I74" i="24"/>
  <c r="J74" i="24"/>
  <c r="K32" i="24"/>
  <c r="H32" i="24"/>
  <c r="F32" i="24"/>
  <c r="D32" i="24"/>
  <c r="J32" i="24"/>
  <c r="B45" i="24"/>
  <c r="B39" i="24"/>
  <c r="G17" i="24"/>
  <c r="M17" i="24"/>
  <c r="E17" i="24"/>
  <c r="L17" i="24"/>
  <c r="I17" i="24"/>
  <c r="I34" i="24"/>
  <c r="L34" i="24"/>
  <c r="G34" i="24"/>
  <c r="E34" i="24"/>
  <c r="M34" i="24"/>
  <c r="J17" i="24"/>
  <c r="H17" i="24"/>
  <c r="K17" i="24"/>
  <c r="F17" i="24"/>
  <c r="F35" i="24"/>
  <c r="D35" i="24"/>
  <c r="J35" i="24"/>
  <c r="H35" i="24"/>
  <c r="K35" i="24"/>
  <c r="G9" i="24"/>
  <c r="M9" i="24"/>
  <c r="E9" i="24"/>
  <c r="L9" i="24"/>
  <c r="I9" i="24"/>
  <c r="G21" i="24"/>
  <c r="M21" i="24"/>
  <c r="E21" i="24"/>
  <c r="L21" i="24"/>
  <c r="I21" i="24"/>
  <c r="I24" i="24"/>
  <c r="L24" i="24"/>
  <c r="M24" i="24"/>
  <c r="G24" i="24"/>
  <c r="E24" i="24"/>
  <c r="I28" i="24"/>
  <c r="L28" i="24"/>
  <c r="M28" i="24"/>
  <c r="G28" i="24"/>
  <c r="E28" i="24"/>
  <c r="L19" i="24"/>
  <c r="J19" i="24"/>
  <c r="H19" i="24"/>
  <c r="F19" i="24"/>
  <c r="D19" i="24"/>
  <c r="K19" i="24"/>
  <c r="J9" i="24"/>
  <c r="H9" i="24"/>
  <c r="K9" i="24"/>
  <c r="F9" i="24"/>
  <c r="K18" i="24"/>
  <c r="F18" i="24"/>
  <c r="D18" i="24"/>
  <c r="J18" i="24"/>
  <c r="K26" i="24"/>
  <c r="F26" i="24"/>
  <c r="D26" i="24"/>
  <c r="J26" i="24"/>
  <c r="D29" i="24"/>
  <c r="J29" i="24"/>
  <c r="H29" i="24"/>
  <c r="K29" i="24"/>
  <c r="I18" i="24"/>
  <c r="L18" i="24"/>
  <c r="E18" i="24"/>
  <c r="M18" i="24"/>
  <c r="G18" i="24"/>
  <c r="I45" i="24"/>
  <c r="G45" i="24"/>
  <c r="L45" i="24"/>
  <c r="E45" i="24"/>
  <c r="M32" i="24"/>
  <c r="I26" i="24"/>
  <c r="L26" i="24"/>
  <c r="E26" i="24"/>
  <c r="M26" i="24"/>
  <c r="G26" i="24"/>
  <c r="D33" i="24"/>
  <c r="J33" i="24"/>
  <c r="H33" i="24"/>
  <c r="K33" i="24"/>
  <c r="F33" i="24"/>
  <c r="I8" i="24"/>
  <c r="L8" i="24"/>
  <c r="M8" i="24"/>
  <c r="G8" i="24"/>
  <c r="E8" i="24"/>
  <c r="G25" i="24"/>
  <c r="M25" i="24"/>
  <c r="E25" i="24"/>
  <c r="L25" i="24"/>
  <c r="I25" i="24"/>
  <c r="L7" i="24"/>
  <c r="M45" i="24"/>
  <c r="K66" i="24"/>
  <c r="I66" i="24"/>
  <c r="J66" i="24"/>
  <c r="J77" i="24"/>
  <c r="G22" i="24"/>
  <c r="M30" i="24"/>
  <c r="K53" i="24"/>
  <c r="I53" i="24"/>
  <c r="K61" i="24"/>
  <c r="I61" i="24"/>
  <c r="K69" i="24"/>
  <c r="I69" i="24"/>
  <c r="I43" i="24"/>
  <c r="G43" i="24"/>
  <c r="L43" i="24"/>
  <c r="K55" i="24"/>
  <c r="I55" i="24"/>
  <c r="K63" i="24"/>
  <c r="I63" i="24"/>
  <c r="K71" i="24"/>
  <c r="I71" i="24"/>
  <c r="K52" i="24"/>
  <c r="I52" i="24"/>
  <c r="K60" i="24"/>
  <c r="I60" i="24"/>
  <c r="K68" i="24"/>
  <c r="I68" i="24"/>
  <c r="C39" i="24"/>
  <c r="K57" i="24"/>
  <c r="I57" i="24"/>
  <c r="K65" i="24"/>
  <c r="I65" i="24"/>
  <c r="K73" i="24"/>
  <c r="I73" i="24"/>
  <c r="K54" i="24"/>
  <c r="I54" i="24"/>
  <c r="K62" i="24"/>
  <c r="I62" i="24"/>
  <c r="K70" i="24"/>
  <c r="I70" i="24"/>
  <c r="C14" i="24"/>
  <c r="C6" i="24"/>
  <c r="I22" i="24"/>
  <c r="L22" i="24"/>
  <c r="I30" i="24"/>
  <c r="L30" i="24"/>
  <c r="G30" i="24"/>
  <c r="I41" i="24"/>
  <c r="G41" i="24"/>
  <c r="L41" i="24"/>
  <c r="K51" i="24"/>
  <c r="I51" i="24"/>
  <c r="K59" i="24"/>
  <c r="I59" i="24"/>
  <c r="K67" i="24"/>
  <c r="I67" i="24"/>
  <c r="K75" i="24"/>
  <c r="I75" i="24"/>
  <c r="I77" i="24" s="1"/>
  <c r="E22" i="24"/>
  <c r="E41" i="24"/>
  <c r="K56" i="24"/>
  <c r="I56" i="24"/>
  <c r="K64" i="24"/>
  <c r="I64" i="24"/>
  <c r="K72" i="24"/>
  <c r="I72" i="24"/>
  <c r="F40" i="24"/>
  <c r="J41" i="24"/>
  <c r="F42" i="24"/>
  <c r="J43" i="24"/>
  <c r="F44" i="24"/>
  <c r="H40" i="24"/>
  <c r="H42" i="24"/>
  <c r="H44" i="24"/>
  <c r="J40" i="24"/>
  <c r="J42" i="24"/>
  <c r="J44" i="24"/>
  <c r="K40" i="24"/>
  <c r="K42" i="24"/>
  <c r="E40" i="24"/>
  <c r="E42" i="24"/>
  <c r="E44" i="24"/>
  <c r="I39" i="24" l="1"/>
  <c r="G39" i="24"/>
  <c r="L39" i="24"/>
  <c r="M39" i="24"/>
  <c r="E39" i="24"/>
  <c r="J79" i="24"/>
  <c r="J78" i="24"/>
  <c r="H39" i="24"/>
  <c r="F39" i="24"/>
  <c r="D39" i="24"/>
  <c r="J39" i="24"/>
  <c r="K39" i="24"/>
  <c r="H45" i="24"/>
  <c r="F45" i="24"/>
  <c r="D45" i="24"/>
  <c r="J45" i="24"/>
  <c r="K45" i="24"/>
  <c r="K6" i="24"/>
  <c r="F6" i="24"/>
  <c r="D6" i="24"/>
  <c r="J6" i="24"/>
  <c r="H6" i="24"/>
  <c r="I78" i="24"/>
  <c r="I79" i="24"/>
  <c r="K77" i="24"/>
  <c r="I14" i="24"/>
  <c r="L14" i="24"/>
  <c r="E14" i="24"/>
  <c r="M14" i="24"/>
  <c r="G14" i="24"/>
  <c r="K14" i="24"/>
  <c r="F14" i="24"/>
  <c r="D14" i="24"/>
  <c r="J14" i="24"/>
  <c r="H14" i="24"/>
  <c r="I6" i="24"/>
  <c r="L6" i="24"/>
  <c r="E6" i="24"/>
  <c r="M6" i="24"/>
  <c r="G6" i="24"/>
  <c r="I83" i="24" l="1"/>
  <c r="I82" i="24"/>
  <c r="K79" i="24"/>
  <c r="K78" i="24"/>
  <c r="I81" i="24" s="1"/>
</calcChain>
</file>

<file path=xl/sharedStrings.xml><?xml version="1.0" encoding="utf-8"?>
<sst xmlns="http://schemas.openxmlformats.org/spreadsheetml/2006/main" count="1649" uniqueCount="521">
  <si>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</si>
  <si>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</si>
  <si>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</si>
  <si>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</si>
  <si>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</si>
  <si>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</si>
  <si>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</si>
  <si>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</si>
  <si>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</si>
  <si>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</si>
  <si>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</si>
  <si>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</si>
  <si>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</si>
  <si>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Mannheim, Universitätsstadt (08222)</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</si>
  <si>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</si>
  <si>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</si>
  <si>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</si>
  <si>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</si>
  <si>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</si>
  <si>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</si>
  <si>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</si>
  <si>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</si>
  <si>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</si>
  <si>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</si>
  <si>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</si>
  <si>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</si>
  <si>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</si>
  <si>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</si>
  <si>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Südwest</t>
  </si>
  <si>
    <t>Saonestr. 2-4</t>
  </si>
  <si>
    <t>60528 Frankfurt a.M.</t>
  </si>
  <si>
    <t>E-Mail:</t>
  </si>
  <si>
    <t>Statistik-Service-Suedwest@arbeitsagentur.de</t>
  </si>
  <si>
    <t>Hotline:</t>
  </si>
  <si>
    <t>069/6670-601</t>
  </si>
  <si>
    <t>Fax:</t>
  </si>
  <si>
    <t>069/6670-910601</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</si>
  <si>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</si>
  <si>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</si>
  <si>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</si>
  <si>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</si>
  <si>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</si>
  <si>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</si>
  <si>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</si>
  <si>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</si>
  <si>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</si>
  <si>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</si>
  <si>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</si>
  <si>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</si>
  <si>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</si>
  <si>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</si>
  <si>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</si>
  <si>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</si>
  <si>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</si>
  <si>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</si>
  <si>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</si>
  <si>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</si>
  <si>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</si>
  <si>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</si>
  <si>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</si>
  <si>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</si>
  <si>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</si>
  <si>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</si>
  <si>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</si>
  <si>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</si>
  <si>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</si>
  <si>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</si>
  <si>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</si>
  <si>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</si>
  <si>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</si>
  <si>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</si>
  <si>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</si>
  <si>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</si>
  <si>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</si>
  <si>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</si>
  <si>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</si>
  <si>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</si>
  <si>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</si>
  <si>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</si>
  <si>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</si>
  <si>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</si>
  <si>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</si>
  <si>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</si>
  <si>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</si>
  <si>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</si>
  <si>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</si>
  <si>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</si>
  <si>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</si>
  <si>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</si>
  <si>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</si>
  <si>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</si>
  <si>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</si>
  <si>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Mannheim, Universitätsstadt (08222);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</si>
  <si>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</si>
  <si>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</si>
  <si>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</si>
  <si>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</si>
  <si>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</si>
  <si>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</si>
  <si>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</si>
  <si>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</si>
  <si>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</si>
  <si>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</si>
  <si>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</si>
  <si>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</si>
  <si>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</si>
  <si>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</si>
  <si>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</si>
  <si>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</si>
  <si>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</si>
  <si>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</si>
  <si>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</si>
  <si>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</si>
  <si>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</si>
  <si>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</si>
  <si>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</si>
  <si>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</si>
  <si>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</si>
  <si>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</si>
  <si>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</si>
  <si>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</si>
  <si>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</si>
  <si>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</si>
  <si>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</si>
  <si>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</si>
  <si>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</si>
  <si>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</si>
  <si>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</si>
  <si>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</si>
  <si>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Bundesland Baden-Württemberg</t>
  </si>
  <si>
    <t>Westdeutschland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</si>
  <si>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</si>
  <si>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</si>
  <si>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</si>
  <si>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</si>
  <si>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</si>
  <si>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</si>
  <si>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</si>
  <si>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</si>
  <si>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</si>
  <si>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</si>
  <si>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</si>
  <si>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</si>
  <si>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</si>
  <si>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</si>
  <si>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</si>
  <si>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</si>
  <si>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</si>
  <si>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</si>
  <si>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</si>
  <si>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</si>
  <si>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</si>
  <si>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</si>
  <si>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</si>
  <si>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</si>
  <si>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</si>
  <si>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</si>
  <si>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</si>
  <si>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</si>
  <si>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</si>
  <si>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</si>
  <si>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</si>
  <si>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</si>
  <si>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</si>
  <si>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</si>
  <si>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</si>
  <si>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</si>
  <si>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</si>
  <si>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</si>
  <si>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</si>
  <si>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</si>
  <si>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</si>
  <si>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</si>
  <si>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</si>
  <si>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</si>
  <si>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</si>
  <si>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</si>
  <si>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</si>
  <si>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</si>
  <si>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</si>
  <si>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</si>
  <si>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</si>
  <si>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</si>
  <si>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Mannheim, Universitätsstadt (08222)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</si>
  <si>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</si>
  <si>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</si>
  <si>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</si>
  <si>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</si>
  <si>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</si>
  <si>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</si>
  <si>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</si>
  <si>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</si>
  <si>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</si>
  <si>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</si>
  <si>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</si>
  <si>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</si>
  <si>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</si>
  <si>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</si>
  <si>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</si>
  <si>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</si>
  <si>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</si>
  <si>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</si>
  <si>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</si>
  <si>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</si>
  <si>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</si>
  <si>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</si>
  <si>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</si>
  <si>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</si>
  <si>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</si>
  <si>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</si>
  <si>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</si>
  <si>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</si>
  <si>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</si>
  <si>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</si>
  <si>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</si>
  <si>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</si>
  <si>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</si>
  <si>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</si>
  <si>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</si>
  <si>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</si>
  <si>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</si>
  <si>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</si>
  <si>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</si>
  <si>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</si>
  <si>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</si>
  <si>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</si>
  <si>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</si>
  <si>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</si>
  <si>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</si>
  <si>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</si>
  <si>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</si>
  <si>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</si>
  <si>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</si>
  <si>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</si>
  <si>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</si>
  <si>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</si>
  <si>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</si>
  <si>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</si>
  <si>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</si>
  <si>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</si>
  <si>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</si>
  <si>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</si>
  <si>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</si>
  <si>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</si>
  <si>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</si>
  <si>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</si>
  <si>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</si>
  <si>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</si>
  <si>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</si>
  <si>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</si>
  <si>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</si>
  <si>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</si>
  <si>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</si>
  <si>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</si>
  <si>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</si>
  <si>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</si>
  <si>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</si>
  <si>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</si>
  <si>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</si>
  <si>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</si>
  <si>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</si>
  <si>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</si>
  <si>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</si>
  <si>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</si>
  <si>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</si>
  <si>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</si>
  <si>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</si>
  <si>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</si>
  <si>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</si>
  <si>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</si>
  <si>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</si>
  <si>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</si>
  <si>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</si>
  <si>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</si>
  <si>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</si>
  <si>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</si>
  <si>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</si>
  <si>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</si>
  <si>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</si>
  <si>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</si>
  <si>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</si>
  <si>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</si>
  <si>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</si>
  <si>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</si>
  <si>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</si>
  <si>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</si>
  <si>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</si>
  <si>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</si>
  <si>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</si>
  <si>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</si>
  <si>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</si>
  <si>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</si>
  <si>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</si>
  <si>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</si>
  <si>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</si>
  <si>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</si>
  <si>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</si>
  <si>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</si>
  <si>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</si>
  <si>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</si>
  <si>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</si>
  <si>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</si>
  <si>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</si>
  <si>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</si>
  <si>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</si>
  <si>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</si>
  <si>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</si>
  <si>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</si>
  <si>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</si>
  <si>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</si>
  <si>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</si>
  <si>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</si>
  <si>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</si>
  <si>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</si>
  <si>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</si>
  <si>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</si>
  <si>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</si>
  <si>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</si>
  <si>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</si>
  <si>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</si>
  <si>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</si>
  <si>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</si>
  <si>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</si>
  <si>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</si>
  <si>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</si>
  <si>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</si>
  <si>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</si>
  <si>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</si>
  <si>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</si>
  <si>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</si>
  <si>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</si>
  <si>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</si>
  <si>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</si>
  <si>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</si>
  <si>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</si>
  <si>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</si>
  <si>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</si>
  <si>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</si>
  <si>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</si>
  <si>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</si>
  <si>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</si>
  <si>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</si>
  <si>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</si>
  <si>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</si>
  <si>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</si>
  <si>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</si>
  <si>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</si>
  <si>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</si>
  <si>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</si>
  <si>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</si>
  <si>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</si>
  <si>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</si>
  <si>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</si>
  <si>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</si>
  <si>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</si>
  <si>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</si>
  <si>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</si>
  <si>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</si>
  <si>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</si>
  <si>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</si>
  <si>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</si>
  <si>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</si>
  <si>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</si>
  <si>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</si>
  <si>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</si>
  <si>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</si>
  <si>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</si>
  <si>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</si>
  <si>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</si>
  <si>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</si>
  <si>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</si>
  <si>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</si>
  <si>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</si>
  <si>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Mannheim, Universitätsstadt (08222);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</si>
  <si>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</si>
  <si>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</si>
  <si>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</si>
  <si>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</si>
  <si>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</si>
  <si>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</si>
  <si>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</si>
  <si>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</si>
  <si>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</si>
  <si>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</si>
  <si>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</si>
  <si>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</si>
  <si>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</si>
  <si>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</si>
  <si>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</si>
  <si>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</si>
  <si>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</si>
  <si>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</si>
  <si>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</si>
  <si>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</si>
  <si>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</si>
  <si>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</si>
  <si>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</si>
  <si>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</si>
  <si>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</si>
  <si>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</si>
  <si>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</si>
  <si>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</si>
  <si>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</si>
  <si>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</si>
  <si>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</si>
  <si>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</si>
  <si>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</si>
  <si>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</si>
  <si>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</si>
  <si>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</si>
  <si>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</si>
  <si>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</si>
  <si>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</si>
  <si>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</si>
  <si>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</si>
  <si>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</si>
  <si>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</si>
  <si>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</si>
  <si>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</si>
  <si>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</si>
  <si>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</si>
  <si>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</si>
  <si>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</si>
  <si>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</si>
  <si>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</si>
  <si>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</si>
  <si>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</si>
  <si>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</si>
  <si>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</si>
  <si>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</si>
  <si>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</si>
  <si>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</si>
  <si>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</si>
  <si>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</si>
  <si>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</si>
  <si>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</si>
  <si>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</si>
  <si>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</si>
  <si>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</si>
  <si>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</si>
  <si>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</si>
  <si>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</si>
  <si>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</si>
  <si>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</si>
  <si>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</si>
  <si>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</si>
  <si>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</si>
  <si>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</si>
  <si>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</si>
  <si>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</si>
  <si>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</si>
  <si>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</si>
  <si>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</si>
  <si>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</si>
  <si>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</si>
  <si>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</si>
  <si>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</si>
  <si>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</si>
  <si>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</si>
  <si>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</si>
  <si>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</si>
  <si>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</si>
  <si>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</si>
  <si>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</si>
  <si>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</si>
  <si>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</si>
  <si>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</si>
  <si>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</si>
  <si>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</si>
  <si>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</si>
  <si>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</si>
  <si>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</si>
  <si>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</si>
  <si>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</si>
  <si>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</si>
  <si>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</si>
  <si>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</si>
  <si>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</si>
  <si>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</si>
  <si>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</si>
  <si>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</si>
  <si>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</si>
  <si>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</si>
  <si>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</si>
  <si>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</si>
  <si>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</si>
  <si>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</si>
  <si>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</si>
  <si>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</si>
  <si>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</si>
  <si>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</si>
  <si>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</si>
  <si>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</si>
  <si>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</si>
  <si>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</si>
  <si>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</si>
  <si>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</si>
  <si>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</si>
  <si>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</si>
  <si>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</si>
  <si>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</si>
  <si>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</si>
  <si>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</si>
  <si>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</si>
  <si>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</si>
  <si>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</si>
  <si>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</si>
  <si>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</si>
  <si>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</si>
  <si>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</si>
  <si>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</si>
  <si>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</si>
  <si>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</si>
  <si>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</si>
  <si>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</si>
  <si>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</si>
  <si>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</si>
  <si>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</si>
  <si>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</si>
  <si>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Aufgrund von betrieblichen Umstrukturierungen in der Automobilindustrie erfolgten zum November 2019 bundesweit vermehrte An- und Abmeldungen von Beschäftigungsverhältnissen, die sich in der erhöhten Anzahl von begonnenen und beendeten Beschäftigungsverhältnissen zeigen. Für den Gesamtbestand der Beschäftigten gibt es jedoch kaum Auswirkungen.</t>
  </si>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</sst>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5">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11" fillId="0" borderId="0" xfId="4" applyFont="1" applyBorder="1" applyAlignment="1">
      <alignment horizontal="left"/>
    </xf>
    <xf numFmtId="0" fontId="2" fillId="0" borderId="0" xfId="0" applyFont="1" applyBorder="1" applyAlignment="1">
      <alignment wrapText="1"/>
    </xf>
    <xf numFmtId="0" fontId="0" fillId="0" borderId="0" xfId="0" applyAlignment="1">
      <alignment wrapText="1"/>
    </xf>
    <xf numFmtId="0" fontId="3" fillId="0" borderId="0" xfId="3" applyFont="1" applyFill="1" applyBorder="1" applyAlignment="1">
      <alignment horizontal="left" vertical="top" wrapText="1"/>
    </xf>
    <xf numFmtId="0" fontId="5" fillId="0" borderId="0" xfId="5" applyFont="1" applyFill="1" applyBorder="1" applyAlignment="1">
      <alignment horizontal="left"/>
    </xf>
    <xf numFmtId="0" fontId="3" fillId="0" borderId="0" xfId="3" applyFont="1" applyFill="1" applyBorder="1" applyAlignment="1">
      <alignment horizontal="left" wrapText="1"/>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9" fillId="0" borderId="0" xfId="4"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3" fillId="0" borderId="0" xfId="4" applyFont="1" applyBorder="1" applyAlignment="1">
      <alignment horizontal="left"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164" fontId="16" fillId="0" borderId="6" xfId="4" applyNumberFormat="1" applyFont="1" applyBorder="1" applyAlignment="1">
      <alignment horizontal="center" vertical="top"/>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49" fontId="16" fillId="0" borderId="0" xfId="9" applyNumberFormat="1" applyFont="1" applyFill="1" applyBorder="1" applyAlignment="1"/>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4" applyFont="1" applyAlignment="1">
      <alignment wrapText="1"/>
    </xf>
    <xf numFmtId="0" fontId="34" fillId="0" borderId="0" xfId="6" applyFont="1" applyAlignment="1" applyProtection="1">
      <alignment horizontal="left" wrapText="1"/>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164" fontId="26" fillId="0" borderId="6" xfId="12" applyNumberFormat="1" applyFont="1" applyFill="1" applyBorder="1" applyAlignment="1">
      <alignment horizontal="left" wrapText="1"/>
    </xf>
    <xf numFmtId="0" fontId="2" fillId="0" borderId="6" xfId="0" applyFont="1" applyBorder="1" applyAlignment="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0" borderId="9" xfId="4" applyFont="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3" fillId="0" borderId="0" xfId="4" applyNumberFormat="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3" fillId="0" borderId="0" xfId="4" applyFont="1" applyAlignment="1">
      <alignment horizontal="left" wrapText="1"/>
    </xf>
    <xf numFmtId="0" fontId="3" fillId="0" borderId="0" xfId="4" applyAlignment="1">
      <alignment horizontal="left" wrapText="1"/>
    </xf>
    <xf numFmtId="0" fontId="15" fillId="0" borderId="0" xfId="21" applyAlignment="1" applyProtection="1">
      <alignment horizontal="left" wrapText="1" indent="2"/>
    </xf>
    <xf numFmtId="0" fontId="15" fillId="0" borderId="0" xfId="21" applyFill="1" applyAlignment="1" applyProtection="1">
      <alignment horizontal="left"/>
    </xf>
    <xf numFmtId="0" fontId="15" fillId="0" borderId="0" xfId="21" applyFill="1" applyAlignment="1" applyProtection="1"/>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{7E68002C-5F44-465F-85BB-B24E454A34BE}</c15:txfldGUID>
                      <c15:f>Daten_Diagramme!$D$6</c15:f>
                      <c15:dlblFieldTableCache>
                        <c:ptCount val="1"/>
                        <c:pt idx="0">
                          <c:v>-0.2</c:v>
                        </c:pt>
                      </c15:dlblFieldTableCache>
                    </c15:dlblFTEntry>
                  </c15:dlblFieldTable>
                  <c15:showDataLabelsRange val="0"/>
                </c:ext>
                <c:ext xmlns:c16="http://schemas.microsoft.com/office/drawing/2014/chart" uri="{C3380CC4-5D6E-409C-BE32-E72D297353CC}">
                  <c16:uniqueId val="{00000000-DB77-4855-9D6F-3D91E54E07AC}"/>
                </c:ext>
              </c:extLst>
            </c:dLbl>
            <c:dLbl>
              <c:idx val="1"/>
              <c:tx>
                <c:strRef>
                  <c:f>Daten_Diagramme!$D$7</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{80243D86-122E-4D7F-8606-72C21D05B347}</c15:txfldGUID>
                      <c15:f>Daten_Diagramme!$D$7</c15:f>
                      <c15:dlblFieldTableCache>
                        <c:ptCount val="1"/>
                        <c:pt idx="0">
                          <c:v>0.8</c:v>
                        </c:pt>
                      </c15:dlblFieldTableCache>
                    </c15:dlblFTEntry>
                  </c15:dlblFieldTable>
                  <c15:showDataLabelsRange val="0"/>
                </c:ext>
                <c:ext xmlns:c16="http://schemas.microsoft.com/office/drawing/2014/chart" uri="{C3380CC4-5D6E-409C-BE32-E72D297353CC}">
                  <c16:uniqueId val="{00000001-DB77-4855-9D6F-3D91E54E07AC}"/>
                </c:ext>
              </c:extLst>
            </c:dLbl>
            <c:dLbl>
              <c:idx val="2"/>
              <c:tx>
                <c:strRef>
                  <c:f>Daten_Diagramme!$D$8</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{08A472FB-72F9-41A8-9A36-CDF7BF7EA72B}</c15:txfldGUID>
                      <c15:f>Daten_Diagramme!$D$8</c15:f>
                      <c15:dlblFieldTableCache>
                        <c:ptCount val="1"/>
                        <c:pt idx="0">
                          <c:v>1.1</c:v>
                        </c:pt>
                      </c15:dlblFieldTableCache>
                    </c15:dlblFTEntry>
                  </c15:dlblFieldTable>
                  <c15:showDataLabelsRange val="0"/>
                </c:ext>
                <c:ext xmlns:c16="http://schemas.microsoft.com/office/drawing/2014/chart" uri="{C3380CC4-5D6E-409C-BE32-E72D297353CC}">
                  <c16:uniqueId val="{00000002-DB77-4855-9D6F-3D91E54E07AC}"/>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{BF8EF692-C631-4BB7-B75B-7A5A182DDD94}</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DB77-4855-9D6F-3D91E54E07AC}"/>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-0.17531227498982563</c:v>
                </c:pt>
                <c:pt idx="1">
                  <c:v>0.77822269034374059</c:v>
                </c:pt>
                <c:pt idx="2">
                  <c:v>1.1186464311118853</c:v>
                </c:pt>
                <c:pt idx="3">
                  <c:v>1.0875687030768</c:v>
                </c:pt>
              </c:numCache>
            </c:numRef>
          </c:val>
          <c:extLst>
            <c:ext xmlns:c16="http://schemas.microsoft.com/office/drawing/2014/chart" uri="{C3380CC4-5D6E-409C-BE32-E72D297353CC}">
              <c16:uniqueId val="{00000004-DB77-4855-9D6F-3D91E54E07AC}"/>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{A3FE0A88-2AA8-448C-B078-E63EFAEEA4B0}</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DB77-4855-9D6F-3D91E54E07AC}"/>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{FF8DC967-97E2-406F-AEB4-CEFA35F611F5}</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DB77-4855-9D6F-3D91E54E07AC}"/>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{77A21E07-3122-45AC-A6C1-91DE68BE7E16}</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DB77-4855-9D6F-3D91E54E07AC}"/>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{57ED3562-2EE3-4D8B-9B23-89124A715182}</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DB77-4855-9D6F-3D91E54E07AC}"/>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DB77-4855-9D6F-3D91E54E07AC}"/>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DB77-4855-9D6F-3D91E54E07AC}"/>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-5.9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{30B7E21F-615A-465E-8399-E4F2D3282765}</c15:txfldGUID>
                      <c15:f>Daten_Diagramme!$E$6</c15:f>
                      <c15:dlblFieldTableCache>
                        <c:ptCount val="1"/>
                        <c:pt idx="0">
                          <c:v>-5.9</c:v>
                        </c:pt>
                      </c15:dlblFieldTableCache>
                    </c15:dlblFTEntry>
                  </c15:dlblFieldTable>
                  <c15:showDataLabelsRange val="0"/>
                </c:ext>
                <c:ext xmlns:c16="http://schemas.microsoft.com/office/drawing/2014/chart" uri="{C3380CC4-5D6E-409C-BE32-E72D297353CC}">
                  <c16:uniqueId val="{00000000-3BE8-4A77-A0D5-9132608E06CB}"/>
                </c:ext>
              </c:extLst>
            </c:dLbl>
            <c:dLbl>
              <c:idx val="1"/>
              <c:tx>
                <c:strRef>
                  <c:f>Daten_Diagramme!$E$7</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{63D7B947-D464-4C0C-B600-E790D0046CA1}</c15:txfldGUID>
                      <c15:f>Daten_Diagramme!$E$7</c15:f>
                      <c15:dlblFieldTableCache>
                        <c:ptCount val="1"/>
                        <c:pt idx="0">
                          <c:v>-2.7</c:v>
                        </c:pt>
                      </c15:dlblFieldTableCache>
                    </c15:dlblFTEntry>
                  </c15:dlblFieldTable>
                  <c15:showDataLabelsRange val="0"/>
                </c:ext>
                <c:ext xmlns:c16="http://schemas.microsoft.com/office/drawing/2014/chart" uri="{C3380CC4-5D6E-409C-BE32-E72D297353CC}">
                  <c16:uniqueId val="{00000001-3BE8-4A77-A0D5-9132608E06CB}"/>
                </c:ext>
              </c:extLst>
            </c:dLbl>
            <c:dLbl>
              <c:idx val="2"/>
              <c:tx>
                <c:strRef>
                  <c:f>Daten_Diagramme!$E$8</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{E5404B34-1A78-4145-BAA0-D95CFE9349E4}</c15:txfldGUID>
                      <c15:f>Daten_Diagramme!$E$8</c15:f>
                      <c15:dlblFieldTableCache>
                        <c:ptCount val="1"/>
                        <c:pt idx="0">
                          <c:v>-2.8</c:v>
                        </c:pt>
                      </c15:dlblFieldTableCache>
                    </c15:dlblFTEntry>
                  </c15:dlblFieldTable>
                  <c15:showDataLabelsRange val="0"/>
                </c:ext>
                <c:ext xmlns:c16="http://schemas.microsoft.com/office/drawing/2014/chart" uri="{C3380CC4-5D6E-409C-BE32-E72D297353CC}">
                  <c16:uniqueId val="{00000002-3BE8-4A77-A0D5-9132608E06CB}"/>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{C28857D8-2C00-48D5-B3F6-019B4E02CDD6}</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3BE8-4A77-A0D5-9132608E06CB}"/>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-5.8813621178518289</c:v>
                </c:pt>
                <c:pt idx="1">
                  <c:v>-2.6975865719528453</c:v>
                </c:pt>
                <c:pt idx="2">
                  <c:v>-2.7637010795899166</c:v>
                </c:pt>
                <c:pt idx="3">
                  <c:v>-2.8655893304673015</c:v>
                </c:pt>
              </c:numCache>
            </c:numRef>
          </c:val>
          <c:extLst>
            <c:ext xmlns:c16="http://schemas.microsoft.com/office/drawing/2014/chart" uri="{C3380CC4-5D6E-409C-BE32-E72D297353CC}">
              <c16:uniqueId val="{00000004-3BE8-4A77-A0D5-9132608E06CB}"/>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{02A241F6-CD1D-4499-AFEC-6B5C0D1A26EE}</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3BE8-4A77-A0D5-9132608E06CB}"/>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{834AC002-DE46-4E03-A42F-36EB82F57AC0}</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3BE8-4A77-A0D5-9132608E06CB}"/>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{D687997D-03BD-4961-B80A-E2622F8ED765}</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3BE8-4A77-A0D5-9132608E06CB}"/>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{362C063E-47A1-44EF-8AA5-ABB738D350C7}</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3BE8-4A77-A0D5-9132608E06CB}"/>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3BE8-4A77-A0D5-9132608E06CB}"/>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3BE8-4A77-A0D5-9132608E06CB}"/>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{39B6F78B-000D-4F4F-B3DC-4B039B2179C2}</c15:txfldGUID>
                      <c15:f>Daten_Diagramme!$D$14</c15:f>
                      <c15:dlblFieldTableCache>
                        <c:ptCount val="1"/>
                        <c:pt idx="0">
                          <c:v>-0.2</c:v>
                        </c:pt>
                      </c15:dlblFieldTableCache>
                    </c15:dlblFTEntry>
                  </c15:dlblFieldTable>
                  <c15:showDataLabelsRange val="0"/>
                </c:ext>
                <c:ext xmlns:c16="http://schemas.microsoft.com/office/drawing/2014/chart" uri="{C3380CC4-5D6E-409C-BE32-E72D297353CC}">
                  <c16:uniqueId val="{00000000-0785-44F6-A301-CEB2DC1C30A5}"/>
                </c:ext>
              </c:extLst>
            </c:dLbl>
            <c:dLbl>
              <c:idx val="1"/>
              <c:tx>
                <c:strRef>
                  <c:f>Daten_Diagramme!$D$15</c:f>
                  <c:strCache>
                    <c:ptCount val="1"/>
                    <c:pt idx="0">
                      <c:v>3.5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{D5CFD984-6B97-470B-AD59-C3AE4B775D69}</c15:txfldGUID>
                      <c15:f>Daten_Diagramme!$D$15</c15:f>
                      <c15:dlblFieldTableCache>
                        <c:ptCount val="1"/>
                        <c:pt idx="0">
                          <c:v>3.5</c:v>
                        </c:pt>
                      </c15:dlblFieldTableCache>
                    </c15:dlblFTEntry>
                  </c15:dlblFieldTable>
                  <c15:showDataLabelsRange val="0"/>
                </c:ext>
                <c:ext xmlns:c16="http://schemas.microsoft.com/office/drawing/2014/chart" uri="{C3380CC4-5D6E-409C-BE32-E72D297353CC}">
                  <c16:uniqueId val="{00000001-0785-44F6-A301-CEB2DC1C30A5}"/>
                </c:ext>
              </c:extLst>
            </c:dLbl>
            <c:dLbl>
              <c:idx val="2"/>
              <c:tx>
                <c:strRef>
                  <c:f>Daten_Diagramme!$D$16</c:f>
                  <c:strCache>
                    <c:ptCount val="1"/>
                    <c:pt idx="0">
                      <c:v>4.4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{D40560C0-E144-41D3-AE65-B35EF538F1F1}</c15:txfldGUID>
                      <c15:f>Daten_Diagramme!$D$16</c15:f>
                      <c15:dlblFieldTableCache>
                        <c:ptCount val="1"/>
                        <c:pt idx="0">
                          <c:v>4.4</c:v>
                        </c:pt>
                      </c15:dlblFieldTableCache>
                    </c15:dlblFTEntry>
                  </c15:dlblFieldTable>
                  <c15:showDataLabelsRange val="0"/>
                </c:ext>
                <c:ext xmlns:c16="http://schemas.microsoft.com/office/drawing/2014/chart" uri="{C3380CC4-5D6E-409C-BE32-E72D297353CC}">
                  <c16:uniqueId val="{00000002-0785-44F6-A301-CEB2DC1C30A5}"/>
                </c:ext>
              </c:extLst>
            </c:dLbl>
            <c:dLbl>
              <c:idx val="3"/>
              <c:tx>
                <c:strRef>
                  <c:f>Daten_Diagramme!$D$17</c:f>
                  <c:strCache>
                    <c:ptCount val="1"/>
                    <c:pt idx="0">
                      <c:v>-3.8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{B3FD38A3-42EF-4D68-B9B5-B33C2A4B99B3}</c15:txfldGUID>
                      <c15:f>Daten_Diagramme!$D$17</c15:f>
                      <c15:dlblFieldTableCache>
                        <c:ptCount val="1"/>
                        <c:pt idx="0">
                          <c:v>-3.8</c:v>
                        </c:pt>
                      </c15:dlblFieldTableCache>
                    </c15:dlblFTEntry>
                  </c15:dlblFieldTable>
                  <c15:showDataLabelsRange val="0"/>
                </c:ext>
                <c:ext xmlns:c16="http://schemas.microsoft.com/office/drawing/2014/chart" uri="{C3380CC4-5D6E-409C-BE32-E72D297353CC}">
                  <c16:uniqueId val="{00000003-0785-44F6-A301-CEB2DC1C30A5}"/>
                </c:ext>
              </c:extLst>
            </c:dLbl>
            <c:dLbl>
              <c:idx val="4"/>
              <c:tx>
                <c:strRef>
                  <c:f>Daten_Diagramme!$D$18</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{D693F73E-A289-4604-A182-FFE58220FAC9}</c15:txfldGUID>
                      <c15:f>Daten_Diagramme!$D$18</c15:f>
                      <c15:dlblFieldTableCache>
                        <c:ptCount val="1"/>
                        <c:pt idx="0">
                          <c:v>-0.2</c:v>
                        </c:pt>
                      </c15:dlblFieldTableCache>
                    </c15:dlblFTEntry>
                  </c15:dlblFieldTable>
                  <c15:showDataLabelsRange val="0"/>
                </c:ext>
                <c:ext xmlns:c16="http://schemas.microsoft.com/office/drawing/2014/chart" uri="{C3380CC4-5D6E-409C-BE32-E72D297353CC}">
                  <c16:uniqueId val="{00000004-0785-44F6-A301-CEB2DC1C30A5}"/>
                </c:ext>
              </c:extLst>
            </c:dLbl>
            <c:dLbl>
              <c:idx val="5"/>
              <c:tx>
                <c:strRef>
                  <c:f>Daten_Diagramme!$D$19</c:f>
                  <c:strCache>
                    <c:ptCount val="1"/>
                    <c:pt idx="0">
                      <c:v>-6.4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{76D0E665-1B14-4B1F-8E15-21E451A663AA}</c15:txfldGUID>
                      <c15:f>Daten_Diagramme!$D$19</c15:f>
                      <c15:dlblFieldTableCache>
                        <c:ptCount val="1"/>
                        <c:pt idx="0">
                          <c:v>-6.4</c:v>
                        </c:pt>
                      </c15:dlblFieldTableCache>
                    </c15:dlblFTEntry>
                  </c15:dlblFieldTable>
                  <c15:showDataLabelsRange val="0"/>
                </c:ext>
                <c:ext xmlns:c16="http://schemas.microsoft.com/office/drawing/2014/chart" uri="{C3380CC4-5D6E-409C-BE32-E72D297353CC}">
                  <c16:uniqueId val="{00000005-0785-44F6-A301-CEB2DC1C30A5}"/>
                </c:ext>
              </c:extLst>
            </c:dLbl>
            <c:dLbl>
              <c:idx val="6"/>
              <c:tx>
                <c:strRef>
                  <c:f>Daten_Diagramme!$D$20</c:f>
                  <c:strCache>
                    <c:ptCount val="1"/>
                    <c:pt idx="0">
                      <c:v>-0.3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{80D58068-F24E-4C97-8CA6-2B31E8254534}</c15:txfldGUID>
                      <c15:f>Daten_Diagramme!$D$20</c15:f>
                      <c15:dlblFieldTableCache>
                        <c:ptCount val="1"/>
                        <c:pt idx="0">
                          <c:v>-0.3</c:v>
                        </c:pt>
                      </c15:dlblFieldTableCache>
                    </c15:dlblFTEntry>
                  </c15:dlblFieldTable>
                  <c15:showDataLabelsRange val="0"/>
                </c:ext>
                <c:ext xmlns:c16="http://schemas.microsoft.com/office/drawing/2014/chart" uri="{C3380CC4-5D6E-409C-BE32-E72D297353CC}">
                  <c16:uniqueId val="{00000006-0785-44F6-A301-CEB2DC1C30A5}"/>
                </c:ext>
              </c:extLst>
            </c:dLbl>
            <c:dLbl>
              <c:idx val="7"/>
              <c:tx>
                <c:strRef>
                  <c:f>Daten_Diagramme!$D$21</c:f>
                  <c:strCache>
                    <c:ptCount val="1"/>
                    <c:pt idx="0">
                      <c:v>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{23183BCB-250B-4E92-AE04-D27E26BEA405}</c15:txfldGUID>
                      <c15:f>Daten_Diagramme!$D$21</c15:f>
                      <c15:dlblFieldTableCache>
                        <c:ptCount val="1"/>
                        <c:pt idx="0">
                          <c:v>2.0</c:v>
                        </c:pt>
                      </c15:dlblFieldTableCache>
                    </c15:dlblFTEntry>
                  </c15:dlblFieldTable>
                  <c15:showDataLabelsRange val="0"/>
                </c:ext>
                <c:ext xmlns:c16="http://schemas.microsoft.com/office/drawing/2014/chart" uri="{C3380CC4-5D6E-409C-BE32-E72D297353CC}">
                  <c16:uniqueId val="{00000007-0785-44F6-A301-CEB2DC1C30A5}"/>
                </c:ext>
              </c:extLst>
            </c:dLbl>
            <c:dLbl>
              <c:idx val="8"/>
              <c:tx>
                <c:strRef>
                  <c:f>Daten_Diagramme!$D$22</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{123D7C3A-6218-483F-8AA1-0E32B85FA77D}</c15:txfldGUID>
                      <c15:f>Daten_Diagramme!$D$22</c15:f>
                      <c15:dlblFieldTableCache>
                        <c:ptCount val="1"/>
                        <c:pt idx="0">
                          <c:v>-2.4</c:v>
                        </c:pt>
                      </c15:dlblFieldTableCache>
                    </c15:dlblFTEntry>
                  </c15:dlblFieldTable>
                  <c15:showDataLabelsRange val="0"/>
                </c:ext>
                <c:ext xmlns:c16="http://schemas.microsoft.com/office/drawing/2014/chart" uri="{C3380CC4-5D6E-409C-BE32-E72D297353CC}">
                  <c16:uniqueId val="{00000008-0785-44F6-A301-CEB2DC1C30A5}"/>
                </c:ext>
              </c:extLst>
            </c:dLbl>
            <c:dLbl>
              <c:idx val="9"/>
              <c:tx>
                <c:strRef>
                  <c:f>Daten_Diagramme!$D$23</c:f>
                  <c:strCache>
                    <c:ptCount val="1"/>
                    <c:pt idx="0">
                      <c:v>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{14B1FD93-1F56-4262-861B-63A291B19A48}</c15:txfldGUID>
                      <c15:f>Daten_Diagramme!$D$23</c15:f>
                      <c15:dlblFieldTableCache>
                        <c:ptCount val="1"/>
                        <c:pt idx="0">
                          <c:v>1.7</c:v>
                        </c:pt>
                      </c15:dlblFieldTableCache>
                    </c15:dlblFTEntry>
                  </c15:dlblFieldTable>
                  <c15:showDataLabelsRange val="0"/>
                </c:ext>
                <c:ext xmlns:c16="http://schemas.microsoft.com/office/drawing/2014/chart" uri="{C3380CC4-5D6E-409C-BE32-E72D297353CC}">
                  <c16:uniqueId val="{00000009-0785-44F6-A301-CEB2DC1C30A5}"/>
                </c:ext>
              </c:extLst>
            </c:dLbl>
            <c:dLbl>
              <c:idx val="10"/>
              <c:tx>
                <c:strRef>
                  <c:f>Daten_Diagramme!$D$24</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{B0B99E70-02C4-438A-A588-350447E03C20}</c15:txfldGUID>
                      <c15:f>Daten_Diagramme!$D$24</c15:f>
                      <c15:dlblFieldTableCache>
                        <c:ptCount val="1"/>
                        <c:pt idx="0">
                          <c:v>0.5</c:v>
                        </c:pt>
                      </c15:dlblFieldTableCache>
                    </c15:dlblFTEntry>
                  </c15:dlblFieldTable>
                  <c15:showDataLabelsRange val="0"/>
                </c:ext>
                <c:ext xmlns:c16="http://schemas.microsoft.com/office/drawing/2014/chart" uri="{C3380CC4-5D6E-409C-BE32-E72D297353CC}">
                  <c16:uniqueId val="{0000000A-0785-44F6-A301-CEB2DC1C30A5}"/>
                </c:ext>
              </c:extLst>
            </c:dLbl>
            <c:dLbl>
              <c:idx val="11"/>
              <c:tx>
                <c:strRef>
                  <c:f>Daten_Diagramme!$D$25</c:f>
                  <c:strCache>
                    <c:ptCount val="1"/>
                    <c:pt idx="0">
                      <c:v>3.3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{AE4F7E31-439E-413E-A95F-E79019012517}</c15:txfldGUID>
                      <c15:f>Daten_Diagramme!$D$25</c15:f>
                      <c15:dlblFieldTableCache>
                        <c:ptCount val="1"/>
                        <c:pt idx="0">
                          <c:v>3.3</c:v>
                        </c:pt>
                      </c15:dlblFieldTableCache>
                    </c15:dlblFTEntry>
                  </c15:dlblFieldTable>
                  <c15:showDataLabelsRange val="0"/>
                </c:ext>
                <c:ext xmlns:c16="http://schemas.microsoft.com/office/drawing/2014/chart" uri="{C3380CC4-5D6E-409C-BE32-E72D297353CC}">
                  <c16:uniqueId val="{0000000B-0785-44F6-A301-CEB2DC1C30A5}"/>
                </c:ext>
              </c:extLst>
            </c:dLbl>
            <c:dLbl>
              <c:idx val="12"/>
              <c:tx>
                <c:strRef>
                  <c:f>Daten_Diagramme!$D$26</c:f>
                  <c:strCache>
                    <c:ptCount val="1"/>
                    <c:pt idx="0">
                      <c:v>-0.3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{1510E7E6-35CD-493B-8713-999571CA3042}</c15:txfldGUID>
                      <c15:f>Daten_Diagramme!$D$26</c15:f>
                      <c15:dlblFieldTableCache>
                        <c:ptCount val="1"/>
                        <c:pt idx="0">
                          <c:v>-0.3</c:v>
                        </c:pt>
                      </c15:dlblFieldTableCache>
                    </c15:dlblFTEntry>
                  </c15:dlblFieldTable>
                  <c15:showDataLabelsRange val="0"/>
                </c:ext>
                <c:ext xmlns:c16="http://schemas.microsoft.com/office/drawing/2014/chart" uri="{C3380CC4-5D6E-409C-BE32-E72D297353CC}">
                  <c16:uniqueId val="{0000000C-0785-44F6-A301-CEB2DC1C30A5}"/>
                </c:ext>
              </c:extLst>
            </c:dLbl>
            <c:dLbl>
              <c:idx val="13"/>
              <c:tx>
                <c:strRef>
                  <c:f>Daten_Diagramme!$D$27</c:f>
                  <c:strCache>
                    <c:ptCount val="1"/>
                    <c:pt idx="0">
                      <c:v>5.4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{5B88F70A-015C-49B6-AD0A-AC8F7BF09192}</c15:txfldGUID>
                      <c15:f>Daten_Diagramme!$D$27</c15:f>
                      <c15:dlblFieldTableCache>
                        <c:ptCount val="1"/>
                        <c:pt idx="0">
                          <c:v>5.4</c:v>
                        </c:pt>
                      </c15:dlblFieldTableCache>
                    </c15:dlblFTEntry>
                  </c15:dlblFieldTable>
                  <c15:showDataLabelsRange val="0"/>
                </c:ext>
                <c:ext xmlns:c16="http://schemas.microsoft.com/office/drawing/2014/chart" uri="{C3380CC4-5D6E-409C-BE32-E72D297353CC}">
                  <c16:uniqueId val="{0000000D-0785-44F6-A301-CEB2DC1C30A5}"/>
                </c:ext>
              </c:extLst>
            </c:dLbl>
            <c:dLbl>
              <c:idx val="14"/>
              <c:tx>
                <c:strRef>
                  <c:f>Daten_Diagramme!$D$28</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{B6FE9A01-DEC9-43B6-A9AB-A1663105932D}</c15:txfldGUID>
                      <c15:f>Daten_Diagramme!$D$28</c15:f>
                      <c15:dlblFieldTableCache>
                        <c:ptCount val="1"/>
                        <c:pt idx="0">
                          <c:v>1.0</c:v>
                        </c:pt>
                      </c15:dlblFieldTableCache>
                    </c15:dlblFTEntry>
                  </c15:dlblFieldTable>
                  <c15:showDataLabelsRange val="0"/>
                </c:ext>
                <c:ext xmlns:c16="http://schemas.microsoft.com/office/drawing/2014/chart" uri="{C3380CC4-5D6E-409C-BE32-E72D297353CC}">
                  <c16:uniqueId val="{0000000E-0785-44F6-A301-CEB2DC1C30A5}"/>
                </c:ext>
              </c:extLst>
            </c:dLbl>
            <c:dLbl>
              <c:idx val="15"/>
              <c:tx>
                <c:strRef>
                  <c:f>Daten_Diagramme!$D$29</c:f>
                  <c:strCache>
                    <c:ptCount val="1"/>
                    <c:pt idx="0">
                      <c:v>-14.4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{115439C1-E478-4E84-90C9-4DAB888D9441}</c15:txfldGUID>
                      <c15:f>Daten_Diagramme!$D$29</c15:f>
                      <c15:dlblFieldTableCache>
                        <c:ptCount val="1"/>
                        <c:pt idx="0">
                          <c:v>-14.4</c:v>
                        </c:pt>
                      </c15:dlblFieldTableCache>
                    </c15:dlblFTEntry>
                  </c15:dlblFieldTable>
                  <c15:showDataLabelsRange val="0"/>
                </c:ext>
                <c:ext xmlns:c16="http://schemas.microsoft.com/office/drawing/2014/chart" uri="{C3380CC4-5D6E-409C-BE32-E72D297353CC}">
                  <c16:uniqueId val="{0000000F-0785-44F6-A301-CEB2DC1C30A5}"/>
                </c:ext>
              </c:extLst>
            </c:dLbl>
            <c:dLbl>
              <c:idx val="16"/>
              <c:tx>
                <c:strRef>
                  <c:f>Daten_Diagramme!$D$30</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{B86A9580-306D-40B1-9D2D-23568EFC3A7D}</c15:txfldGUID>
                      <c15:f>Daten_Diagramme!$D$30</c15:f>
                      <c15:dlblFieldTableCache>
                        <c:ptCount val="1"/>
                        <c:pt idx="0">
                          <c:v>1.3</c:v>
                        </c:pt>
                      </c15:dlblFieldTableCache>
                    </c15:dlblFTEntry>
                  </c15:dlblFieldTable>
                  <c15:showDataLabelsRange val="0"/>
                </c:ext>
                <c:ext xmlns:c16="http://schemas.microsoft.com/office/drawing/2014/chart" uri="{C3380CC4-5D6E-409C-BE32-E72D297353CC}">
                  <c16:uniqueId val="{00000010-0785-44F6-A301-CEB2DC1C30A5}"/>
                </c:ext>
              </c:extLst>
            </c:dLbl>
            <c:dLbl>
              <c:idx val="17"/>
              <c:tx>
                <c:strRef>
                  <c:f>Daten_Diagramme!$D$31</c:f>
                  <c:strCache>
                    <c:ptCount val="1"/>
                    <c:pt idx="0">
                      <c:v>-0.1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{F34438B6-E4D2-451B-B56C-B08B8AD72780}</c15:txfldGUID>
                      <c15:f>Daten_Diagramme!$D$31</c15:f>
                      <c15:dlblFieldTableCache>
                        <c:ptCount val="1"/>
                        <c:pt idx="0">
                          <c:v>-0.1</c:v>
                        </c:pt>
                      </c15:dlblFieldTableCache>
                    </c15:dlblFTEntry>
                  </c15:dlblFieldTable>
                  <c15:showDataLabelsRange val="0"/>
                </c:ext>
                <c:ext xmlns:c16="http://schemas.microsoft.com/office/drawing/2014/chart" uri="{C3380CC4-5D6E-409C-BE32-E72D297353CC}">
                  <c16:uniqueId val="{00000011-0785-44F6-A301-CEB2DC1C30A5}"/>
                </c:ext>
              </c:extLst>
            </c:dLbl>
            <c:dLbl>
              <c:idx val="18"/>
              <c:tx>
                <c:strRef>
                  <c:f>Daten_Diagramme!$D$32</c:f>
                  <c:strCache>
                    <c:ptCount val="1"/>
                    <c:pt idx="0">
                      <c:v>5.2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{ABF7743C-8358-43E6-9722-368FCE207A91}</c15:txfldGUID>
                      <c15:f>Daten_Diagramme!$D$32</c15:f>
                      <c15:dlblFieldTableCache>
                        <c:ptCount val="1"/>
                        <c:pt idx="0">
                          <c:v>5.2</c:v>
                        </c:pt>
                      </c15:dlblFieldTableCache>
                    </c15:dlblFTEntry>
                  </c15:dlblFieldTable>
                  <c15:showDataLabelsRange val="0"/>
                </c:ext>
                <c:ext xmlns:c16="http://schemas.microsoft.com/office/drawing/2014/chart" uri="{C3380CC4-5D6E-409C-BE32-E72D297353CC}">
                  <c16:uniqueId val="{00000012-0785-44F6-A301-CEB2DC1C30A5}"/>
                </c:ext>
              </c:extLst>
            </c:dLbl>
            <c:dLbl>
              <c:idx val="19"/>
              <c:tx>
                <c:strRef>
                  <c:f>Daten_Diagramme!$D$33</c:f>
                  <c:strCache>
                    <c:ptCount val="1"/>
                    <c:pt idx="0">
                      <c:v>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{87438976-70BE-46FF-8397-DD08FB4BC1BB}</c15:txfldGUID>
                      <c15:f>Daten_Diagramme!$D$33</c15:f>
                      <c15:dlblFieldTableCache>
                        <c:ptCount val="1"/>
                        <c:pt idx="0">
                          <c:v>2.0</c:v>
                        </c:pt>
                      </c15:dlblFieldTableCache>
                    </c15:dlblFTEntry>
                  </c15:dlblFieldTable>
                  <c15:showDataLabelsRange val="0"/>
                </c:ext>
                <c:ext xmlns:c16="http://schemas.microsoft.com/office/drawing/2014/chart" uri="{C3380CC4-5D6E-409C-BE32-E72D297353CC}">
                  <c16:uniqueId val="{00000013-0785-44F6-A301-CEB2DC1C30A5}"/>
                </c:ext>
              </c:extLst>
            </c:dLbl>
            <c:dLbl>
              <c:idx val="20"/>
              <c:tx>
                <c:strRef>
                  <c:f>Daten_Diagramme!$D$34</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{F07D5974-3B28-407F-971F-D014EA891A11}</c15:txfldGUID>
                      <c15:f>Daten_Diagramme!$D$34</c15:f>
                      <c15:dlblFieldTableCache>
                        <c:ptCount val="1"/>
                        <c:pt idx="0">
                          <c:v>2.9</c:v>
                        </c:pt>
                      </c15:dlblFieldTableCache>
                    </c15:dlblFTEntry>
                  </c15:dlblFieldTable>
                  <c15:showDataLabelsRange val="0"/>
                </c:ext>
                <c:ext xmlns:c16="http://schemas.microsoft.com/office/drawing/2014/chart" uri="{C3380CC4-5D6E-409C-BE32-E72D297353CC}">
                  <c16:uniqueId val="{00000014-0785-44F6-A301-CEB2DC1C30A5}"/>
                </c:ext>
              </c:extLst>
            </c:dLbl>
            <c:dLbl>
              <c:idx val="21"/>
              <c:tx>
                <c:strRef>
                  <c:f>Daten_Diagramme!$D$35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{B5705461-5183-4A3F-83A8-934D9310FAF5}</c15:txfldGUID>
                      <c15:f>Daten_Diagramme!$D$35</c15:f>
                      <c15:dlblFieldTableCache>
                        <c:ptCount val="1"/>
                        <c:pt idx="0">
                          <c:v>0.0</c:v>
                        </c:pt>
                      </c15:dlblFieldTableCache>
                    </c15:dlblFTEntry>
                  </c15:dlblFieldTable>
                  <c15:showDataLabelsRange val="0"/>
                </c:ext>
                <c:ext xmlns:c16="http://schemas.microsoft.com/office/drawing/2014/chart" uri="{C3380CC4-5D6E-409C-BE32-E72D297353CC}">
                  <c16:uniqueId val="{00000015-0785-44F6-A301-CEB2DC1C30A5}"/>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{8D189FFF-C6FB-40EE-96CB-DE4048762AD6}</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0785-44F6-A301-CEB2DC1C30A5}"/>
                </c:ext>
              </c:extLst>
            </c:dLbl>
            <c:dLbl>
              <c:idx val="23"/>
              <c:tx>
                <c:strRef>
                  <c:f>Daten_Diagramme!$D$37</c:f>
                  <c:strCache>
                    <c:ptCount val="1"/>
                    <c:pt idx="0">
                      <c:v>3.5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{A3CA9191-CC1F-4400-8E3F-7AB4F491FECE}</c15:txfldGUID>
                      <c15:f>Daten_Diagramme!$D$37</c15:f>
                      <c15:dlblFieldTableCache>
                        <c:ptCount val="1"/>
                        <c:pt idx="0">
                          <c:v>3.5</c:v>
                        </c:pt>
                      </c15:dlblFieldTableCache>
                    </c15:dlblFTEntry>
                  </c15:dlblFieldTable>
                  <c15:showDataLabelsRange val="0"/>
                </c:ext>
                <c:ext xmlns:c16="http://schemas.microsoft.com/office/drawing/2014/chart" uri="{C3380CC4-5D6E-409C-BE32-E72D297353CC}">
                  <c16:uniqueId val="{00000017-0785-44F6-A301-CEB2DC1C30A5}"/>
                </c:ext>
              </c:extLst>
            </c:dLbl>
            <c:dLbl>
              <c:idx val="24"/>
              <c:layout>
                <c:manualLayout>
                  <c:x val="4.7769028871392123E-3"/>
                  <c:y val="-4.6876052205785108E-5"/>
                </c:manualLayout>
              </c:layout>
              <c:tx>
                <c:strRef>
                  <c:f>Daten_Diagramme!$D$38</c:f>
                  <c:strCache>
                    <c:ptCount val="1"/>
                    <c:pt idx="0">
                      <c:v>-2.2</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{8BD1389B-250A-4E03-8722-61AA098BEFA3}</c15:txfldGUID>
                      <c15:f>Daten_Diagramme!$D$38</c15:f>
                      <c15:dlblFieldTableCache>
                        <c:ptCount val="1"/>
                        <c:pt idx="0">
                          <c:v>-2.2</c:v>
                        </c:pt>
                      </c15:dlblFieldTableCache>
                    </c15:dlblFTEntry>
                  </c15:dlblFieldTable>
                  <c15:showDataLabelsRange val="0"/>
                </c:ext>
                <c:ext xmlns:c16="http://schemas.microsoft.com/office/drawing/2014/chart" uri="{C3380CC4-5D6E-409C-BE32-E72D297353CC}">
                  <c16:uniqueId val="{00000018-0785-44F6-A301-CEB2DC1C30A5}"/>
                </c:ext>
              </c:extLst>
            </c:dLbl>
            <c:dLbl>
              <c:idx val="25"/>
              <c:tx>
                <c:strRef>
                  <c:f>Daten_Diagramme!$D$39</c:f>
                  <c:strCache>
                    <c:ptCount val="1"/>
                    <c:pt idx="0">
                      <c:v>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{C2F3CC3F-FAC1-49BE-A6A1-6AC78DBAFD41}</c15:txfldGUID>
                      <c15:f>Daten_Diagramme!$D$39</c15:f>
                      <c15:dlblFieldTableCache>
                        <c:ptCount val="1"/>
                        <c:pt idx="0">
                          <c:v>0.6</c:v>
                        </c:pt>
                      </c15:dlblFieldTableCache>
                    </c15:dlblFTEntry>
                  </c15:dlblFieldTable>
                  <c15:showDataLabelsRange val="0"/>
                </c:ext>
                <c:ext xmlns:c16="http://schemas.microsoft.com/office/drawing/2014/chart" uri="{C3380CC4-5D6E-409C-BE32-E72D297353CC}">
                  <c16:uniqueId val="{00000019-0785-44F6-A301-CEB2DC1C30A5}"/>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{2B9B30A3-4B54-4DEB-9EF6-FBDD1FC28448}</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0785-44F6-A301-CEB2DC1C30A5}"/>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{48265457-0DDC-4916-BC20-7DE4C47FA23D}</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0785-44F6-A301-CEB2DC1C30A5}"/>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{5A3413FE-724B-4C4A-ADC8-F095CC7A6522}</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0785-44F6-A301-CEB2DC1C30A5}"/>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{FEEC9492-F1AE-4EEF-B1B6-26C438E03E76}</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0785-44F6-A301-CEB2DC1C30A5}"/>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{4DA0CBA9-0AA7-4492-816D-8B2B365C7837}</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0785-44F6-A301-CEB2DC1C30A5}"/>
                </c:ext>
              </c:extLst>
            </c:dLbl>
            <c:dLbl>
              <c:idx val="31"/>
              <c:tx>
                <c:strRef>
                  <c:f>Daten_Diagramme!$D$45</c:f>
                  <c:strCache>
                    <c:ptCount val="1"/>
                    <c:pt idx="0">
                      <c:v>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{C0D3C281-D716-4CB5-B7B2-8F9BAAAF629B}</c15:txfldGUID>
                      <c15:f>Daten_Diagramme!$D$45</c15:f>
                      <c15:dlblFieldTableCache>
                        <c:ptCount val="1"/>
                        <c:pt idx="0">
                          <c:v>0.6</c:v>
                        </c:pt>
                      </c15:dlblFieldTableCache>
                    </c15:dlblFTEntry>
                  </c15:dlblFieldTable>
                  <c15:showDataLabelsRange val="0"/>
                </c:ext>
                <c:ext xmlns:c16="http://schemas.microsoft.com/office/drawing/2014/chart" uri="{C3380CC4-5D6E-409C-BE32-E72D297353CC}">
                  <c16:uniqueId val="{0000001F-0785-44F6-A301-CEB2DC1C30A5}"/>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-0.17531227498982563</c:v>
                </c:pt>
                <c:pt idx="1">
                  <c:v>3.4965034965034967</c:v>
                </c:pt>
                <c:pt idx="2">
                  <c:v>4.4261451363870306</c:v>
                </c:pt>
                <c:pt idx="3">
                  <c:v>-3.8489025012761613</c:v>
                </c:pt>
                <c:pt idx="4">
                  <c:v>-0.21529628870207093</c:v>
                </c:pt>
                <c:pt idx="5">
                  <c:v>-6.4320814320814321</c:v>
                </c:pt>
                <c:pt idx="6">
                  <c:v>-0.31655110039192041</c:v>
                </c:pt>
                <c:pt idx="7">
                  <c:v>1.981963087248322</c:v>
                </c:pt>
                <c:pt idx="8">
                  <c:v>-2.4492037342119715</c:v>
                </c:pt>
                <c:pt idx="9">
                  <c:v>1.7190026380733554</c:v>
                </c:pt>
                <c:pt idx="10">
                  <c:v>0.48562548562548563</c:v>
                </c:pt>
                <c:pt idx="11">
                  <c:v>3.281853281853282</c:v>
                </c:pt>
                <c:pt idx="12">
                  <c:v>-0.34375511540350301</c:v>
                </c:pt>
                <c:pt idx="13">
                  <c:v>5.3853196187193708</c:v>
                </c:pt>
                <c:pt idx="14">
                  <c:v>0.95111873392063617</c:v>
                </c:pt>
                <c:pt idx="15">
                  <c:v>-14.391457347409295</c:v>
                </c:pt>
                <c:pt idx="16">
                  <c:v>1.342477746972129</c:v>
                </c:pt>
                <c:pt idx="17">
                  <c:v>-5.6601103721522571E-2</c:v>
                </c:pt>
                <c:pt idx="18">
                  <c:v>5.1714709788297792</c:v>
                </c:pt>
                <c:pt idx="19">
                  <c:v>1.9700303887666353</c:v>
                </c:pt>
                <c:pt idx="20">
                  <c:v>2.9219143576826196</c:v>
                </c:pt>
                <c:pt idx="21">
                  <c:v>0</c:v>
                </c:pt>
                <c:pt idx="23">
                  <c:v>3.4965034965034967</c:v>
                </c:pt>
                <c:pt idx="24">
                  <c:v>-2.1805254553058817</c:v>
                </c:pt>
                <c:pt idx="25">
                  <c:v>0.58021927393404504</c:v>
                </c:pt>
              </c:numCache>
            </c:numRef>
          </c:val>
          <c:extLst>
            <c:ext xmlns:c16="http://schemas.microsoft.com/office/drawing/2014/chart" uri="{C3380CC4-5D6E-409C-BE32-E72D297353CC}">
              <c16:uniqueId val="{00000020-0785-44F6-A301-CEB2DC1C30A5}"/>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{5E562417-5610-4BCF-AED4-46C58F33267C}</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0785-44F6-A301-CEB2DC1C30A5}"/>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{11845542-5A7C-4530-9CCE-710815848A42}</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0785-44F6-A301-CEB2DC1C30A5}"/>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{EFB92DC8-3B5C-48BD-BBCD-3D989C32FEB5}</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0785-44F6-A301-CEB2DC1C30A5}"/>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{A4087948-C4C0-488A-93DF-F3F7CCF7AABC}</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0785-44F6-A301-CEB2DC1C30A5}"/>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{E567D81D-9DEE-45E0-8676-C64D74B3F171}</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0785-44F6-A301-CEB2DC1C30A5}"/>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{3EDAD0B5-290C-45B6-AB1B-9CC6765973D1}</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0785-44F6-A301-CEB2DC1C30A5}"/>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{F6BB4ED7-F97B-4920-AF6B-6DF5880DBF48}</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0785-44F6-A301-CEB2DC1C30A5}"/>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{A08CD0CF-D12D-4A24-8743-A99CD7494C65}</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0785-44F6-A301-CEB2DC1C30A5}"/>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{A3510997-7010-422E-A39A-757E382ED0CF}</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0785-44F6-A301-CEB2DC1C30A5}"/>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{B79AB3EA-7BCA-4726-9D64-6D284C510D4C}</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0785-44F6-A301-CEB2DC1C30A5}"/>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{EA24E45D-8C4A-4295-A5DA-34DCAC7E9B52}</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0785-44F6-A301-CEB2DC1C30A5}"/>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{89F6AC63-E8B6-47A2-90E3-2FFDEEA49F35}</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0785-44F6-A301-CEB2DC1C30A5}"/>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{93B7B05B-9A39-4BC8-9E7A-06B38816D411}</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0785-44F6-A301-CEB2DC1C30A5}"/>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{F92C5578-CF9B-48AA-9B41-7FD891B4B838}</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0785-44F6-A301-CEB2DC1C30A5}"/>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{946E4756-3AF4-4E3B-8E29-91CCB0557FAD}</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0785-44F6-A301-CEB2DC1C30A5}"/>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{64B6B250-E0B6-43C0-9C2E-AD4C07A34348}</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0785-44F6-A301-CEB2DC1C30A5}"/>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{8EB72037-9393-4AEA-811A-5178E929868F}</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0785-44F6-A301-CEB2DC1C30A5}"/>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{12D40854-D962-4521-A69D-2CB07CE5409C}</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0785-44F6-A301-CEB2DC1C30A5}"/>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{D2F7D15F-ECFC-478C-B8D3-8AA6CDEA2D37}</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0785-44F6-A301-CEB2DC1C30A5}"/>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{D6A93EE1-E732-4EE8-B39F-2E51FB782E03}</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0785-44F6-A301-CEB2DC1C30A5}"/>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{C1F30B7F-6FC1-4CC6-B434-E243BF3EAB7E}</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0785-44F6-A301-CEB2DC1C30A5}"/>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{08AE5039-5A5E-4275-A004-F73EC55811F8}</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0785-44F6-A301-CEB2DC1C30A5}"/>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{DC786826-64F0-46EE-9C69-36114C49086B}</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0785-44F6-A301-CEB2DC1C30A5}"/>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{D48F15C2-59EC-428D-8E39-4C49C2619972}</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0785-44F6-A301-CEB2DC1C30A5}"/>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{A5267AEB-CCF3-4A82-941B-2A32F30ADF11}</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0785-44F6-A301-CEB2DC1C30A5}"/>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{5B7BF910-03D3-46C8-99CC-642CD58D9E55}</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0785-44F6-A301-CEB2DC1C30A5}"/>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{78EDA208-7008-42AB-A952-E32C14E1D828}</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0785-44F6-A301-CEB2DC1C30A5}"/>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{1076173C-B47E-4F53-8DD7-9298AD02AEF9}</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0785-44F6-A301-CEB2DC1C30A5}"/>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{9CAD4B21-C595-43B4-9CF2-46FE028A2C6C}</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0785-44F6-A301-CEB2DC1C30A5}"/>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{C67F5B8A-B035-4C4C-87A8-9CBC38323CF0}</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0785-44F6-A301-CEB2DC1C30A5}"/>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{6EDDC921-7C29-42DD-8E11-2F3BC61C6091}</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0785-44F6-A301-CEB2DC1C30A5}"/>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{BD885D80-4189-41C6-B3F2-4610DC4D2199}</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0785-44F6-A301-CEB2DC1C30A5}"/>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0785-44F6-A301-CEB2DC1C30A5}"/>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0785-44F6-A301-CEB2DC1C30A5}"/>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-5.9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{31CE6271-7CA7-477E-AAB8-952D021AC111}</c15:txfldGUID>
                      <c15:f>Daten_Diagramme!$E$14</c15:f>
                      <c15:dlblFieldTableCache>
                        <c:ptCount val="1"/>
                        <c:pt idx="0">
                          <c:v>-5.9</c:v>
                        </c:pt>
                      </c15:dlblFieldTableCache>
                    </c15:dlblFTEntry>
                  </c15:dlblFieldTable>
                  <c15:showDataLabelsRange val="0"/>
                </c:ext>
                <c:ext xmlns:c16="http://schemas.microsoft.com/office/drawing/2014/chart" uri="{C3380CC4-5D6E-409C-BE32-E72D297353CC}">
                  <c16:uniqueId val="{00000000-E69F-42C4-9C2D-5E2CF12EF439}"/>
                </c:ext>
              </c:extLst>
            </c:dLbl>
            <c:dLbl>
              <c:idx val="1"/>
              <c:tx>
                <c:strRef>
                  <c:f>Daten_Diagramme!$E$15</c:f>
                  <c:strCache>
                    <c:ptCount val="1"/>
                    <c:pt idx="0">
                      <c:v>5.3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{3BA35F4A-8554-44AD-9242-873D22335A6A}</c15:txfldGUID>
                      <c15:f>Daten_Diagramme!$E$15</c15:f>
                      <c15:dlblFieldTableCache>
                        <c:ptCount val="1"/>
                        <c:pt idx="0">
                          <c:v>5.3</c:v>
                        </c:pt>
                      </c15:dlblFieldTableCache>
                    </c15:dlblFTEntry>
                  </c15:dlblFieldTable>
                  <c15:showDataLabelsRange val="0"/>
                </c:ext>
                <c:ext xmlns:c16="http://schemas.microsoft.com/office/drawing/2014/chart" uri="{C3380CC4-5D6E-409C-BE32-E72D297353CC}">
                  <c16:uniqueId val="{00000001-E69F-42C4-9C2D-5E2CF12EF439}"/>
                </c:ext>
              </c:extLst>
            </c:dLbl>
            <c:dLbl>
              <c:idx val="2"/>
              <c:tx>
                <c:strRef>
                  <c:f>Daten_Diagramme!$E$16</c:f>
                  <c:strCache>
                    <c:ptCount val="1"/>
                    <c:pt idx="0">
                      <c:v>-14.9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{1C796D0F-BB88-442A-9C5A-1927444EF185}</c15:txfldGUID>
                      <c15:f>Daten_Diagramme!$E$16</c15:f>
                      <c15:dlblFieldTableCache>
                        <c:ptCount val="1"/>
                        <c:pt idx="0">
                          <c:v>-14.9</c:v>
                        </c:pt>
                      </c15:dlblFieldTableCache>
                    </c15:dlblFTEntry>
                  </c15:dlblFieldTable>
                  <c15:showDataLabelsRange val="0"/>
                </c:ext>
                <c:ext xmlns:c16="http://schemas.microsoft.com/office/drawing/2014/chart" uri="{C3380CC4-5D6E-409C-BE32-E72D297353CC}">
                  <c16:uniqueId val="{00000002-E69F-42C4-9C2D-5E2CF12EF439}"/>
                </c:ext>
              </c:extLst>
            </c:dLbl>
            <c:dLbl>
              <c:idx val="3"/>
              <c:tx>
                <c:strRef>
                  <c:f>Daten_Diagramme!$E$17</c:f>
                  <c:strCache>
                    <c:ptCount val="1"/>
                    <c:pt idx="0">
                      <c:v>-3.7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{081D591D-B422-4024-9B53-4906C0BBAD33}</c15:txfldGUID>
                      <c15:f>Daten_Diagramme!$E$17</c15:f>
                      <c15:dlblFieldTableCache>
                        <c:ptCount val="1"/>
                        <c:pt idx="0">
                          <c:v>-3.7</c:v>
                        </c:pt>
                      </c15:dlblFieldTableCache>
                    </c15:dlblFTEntry>
                  </c15:dlblFieldTable>
                  <c15:showDataLabelsRange val="0"/>
                </c:ext>
                <c:ext xmlns:c16="http://schemas.microsoft.com/office/drawing/2014/chart" uri="{C3380CC4-5D6E-409C-BE32-E72D297353CC}">
                  <c16:uniqueId val="{00000003-E69F-42C4-9C2D-5E2CF12EF439}"/>
                </c:ext>
              </c:extLst>
            </c:dLbl>
            <c:dLbl>
              <c:idx val="4"/>
              <c:tx>
                <c:strRef>
                  <c:f>Daten_Diagramme!$E$18</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{DED0E8E6-9216-4622-B831-38667B2C87C4}</c15:txfldGUID>
                      <c15:f>Daten_Diagramme!$E$18</c15:f>
                      <c15:dlblFieldTableCache>
                        <c:ptCount val="1"/>
                        <c:pt idx="0">
                          <c:v>1.4</c:v>
                        </c:pt>
                      </c15:dlblFieldTableCache>
                    </c15:dlblFTEntry>
                  </c15:dlblFieldTable>
                  <c15:showDataLabelsRange val="0"/>
                </c:ext>
                <c:ext xmlns:c16="http://schemas.microsoft.com/office/drawing/2014/chart" uri="{C3380CC4-5D6E-409C-BE32-E72D297353CC}">
                  <c16:uniqueId val="{00000004-E69F-42C4-9C2D-5E2CF12EF439}"/>
                </c:ext>
              </c:extLst>
            </c:dLbl>
            <c:dLbl>
              <c:idx val="5"/>
              <c:tx>
                <c:strRef>
                  <c:f>Daten_Diagramme!$E$19</c:f>
                  <c:strCache>
                    <c:ptCount val="1"/>
                    <c:pt idx="0">
                      <c:v>-7.7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{04124C2F-2CC5-4F8E-B2E6-9C0135045B16}</c15:txfldGUID>
                      <c15:f>Daten_Diagramme!$E$19</c15:f>
                      <c15:dlblFieldTableCache>
                        <c:ptCount val="1"/>
                        <c:pt idx="0">
                          <c:v>-7.7</c:v>
                        </c:pt>
                      </c15:dlblFieldTableCache>
                    </c15:dlblFTEntry>
                  </c15:dlblFieldTable>
                  <c15:showDataLabelsRange val="0"/>
                </c:ext>
                <c:ext xmlns:c16="http://schemas.microsoft.com/office/drawing/2014/chart" uri="{C3380CC4-5D6E-409C-BE32-E72D297353CC}">
                  <c16:uniqueId val="{00000005-E69F-42C4-9C2D-5E2CF12EF439}"/>
                </c:ext>
              </c:extLst>
            </c:dLbl>
            <c:dLbl>
              <c:idx val="6"/>
              <c:tx>
                <c:strRef>
                  <c:f>Daten_Diagramme!$E$20</c:f>
                  <c:strCache>
                    <c:ptCount val="1"/>
                    <c:pt idx="0">
                      <c:v>-2.0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{50DE7F17-A40A-4637-8752-89A20178F99F}</c15:txfldGUID>
                      <c15:f>Daten_Diagramme!$E$20</c15:f>
                      <c15:dlblFieldTableCache>
                        <c:ptCount val="1"/>
                        <c:pt idx="0">
                          <c:v>-2.0</c:v>
                        </c:pt>
                      </c15:dlblFieldTableCache>
                    </c15:dlblFTEntry>
                  </c15:dlblFieldTable>
                  <c15:showDataLabelsRange val="0"/>
                </c:ext>
                <c:ext xmlns:c16="http://schemas.microsoft.com/office/drawing/2014/chart" uri="{C3380CC4-5D6E-409C-BE32-E72D297353CC}">
                  <c16:uniqueId val="{00000006-E69F-42C4-9C2D-5E2CF12EF439}"/>
                </c:ext>
              </c:extLst>
            </c:dLbl>
            <c:dLbl>
              <c:idx val="7"/>
              <c:tx>
                <c:strRef>
                  <c:f>Daten_Diagramme!$E$21</c:f>
                  <c:strCache>
                    <c:ptCount val="1"/>
                    <c:pt idx="0">
                      <c:v>-1.6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{3B892EA7-4224-4B52-81F6-74A682FABA2A}</c15:txfldGUID>
                      <c15:f>Daten_Diagramme!$E$21</c15:f>
                      <c15:dlblFieldTableCache>
                        <c:ptCount val="1"/>
                        <c:pt idx="0">
                          <c:v>-1.6</c:v>
                        </c:pt>
                      </c15:dlblFieldTableCache>
                    </c15:dlblFTEntry>
                  </c15:dlblFieldTable>
                  <c15:showDataLabelsRange val="0"/>
                </c:ext>
                <c:ext xmlns:c16="http://schemas.microsoft.com/office/drawing/2014/chart" uri="{C3380CC4-5D6E-409C-BE32-E72D297353CC}">
                  <c16:uniqueId val="{00000007-E69F-42C4-9C2D-5E2CF12EF439}"/>
                </c:ext>
              </c:extLst>
            </c:dLbl>
            <c:dLbl>
              <c:idx val="8"/>
              <c:tx>
                <c:strRef>
                  <c:f>Daten_Diagramme!$E$22</c:f>
                  <c:strCache>
                    <c:ptCount val="1"/>
                    <c:pt idx="0">
                      <c:v>3.5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{77120A1D-510B-461A-84A8-0C8C862611C1}</c15:txfldGUID>
                      <c15:f>Daten_Diagramme!$E$22</c15:f>
                      <c15:dlblFieldTableCache>
                        <c:ptCount val="1"/>
                        <c:pt idx="0">
                          <c:v>3.5</c:v>
                        </c:pt>
                      </c15:dlblFieldTableCache>
                    </c15:dlblFTEntry>
                  </c15:dlblFieldTable>
                  <c15:showDataLabelsRange val="0"/>
                </c:ext>
                <c:ext xmlns:c16="http://schemas.microsoft.com/office/drawing/2014/chart" uri="{C3380CC4-5D6E-409C-BE32-E72D297353CC}">
                  <c16:uniqueId val="{00000008-E69F-42C4-9C2D-5E2CF12EF439}"/>
                </c:ext>
              </c:extLst>
            </c:dLbl>
            <c:dLbl>
              <c:idx val="9"/>
              <c:tx>
                <c:strRef>
                  <c:f>Daten_Diagramme!$E$23</c:f>
                  <c:strCache>
                    <c:ptCount val="1"/>
                    <c:pt idx="0">
                      <c:v>-5.0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{60ED5D7D-EAEC-4F27-B294-406FB8EA8C42}</c15:txfldGUID>
                      <c15:f>Daten_Diagramme!$E$23</c15:f>
                      <c15:dlblFieldTableCache>
                        <c:ptCount val="1"/>
                        <c:pt idx="0">
                          <c:v>-5.0</c:v>
                        </c:pt>
                      </c15:dlblFieldTableCache>
                    </c15:dlblFTEntry>
                  </c15:dlblFieldTable>
                  <c15:showDataLabelsRange val="0"/>
                </c:ext>
                <c:ext xmlns:c16="http://schemas.microsoft.com/office/drawing/2014/chart" uri="{C3380CC4-5D6E-409C-BE32-E72D297353CC}">
                  <c16:uniqueId val="{00000009-E69F-42C4-9C2D-5E2CF12EF439}"/>
                </c:ext>
              </c:extLst>
            </c:dLbl>
            <c:dLbl>
              <c:idx val="10"/>
              <c:tx>
                <c:strRef>
                  <c:f>Daten_Diagramme!$E$24</c:f>
                  <c:strCache>
                    <c:ptCount val="1"/>
                    <c:pt idx="0">
                      <c:v>-10.1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{539E934D-701D-4018-A71C-286CC444031D}</c15:txfldGUID>
                      <c15:f>Daten_Diagramme!$E$24</c15:f>
                      <c15:dlblFieldTableCache>
                        <c:ptCount val="1"/>
                        <c:pt idx="0">
                          <c:v>-10.1</c:v>
                        </c:pt>
                      </c15:dlblFieldTableCache>
                    </c15:dlblFTEntry>
                  </c15:dlblFieldTable>
                  <c15:showDataLabelsRange val="0"/>
                </c:ext>
                <c:ext xmlns:c16="http://schemas.microsoft.com/office/drawing/2014/chart" uri="{C3380CC4-5D6E-409C-BE32-E72D297353CC}">
                  <c16:uniqueId val="{0000000A-E69F-42C4-9C2D-5E2CF12EF439}"/>
                </c:ext>
              </c:extLst>
            </c:dLbl>
            <c:dLbl>
              <c:idx val="11"/>
              <c:tx>
                <c:strRef>
                  <c:f>Daten_Diagramme!$E$25</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{6DD01DF8-FAC7-4F9A-8979-CE265593B4ED}</c15:txfldGUID>
                      <c15:f>Daten_Diagramme!$E$25</c15:f>
                      <c15:dlblFieldTableCache>
                        <c:ptCount val="1"/>
                        <c:pt idx="0">
                          <c:v>-2.6</c:v>
                        </c:pt>
                      </c15:dlblFieldTableCache>
                    </c15:dlblFTEntry>
                  </c15:dlblFieldTable>
                  <c15:showDataLabelsRange val="0"/>
                </c:ext>
                <c:ext xmlns:c16="http://schemas.microsoft.com/office/drawing/2014/chart" uri="{C3380CC4-5D6E-409C-BE32-E72D297353CC}">
                  <c16:uniqueId val="{0000000B-E69F-42C4-9C2D-5E2CF12EF439}"/>
                </c:ext>
              </c:extLst>
            </c:dLbl>
            <c:dLbl>
              <c:idx val="12"/>
              <c:tx>
                <c:strRef>
                  <c:f>Daten_Diagramme!$E$26</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{B110AD75-4D34-42F3-A7C5-024ECAC8895B}</c15:txfldGUID>
                      <c15:f>Daten_Diagramme!$E$26</c15:f>
                      <c15:dlblFieldTableCache>
                        <c:ptCount val="1"/>
                        <c:pt idx="0">
                          <c:v>-0.7</c:v>
                        </c:pt>
                      </c15:dlblFieldTableCache>
                    </c15:dlblFTEntry>
                  </c15:dlblFieldTable>
                  <c15:showDataLabelsRange val="0"/>
                </c:ext>
                <c:ext xmlns:c16="http://schemas.microsoft.com/office/drawing/2014/chart" uri="{C3380CC4-5D6E-409C-BE32-E72D297353CC}">
                  <c16:uniqueId val="{0000000C-E69F-42C4-9C2D-5E2CF12EF439}"/>
                </c:ext>
              </c:extLst>
            </c:dLbl>
            <c:dLbl>
              <c:idx val="13"/>
              <c:tx>
                <c:strRef>
                  <c:f>Daten_Diagramme!$E$27</c:f>
                  <c:strCache>
                    <c:ptCount val="1"/>
                    <c:pt idx="0">
                      <c:v>-4.4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{10E17F11-0A40-4773-BCD6-7BC231051C64}</c15:txfldGUID>
                      <c15:f>Daten_Diagramme!$E$27</c15:f>
                      <c15:dlblFieldTableCache>
                        <c:ptCount val="1"/>
                        <c:pt idx="0">
                          <c:v>-4.4</c:v>
                        </c:pt>
                      </c15:dlblFieldTableCache>
                    </c15:dlblFTEntry>
                  </c15:dlblFieldTable>
                  <c15:showDataLabelsRange val="0"/>
                </c:ext>
                <c:ext xmlns:c16="http://schemas.microsoft.com/office/drawing/2014/chart" uri="{C3380CC4-5D6E-409C-BE32-E72D297353CC}">
                  <c16:uniqueId val="{0000000D-E69F-42C4-9C2D-5E2CF12EF439}"/>
                </c:ext>
              </c:extLst>
            </c:dLbl>
            <c:dLbl>
              <c:idx val="14"/>
              <c:tx>
                <c:strRef>
                  <c:f>Daten_Diagramme!$E$28</c:f>
                  <c:strCache>
                    <c:ptCount val="1"/>
                    <c:pt idx="0">
                      <c:v>-15.1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{D5382382-52E4-4C22-B54E-74F27E67703C}</c15:txfldGUID>
                      <c15:f>Daten_Diagramme!$E$28</c15:f>
                      <c15:dlblFieldTableCache>
                        <c:ptCount val="1"/>
                        <c:pt idx="0">
                          <c:v>-15.1</c:v>
                        </c:pt>
                      </c15:dlblFieldTableCache>
                    </c15:dlblFTEntry>
                  </c15:dlblFieldTable>
                  <c15:showDataLabelsRange val="0"/>
                </c:ext>
                <c:ext xmlns:c16="http://schemas.microsoft.com/office/drawing/2014/chart" uri="{C3380CC4-5D6E-409C-BE32-E72D297353CC}">
                  <c16:uniqueId val="{0000000E-E69F-42C4-9C2D-5E2CF12EF439}"/>
                </c:ext>
              </c:extLst>
            </c:dLbl>
            <c:dLbl>
              <c:idx val="15"/>
              <c:tx>
                <c:strRef>
                  <c:f>Daten_Diagramme!$E$29</c:f>
                  <c:strCache>
                    <c:ptCount val="1"/>
                    <c:pt idx="0">
                      <c:v>-16.1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{2FE44ADE-B527-461C-A0C5-3AB50E1F7B8C}</c15:txfldGUID>
                      <c15:f>Daten_Diagramme!$E$29</c15:f>
                      <c15:dlblFieldTableCache>
                        <c:ptCount val="1"/>
                        <c:pt idx="0">
                          <c:v>-16.1</c:v>
                        </c:pt>
                      </c15:dlblFieldTableCache>
                    </c15:dlblFTEntry>
                  </c15:dlblFieldTable>
                  <c15:showDataLabelsRange val="0"/>
                </c:ext>
                <c:ext xmlns:c16="http://schemas.microsoft.com/office/drawing/2014/chart" uri="{C3380CC4-5D6E-409C-BE32-E72D297353CC}">
                  <c16:uniqueId val="{0000000F-E69F-42C4-9C2D-5E2CF12EF439}"/>
                </c:ext>
              </c:extLst>
            </c:dLbl>
            <c:dLbl>
              <c:idx val="16"/>
              <c:tx>
                <c:strRef>
                  <c:f>Daten_Diagramme!$E$30</c:f>
                  <c:strCache>
                    <c:ptCount val="1"/>
                    <c:pt idx="0">
                      <c:v>-16.4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{931CA57E-C314-495F-B378-DBBBD930991E}</c15:txfldGUID>
                      <c15:f>Daten_Diagramme!$E$30</c15:f>
                      <c15:dlblFieldTableCache>
                        <c:ptCount val="1"/>
                        <c:pt idx="0">
                          <c:v>-16.4</c:v>
                        </c:pt>
                      </c15:dlblFieldTableCache>
                    </c15:dlblFTEntry>
                  </c15:dlblFieldTable>
                  <c15:showDataLabelsRange val="0"/>
                </c:ext>
                <c:ext xmlns:c16="http://schemas.microsoft.com/office/drawing/2014/chart" uri="{C3380CC4-5D6E-409C-BE32-E72D297353CC}">
                  <c16:uniqueId val="{00000010-E69F-42C4-9C2D-5E2CF12EF439}"/>
                </c:ext>
              </c:extLst>
            </c:dLbl>
            <c:dLbl>
              <c:idx val="17"/>
              <c:tx>
                <c:strRef>
                  <c:f>Daten_Diagramme!$E$31</c:f>
                  <c:strCache>
                    <c:ptCount val="1"/>
                    <c:pt idx="0">
                      <c:v>-5.3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{96D59519-0C25-4E04-8D1A-06E440B7CFC6}</c15:txfldGUID>
                      <c15:f>Daten_Diagramme!$E$31</c15:f>
                      <c15:dlblFieldTableCache>
                        <c:ptCount val="1"/>
                        <c:pt idx="0">
                          <c:v>-5.3</c:v>
                        </c:pt>
                      </c15:dlblFieldTableCache>
                    </c15:dlblFTEntry>
                  </c15:dlblFieldTable>
                  <c15:showDataLabelsRange val="0"/>
                </c:ext>
                <c:ext xmlns:c16="http://schemas.microsoft.com/office/drawing/2014/chart" uri="{C3380CC4-5D6E-409C-BE32-E72D297353CC}">
                  <c16:uniqueId val="{00000011-E69F-42C4-9C2D-5E2CF12EF439}"/>
                </c:ext>
              </c:extLst>
            </c:dLbl>
            <c:dLbl>
              <c:idx val="18"/>
              <c:tx>
                <c:strRef>
                  <c:f>Daten_Diagramme!$E$32</c:f>
                  <c:strCache>
                    <c:ptCount val="1"/>
                    <c:pt idx="0">
                      <c:v>-1.6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{A31CE9ED-5DA4-4D68-9043-6427A82D2358}</c15:txfldGUID>
                      <c15:f>Daten_Diagramme!$E$32</c15:f>
                      <c15:dlblFieldTableCache>
                        <c:ptCount val="1"/>
                        <c:pt idx="0">
                          <c:v>-1.6</c:v>
                        </c:pt>
                      </c15:dlblFieldTableCache>
                    </c15:dlblFTEntry>
                  </c15:dlblFieldTable>
                  <c15:showDataLabelsRange val="0"/>
                </c:ext>
                <c:ext xmlns:c16="http://schemas.microsoft.com/office/drawing/2014/chart" uri="{C3380CC4-5D6E-409C-BE32-E72D297353CC}">
                  <c16:uniqueId val="{00000012-E69F-42C4-9C2D-5E2CF12EF439}"/>
                </c:ext>
              </c:extLst>
            </c:dLbl>
            <c:dLbl>
              <c:idx val="19"/>
              <c:tx>
                <c:strRef>
                  <c:f>Daten_Diagramme!$E$33</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{691C4AB3-C80F-4593-A9F8-2B666634D4C4}</c15:txfldGUID>
                      <c15:f>Daten_Diagramme!$E$33</c15:f>
                      <c15:dlblFieldTableCache>
                        <c:ptCount val="1"/>
                        <c:pt idx="0">
                          <c:v>-1.3</c:v>
                        </c:pt>
                      </c15:dlblFieldTableCache>
                    </c15:dlblFTEntry>
                  </c15:dlblFieldTable>
                  <c15:showDataLabelsRange val="0"/>
                </c:ext>
                <c:ext xmlns:c16="http://schemas.microsoft.com/office/drawing/2014/chart" uri="{C3380CC4-5D6E-409C-BE32-E72D297353CC}">
                  <c16:uniqueId val="{00000013-E69F-42C4-9C2D-5E2CF12EF439}"/>
                </c:ext>
              </c:extLst>
            </c:dLbl>
            <c:dLbl>
              <c:idx val="20"/>
              <c:tx>
                <c:strRef>
                  <c:f>Daten_Diagramme!$E$34</c:f>
                  <c:strCache>
                    <c:ptCount val="1"/>
                    <c:pt idx="0">
                      <c:v>-2.1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{60FF651F-F219-433F-9AC0-3E652E1CE792}</c15:txfldGUID>
                      <c15:f>Daten_Diagramme!$E$34</c15:f>
                      <c15:dlblFieldTableCache>
                        <c:ptCount val="1"/>
                        <c:pt idx="0">
                          <c:v>-2.1</c:v>
                        </c:pt>
                      </c15:dlblFieldTableCache>
                    </c15:dlblFTEntry>
                  </c15:dlblFieldTable>
                  <c15:showDataLabelsRange val="0"/>
                </c:ext>
                <c:ext xmlns:c16="http://schemas.microsoft.com/office/drawing/2014/chart" uri="{C3380CC4-5D6E-409C-BE32-E72D297353CC}">
                  <c16:uniqueId val="{00000014-E69F-42C4-9C2D-5E2CF12EF439}"/>
                </c:ext>
              </c:extLst>
            </c:dLbl>
            <c:dLbl>
              <c:idx val="21"/>
              <c:tx>
                <c:strRef>
                  <c:f>Daten_Diagramme!$E$35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{EABBD2CC-EC85-4CD0-B4BC-C56EDADC84F7}</c15:txfldGUID>
                      <c15:f>Daten_Diagramme!$E$35</c15:f>
                      <c15:dlblFieldTableCache>
                        <c:ptCount val="1"/>
                        <c:pt idx="0">
                          <c:v>0.0</c:v>
                        </c:pt>
                      </c15:dlblFieldTableCache>
                    </c15:dlblFTEntry>
                  </c15:dlblFieldTable>
                  <c15:showDataLabelsRange val="0"/>
                </c:ext>
                <c:ext xmlns:c16="http://schemas.microsoft.com/office/drawing/2014/chart" uri="{C3380CC4-5D6E-409C-BE32-E72D297353CC}">
                  <c16:uniqueId val="{00000015-E69F-42C4-9C2D-5E2CF12EF439}"/>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{9D6A193F-951C-4263-94CA-F8259BCB1BB4}</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E69F-42C4-9C2D-5E2CF12EF439}"/>
                </c:ext>
              </c:extLst>
            </c:dLbl>
            <c:dLbl>
              <c:idx val="23"/>
              <c:tx>
                <c:strRef>
                  <c:f>Daten_Diagramme!$E$37</c:f>
                  <c:strCache>
                    <c:ptCount val="1"/>
                    <c:pt idx="0">
                      <c:v>5.3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{9BD20529-9CBA-4EC6-B576-B181A8A55069}</c15:txfldGUID>
                      <c15:f>Daten_Diagramme!$E$37</c15:f>
                      <c15:dlblFieldTableCache>
                        <c:ptCount val="1"/>
                        <c:pt idx="0">
                          <c:v>5.3</c:v>
                        </c:pt>
                      </c15:dlblFieldTableCache>
                    </c15:dlblFTEntry>
                  </c15:dlblFieldTable>
                  <c15:showDataLabelsRange val="0"/>
                </c:ext>
                <c:ext xmlns:c16="http://schemas.microsoft.com/office/drawing/2014/chart" uri="{C3380CC4-5D6E-409C-BE32-E72D297353CC}">
                  <c16:uniqueId val="{00000017-E69F-42C4-9C2D-5E2CF12EF439}"/>
                </c:ext>
              </c:extLst>
            </c:dLbl>
            <c:dLbl>
              <c:idx val="24"/>
              <c:tx>
                <c:strRef>
                  <c:f>Daten_Diagramme!$E$38</c:f>
                  <c:strCache>
                    <c:ptCount val="1"/>
                    <c:pt idx="0">
                      <c:v>-3.0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{74FF8E2C-F963-4F87-9C00-D4A8AC15FDF5}</c15:txfldGUID>
                      <c15:f>Daten_Diagramme!$E$38</c15:f>
                      <c15:dlblFieldTableCache>
                        <c:ptCount val="1"/>
                        <c:pt idx="0">
                          <c:v>-3.0</c:v>
                        </c:pt>
                      </c15:dlblFieldTableCache>
                    </c15:dlblFTEntry>
                  </c15:dlblFieldTable>
                  <c15:showDataLabelsRange val="0"/>
                </c:ext>
                <c:ext xmlns:c16="http://schemas.microsoft.com/office/drawing/2014/chart" uri="{C3380CC4-5D6E-409C-BE32-E72D297353CC}">
                  <c16:uniqueId val="{00000018-E69F-42C4-9C2D-5E2CF12EF439}"/>
                </c:ext>
              </c:extLst>
            </c:dLbl>
            <c:dLbl>
              <c:idx val="25"/>
              <c:tx>
                <c:strRef>
                  <c:f>Daten_Diagramme!$E$39</c:f>
                  <c:strCache>
                    <c:ptCount val="1"/>
                    <c:pt idx="0">
                      <c:v>-6.1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{800C6FCE-1C90-455C-B623-4F3CD0D99A86}</c15:txfldGUID>
                      <c15:f>Daten_Diagramme!$E$39</c15:f>
                      <c15:dlblFieldTableCache>
                        <c:ptCount val="1"/>
                        <c:pt idx="0">
                          <c:v>-6.1</c:v>
                        </c:pt>
                      </c15:dlblFieldTableCache>
                    </c15:dlblFTEntry>
                  </c15:dlblFieldTable>
                  <c15:showDataLabelsRange val="0"/>
                </c:ext>
                <c:ext xmlns:c16="http://schemas.microsoft.com/office/drawing/2014/chart" uri="{C3380CC4-5D6E-409C-BE32-E72D297353CC}">
                  <c16:uniqueId val="{00000019-E69F-42C4-9C2D-5E2CF12EF439}"/>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{D5671666-4D7D-4B72-814A-E679121C8886}</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E69F-42C4-9C2D-5E2CF12EF439}"/>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{F33309C9-2928-468E-9D0C-88E8D4078A11}</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E69F-42C4-9C2D-5E2CF12EF439}"/>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{1E1CC7B5-2AC7-4F49-8244-CFA12A196803}</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E69F-42C4-9C2D-5E2CF12EF439}"/>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{82356C11-5322-44D1-8483-85BAF70E94CB}</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E69F-42C4-9C2D-5E2CF12EF439}"/>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{6642DCE7-481A-4209-B97D-F01458D53FBC}</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E69F-42C4-9C2D-5E2CF12EF439}"/>
                </c:ext>
              </c:extLst>
            </c:dLbl>
            <c:dLbl>
              <c:idx val="31"/>
              <c:tx>
                <c:strRef>
                  <c:f>Daten_Diagramme!$E$45</c:f>
                  <c:strCache>
                    <c:ptCount val="1"/>
                    <c:pt idx="0">
                      <c:v>-6.1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{ECA0C45A-73EC-4F3B-B134-690A64AD2413}</c15:txfldGUID>
                      <c15:f>Daten_Diagramme!$E$45</c15:f>
                      <c15:dlblFieldTableCache>
                        <c:ptCount val="1"/>
                        <c:pt idx="0">
                          <c:v>-6.1</c:v>
                        </c:pt>
                      </c15:dlblFieldTableCache>
                    </c15:dlblFTEntry>
                  </c15:dlblFieldTable>
                  <c15:showDataLabelsRange val="0"/>
                </c:ext>
                <c:ext xmlns:c16="http://schemas.microsoft.com/office/drawing/2014/chart" uri="{C3380CC4-5D6E-409C-BE32-E72D297353CC}">
                  <c16:uniqueId val="{0000001F-E69F-42C4-9C2D-5E2CF12EF439}"/>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-5.8813621178518289</c:v>
                </c:pt>
                <c:pt idx="1">
                  <c:v>5.2631578947368425</c:v>
                </c:pt>
                <c:pt idx="2">
                  <c:v>-14.925373134328359</c:v>
                </c:pt>
                <c:pt idx="3">
                  <c:v>-3.7142857142857144</c:v>
                </c:pt>
                <c:pt idx="4">
                  <c:v>1.3774104683195592</c:v>
                </c:pt>
                <c:pt idx="5">
                  <c:v>-7.6779026217228461</c:v>
                </c:pt>
                <c:pt idx="6">
                  <c:v>-1.9607843137254901</c:v>
                </c:pt>
                <c:pt idx="7">
                  <c:v>-1.572617946345976</c:v>
                </c:pt>
                <c:pt idx="8">
                  <c:v>3.5277324632952691</c:v>
                </c:pt>
                <c:pt idx="9">
                  <c:v>-5.0214592274678109</c:v>
                </c:pt>
                <c:pt idx="10">
                  <c:v>-10.103132161955692</c:v>
                </c:pt>
                <c:pt idx="11">
                  <c:v>-2.5757575757575757</c:v>
                </c:pt>
                <c:pt idx="12">
                  <c:v>-0.67796610169491522</c:v>
                </c:pt>
                <c:pt idx="13">
                  <c:v>-4.449972360420122</c:v>
                </c:pt>
                <c:pt idx="14">
                  <c:v>-15.078780739213665</c:v>
                </c:pt>
                <c:pt idx="15">
                  <c:v>-16.116248348745046</c:v>
                </c:pt>
                <c:pt idx="16">
                  <c:v>-16.379310344827587</c:v>
                </c:pt>
                <c:pt idx="17">
                  <c:v>-5.2893590541381457</c:v>
                </c:pt>
                <c:pt idx="18">
                  <c:v>-1.6034985422740524</c:v>
                </c:pt>
                <c:pt idx="19">
                  <c:v>-1.3289036544850499</c:v>
                </c:pt>
                <c:pt idx="20">
                  <c:v>-2.0740351798372276</c:v>
                </c:pt>
                <c:pt idx="21">
                  <c:v>0</c:v>
                </c:pt>
                <c:pt idx="23">
                  <c:v>5.2631578947368425</c:v>
                </c:pt>
                <c:pt idx="24">
                  <c:v>-3.002729754322111</c:v>
                </c:pt>
                <c:pt idx="25">
                  <c:v>-6.0835704657780436</c:v>
                </c:pt>
              </c:numCache>
            </c:numRef>
          </c:val>
          <c:extLst>
            <c:ext xmlns:c16="http://schemas.microsoft.com/office/drawing/2014/chart" uri="{C3380CC4-5D6E-409C-BE32-E72D297353CC}">
              <c16:uniqueId val="{00000020-E69F-42C4-9C2D-5E2CF12EF439}"/>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{19A60A37-B9E4-4D83-A608-58D183419DB9}</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E69F-42C4-9C2D-5E2CF12EF439}"/>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{D4431588-170C-4272-ABD8-FC99908BA2D4}</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E69F-42C4-9C2D-5E2CF12EF439}"/>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{A7BDDC22-6FDE-4A07-9166-198770C3134D}</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E69F-42C4-9C2D-5E2CF12EF439}"/>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{0B8127CD-FE37-4F75-A0C3-B7A0F9F042BF}</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E69F-42C4-9C2D-5E2CF12EF439}"/>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{2CC87467-3F01-4F91-A9BE-E88E21FC039D}</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E69F-42C4-9C2D-5E2CF12EF439}"/>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{85289AEF-2964-4C01-8D48-F78E3E56E116}</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E69F-42C4-9C2D-5E2CF12EF439}"/>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{058B582A-26B9-4257-A66C-38EE629C21E2}</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E69F-42C4-9C2D-5E2CF12EF439}"/>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{B0BEAF74-10B9-454E-8DAE-A752964708B0}</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E69F-42C4-9C2D-5E2CF12EF439}"/>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{0C876AE2-DBD1-490F-9E22-491121EF59AD}</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E69F-42C4-9C2D-5E2CF12EF439}"/>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{18BC7097-B841-41E1-AF7B-0A35C71E0C0B}</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E69F-42C4-9C2D-5E2CF12EF439}"/>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{3B9320DB-122C-41E8-B6D6-0D3F216ECC76}</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E69F-42C4-9C2D-5E2CF12EF439}"/>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{03B102D6-53B1-4D45-88AB-540B402C22E3}</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E69F-42C4-9C2D-5E2CF12EF439}"/>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{296A8ACF-2AAD-4B7B-ADB9-D2329081DDCF}</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E69F-42C4-9C2D-5E2CF12EF439}"/>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{2DC929B1-A94F-4148-89E3-D8F1852032D1}</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E69F-42C4-9C2D-5E2CF12EF439}"/>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{464C5ED7-94B5-4DA5-A6F7-2C07671140A8}</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E69F-42C4-9C2D-5E2CF12EF439}"/>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{91B4ABA4-0BB1-42BF-82AB-639751214932}</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E69F-42C4-9C2D-5E2CF12EF439}"/>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{2BD4028C-84A5-45C9-B3C1-235639070359}</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E69F-42C4-9C2D-5E2CF12EF439}"/>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{79010F3F-2E12-4846-B515-B030C706CE3F}</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E69F-42C4-9C2D-5E2CF12EF439}"/>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{77D2CE23-92D5-4638-B7BD-0AC81A1E550B}</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E69F-42C4-9C2D-5E2CF12EF439}"/>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{54584F8B-2B93-4802-A2E2-D48A29A6BB29}</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E69F-42C4-9C2D-5E2CF12EF439}"/>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{B1400DE9-BBC7-4DBD-BA7A-E8ED535DA3D3}</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E69F-42C4-9C2D-5E2CF12EF439}"/>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{279B22CD-6CC1-43AD-88AF-2586E378C863}</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E69F-42C4-9C2D-5E2CF12EF439}"/>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{14DD3435-4147-4CDE-A45D-E526AB5A6B20}</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E69F-42C4-9C2D-5E2CF12EF439}"/>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{C7C5BCF4-4359-4770-9D1C-8E4E1021226C}</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E69F-42C4-9C2D-5E2CF12EF439}"/>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{10525EC6-4420-4DD5-BE9C-5831CACFE0D0}</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E69F-42C4-9C2D-5E2CF12EF439}"/>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{97DA5D58-C0F9-40D8-92F2-BF4DC4A9BF1F}</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E69F-42C4-9C2D-5E2CF12EF439}"/>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{10E82682-2AEB-4EBE-860F-94525AE64A4E}</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E69F-42C4-9C2D-5E2CF12EF439}"/>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{36FE5AEA-BE13-4BD0-8BD8-E02BB1626DA5}</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E69F-42C4-9C2D-5E2CF12EF439}"/>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{A42B524D-0A75-45CC-B10F-E05137CD8616}</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E69F-42C4-9C2D-5E2CF12EF439}"/>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{BE3043C2-C954-4B22-A945-893418FB6F3F}</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E69F-42C4-9C2D-5E2CF12EF439}"/>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{9CC2D573-A50C-4C1B-B5DA-0967DB872C5E}</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E69F-42C4-9C2D-5E2CF12EF439}"/>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{9366E33B-7E67-4B79-8D66-85887273C19F}</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E69F-42C4-9C2D-5E2CF12EF439}"/>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E69F-42C4-9C2D-5E2CF12EF439}"/>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E69F-42C4-9C2D-5E2CF12EF439}"/>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{8F5EAC89-A8D3-46A5-B7CC-16D3B881C643}</c15:txfldGUID>
                      <c15:f>Diagramm!$I$46</c15:f>
                      <c15:dlblFieldTableCache>
                        <c:ptCount val="1"/>
                      </c15:dlblFieldTableCache>
                    </c15:dlblFTEntry>
                  </c15:dlblFieldTable>
                  <c15:showDataLabelsRange val="0"/>
                </c:ext>
                <c:ext xmlns:c16="http://schemas.microsoft.com/office/drawing/2014/chart" uri="{C3380CC4-5D6E-409C-BE32-E72D297353CC}">
                  <c16:uniqueId val="{00000000-80B2-4B92-A4D0-5D2796F47C28}"/>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{210AB258-83D4-4940-B4EF-1B7FADF0B68D}</c15:txfldGUID>
                      <c15:f>Diagramm!$I$47</c15:f>
                      <c15:dlblFieldTableCache>
                        <c:ptCount val="1"/>
                      </c15:dlblFieldTableCache>
                    </c15:dlblFTEntry>
                  </c15:dlblFieldTable>
                  <c15:showDataLabelsRange val="0"/>
                </c:ext>
                <c:ext xmlns:c16="http://schemas.microsoft.com/office/drawing/2014/chart" uri="{C3380CC4-5D6E-409C-BE32-E72D297353CC}">
                  <c16:uniqueId val="{00000001-80B2-4B92-A4D0-5D2796F47C28}"/>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{F995A1F3-08B7-4F5E-905A-B3F41FCC4289}</c15:txfldGUID>
                      <c15:f>Diagramm!$I$48</c15:f>
                      <c15:dlblFieldTableCache>
                        <c:ptCount val="1"/>
                      </c15:dlblFieldTableCache>
                    </c15:dlblFTEntry>
                  </c15:dlblFieldTable>
                  <c15:showDataLabelsRange val="0"/>
                </c:ext>
                <c:ext xmlns:c16="http://schemas.microsoft.com/office/drawing/2014/chart" uri="{C3380CC4-5D6E-409C-BE32-E72D297353CC}">
                  <c16:uniqueId val="{00000002-80B2-4B92-A4D0-5D2796F47C28}"/>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{BCAA33A3-78BC-4816-A3AF-1DDAD7F27EDF}</c15:txfldGUID>
                      <c15:f>Diagramm!$I$49</c15:f>
                      <c15:dlblFieldTableCache>
                        <c:ptCount val="1"/>
                      </c15:dlblFieldTableCache>
                    </c15:dlblFTEntry>
                  </c15:dlblFieldTable>
                  <c15:showDataLabelsRange val="0"/>
                </c:ext>
                <c:ext xmlns:c16="http://schemas.microsoft.com/office/drawing/2014/chart" uri="{C3380CC4-5D6E-409C-BE32-E72D297353CC}">
                  <c16:uniqueId val="{00000003-80B2-4B92-A4D0-5D2796F47C28}"/>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{E7ED9790-2801-4D56-AA65-C0D41AFB46F5}</c15:txfldGUID>
                      <c15:f>Diagramm!$I$50</c15:f>
                      <c15:dlblFieldTableCache>
                        <c:ptCount val="1"/>
                      </c15:dlblFieldTableCache>
                    </c15:dlblFTEntry>
                  </c15:dlblFieldTable>
                  <c15:showDataLabelsRange val="0"/>
                </c:ext>
                <c:ext xmlns:c16="http://schemas.microsoft.com/office/drawing/2014/chart" uri="{C3380CC4-5D6E-409C-BE32-E72D297353CC}">
                  <c16:uniqueId val="{00000004-80B2-4B92-A4D0-5D2796F47C28}"/>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{17A30AB8-F24A-4C25-8A27-DE93CBFA54BC}</c15:txfldGUID>
                      <c15:f>Diagramm!$I$51</c15:f>
                      <c15:dlblFieldTableCache>
                        <c:ptCount val="1"/>
                      </c15:dlblFieldTableCache>
                    </c15:dlblFTEntry>
                  </c15:dlblFieldTable>
                  <c15:showDataLabelsRange val="0"/>
                </c:ext>
                <c:ext xmlns:c16="http://schemas.microsoft.com/office/drawing/2014/chart" uri="{C3380CC4-5D6E-409C-BE32-E72D297353CC}">
                  <c16:uniqueId val="{00000005-80B2-4B92-A4D0-5D2796F47C28}"/>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{E4A23DFF-3BFE-40E7-A102-A3230B2749F6}</c15:txfldGUID>
                      <c15:f>Diagramm!$I$52</c15:f>
                      <c15:dlblFieldTableCache>
                        <c:ptCount val="1"/>
                      </c15:dlblFieldTableCache>
                    </c15:dlblFTEntry>
                  </c15:dlblFieldTable>
                  <c15:showDataLabelsRange val="0"/>
                </c:ext>
                <c:ext xmlns:c16="http://schemas.microsoft.com/office/drawing/2014/chart" uri="{C3380CC4-5D6E-409C-BE32-E72D297353CC}">
                  <c16:uniqueId val="{00000006-80B2-4B92-A4D0-5D2796F47C28}"/>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{94B5C76F-7FD6-43B1-8E08-F942DAB63B4A}</c15:txfldGUID>
                      <c15:f>Diagramm!$I$53</c15:f>
                      <c15:dlblFieldTableCache>
                        <c:ptCount val="1"/>
                      </c15:dlblFieldTableCache>
                    </c15:dlblFTEntry>
                  </c15:dlblFieldTable>
                  <c15:showDataLabelsRange val="0"/>
                </c:ext>
                <c:ext xmlns:c16="http://schemas.microsoft.com/office/drawing/2014/chart" uri="{C3380CC4-5D6E-409C-BE32-E72D297353CC}">
                  <c16:uniqueId val="{00000007-80B2-4B92-A4D0-5D2796F47C28}"/>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{63CC6557-1FA1-40E4-85FF-BC5B5332528B}</c15:txfldGUID>
                      <c15:f>Diagramm!$I$54</c15:f>
                      <c15:dlblFieldTableCache>
                        <c:ptCount val="1"/>
                      </c15:dlblFieldTableCache>
                    </c15:dlblFTEntry>
                  </c15:dlblFieldTable>
                  <c15:showDataLabelsRange val="0"/>
                </c:ext>
                <c:ext xmlns:c16="http://schemas.microsoft.com/office/drawing/2014/chart" uri="{C3380CC4-5D6E-409C-BE32-E72D297353CC}">
                  <c16:uniqueId val="{00000008-80B2-4B92-A4D0-5D2796F47C28}"/>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{99216F9B-4F82-45F5-AD0E-2FF6B17D76EC}</c15:txfldGUID>
                      <c15:f>Diagramm!$I$55</c15:f>
                      <c15:dlblFieldTableCache>
                        <c:ptCount val="1"/>
                      </c15:dlblFieldTableCache>
                    </c15:dlblFTEntry>
                  </c15:dlblFieldTable>
                  <c15:showDataLabelsRange val="0"/>
                </c:ext>
                <c:ext xmlns:c16="http://schemas.microsoft.com/office/drawing/2014/chart" uri="{C3380CC4-5D6E-409C-BE32-E72D297353CC}">
                  <c16:uniqueId val="{00000009-80B2-4B92-A4D0-5D2796F47C28}"/>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{4627D1D2-0612-4BE9-A3DF-EB6F60CCB8BF}</c15:txfldGUID>
                      <c15:f>Diagramm!$I$56</c15:f>
                      <c15:dlblFieldTableCache>
                        <c:ptCount val="1"/>
                      </c15:dlblFieldTableCache>
                    </c15:dlblFTEntry>
                  </c15:dlblFieldTable>
                  <c15:showDataLabelsRange val="0"/>
                </c:ext>
                <c:ext xmlns:c16="http://schemas.microsoft.com/office/drawing/2014/chart" uri="{C3380CC4-5D6E-409C-BE32-E72D297353CC}">
                  <c16:uniqueId val="{0000000A-80B2-4B92-A4D0-5D2796F47C28}"/>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{2729343A-C14A-4756-8505-9DEA46532DBB}</c15:txfldGUID>
                      <c15:f>Diagramm!$I$57</c15:f>
                      <c15:dlblFieldTableCache>
                        <c:ptCount val="1"/>
                      </c15:dlblFieldTableCache>
                    </c15:dlblFTEntry>
                  </c15:dlblFieldTable>
                  <c15:showDataLabelsRange val="0"/>
                </c:ext>
                <c:ext xmlns:c16="http://schemas.microsoft.com/office/drawing/2014/chart" uri="{C3380CC4-5D6E-409C-BE32-E72D297353CC}">
                  <c16:uniqueId val="{0000000B-80B2-4B92-A4D0-5D2796F47C28}"/>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{3ADFB9D9-77AE-48DC-AD13-42888C3DC1AD}</c15:txfldGUID>
                      <c15:f>Diagramm!$I$58</c15:f>
                      <c15:dlblFieldTableCache>
                        <c:ptCount val="1"/>
                      </c15:dlblFieldTableCache>
                    </c15:dlblFTEntry>
                  </c15:dlblFieldTable>
                  <c15:showDataLabelsRange val="0"/>
                </c:ext>
                <c:ext xmlns:c16="http://schemas.microsoft.com/office/drawing/2014/chart" uri="{C3380CC4-5D6E-409C-BE32-E72D297353CC}">
                  <c16:uniqueId val="{0000000C-80B2-4B92-A4D0-5D2796F47C28}"/>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{0F03C60A-67C1-473B-8736-52E4AF2FD086}</c15:txfldGUID>
                      <c15:f>Diagramm!$I$59</c15:f>
                      <c15:dlblFieldTableCache>
                        <c:ptCount val="1"/>
                      </c15:dlblFieldTableCache>
                    </c15:dlblFTEntry>
                  </c15:dlblFieldTable>
                  <c15:showDataLabelsRange val="0"/>
                </c:ext>
                <c:ext xmlns:c16="http://schemas.microsoft.com/office/drawing/2014/chart" uri="{C3380CC4-5D6E-409C-BE32-E72D297353CC}">
                  <c16:uniqueId val="{0000000D-80B2-4B92-A4D0-5D2796F47C28}"/>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{F0F58D39-4850-4C64-A149-A8F79E7D96E7}</c15:txfldGUID>
                      <c15:f>Diagramm!$I$60</c15:f>
                      <c15:dlblFieldTableCache>
                        <c:ptCount val="1"/>
                      </c15:dlblFieldTableCache>
                    </c15:dlblFTEntry>
                  </c15:dlblFieldTable>
                  <c15:showDataLabelsRange val="0"/>
                </c:ext>
                <c:ext xmlns:c16="http://schemas.microsoft.com/office/drawing/2014/chart" uri="{C3380CC4-5D6E-409C-BE32-E72D297353CC}">
                  <c16:uniqueId val="{0000000E-80B2-4B92-A4D0-5D2796F47C28}"/>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{B5E00435-E956-4C08-95C1-8D0C6EC22E72}</c15:txfldGUID>
                      <c15:f>Diagramm!$I$61</c15:f>
                      <c15:dlblFieldTableCache>
                        <c:ptCount val="1"/>
                      </c15:dlblFieldTableCache>
                    </c15:dlblFTEntry>
                  </c15:dlblFieldTable>
                  <c15:showDataLabelsRange val="0"/>
                </c:ext>
                <c:ext xmlns:c16="http://schemas.microsoft.com/office/drawing/2014/chart" uri="{C3380CC4-5D6E-409C-BE32-E72D297353CC}">
                  <c16:uniqueId val="{0000000F-80B2-4B92-A4D0-5D2796F47C28}"/>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{CA89DC57-49C3-4F39-A717-4AB008A94256}</c15:txfldGUID>
                      <c15:f>Diagramm!$I$62</c15:f>
                      <c15:dlblFieldTableCache>
                        <c:ptCount val="1"/>
                      </c15:dlblFieldTableCache>
                    </c15:dlblFTEntry>
                  </c15:dlblFieldTable>
                  <c15:showDataLabelsRange val="0"/>
                </c:ext>
                <c:ext xmlns:c16="http://schemas.microsoft.com/office/drawing/2014/chart" uri="{C3380CC4-5D6E-409C-BE32-E72D297353CC}">
                  <c16:uniqueId val="{00000010-80B2-4B92-A4D0-5D2796F47C28}"/>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{1EA175C0-9708-4C4F-B928-AD1DDA0480F0}</c15:txfldGUID>
                      <c15:f>Diagramm!$I$63</c15:f>
                      <c15:dlblFieldTableCache>
                        <c:ptCount val="1"/>
                      </c15:dlblFieldTableCache>
                    </c15:dlblFTEntry>
                  </c15:dlblFieldTable>
                  <c15:showDataLabelsRange val="0"/>
                </c:ext>
                <c:ext xmlns:c16="http://schemas.microsoft.com/office/drawing/2014/chart" uri="{C3380CC4-5D6E-409C-BE32-E72D297353CC}">
                  <c16:uniqueId val="{00000011-80B2-4B92-A4D0-5D2796F47C28}"/>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{14AAEF25-B3BE-4787-8C7E-6B5DEAAE17CC}</c15:txfldGUID>
                      <c15:f>Diagramm!$I$64</c15:f>
                      <c15:dlblFieldTableCache>
                        <c:ptCount val="1"/>
                      </c15:dlblFieldTableCache>
                    </c15:dlblFTEntry>
                  </c15:dlblFieldTable>
                  <c15:showDataLabelsRange val="0"/>
                </c:ext>
                <c:ext xmlns:c16="http://schemas.microsoft.com/office/drawing/2014/chart" uri="{C3380CC4-5D6E-409C-BE32-E72D297353CC}">
                  <c16:uniqueId val="{00000012-80B2-4B92-A4D0-5D2796F47C28}"/>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{806147AE-DB41-4A58-9032-449544D049E6}</c15:txfldGUID>
                      <c15:f>Diagramm!$I$65</c15:f>
                      <c15:dlblFieldTableCache>
                        <c:ptCount val="1"/>
                      </c15:dlblFieldTableCache>
                    </c15:dlblFTEntry>
                  </c15:dlblFieldTable>
                  <c15:showDataLabelsRange val="0"/>
                </c:ext>
                <c:ext xmlns:c16="http://schemas.microsoft.com/office/drawing/2014/chart" uri="{C3380CC4-5D6E-409C-BE32-E72D297353CC}">
                  <c16:uniqueId val="{00000013-80B2-4B92-A4D0-5D2796F47C28}"/>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{CD317654-A337-4F92-BDAC-D86AEE41EA9B}</c15:txfldGUID>
                      <c15:f>Diagramm!$I$66</c15:f>
                      <c15:dlblFieldTableCache>
                        <c:ptCount val="1"/>
                      </c15:dlblFieldTableCache>
                    </c15:dlblFTEntry>
                  </c15:dlblFieldTable>
                  <c15:showDataLabelsRange val="0"/>
                </c:ext>
                <c:ext xmlns:c16="http://schemas.microsoft.com/office/drawing/2014/chart" uri="{C3380CC4-5D6E-409C-BE32-E72D297353CC}">
                  <c16:uniqueId val="{00000014-80B2-4B92-A4D0-5D2796F47C28}"/>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{8433692B-74C6-4631-8140-A337BAA9BDA3}</c15:txfldGUID>
                      <c15:f>Diagramm!$I$67</c15:f>
                      <c15:dlblFieldTableCache>
                        <c:ptCount val="1"/>
                      </c15:dlblFieldTableCache>
                    </c15:dlblFTEntry>
                  </c15:dlblFieldTable>
                  <c15:showDataLabelsRange val="0"/>
                </c:ext>
                <c:ext xmlns:c16="http://schemas.microsoft.com/office/drawing/2014/chart" uri="{C3380CC4-5D6E-409C-BE32-E72D297353CC}">
                  <c16:uniqueId val="{00000015-80B2-4B92-A4D0-5D2796F47C28}"/>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80B2-4B92-A4D0-5D2796F47C28}"/>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{E8AC1EEF-075E-48A5-9761-FD37D434F8CD}</c15:txfldGUID>
                      <c15:f>Diagramm!$K$46</c15:f>
                      <c15:dlblFieldTableCache>
                        <c:ptCount val="1"/>
                      </c15:dlblFieldTableCache>
                    </c15:dlblFTEntry>
                  </c15:dlblFieldTable>
                  <c15:showDataLabelsRange val="0"/>
                </c:ext>
                <c:ext xmlns:c16="http://schemas.microsoft.com/office/drawing/2014/chart" uri="{C3380CC4-5D6E-409C-BE32-E72D297353CC}">
                  <c16:uniqueId val="{00000017-80B2-4B92-A4D0-5D2796F47C28}"/>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{FCC3AE52-0B40-4543-9512-0F7784163F47}</c15:txfldGUID>
                      <c15:f>Diagramm!$K$47</c15:f>
                      <c15:dlblFieldTableCache>
                        <c:ptCount val="1"/>
                      </c15:dlblFieldTableCache>
                    </c15:dlblFTEntry>
                  </c15:dlblFieldTable>
                  <c15:showDataLabelsRange val="0"/>
                </c:ext>
                <c:ext xmlns:c16="http://schemas.microsoft.com/office/drawing/2014/chart" uri="{C3380CC4-5D6E-409C-BE32-E72D297353CC}">
                  <c16:uniqueId val="{00000018-80B2-4B92-A4D0-5D2796F47C28}"/>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{24B80C28-6672-414C-9BB3-BE99E6D4AE36}</c15:txfldGUID>
                      <c15:f>Diagramm!$K$48</c15:f>
                      <c15:dlblFieldTableCache>
                        <c:ptCount val="1"/>
                      </c15:dlblFieldTableCache>
                    </c15:dlblFTEntry>
                  </c15:dlblFieldTable>
                  <c15:showDataLabelsRange val="0"/>
                </c:ext>
                <c:ext xmlns:c16="http://schemas.microsoft.com/office/drawing/2014/chart" uri="{C3380CC4-5D6E-409C-BE32-E72D297353CC}">
                  <c16:uniqueId val="{00000019-80B2-4B92-A4D0-5D2796F47C28}"/>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{26A1C959-2B8B-47D7-88C5-866D48EFB127}</c15:txfldGUID>
                      <c15:f>Diagramm!$K$49</c15:f>
                      <c15:dlblFieldTableCache>
                        <c:ptCount val="1"/>
                      </c15:dlblFieldTableCache>
                    </c15:dlblFTEntry>
                  </c15:dlblFieldTable>
                  <c15:showDataLabelsRange val="0"/>
                </c:ext>
                <c:ext xmlns:c16="http://schemas.microsoft.com/office/drawing/2014/chart" uri="{C3380CC4-5D6E-409C-BE32-E72D297353CC}">
                  <c16:uniqueId val="{0000001A-80B2-4B92-A4D0-5D2796F47C28}"/>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{05C78ACE-2D5F-41CD-B850-A4B4D5E09556}</c15:txfldGUID>
                      <c15:f>Diagramm!$K$50</c15:f>
                      <c15:dlblFieldTableCache>
                        <c:ptCount val="1"/>
                      </c15:dlblFieldTableCache>
                    </c15:dlblFTEntry>
                  </c15:dlblFieldTable>
                  <c15:showDataLabelsRange val="0"/>
                </c:ext>
                <c:ext xmlns:c16="http://schemas.microsoft.com/office/drawing/2014/chart" uri="{C3380CC4-5D6E-409C-BE32-E72D297353CC}">
                  <c16:uniqueId val="{0000001B-80B2-4B92-A4D0-5D2796F47C28}"/>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{BEC446A4-2975-4622-949D-3C6F13952E1C}</c15:txfldGUID>
                      <c15:f>Diagramm!$K$51</c15:f>
                      <c15:dlblFieldTableCache>
                        <c:ptCount val="1"/>
                      </c15:dlblFieldTableCache>
                    </c15:dlblFTEntry>
                  </c15:dlblFieldTable>
                  <c15:showDataLabelsRange val="0"/>
                </c:ext>
                <c:ext xmlns:c16="http://schemas.microsoft.com/office/drawing/2014/chart" uri="{C3380CC4-5D6E-409C-BE32-E72D297353CC}">
                  <c16:uniqueId val="{0000001C-80B2-4B92-A4D0-5D2796F47C28}"/>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{58D73027-F912-4C48-B203-59E821CC0BD7}</c15:txfldGUID>
                      <c15:f>Diagramm!$K$52</c15:f>
                      <c15:dlblFieldTableCache>
                        <c:ptCount val="1"/>
                      </c15:dlblFieldTableCache>
                    </c15:dlblFTEntry>
                  </c15:dlblFieldTable>
                  <c15:showDataLabelsRange val="0"/>
                </c:ext>
                <c:ext xmlns:c16="http://schemas.microsoft.com/office/drawing/2014/chart" uri="{C3380CC4-5D6E-409C-BE32-E72D297353CC}">
                  <c16:uniqueId val="{0000001D-80B2-4B92-A4D0-5D2796F47C28}"/>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{0B6B5512-B5CB-4711-9999-EB716221C264}</c15:txfldGUID>
                      <c15:f>Diagramm!$K$53</c15:f>
                      <c15:dlblFieldTableCache>
                        <c:ptCount val="1"/>
                      </c15:dlblFieldTableCache>
                    </c15:dlblFTEntry>
                  </c15:dlblFieldTable>
                  <c15:showDataLabelsRange val="0"/>
                </c:ext>
                <c:ext xmlns:c16="http://schemas.microsoft.com/office/drawing/2014/chart" uri="{C3380CC4-5D6E-409C-BE32-E72D297353CC}">
                  <c16:uniqueId val="{0000001E-80B2-4B92-A4D0-5D2796F47C28}"/>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{B8445B62-288D-4675-BFDE-4773943966FC}</c15:txfldGUID>
                      <c15:f>Diagramm!$K$54</c15:f>
                      <c15:dlblFieldTableCache>
                        <c:ptCount val="1"/>
                      </c15:dlblFieldTableCache>
                    </c15:dlblFTEntry>
                  </c15:dlblFieldTable>
                  <c15:showDataLabelsRange val="0"/>
                </c:ext>
                <c:ext xmlns:c16="http://schemas.microsoft.com/office/drawing/2014/chart" uri="{C3380CC4-5D6E-409C-BE32-E72D297353CC}">
                  <c16:uniqueId val="{0000001F-80B2-4B92-A4D0-5D2796F47C28}"/>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{373D6032-2415-4553-AAFE-67D9FC0B252D}</c15:txfldGUID>
                      <c15:f>Diagramm!$K$55</c15:f>
                      <c15:dlblFieldTableCache>
                        <c:ptCount val="1"/>
                      </c15:dlblFieldTableCache>
                    </c15:dlblFTEntry>
                  </c15:dlblFieldTable>
                  <c15:showDataLabelsRange val="0"/>
                </c:ext>
                <c:ext xmlns:c16="http://schemas.microsoft.com/office/drawing/2014/chart" uri="{C3380CC4-5D6E-409C-BE32-E72D297353CC}">
                  <c16:uniqueId val="{00000020-80B2-4B92-A4D0-5D2796F47C28}"/>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{E3885ECF-D999-4594-B80E-0DDBE3B6DB21}</c15:txfldGUID>
                      <c15:f>Diagramm!$K$56</c15:f>
                      <c15:dlblFieldTableCache>
                        <c:ptCount val="1"/>
                      </c15:dlblFieldTableCache>
                    </c15:dlblFTEntry>
                  </c15:dlblFieldTable>
                  <c15:showDataLabelsRange val="0"/>
                </c:ext>
                <c:ext xmlns:c16="http://schemas.microsoft.com/office/drawing/2014/chart" uri="{C3380CC4-5D6E-409C-BE32-E72D297353CC}">
                  <c16:uniqueId val="{00000021-80B2-4B92-A4D0-5D2796F47C28}"/>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{C6072759-9BCA-489B-A0BB-E93338A297B6}</c15:txfldGUID>
                      <c15:f>Diagramm!$K$57</c15:f>
                      <c15:dlblFieldTableCache>
                        <c:ptCount val="1"/>
                      </c15:dlblFieldTableCache>
                    </c15:dlblFTEntry>
                  </c15:dlblFieldTable>
                  <c15:showDataLabelsRange val="0"/>
                </c:ext>
                <c:ext xmlns:c16="http://schemas.microsoft.com/office/drawing/2014/chart" uri="{C3380CC4-5D6E-409C-BE32-E72D297353CC}">
                  <c16:uniqueId val="{00000022-80B2-4B92-A4D0-5D2796F47C28}"/>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{EDD23825-5CEF-40D3-AC12-E6C30ED5F9D1}</c15:txfldGUID>
                      <c15:f>Diagramm!$K$58</c15:f>
                      <c15:dlblFieldTableCache>
                        <c:ptCount val="1"/>
                      </c15:dlblFieldTableCache>
                    </c15:dlblFTEntry>
                  </c15:dlblFieldTable>
                  <c15:showDataLabelsRange val="0"/>
                </c:ext>
                <c:ext xmlns:c16="http://schemas.microsoft.com/office/drawing/2014/chart" uri="{C3380CC4-5D6E-409C-BE32-E72D297353CC}">
                  <c16:uniqueId val="{00000023-80B2-4B92-A4D0-5D2796F47C28}"/>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{81EF66AD-43AF-48C6-8C89-5989779027A5}</c15:txfldGUID>
                      <c15:f>Diagramm!$K$59</c15:f>
                      <c15:dlblFieldTableCache>
                        <c:ptCount val="1"/>
                      </c15:dlblFieldTableCache>
                    </c15:dlblFTEntry>
                  </c15:dlblFieldTable>
                  <c15:showDataLabelsRange val="0"/>
                </c:ext>
                <c:ext xmlns:c16="http://schemas.microsoft.com/office/drawing/2014/chart" uri="{C3380CC4-5D6E-409C-BE32-E72D297353CC}">
                  <c16:uniqueId val="{00000024-80B2-4B92-A4D0-5D2796F47C28}"/>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{FFB7E6AF-7CB2-4704-8429-68452D6716D8}</c15:txfldGUID>
                      <c15:f>Diagramm!$K$60</c15:f>
                      <c15:dlblFieldTableCache>
                        <c:ptCount val="1"/>
                      </c15:dlblFieldTableCache>
                    </c15:dlblFTEntry>
                  </c15:dlblFieldTable>
                  <c15:showDataLabelsRange val="0"/>
                </c:ext>
                <c:ext xmlns:c16="http://schemas.microsoft.com/office/drawing/2014/chart" uri="{C3380CC4-5D6E-409C-BE32-E72D297353CC}">
                  <c16:uniqueId val="{00000025-80B2-4B92-A4D0-5D2796F47C28}"/>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{4A86B814-7A85-466D-BE47-0F7DDDE7EBF5}</c15:txfldGUID>
                      <c15:f>Diagramm!$K$61</c15:f>
                      <c15:dlblFieldTableCache>
                        <c:ptCount val="1"/>
                      </c15:dlblFieldTableCache>
                    </c15:dlblFTEntry>
                  </c15:dlblFieldTable>
                  <c15:showDataLabelsRange val="0"/>
                </c:ext>
                <c:ext xmlns:c16="http://schemas.microsoft.com/office/drawing/2014/chart" uri="{C3380CC4-5D6E-409C-BE32-E72D297353CC}">
                  <c16:uniqueId val="{00000026-80B2-4B92-A4D0-5D2796F47C28}"/>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{3188B3EB-75D6-46F8-A6CA-2BF273774B0E}</c15:txfldGUID>
                      <c15:f>Diagramm!$K$62</c15:f>
                      <c15:dlblFieldTableCache>
                        <c:ptCount val="1"/>
                      </c15:dlblFieldTableCache>
                    </c15:dlblFTEntry>
                  </c15:dlblFieldTable>
                  <c15:showDataLabelsRange val="0"/>
                </c:ext>
                <c:ext xmlns:c16="http://schemas.microsoft.com/office/drawing/2014/chart" uri="{C3380CC4-5D6E-409C-BE32-E72D297353CC}">
                  <c16:uniqueId val="{00000027-80B2-4B92-A4D0-5D2796F47C28}"/>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{71BA138D-387F-4584-BF18-7EA6C06490FB}</c15:txfldGUID>
                      <c15:f>Diagramm!$K$63</c15:f>
                      <c15:dlblFieldTableCache>
                        <c:ptCount val="1"/>
                      </c15:dlblFieldTableCache>
                    </c15:dlblFTEntry>
                  </c15:dlblFieldTable>
                  <c15:showDataLabelsRange val="0"/>
                </c:ext>
                <c:ext xmlns:c16="http://schemas.microsoft.com/office/drawing/2014/chart" uri="{C3380CC4-5D6E-409C-BE32-E72D297353CC}">
                  <c16:uniqueId val="{00000028-80B2-4B92-A4D0-5D2796F47C28}"/>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{88DF79DE-0FED-4608-9E2D-5741B26BA1DA}</c15:txfldGUID>
                      <c15:f>Diagramm!$K$64</c15:f>
                      <c15:dlblFieldTableCache>
                        <c:ptCount val="1"/>
                      </c15:dlblFieldTableCache>
                    </c15:dlblFTEntry>
                  </c15:dlblFieldTable>
                  <c15:showDataLabelsRange val="0"/>
                </c:ext>
                <c:ext xmlns:c16="http://schemas.microsoft.com/office/drawing/2014/chart" uri="{C3380CC4-5D6E-409C-BE32-E72D297353CC}">
                  <c16:uniqueId val="{00000029-80B2-4B92-A4D0-5D2796F47C28}"/>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{0A3CA10D-0202-43E8-BC33-4E06C204C1F5}</c15:txfldGUID>
                      <c15:f>Diagramm!$K$65</c15:f>
                      <c15:dlblFieldTableCache>
                        <c:ptCount val="1"/>
                      </c15:dlblFieldTableCache>
                    </c15:dlblFTEntry>
                  </c15:dlblFieldTable>
                  <c15:showDataLabelsRange val="0"/>
                </c:ext>
                <c:ext xmlns:c16="http://schemas.microsoft.com/office/drawing/2014/chart" uri="{C3380CC4-5D6E-409C-BE32-E72D297353CC}">
                  <c16:uniqueId val="{0000002A-80B2-4B92-A4D0-5D2796F47C28}"/>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{9E48EAA3-935A-4630-B65D-CAC8712882B8}</c15:txfldGUID>
                      <c15:f>Diagramm!$K$66</c15:f>
                      <c15:dlblFieldTableCache>
                        <c:ptCount val="1"/>
                      </c15:dlblFieldTableCache>
                    </c15:dlblFTEntry>
                  </c15:dlblFieldTable>
                  <c15:showDataLabelsRange val="0"/>
                </c:ext>
                <c:ext xmlns:c16="http://schemas.microsoft.com/office/drawing/2014/chart" uri="{C3380CC4-5D6E-409C-BE32-E72D297353CC}">
                  <c16:uniqueId val="{0000002B-80B2-4B92-A4D0-5D2796F47C28}"/>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{6B25CEDE-F119-46D1-99D0-B404758EFC92}</c15:txfldGUID>
                      <c15:f>Diagramm!$K$67</c15:f>
                      <c15:dlblFieldTableCache>
                        <c:ptCount val="1"/>
                      </c15:dlblFieldTableCache>
                    </c15:dlblFTEntry>
                  </c15:dlblFieldTable>
                  <c15:showDataLabelsRange val="0"/>
                </c:ext>
                <c:ext xmlns:c16="http://schemas.microsoft.com/office/drawing/2014/chart" uri="{C3380CC4-5D6E-409C-BE32-E72D297353CC}">
                  <c16:uniqueId val="{0000002C-80B2-4B92-A4D0-5D2796F47C28}"/>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80B2-4B92-A4D0-5D2796F47C28}"/>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{C7519F5F-A5F6-48A0-9B6F-6CB6AA7D1132}</c15:txfldGUID>
                      <c15:f>Diagramm!$J$46</c15:f>
                      <c15:dlblFieldTableCache>
                        <c:ptCount val="1"/>
                      </c15:dlblFieldTableCache>
                    </c15:dlblFTEntry>
                  </c15:dlblFieldTable>
                  <c15:showDataLabelsRange val="0"/>
                </c:ext>
                <c:ext xmlns:c16="http://schemas.microsoft.com/office/drawing/2014/chart" uri="{C3380CC4-5D6E-409C-BE32-E72D297353CC}">
                  <c16:uniqueId val="{0000002E-80B2-4B92-A4D0-5D2796F47C28}"/>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{94495BFA-4C84-45C7-A286-44D233C9D748}</c15:txfldGUID>
                      <c15:f>Diagramm!$J$47</c15:f>
                      <c15:dlblFieldTableCache>
                        <c:ptCount val="1"/>
                      </c15:dlblFieldTableCache>
                    </c15:dlblFTEntry>
                  </c15:dlblFieldTable>
                  <c15:showDataLabelsRange val="0"/>
                </c:ext>
                <c:ext xmlns:c16="http://schemas.microsoft.com/office/drawing/2014/chart" uri="{C3380CC4-5D6E-409C-BE32-E72D297353CC}">
                  <c16:uniqueId val="{0000002F-80B2-4B92-A4D0-5D2796F47C28}"/>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{E231DED8-6E9C-4A66-B698-D91200E23C5C}</c15:txfldGUID>
                      <c15:f>Diagramm!$J$48</c15:f>
                      <c15:dlblFieldTableCache>
                        <c:ptCount val="1"/>
                      </c15:dlblFieldTableCache>
                    </c15:dlblFTEntry>
                  </c15:dlblFieldTable>
                  <c15:showDataLabelsRange val="0"/>
                </c:ext>
                <c:ext xmlns:c16="http://schemas.microsoft.com/office/drawing/2014/chart" uri="{C3380CC4-5D6E-409C-BE32-E72D297353CC}">
                  <c16:uniqueId val="{00000030-80B2-4B92-A4D0-5D2796F47C28}"/>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{33E06C3F-B78D-44C6-8EF4-126753E85F27}</c15:txfldGUID>
                      <c15:f>Diagramm!$J$49</c15:f>
                      <c15:dlblFieldTableCache>
                        <c:ptCount val="1"/>
                      </c15:dlblFieldTableCache>
                    </c15:dlblFTEntry>
                  </c15:dlblFieldTable>
                  <c15:showDataLabelsRange val="0"/>
                </c:ext>
                <c:ext xmlns:c16="http://schemas.microsoft.com/office/drawing/2014/chart" uri="{C3380CC4-5D6E-409C-BE32-E72D297353CC}">
                  <c16:uniqueId val="{00000031-80B2-4B92-A4D0-5D2796F47C28}"/>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{BEBAF7EC-D2AE-49BE-A6A6-363D7BFB7AFA}</c15:txfldGUID>
                      <c15:f>Diagramm!$J$50</c15:f>
                      <c15:dlblFieldTableCache>
                        <c:ptCount val="1"/>
                      </c15:dlblFieldTableCache>
                    </c15:dlblFTEntry>
                  </c15:dlblFieldTable>
                  <c15:showDataLabelsRange val="0"/>
                </c:ext>
                <c:ext xmlns:c16="http://schemas.microsoft.com/office/drawing/2014/chart" uri="{C3380CC4-5D6E-409C-BE32-E72D297353CC}">
                  <c16:uniqueId val="{00000032-80B2-4B92-A4D0-5D2796F47C28}"/>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{45812AAF-DFD7-4E9B-B736-5BDFEB829F80}</c15:txfldGUID>
                      <c15:f>Diagramm!$J$51</c15:f>
                      <c15:dlblFieldTableCache>
                        <c:ptCount val="1"/>
                      </c15:dlblFieldTableCache>
                    </c15:dlblFTEntry>
                  </c15:dlblFieldTable>
                  <c15:showDataLabelsRange val="0"/>
                </c:ext>
                <c:ext xmlns:c16="http://schemas.microsoft.com/office/drawing/2014/chart" uri="{C3380CC4-5D6E-409C-BE32-E72D297353CC}">
                  <c16:uniqueId val="{00000033-80B2-4B92-A4D0-5D2796F47C28}"/>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{37C707A3-BB93-41E9-B086-DE4C31A7C658}</c15:txfldGUID>
                      <c15:f>Diagramm!$J$52</c15:f>
                      <c15:dlblFieldTableCache>
                        <c:ptCount val="1"/>
                      </c15:dlblFieldTableCache>
                    </c15:dlblFTEntry>
                  </c15:dlblFieldTable>
                  <c15:showDataLabelsRange val="0"/>
                </c:ext>
                <c:ext xmlns:c16="http://schemas.microsoft.com/office/drawing/2014/chart" uri="{C3380CC4-5D6E-409C-BE32-E72D297353CC}">
                  <c16:uniqueId val="{00000034-80B2-4B92-A4D0-5D2796F47C28}"/>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{E5777C5C-7948-4279-9F79-1D5C48938C15}</c15:txfldGUID>
                      <c15:f>Diagramm!$J$53</c15:f>
                      <c15:dlblFieldTableCache>
                        <c:ptCount val="1"/>
                      </c15:dlblFieldTableCache>
                    </c15:dlblFTEntry>
                  </c15:dlblFieldTable>
                  <c15:showDataLabelsRange val="0"/>
                </c:ext>
                <c:ext xmlns:c16="http://schemas.microsoft.com/office/drawing/2014/chart" uri="{C3380CC4-5D6E-409C-BE32-E72D297353CC}">
                  <c16:uniqueId val="{00000035-80B2-4B92-A4D0-5D2796F47C28}"/>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{727F4918-468B-4D6D-9B57-C8FE3E5B9E2D}</c15:txfldGUID>
                      <c15:f>Diagramm!$J$54</c15:f>
                      <c15:dlblFieldTableCache>
                        <c:ptCount val="1"/>
                      </c15:dlblFieldTableCache>
                    </c15:dlblFTEntry>
                  </c15:dlblFieldTable>
                  <c15:showDataLabelsRange val="0"/>
                </c:ext>
                <c:ext xmlns:c16="http://schemas.microsoft.com/office/drawing/2014/chart" uri="{C3380CC4-5D6E-409C-BE32-E72D297353CC}">
                  <c16:uniqueId val="{00000036-80B2-4B92-A4D0-5D2796F47C28}"/>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{61170844-2AEE-4431-A251-DEF869FCD512}</c15:txfldGUID>
                      <c15:f>Diagramm!$J$55</c15:f>
                      <c15:dlblFieldTableCache>
                        <c:ptCount val="1"/>
                      </c15:dlblFieldTableCache>
                    </c15:dlblFTEntry>
                  </c15:dlblFieldTable>
                  <c15:showDataLabelsRange val="0"/>
                </c:ext>
                <c:ext xmlns:c16="http://schemas.microsoft.com/office/drawing/2014/chart" uri="{C3380CC4-5D6E-409C-BE32-E72D297353CC}">
                  <c16:uniqueId val="{00000037-80B2-4B92-A4D0-5D2796F47C28}"/>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{3CB8E450-03D0-4C45-B37E-F57FEBEC0BFC}</c15:txfldGUID>
                      <c15:f>Diagramm!$J$56</c15:f>
                      <c15:dlblFieldTableCache>
                        <c:ptCount val="1"/>
                      </c15:dlblFieldTableCache>
                    </c15:dlblFTEntry>
                  </c15:dlblFieldTable>
                  <c15:showDataLabelsRange val="0"/>
                </c:ext>
                <c:ext xmlns:c16="http://schemas.microsoft.com/office/drawing/2014/chart" uri="{C3380CC4-5D6E-409C-BE32-E72D297353CC}">
                  <c16:uniqueId val="{00000038-80B2-4B92-A4D0-5D2796F47C28}"/>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{C40D2F9F-E6BD-4C4A-BB74-9E8CA76CE002}</c15:txfldGUID>
                      <c15:f>Diagramm!$J$57</c15:f>
                      <c15:dlblFieldTableCache>
                        <c:ptCount val="1"/>
                      </c15:dlblFieldTableCache>
                    </c15:dlblFTEntry>
                  </c15:dlblFieldTable>
                  <c15:showDataLabelsRange val="0"/>
                </c:ext>
                <c:ext xmlns:c16="http://schemas.microsoft.com/office/drawing/2014/chart" uri="{C3380CC4-5D6E-409C-BE32-E72D297353CC}">
                  <c16:uniqueId val="{00000039-80B2-4B92-A4D0-5D2796F47C28}"/>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{9CEAB18D-5477-412D-B0A2-229992422087}</c15:txfldGUID>
                      <c15:f>Diagramm!$J$58</c15:f>
                      <c15:dlblFieldTableCache>
                        <c:ptCount val="1"/>
                      </c15:dlblFieldTableCache>
                    </c15:dlblFTEntry>
                  </c15:dlblFieldTable>
                  <c15:showDataLabelsRange val="0"/>
                </c:ext>
                <c:ext xmlns:c16="http://schemas.microsoft.com/office/drawing/2014/chart" uri="{C3380CC4-5D6E-409C-BE32-E72D297353CC}">
                  <c16:uniqueId val="{0000003A-80B2-4B92-A4D0-5D2796F47C28}"/>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{204499F2-850A-4878-B230-D74A60BFD1DD}</c15:txfldGUID>
                      <c15:f>Diagramm!$J$59</c15:f>
                      <c15:dlblFieldTableCache>
                        <c:ptCount val="1"/>
                      </c15:dlblFieldTableCache>
                    </c15:dlblFTEntry>
                  </c15:dlblFieldTable>
                  <c15:showDataLabelsRange val="0"/>
                </c:ext>
                <c:ext xmlns:c16="http://schemas.microsoft.com/office/drawing/2014/chart" uri="{C3380CC4-5D6E-409C-BE32-E72D297353CC}">
                  <c16:uniqueId val="{0000003B-80B2-4B92-A4D0-5D2796F47C28}"/>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{0134F00A-FEE9-4221-BC4B-89C2C30670BC}</c15:txfldGUID>
                      <c15:f>Diagramm!$J$60</c15:f>
                      <c15:dlblFieldTableCache>
                        <c:ptCount val="1"/>
                      </c15:dlblFieldTableCache>
                    </c15:dlblFTEntry>
                  </c15:dlblFieldTable>
                  <c15:showDataLabelsRange val="0"/>
                </c:ext>
                <c:ext xmlns:c16="http://schemas.microsoft.com/office/drawing/2014/chart" uri="{C3380CC4-5D6E-409C-BE32-E72D297353CC}">
                  <c16:uniqueId val="{0000003C-80B2-4B92-A4D0-5D2796F47C28}"/>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{F78A190B-2CCD-4D9A-98E1-734E6BE9BDFE}</c15:txfldGUID>
                      <c15:f>Diagramm!$J$61</c15:f>
                      <c15:dlblFieldTableCache>
                        <c:ptCount val="1"/>
                      </c15:dlblFieldTableCache>
                    </c15:dlblFTEntry>
                  </c15:dlblFieldTable>
                  <c15:showDataLabelsRange val="0"/>
                </c:ext>
                <c:ext xmlns:c16="http://schemas.microsoft.com/office/drawing/2014/chart" uri="{C3380CC4-5D6E-409C-BE32-E72D297353CC}">
                  <c16:uniqueId val="{0000003D-80B2-4B92-A4D0-5D2796F47C28}"/>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{630C72D7-8B89-451D-8E41-EA365539C7F6}</c15:txfldGUID>
                      <c15:f>Diagramm!$J$62</c15:f>
                      <c15:dlblFieldTableCache>
                        <c:ptCount val="1"/>
                      </c15:dlblFieldTableCache>
                    </c15:dlblFTEntry>
                  </c15:dlblFieldTable>
                  <c15:showDataLabelsRange val="0"/>
                </c:ext>
                <c:ext xmlns:c16="http://schemas.microsoft.com/office/drawing/2014/chart" uri="{C3380CC4-5D6E-409C-BE32-E72D297353CC}">
                  <c16:uniqueId val="{0000003E-80B2-4B92-A4D0-5D2796F47C28}"/>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{F7803562-DB87-4B86-BF53-CA11858DC568}</c15:txfldGUID>
                      <c15:f>Diagramm!$J$63</c15:f>
                      <c15:dlblFieldTableCache>
                        <c:ptCount val="1"/>
                      </c15:dlblFieldTableCache>
                    </c15:dlblFTEntry>
                  </c15:dlblFieldTable>
                  <c15:showDataLabelsRange val="0"/>
                </c:ext>
                <c:ext xmlns:c16="http://schemas.microsoft.com/office/drawing/2014/chart" uri="{C3380CC4-5D6E-409C-BE32-E72D297353CC}">
                  <c16:uniqueId val="{0000003F-80B2-4B92-A4D0-5D2796F47C28}"/>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{27051633-8A25-44D1-8D51-E045785A08BF}</c15:txfldGUID>
                      <c15:f>Diagramm!$J$64</c15:f>
                      <c15:dlblFieldTableCache>
                        <c:ptCount val="1"/>
                      </c15:dlblFieldTableCache>
                    </c15:dlblFTEntry>
                  </c15:dlblFieldTable>
                  <c15:showDataLabelsRange val="0"/>
                </c:ext>
                <c:ext xmlns:c16="http://schemas.microsoft.com/office/drawing/2014/chart" uri="{C3380CC4-5D6E-409C-BE32-E72D297353CC}">
                  <c16:uniqueId val="{00000040-80B2-4B92-A4D0-5D2796F47C28}"/>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{EF49928E-FE38-4F6E-9944-D1FF67742E9A}</c15:txfldGUID>
                      <c15:f>Diagramm!$J$65</c15:f>
                      <c15:dlblFieldTableCache>
                        <c:ptCount val="1"/>
                      </c15:dlblFieldTableCache>
                    </c15:dlblFTEntry>
                  </c15:dlblFieldTable>
                  <c15:showDataLabelsRange val="0"/>
                </c:ext>
                <c:ext xmlns:c16="http://schemas.microsoft.com/office/drawing/2014/chart" uri="{C3380CC4-5D6E-409C-BE32-E72D297353CC}">
                  <c16:uniqueId val="{00000041-80B2-4B92-A4D0-5D2796F47C28}"/>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{3F8093F5-EC1E-44BC-9CEA-A090F900D3B1}</c15:txfldGUID>
                      <c15:f>Diagramm!$J$66</c15:f>
                      <c15:dlblFieldTableCache>
                        <c:ptCount val="1"/>
                      </c15:dlblFieldTableCache>
                    </c15:dlblFTEntry>
                  </c15:dlblFieldTable>
                  <c15:showDataLabelsRange val="0"/>
                </c:ext>
                <c:ext xmlns:c16="http://schemas.microsoft.com/office/drawing/2014/chart" uri="{C3380CC4-5D6E-409C-BE32-E72D297353CC}">
                  <c16:uniqueId val="{00000042-80B2-4B92-A4D0-5D2796F47C28}"/>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{EA1FB0CF-50CB-410B-9A12-BB4285DE9838}</c15:txfldGUID>
                      <c15:f>Diagramm!$J$67</c15:f>
                      <c15:dlblFieldTableCache>
                        <c:ptCount val="1"/>
                      </c15:dlblFieldTableCache>
                    </c15:dlblFTEntry>
                  </c15:dlblFieldTable>
                  <c15:showDataLabelsRange val="0"/>
                </c:ext>
                <c:ext xmlns:c16="http://schemas.microsoft.com/office/drawing/2014/chart" uri="{C3380CC4-5D6E-409C-BE32-E72D297353CC}">
                  <c16:uniqueId val="{00000043-80B2-4B92-A4D0-5D2796F47C28}"/>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80B2-4B92-A4D0-5D2796F47C28}"/>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DA00-4D42-95FD-450DDC7B9B41}"/>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DA00-4D42-95FD-450DDC7B9B41}"/>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DA00-4D42-95FD-450DDC7B9B41}"/>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DA00-4D42-95FD-450DDC7B9B41}"/>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DA00-4D42-95FD-450DDC7B9B41}"/>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DA00-4D42-95FD-450DDC7B9B41}"/>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DA00-4D42-95FD-450DDC7B9B41}"/>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DA00-4D42-95FD-450DDC7B9B41}"/>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DA00-4D42-95FD-450DDC7B9B41}"/>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DA00-4D42-95FD-450DDC7B9B41}"/>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DA00-4D42-95FD-450DDC7B9B41}"/>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DA00-4D42-95FD-450DDC7B9B41}"/>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DA00-4D42-95FD-450DDC7B9B41}"/>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DA00-4D42-95FD-450DDC7B9B41}"/>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DA00-4D42-95FD-450DDC7B9B41}"/>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DA00-4D42-95FD-450DDC7B9B41}"/>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DA00-4D42-95FD-450DDC7B9B41}"/>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DA00-4D42-95FD-450DDC7B9B41}"/>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DA00-4D42-95FD-450DDC7B9B41}"/>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DA00-4D42-95FD-450DDC7B9B41}"/>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DA00-4D42-95FD-450DDC7B9B41}"/>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DA00-4D42-95FD-450DDC7B9B41}"/>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DA00-4D42-95FD-450DDC7B9B41}"/>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DA00-4D42-95FD-450DDC7B9B41}"/>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DA00-4D42-95FD-450DDC7B9B41}"/>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DA00-4D42-95FD-450DDC7B9B41}"/>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DA00-4D42-95FD-450DDC7B9B41}"/>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DA00-4D42-95FD-450DDC7B9B41}"/>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DA00-4D42-95FD-450DDC7B9B41}"/>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DA00-4D42-95FD-450DDC7B9B41}"/>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DA00-4D42-95FD-450DDC7B9B41}"/>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DA00-4D42-95FD-450DDC7B9B41}"/>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DA00-4D42-95FD-450DDC7B9B41}"/>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DA00-4D42-95FD-450DDC7B9B41}"/>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DA00-4D42-95FD-450DDC7B9B41}"/>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DA00-4D42-95FD-450DDC7B9B41}"/>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DA00-4D42-95FD-450DDC7B9B41}"/>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DA00-4D42-95FD-450DDC7B9B41}"/>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DA00-4D42-95FD-450DDC7B9B41}"/>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DA00-4D42-95FD-450DDC7B9B41}"/>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DA00-4D42-95FD-450DDC7B9B41}"/>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DA00-4D42-95FD-450DDC7B9B41}"/>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DA00-4D42-95FD-450DDC7B9B41}"/>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DA00-4D42-95FD-450DDC7B9B41}"/>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DA00-4D42-95FD-450DDC7B9B41}"/>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DA00-4D42-95FD-450DDC7B9B41}"/>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DA00-4D42-95FD-450DDC7B9B41}"/>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DA00-4D42-95FD-450DDC7B9B41}"/>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DA00-4D42-95FD-450DDC7B9B41}"/>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DA00-4D42-95FD-450DDC7B9B41}"/>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DA00-4D42-95FD-450DDC7B9B41}"/>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DA00-4D42-95FD-450DDC7B9B41}"/>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DA00-4D42-95FD-450DDC7B9B41}"/>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DA00-4D42-95FD-450DDC7B9B41}"/>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DA00-4D42-95FD-450DDC7B9B41}"/>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DA00-4D42-95FD-450DDC7B9B41}"/>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DA00-4D42-95FD-450DDC7B9B41}"/>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DA00-4D42-95FD-450DDC7B9B41}"/>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DA00-4D42-95FD-450DDC7B9B41}"/>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DA00-4D42-95FD-450DDC7B9B41}"/>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DA00-4D42-95FD-450DDC7B9B41}"/>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DA00-4D42-95FD-450DDC7B9B41}"/>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DA00-4D42-95FD-450DDC7B9B41}"/>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DA00-4D42-95FD-450DDC7B9B41}"/>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DA00-4D42-95FD-450DDC7B9B41}"/>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DA00-4D42-95FD-450DDC7B9B41}"/>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DA00-4D42-95FD-450DDC7B9B41}"/>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DA00-4D42-95FD-450DDC7B9B41}"/>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DA00-4D42-95FD-450DDC7B9B41}"/>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100.7562987181953</c:v>
                </c:pt>
                <c:pt idx="2">
                  <c:v>102.03753775836906</c:v>
                </c:pt>
                <c:pt idx="3">
                  <c:v>101.26370331821113</c:v>
                </c:pt>
                <c:pt idx="4">
                  <c:v>101.39097871955289</c:v>
                </c:pt>
                <c:pt idx="5">
                  <c:v>101.97474856037378</c:v>
                </c:pt>
                <c:pt idx="6">
                  <c:v>103.93988075709066</c:v>
                </c:pt>
                <c:pt idx="7">
                  <c:v>103.3589392585218</c:v>
                </c:pt>
                <c:pt idx="8">
                  <c:v>103.17792535439128</c:v>
                </c:pt>
                <c:pt idx="9">
                  <c:v>103.75321016845606</c:v>
                </c:pt>
                <c:pt idx="10">
                  <c:v>105.35235487775904</c:v>
                </c:pt>
                <c:pt idx="11">
                  <c:v>104.85400097294975</c:v>
                </c:pt>
                <c:pt idx="12">
                  <c:v>104.35338439433879</c:v>
                </c:pt>
                <c:pt idx="13">
                  <c:v>104.858526320553</c:v>
                </c:pt>
                <c:pt idx="14">
                  <c:v>106.31681958570442</c:v>
                </c:pt>
                <c:pt idx="15">
                  <c:v>106.65735199284995</c:v>
                </c:pt>
                <c:pt idx="16">
                  <c:v>106.76765734067948</c:v>
                </c:pt>
                <c:pt idx="17">
                  <c:v>107.44306547046645</c:v>
                </c:pt>
                <c:pt idx="18">
                  <c:v>108.81311445735426</c:v>
                </c:pt>
                <c:pt idx="19">
                  <c:v>108.47597606091117</c:v>
                </c:pt>
                <c:pt idx="20">
                  <c:v>108.41488386826714</c:v>
                </c:pt>
                <c:pt idx="21">
                  <c:v>108.39056012489961</c:v>
                </c:pt>
                <c:pt idx="22">
                  <c:v>109.13158579493387</c:v>
                </c:pt>
                <c:pt idx="23">
                  <c:v>108.76729531287121</c:v>
                </c:pt>
                <c:pt idx="24">
                  <c:v>108.22481926893008</c:v>
                </c:pt>
              </c:numCache>
            </c:numRef>
          </c:val>
          <c:smooth val="0"/>
          <c:extLst>
            <c:ext xmlns:c16="http://schemas.microsoft.com/office/drawing/2014/chart" uri="{C3380CC4-5D6E-409C-BE32-E72D297353CC}">
              <c16:uniqueId val="{00000000-EDAD-47E4-A403-496BD995C005}"/>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102.58880697050938</c:v>
                </c:pt>
                <c:pt idx="2">
                  <c:v>102.75636729222519</c:v>
                </c:pt>
                <c:pt idx="3">
                  <c:v>103.125</c:v>
                </c:pt>
                <c:pt idx="4">
                  <c:v>99.824061662198389</c:v>
                </c:pt>
                <c:pt idx="5">
                  <c:v>101.97721179624666</c:v>
                </c:pt>
                <c:pt idx="6">
                  <c:v>107.32238605898124</c:v>
                </c:pt>
                <c:pt idx="7">
                  <c:v>108.72989276139411</c:v>
                </c:pt>
                <c:pt idx="8">
                  <c:v>107.15482573726543</c:v>
                </c:pt>
                <c:pt idx="9">
                  <c:v>109.49229222520107</c:v>
                </c:pt>
                <c:pt idx="10">
                  <c:v>113.01943699731905</c:v>
                </c:pt>
                <c:pt idx="11">
                  <c:v>113.421581769437</c:v>
                </c:pt>
                <c:pt idx="12">
                  <c:v>109.60120643431634</c:v>
                </c:pt>
                <c:pt idx="13">
                  <c:v>112.73458445040214</c:v>
                </c:pt>
                <c:pt idx="14">
                  <c:v>114.26776139410188</c:v>
                </c:pt>
                <c:pt idx="15">
                  <c:v>115.03016085790885</c:v>
                </c:pt>
                <c:pt idx="16">
                  <c:v>115.39879356568366</c:v>
                </c:pt>
                <c:pt idx="17">
                  <c:v>119.07674262734585</c:v>
                </c:pt>
                <c:pt idx="18">
                  <c:v>120.35857908847186</c:v>
                </c:pt>
                <c:pt idx="19">
                  <c:v>121.38907506702412</c:v>
                </c:pt>
                <c:pt idx="20">
                  <c:v>120.84450402144773</c:v>
                </c:pt>
                <c:pt idx="21">
                  <c:v>123.58411528150135</c:v>
                </c:pt>
                <c:pt idx="22">
                  <c:v>123.11494638069705</c:v>
                </c:pt>
                <c:pt idx="23">
                  <c:v>124.93297587131367</c:v>
                </c:pt>
                <c:pt idx="24">
                  <c:v>118.6494638069705</c:v>
                </c:pt>
              </c:numCache>
            </c:numRef>
          </c:val>
          <c:smooth val="0"/>
          <c:extLst>
            <c:ext xmlns:c16="http://schemas.microsoft.com/office/drawing/2014/chart" uri="{C3380CC4-5D6E-409C-BE32-E72D297353CC}">
              <c16:uniqueId val="{00000001-EDAD-47E4-A403-496BD995C005}"/>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100.62808042918829</c:v>
                </c:pt>
                <c:pt idx="2">
                  <c:v>98.69149910585773</c:v>
                </c:pt>
                <c:pt idx="3">
                  <c:v>101.90168796615345</c:v>
                </c:pt>
                <c:pt idx="4">
                  <c:v>97.108213023945567</c:v>
                </c:pt>
                <c:pt idx="5">
                  <c:v>98.176822087495097</c:v>
                </c:pt>
                <c:pt idx="6">
                  <c:v>98.477777293147824</c:v>
                </c:pt>
                <c:pt idx="7">
                  <c:v>100.70222881318969</c:v>
                </c:pt>
                <c:pt idx="8">
                  <c:v>99.101496052688958</c:v>
                </c:pt>
                <c:pt idx="9">
                  <c:v>99.969468312470013</c:v>
                </c:pt>
                <c:pt idx="10">
                  <c:v>97.265233131242638</c:v>
                </c:pt>
                <c:pt idx="11">
                  <c:v>99.166921097396084</c:v>
                </c:pt>
                <c:pt idx="12">
                  <c:v>96.270772451694512</c:v>
                </c:pt>
                <c:pt idx="13">
                  <c:v>97.16927639900554</c:v>
                </c:pt>
                <c:pt idx="14">
                  <c:v>93.993980895886935</c:v>
                </c:pt>
                <c:pt idx="15">
                  <c:v>94.704933048370918</c:v>
                </c:pt>
                <c:pt idx="16">
                  <c:v>93.81079077070703</c:v>
                </c:pt>
                <c:pt idx="17">
                  <c:v>94.604614646486667</c:v>
                </c:pt>
                <c:pt idx="18">
                  <c:v>91.913464474200723</c:v>
                </c:pt>
                <c:pt idx="19">
                  <c:v>93.780259083177043</c:v>
                </c:pt>
                <c:pt idx="20">
                  <c:v>92.454311510446203</c:v>
                </c:pt>
                <c:pt idx="21">
                  <c:v>92.798883412570333</c:v>
                </c:pt>
                <c:pt idx="22">
                  <c:v>87.320626335761332</c:v>
                </c:pt>
                <c:pt idx="23">
                  <c:v>88.720722292493576</c:v>
                </c:pt>
                <c:pt idx="24">
                  <c:v>84.459371047236885</c:v>
                </c:pt>
              </c:numCache>
            </c:numRef>
          </c:val>
          <c:smooth val="0"/>
          <c:extLst>
            <c:ext xmlns:c16="http://schemas.microsoft.com/office/drawing/2014/chart" uri="{C3380CC4-5D6E-409C-BE32-E72D297353CC}">
              <c16:uniqueId val="{00000002-EDAD-47E4-A403-496BD995C005}"/>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EDAD-47E4-A403-496BD995C005}"/>
                </c:ext>
              </c:extLst>
            </c:dLbl>
            <c:dLbl>
              <c:idx val="1"/>
              <c:delete val="1"/>
              <c:extLst>
                <c:ext xmlns:c15="http://schemas.microsoft.com/office/drawing/2012/chart" uri="{CE6537A1-D6FC-4f65-9D91-7224C49458BB}"/>
                <c:ext xmlns:c16="http://schemas.microsoft.com/office/drawing/2014/chart" uri="{C3380CC4-5D6E-409C-BE32-E72D297353CC}">
                  <c16:uniqueId val="{00000004-EDAD-47E4-A403-496BD995C005}"/>
                </c:ext>
              </c:extLst>
            </c:dLbl>
            <c:dLbl>
              <c:idx val="2"/>
              <c:delete val="1"/>
              <c:extLst>
                <c:ext xmlns:c15="http://schemas.microsoft.com/office/drawing/2012/chart" uri="{CE6537A1-D6FC-4f65-9D91-7224C49458BB}"/>
                <c:ext xmlns:c16="http://schemas.microsoft.com/office/drawing/2014/chart" uri="{C3380CC4-5D6E-409C-BE32-E72D297353CC}">
                  <c16:uniqueId val="{00000005-EDAD-47E4-A403-496BD995C005}"/>
                </c:ext>
              </c:extLst>
            </c:dLbl>
            <c:dLbl>
              <c:idx val="3"/>
              <c:delete val="1"/>
              <c:extLst>
                <c:ext xmlns:c15="http://schemas.microsoft.com/office/drawing/2012/chart" uri="{CE6537A1-D6FC-4f65-9D91-7224C49458BB}"/>
                <c:ext xmlns:c16="http://schemas.microsoft.com/office/drawing/2014/chart" uri="{C3380CC4-5D6E-409C-BE32-E72D297353CC}">
                  <c16:uniqueId val="{00000006-EDAD-47E4-A403-496BD995C005}"/>
                </c:ext>
              </c:extLst>
            </c:dLbl>
            <c:dLbl>
              <c:idx val="4"/>
              <c:delete val="1"/>
              <c:extLst>
                <c:ext xmlns:c15="http://schemas.microsoft.com/office/drawing/2012/chart" uri="{CE6537A1-D6FC-4f65-9D91-7224C49458BB}"/>
                <c:ext xmlns:c16="http://schemas.microsoft.com/office/drawing/2014/chart" uri="{C3380CC4-5D6E-409C-BE32-E72D297353CC}">
                  <c16:uniqueId val="{00000007-EDAD-47E4-A403-496BD995C005}"/>
                </c:ext>
              </c:extLst>
            </c:dLbl>
            <c:dLbl>
              <c:idx val="5"/>
              <c:delete val="1"/>
              <c:extLst>
                <c:ext xmlns:c15="http://schemas.microsoft.com/office/drawing/2012/chart" uri="{CE6537A1-D6FC-4f65-9D91-7224C49458BB}"/>
                <c:ext xmlns:c16="http://schemas.microsoft.com/office/drawing/2014/chart" uri="{C3380CC4-5D6E-409C-BE32-E72D297353CC}">
                  <c16:uniqueId val="{00000008-EDAD-47E4-A403-496BD995C005}"/>
                </c:ext>
              </c:extLst>
            </c:dLbl>
            <c:dLbl>
              <c:idx val="6"/>
              <c:delete val="1"/>
              <c:extLst>
                <c:ext xmlns:c15="http://schemas.microsoft.com/office/drawing/2012/chart" uri="{CE6537A1-D6FC-4f65-9D91-7224C49458BB}"/>
                <c:ext xmlns:c16="http://schemas.microsoft.com/office/drawing/2014/chart" uri="{C3380CC4-5D6E-409C-BE32-E72D297353CC}">
                  <c16:uniqueId val="{00000009-EDAD-47E4-A403-496BD995C005}"/>
                </c:ext>
              </c:extLst>
            </c:dLbl>
            <c:dLbl>
              <c:idx val="7"/>
              <c:delete val="1"/>
              <c:extLst>
                <c:ext xmlns:c15="http://schemas.microsoft.com/office/drawing/2012/chart" uri="{CE6537A1-D6FC-4f65-9D91-7224C49458BB}"/>
                <c:ext xmlns:c16="http://schemas.microsoft.com/office/drawing/2014/chart" uri="{C3380CC4-5D6E-409C-BE32-E72D297353CC}">
                  <c16:uniqueId val="{0000000A-EDAD-47E4-A403-496BD995C005}"/>
                </c:ext>
              </c:extLst>
            </c:dLbl>
            <c:dLbl>
              <c:idx val="8"/>
              <c:delete val="1"/>
              <c:extLst>
                <c:ext xmlns:c15="http://schemas.microsoft.com/office/drawing/2012/chart" uri="{CE6537A1-D6FC-4f65-9D91-7224C49458BB}"/>
                <c:ext xmlns:c16="http://schemas.microsoft.com/office/drawing/2014/chart" uri="{C3380CC4-5D6E-409C-BE32-E72D297353CC}">
                  <c16:uniqueId val="{0000000B-EDAD-47E4-A403-496BD995C005}"/>
                </c:ext>
              </c:extLst>
            </c:dLbl>
            <c:dLbl>
              <c:idx val="9"/>
              <c:delete val="1"/>
              <c:extLst>
                <c:ext xmlns:c15="http://schemas.microsoft.com/office/drawing/2012/chart" uri="{CE6537A1-D6FC-4f65-9D91-7224C49458BB}"/>
                <c:ext xmlns:c16="http://schemas.microsoft.com/office/drawing/2014/chart" uri="{C3380CC4-5D6E-409C-BE32-E72D297353CC}">
                  <c16:uniqueId val="{0000000C-EDAD-47E4-A403-496BD995C005}"/>
                </c:ext>
              </c:extLst>
            </c:dLbl>
            <c:dLbl>
              <c:idx val="10"/>
              <c:delete val="1"/>
              <c:extLst>
                <c:ext xmlns:c15="http://schemas.microsoft.com/office/drawing/2012/chart" uri="{CE6537A1-D6FC-4f65-9D91-7224C49458BB}"/>
                <c:ext xmlns:c16="http://schemas.microsoft.com/office/drawing/2014/chart" uri="{C3380CC4-5D6E-409C-BE32-E72D297353CC}">
                  <c16:uniqueId val="{0000000D-EDAD-47E4-A403-496BD995C005}"/>
                </c:ext>
              </c:extLst>
            </c:dLbl>
            <c:dLbl>
              <c:idx val="11"/>
              <c:delete val="1"/>
              <c:extLst>
                <c:ext xmlns:c15="http://schemas.microsoft.com/office/drawing/2012/chart" uri="{CE6537A1-D6FC-4f65-9D91-7224C49458BB}"/>
                <c:ext xmlns:c16="http://schemas.microsoft.com/office/drawing/2014/chart" uri="{C3380CC4-5D6E-409C-BE32-E72D297353CC}">
                  <c16:uniqueId val="{0000000E-EDAD-47E4-A403-496BD995C005}"/>
                </c:ext>
              </c:extLst>
            </c:dLbl>
            <c:dLbl>
              <c:idx val="12"/>
              <c:delete val="1"/>
              <c:extLst>
                <c:ext xmlns:c15="http://schemas.microsoft.com/office/drawing/2012/chart" uri="{CE6537A1-D6FC-4f65-9D91-7224C49458BB}"/>
                <c:ext xmlns:c16="http://schemas.microsoft.com/office/drawing/2014/chart" uri="{C3380CC4-5D6E-409C-BE32-E72D297353CC}">
                  <c16:uniqueId val="{0000000F-EDAD-47E4-A403-496BD995C005}"/>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EDAD-47E4-A403-496BD995C005}"/>
                </c:ext>
              </c:extLst>
            </c:dLbl>
            <c:dLbl>
              <c:idx val="14"/>
              <c:delete val="1"/>
              <c:extLst>
                <c:ext xmlns:c15="http://schemas.microsoft.com/office/drawing/2012/chart" uri="{CE6537A1-D6FC-4f65-9D91-7224C49458BB}"/>
                <c:ext xmlns:c16="http://schemas.microsoft.com/office/drawing/2014/chart" uri="{C3380CC4-5D6E-409C-BE32-E72D297353CC}">
                  <c16:uniqueId val="{00000011-EDAD-47E4-A403-496BD995C005}"/>
                </c:ext>
              </c:extLst>
            </c:dLbl>
            <c:dLbl>
              <c:idx val="15"/>
              <c:delete val="1"/>
              <c:extLst>
                <c:ext xmlns:c15="http://schemas.microsoft.com/office/drawing/2012/chart" uri="{CE6537A1-D6FC-4f65-9D91-7224C49458BB}"/>
                <c:ext xmlns:c16="http://schemas.microsoft.com/office/drawing/2014/chart" uri="{C3380CC4-5D6E-409C-BE32-E72D297353CC}">
                  <c16:uniqueId val="{00000012-EDAD-47E4-A403-496BD995C005}"/>
                </c:ext>
              </c:extLst>
            </c:dLbl>
            <c:dLbl>
              <c:idx val="16"/>
              <c:delete val="1"/>
              <c:extLst>
                <c:ext xmlns:c15="http://schemas.microsoft.com/office/drawing/2012/chart" uri="{CE6537A1-D6FC-4f65-9D91-7224C49458BB}"/>
                <c:ext xmlns:c16="http://schemas.microsoft.com/office/drawing/2014/chart" uri="{C3380CC4-5D6E-409C-BE32-E72D297353CC}">
                  <c16:uniqueId val="{00000013-EDAD-47E4-A403-496BD995C005}"/>
                </c:ext>
              </c:extLst>
            </c:dLbl>
            <c:dLbl>
              <c:idx val="17"/>
              <c:delete val="1"/>
              <c:extLst>
                <c:ext xmlns:c15="http://schemas.microsoft.com/office/drawing/2012/chart" uri="{CE6537A1-D6FC-4f65-9D91-7224C49458BB}"/>
                <c:ext xmlns:c16="http://schemas.microsoft.com/office/drawing/2014/chart" uri="{C3380CC4-5D6E-409C-BE32-E72D297353CC}">
                  <c16:uniqueId val="{00000014-EDAD-47E4-A403-496BD995C005}"/>
                </c:ext>
              </c:extLst>
            </c:dLbl>
            <c:dLbl>
              <c:idx val="18"/>
              <c:delete val="1"/>
              <c:extLst>
                <c:ext xmlns:c15="http://schemas.microsoft.com/office/drawing/2012/chart" uri="{CE6537A1-D6FC-4f65-9D91-7224C49458BB}"/>
                <c:ext xmlns:c16="http://schemas.microsoft.com/office/drawing/2014/chart" uri="{C3380CC4-5D6E-409C-BE32-E72D297353CC}">
                  <c16:uniqueId val="{00000015-EDAD-47E4-A403-496BD995C005}"/>
                </c:ext>
              </c:extLst>
            </c:dLbl>
            <c:dLbl>
              <c:idx val="19"/>
              <c:delete val="1"/>
              <c:extLst>
                <c:ext xmlns:c15="http://schemas.microsoft.com/office/drawing/2012/chart" uri="{CE6537A1-D6FC-4f65-9D91-7224C49458BB}"/>
                <c:ext xmlns:c16="http://schemas.microsoft.com/office/drawing/2014/chart" uri="{C3380CC4-5D6E-409C-BE32-E72D297353CC}">
                  <c16:uniqueId val="{00000016-EDAD-47E4-A403-496BD995C005}"/>
                </c:ext>
              </c:extLst>
            </c:dLbl>
            <c:dLbl>
              <c:idx val="20"/>
              <c:delete val="1"/>
              <c:extLst>
                <c:ext xmlns:c15="http://schemas.microsoft.com/office/drawing/2012/chart" uri="{CE6537A1-D6FC-4f65-9D91-7224C49458BB}"/>
                <c:ext xmlns:c16="http://schemas.microsoft.com/office/drawing/2014/chart" uri="{C3380CC4-5D6E-409C-BE32-E72D297353CC}">
                  <c16:uniqueId val="{00000017-EDAD-47E4-A403-496BD995C005}"/>
                </c:ext>
              </c:extLst>
            </c:dLbl>
            <c:dLbl>
              <c:idx val="21"/>
              <c:delete val="1"/>
              <c:extLst>
                <c:ext xmlns:c15="http://schemas.microsoft.com/office/drawing/2012/chart" uri="{CE6537A1-D6FC-4f65-9D91-7224C49458BB}"/>
                <c:ext xmlns:c16="http://schemas.microsoft.com/office/drawing/2014/chart" uri="{C3380CC4-5D6E-409C-BE32-E72D297353CC}">
                  <c16:uniqueId val="{00000018-EDAD-47E4-A403-496BD995C005}"/>
                </c:ext>
              </c:extLst>
            </c:dLbl>
            <c:dLbl>
              <c:idx val="22"/>
              <c:delete val="1"/>
              <c:extLst>
                <c:ext xmlns:c15="http://schemas.microsoft.com/office/drawing/2012/chart" uri="{CE6537A1-D6FC-4f65-9D91-7224C49458BB}"/>
                <c:ext xmlns:c16="http://schemas.microsoft.com/office/drawing/2014/chart" uri="{C3380CC4-5D6E-409C-BE32-E72D297353CC}">
                  <c16:uniqueId val="{00000019-EDAD-47E4-A403-496BD995C005}"/>
                </c:ext>
              </c:extLst>
            </c:dLbl>
            <c:dLbl>
              <c:idx val="23"/>
              <c:delete val="1"/>
              <c:extLst>
                <c:ext xmlns:c15="http://schemas.microsoft.com/office/drawing/2012/chart" uri="{CE6537A1-D6FC-4f65-9D91-7224C49458BB}"/>
                <c:ext xmlns:c16="http://schemas.microsoft.com/office/drawing/2014/chart" uri="{C3380CC4-5D6E-409C-BE32-E72D297353CC}">
                  <c16:uniqueId val="{0000001A-EDAD-47E4-A403-496BD995C005}"/>
                </c:ext>
              </c:extLst>
            </c:dLbl>
            <c:dLbl>
              <c:idx val="24"/>
              <c:delete val="1"/>
              <c:extLst>
                <c:ext xmlns:c15="http://schemas.microsoft.com/office/drawing/2012/chart" uri="{CE6537A1-D6FC-4f65-9D91-7224C49458BB}"/>
                <c:ext xmlns:c16="http://schemas.microsoft.com/office/drawing/2014/chart" uri="{C3380CC4-5D6E-409C-BE32-E72D297353CC}">
                  <c16:uniqueId val="{0000001B-EDAD-47E4-A403-496BD995C005}"/>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EDAD-47E4-A403-496BD995C005}"/>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lc="http://schemas.openxmlformats.org/drawingml/2006/lockedCanvas" xmlns="" xmlns:mo="http://schemas.microsoft.com/office/mac/office/2008/main" xmlns:mv="urn:schemas-microsoft-com:mac:vml" xmlns:o="urn:schemas-microsoft-com:office:office" xmlns:v="urn:schemas-microsoft-com:vml" xmlns:w10="urn:schemas-microsoft-com:office:word" xmlns:w="http://schemas.openxmlformats.org/wordprocessingml/2006/main" xmlns:ma14="http://schemas.microsoft.com/office/mac/drawingml/2011/main" xmlns:pic="http://schemas.openxmlformats.org/drawingml/2006/picture" xmlns:wps="http://schemas.microsoft.com/office/word/2010/wordprocessingShape" xmlns:wne="http://schemas.microsoft.com/office/word/2006/wordml" xmlns:wpi="http://schemas.microsoft.com/office/word/2010/wordprocessingInk" xmlns:wpg="http://schemas.microsoft.com/office/word/2010/wordprocessingGroup" xmlns:w15="http://schemas.microsoft.com/office/word/2012/wordml" xmlns:w14="http://schemas.microsoft.com/office/word/2010/wordml" xmlns:wp="http://schemas.openxmlformats.org/drawingml/2006/wordprocessingDrawing" xmlns:wp14="http://schemas.microsoft.com/office/word/2010/wordprocessingDrawing" xmlns:m="http://schemas.openxmlformats.org/officeDocument/2006/math" xmlns:r="http://schemas.openxmlformats.org/officeDocument/2006/relationships" xmlns:mc="http://schemas.openxmlformats.org/markup-compatibility/2006" xmlns:wpc="http://schemas.microsoft.com/office/word/2010/wordprocessing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Mannheim, Universitätsstadt (08222)</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552450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92" t="s">
        <v>97</v>
      </c>
      <c r="F8" s="592" t="s">
        <v>98</v>
      </c>
      <c r="G8" s="592" t="s">
        <v>99</v>
      </c>
      <c r="H8" s="592" t="s">
        <v>100</v>
      </c>
      <c r="I8" s="592" t="s">
        <v>101</v>
      </c>
      <c r="J8" s="590"/>
      <c r="K8" s="591"/>
    </row>
    <row r="9" spans="1:255" ht="12" customHeight="1" x14ac:dyDescent="0.2">
      <c r="A9" s="578"/>
      <c r="B9" s="579"/>
      <c r="C9" s="579"/>
      <c r="D9" s="583"/>
      <c r="E9" s="593"/>
      <c r="F9" s="593"/>
      <c r="G9" s="593"/>
      <c r="H9" s="593"/>
      <c r="I9" s="593"/>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191322</v>
      </c>
      <c r="F11" s="238">
        <v>192281</v>
      </c>
      <c r="G11" s="238">
        <v>192925</v>
      </c>
      <c r="H11" s="238">
        <v>191615</v>
      </c>
      <c r="I11" s="265">
        <v>191658</v>
      </c>
      <c r="J11" s="263">
        <v>-336</v>
      </c>
      <c r="K11" s="266">
        <v>-0.17531227498982563</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14.130105267559403</v>
      </c>
      <c r="E13" s="115">
        <v>27034</v>
      </c>
      <c r="F13" s="114">
        <v>27106</v>
      </c>
      <c r="G13" s="114">
        <v>27356</v>
      </c>
      <c r="H13" s="114">
        <v>28087</v>
      </c>
      <c r="I13" s="140">
        <v>27818</v>
      </c>
      <c r="J13" s="115">
        <v>-784</v>
      </c>
      <c r="K13" s="116">
        <v>-2.8183190739808759</v>
      </c>
    </row>
    <row r="14" spans="1:255" ht="14.1" customHeight="1" x14ac:dyDescent="0.2">
      <c r="A14" s="306" t="s">
        <v>230</v>
      </c>
      <c r="B14" s="307"/>
      <c r="C14" s="308"/>
      <c r="D14" s="113">
        <v>53.312739779011302</v>
      </c>
      <c r="E14" s="115">
        <v>101999</v>
      </c>
      <c r="F14" s="114">
        <v>102790</v>
      </c>
      <c r="G14" s="114">
        <v>103382</v>
      </c>
      <c r="H14" s="114">
        <v>102418</v>
      </c>
      <c r="I14" s="140">
        <v>102659</v>
      </c>
      <c r="J14" s="115">
        <v>-660</v>
      </c>
      <c r="K14" s="116">
        <v>-0.6429051520081045</v>
      </c>
    </row>
    <row r="15" spans="1:255" ht="14.1" customHeight="1" x14ac:dyDescent="0.2">
      <c r="A15" s="306" t="s">
        <v>231</v>
      </c>
      <c r="B15" s="307"/>
      <c r="C15" s="308"/>
      <c r="D15" s="113">
        <v>16.087015607196246</v>
      </c>
      <c r="E15" s="115">
        <v>30778</v>
      </c>
      <c r="F15" s="114">
        <v>30852</v>
      </c>
      <c r="G15" s="114">
        <v>30749</v>
      </c>
      <c r="H15" s="114">
        <v>29953</v>
      </c>
      <c r="I15" s="140">
        <v>30053</v>
      </c>
      <c r="J15" s="115">
        <v>725</v>
      </c>
      <c r="K15" s="116">
        <v>2.4124047516054969</v>
      </c>
    </row>
    <row r="16" spans="1:255" ht="14.1" customHeight="1" x14ac:dyDescent="0.2">
      <c r="A16" s="306" t="s">
        <v>232</v>
      </c>
      <c r="B16" s="307"/>
      <c r="C16" s="308"/>
      <c r="D16" s="113">
        <v>15.949028339657749</v>
      </c>
      <c r="E16" s="115">
        <v>30514</v>
      </c>
      <c r="F16" s="114">
        <v>30522</v>
      </c>
      <c r="G16" s="114">
        <v>30429</v>
      </c>
      <c r="H16" s="114">
        <v>30165</v>
      </c>
      <c r="I16" s="140">
        <v>30114</v>
      </c>
      <c r="J16" s="115">
        <v>400</v>
      </c>
      <c r="K16" s="116">
        <v>1.3282858471142991</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0.13903262562590815</v>
      </c>
      <c r="E18" s="115">
        <v>266</v>
      </c>
      <c r="F18" s="114">
        <v>251</v>
      </c>
      <c r="G18" s="114">
        <v>256</v>
      </c>
      <c r="H18" s="114">
        <v>260</v>
      </c>
      <c r="I18" s="140">
        <v>272</v>
      </c>
      <c r="J18" s="115">
        <v>-6</v>
      </c>
      <c r="K18" s="116">
        <v>-2.2058823529411766</v>
      </c>
    </row>
    <row r="19" spans="1:255" ht="14.1" customHeight="1" x14ac:dyDescent="0.2">
      <c r="A19" s="306" t="s">
        <v>235</v>
      </c>
      <c r="B19" s="307" t="s">
        <v>236</v>
      </c>
      <c r="C19" s="308"/>
      <c r="D19" s="113">
        <v>6.1676127157357756E-2</v>
      </c>
      <c r="E19" s="115">
        <v>118</v>
      </c>
      <c r="F19" s="114">
        <v>107</v>
      </c>
      <c r="G19" s="114">
        <v>120</v>
      </c>
      <c r="H19" s="114">
        <v>129</v>
      </c>
      <c r="I19" s="140">
        <v>134</v>
      </c>
      <c r="J19" s="115">
        <v>-16</v>
      </c>
      <c r="K19" s="116">
        <v>-11.940298507462687</v>
      </c>
    </row>
    <row r="20" spans="1:255" ht="14.1" customHeight="1" x14ac:dyDescent="0.2">
      <c r="A20" s="306">
        <v>12</v>
      </c>
      <c r="B20" s="307" t="s">
        <v>237</v>
      </c>
      <c r="C20" s="308"/>
      <c r="D20" s="113">
        <v>0.5184976113567703</v>
      </c>
      <c r="E20" s="115">
        <v>992</v>
      </c>
      <c r="F20" s="114">
        <v>968</v>
      </c>
      <c r="G20" s="114">
        <v>989</v>
      </c>
      <c r="H20" s="114">
        <v>984</v>
      </c>
      <c r="I20" s="140">
        <v>956</v>
      </c>
      <c r="J20" s="115">
        <v>36</v>
      </c>
      <c r="K20" s="116">
        <v>3.7656903765690375</v>
      </c>
    </row>
    <row r="21" spans="1:255" ht="14.1" customHeight="1" x14ac:dyDescent="0.2">
      <c r="A21" s="306">
        <v>21</v>
      </c>
      <c r="B21" s="307" t="s">
        <v>238</v>
      </c>
      <c r="C21" s="308"/>
      <c r="D21" s="113">
        <v>0.18973249286543106</v>
      </c>
      <c r="E21" s="115">
        <v>363</v>
      </c>
      <c r="F21" s="114">
        <v>355</v>
      </c>
      <c r="G21" s="114">
        <v>365</v>
      </c>
      <c r="H21" s="114">
        <v>357</v>
      </c>
      <c r="I21" s="140">
        <v>348</v>
      </c>
      <c r="J21" s="115">
        <v>15</v>
      </c>
      <c r="K21" s="116">
        <v>4.3103448275862073</v>
      </c>
    </row>
    <row r="22" spans="1:255" ht="14.1" customHeight="1" x14ac:dyDescent="0.2">
      <c r="A22" s="306">
        <v>22</v>
      </c>
      <c r="B22" s="307" t="s">
        <v>239</v>
      </c>
      <c r="C22" s="308"/>
      <c r="D22" s="113">
        <v>0.67896007777464173</v>
      </c>
      <c r="E22" s="115">
        <v>1299</v>
      </c>
      <c r="F22" s="114">
        <v>1299</v>
      </c>
      <c r="G22" s="114">
        <v>1326</v>
      </c>
      <c r="H22" s="114">
        <v>1318</v>
      </c>
      <c r="I22" s="140">
        <v>1332</v>
      </c>
      <c r="J22" s="115">
        <v>-33</v>
      </c>
      <c r="K22" s="116">
        <v>-2.4774774774774775</v>
      </c>
    </row>
    <row r="23" spans="1:255" ht="14.1" customHeight="1" x14ac:dyDescent="0.2">
      <c r="A23" s="306">
        <v>23</v>
      </c>
      <c r="B23" s="307" t="s">
        <v>240</v>
      </c>
      <c r="C23" s="308"/>
      <c r="D23" s="113">
        <v>0.82792360523097186</v>
      </c>
      <c r="E23" s="115">
        <v>1584</v>
      </c>
      <c r="F23" s="114">
        <v>1606</v>
      </c>
      <c r="G23" s="114">
        <v>1620</v>
      </c>
      <c r="H23" s="114">
        <v>1589</v>
      </c>
      <c r="I23" s="140">
        <v>1624</v>
      </c>
      <c r="J23" s="115">
        <v>-40</v>
      </c>
      <c r="K23" s="116">
        <v>-2.4630541871921183</v>
      </c>
    </row>
    <row r="24" spans="1:255" ht="14.1" customHeight="1" x14ac:dyDescent="0.2">
      <c r="A24" s="306">
        <v>24</v>
      </c>
      <c r="B24" s="307" t="s">
        <v>241</v>
      </c>
      <c r="C24" s="308"/>
      <c r="D24" s="113">
        <v>1.9020290400476683</v>
      </c>
      <c r="E24" s="115">
        <v>3639</v>
      </c>
      <c r="F24" s="114">
        <v>3629</v>
      </c>
      <c r="G24" s="114">
        <v>3858</v>
      </c>
      <c r="H24" s="114">
        <v>3748</v>
      </c>
      <c r="I24" s="140">
        <v>3785</v>
      </c>
      <c r="J24" s="115">
        <v>-146</v>
      </c>
      <c r="K24" s="116">
        <v>-3.8573315719947159</v>
      </c>
    </row>
    <row r="25" spans="1:255" ht="14.1" customHeight="1" x14ac:dyDescent="0.2">
      <c r="A25" s="306">
        <v>25</v>
      </c>
      <c r="B25" s="307" t="s">
        <v>242</v>
      </c>
      <c r="C25" s="308"/>
      <c r="D25" s="113">
        <v>6.8763654990016834</v>
      </c>
      <c r="E25" s="115">
        <v>13156</v>
      </c>
      <c r="F25" s="114">
        <v>13298</v>
      </c>
      <c r="G25" s="114">
        <v>13558</v>
      </c>
      <c r="H25" s="114">
        <v>13396</v>
      </c>
      <c r="I25" s="140">
        <v>13435</v>
      </c>
      <c r="J25" s="115">
        <v>-279</v>
      </c>
      <c r="K25" s="116">
        <v>-2.0766654261257909</v>
      </c>
    </row>
    <row r="26" spans="1:255" ht="14.1" customHeight="1" x14ac:dyDescent="0.2">
      <c r="A26" s="306">
        <v>26</v>
      </c>
      <c r="B26" s="307" t="s">
        <v>243</v>
      </c>
      <c r="C26" s="308"/>
      <c r="D26" s="113">
        <v>3.0080178965304567</v>
      </c>
      <c r="E26" s="115">
        <v>5755</v>
      </c>
      <c r="F26" s="114">
        <v>5869</v>
      </c>
      <c r="G26" s="114">
        <v>5956</v>
      </c>
      <c r="H26" s="114">
        <v>5831</v>
      </c>
      <c r="I26" s="140">
        <v>5869</v>
      </c>
      <c r="J26" s="115">
        <v>-114</v>
      </c>
      <c r="K26" s="116">
        <v>-1.9424092690407224</v>
      </c>
    </row>
    <row r="27" spans="1:255" ht="14.1" customHeight="1" x14ac:dyDescent="0.2">
      <c r="A27" s="306">
        <v>27</v>
      </c>
      <c r="B27" s="307" t="s">
        <v>244</v>
      </c>
      <c r="C27" s="308"/>
      <c r="D27" s="113">
        <v>3.6942954809169879</v>
      </c>
      <c r="E27" s="115">
        <v>7068</v>
      </c>
      <c r="F27" s="114">
        <v>7133</v>
      </c>
      <c r="G27" s="114">
        <v>7191</v>
      </c>
      <c r="H27" s="114">
        <v>7124</v>
      </c>
      <c r="I27" s="140">
        <v>7205</v>
      </c>
      <c r="J27" s="115">
        <v>-137</v>
      </c>
      <c r="K27" s="116">
        <v>-1.9014573213046495</v>
      </c>
    </row>
    <row r="28" spans="1:255" ht="14.1" customHeight="1" x14ac:dyDescent="0.2">
      <c r="A28" s="306">
        <v>28</v>
      </c>
      <c r="B28" s="307" t="s">
        <v>245</v>
      </c>
      <c r="C28" s="308"/>
      <c r="D28" s="113">
        <v>0.13694190945108248</v>
      </c>
      <c r="E28" s="115">
        <v>262</v>
      </c>
      <c r="F28" s="114">
        <v>264</v>
      </c>
      <c r="G28" s="114">
        <v>263</v>
      </c>
      <c r="H28" s="114">
        <v>272</v>
      </c>
      <c r="I28" s="140">
        <v>270</v>
      </c>
      <c r="J28" s="115">
        <v>-8</v>
      </c>
      <c r="K28" s="116">
        <v>-2.9629629629629628</v>
      </c>
    </row>
    <row r="29" spans="1:255" ht="14.1" customHeight="1" x14ac:dyDescent="0.2">
      <c r="A29" s="306">
        <v>29</v>
      </c>
      <c r="B29" s="307" t="s">
        <v>246</v>
      </c>
      <c r="C29" s="308"/>
      <c r="D29" s="113">
        <v>1.8095148493116318</v>
      </c>
      <c r="E29" s="115">
        <v>3462</v>
      </c>
      <c r="F29" s="114">
        <v>3588</v>
      </c>
      <c r="G29" s="114">
        <v>3587</v>
      </c>
      <c r="H29" s="114">
        <v>3636</v>
      </c>
      <c r="I29" s="140">
        <v>3619</v>
      </c>
      <c r="J29" s="115">
        <v>-157</v>
      </c>
      <c r="K29" s="116">
        <v>-4.338214976512849</v>
      </c>
    </row>
    <row r="30" spans="1:255" ht="14.1" customHeight="1" x14ac:dyDescent="0.2">
      <c r="A30" s="306" t="s">
        <v>247</v>
      </c>
      <c r="B30" s="307" t="s">
        <v>248</v>
      </c>
      <c r="C30" s="308"/>
      <c r="D30" s="113">
        <v>0.49811312865221979</v>
      </c>
      <c r="E30" s="115">
        <v>953</v>
      </c>
      <c r="F30" s="114">
        <v>977</v>
      </c>
      <c r="G30" s="114">
        <v>971</v>
      </c>
      <c r="H30" s="114">
        <v>960</v>
      </c>
      <c r="I30" s="140">
        <v>965</v>
      </c>
      <c r="J30" s="115">
        <v>-12</v>
      </c>
      <c r="K30" s="116">
        <v>-1.2435233160621761</v>
      </c>
    </row>
    <row r="31" spans="1:255" ht="14.1" customHeight="1" x14ac:dyDescent="0.2">
      <c r="A31" s="306" t="s">
        <v>249</v>
      </c>
      <c r="B31" s="307" t="s">
        <v>250</v>
      </c>
      <c r="C31" s="308"/>
      <c r="D31" s="113">
        <v>1.2810863361244393</v>
      </c>
      <c r="E31" s="115">
        <v>2451</v>
      </c>
      <c r="F31" s="114">
        <v>2554</v>
      </c>
      <c r="G31" s="114">
        <v>2555</v>
      </c>
      <c r="H31" s="114">
        <v>2621</v>
      </c>
      <c r="I31" s="140">
        <v>2602</v>
      </c>
      <c r="J31" s="115">
        <v>-151</v>
      </c>
      <c r="K31" s="116">
        <v>-5.8032282859338968</v>
      </c>
    </row>
    <row r="32" spans="1:255" ht="14.1" customHeight="1" x14ac:dyDescent="0.2">
      <c r="A32" s="306">
        <v>31</v>
      </c>
      <c r="B32" s="307" t="s">
        <v>251</v>
      </c>
      <c r="C32" s="308"/>
      <c r="D32" s="113">
        <v>0.71136617848443984</v>
      </c>
      <c r="E32" s="115">
        <v>1361</v>
      </c>
      <c r="F32" s="114">
        <v>1384</v>
      </c>
      <c r="G32" s="114">
        <v>1452</v>
      </c>
      <c r="H32" s="114">
        <v>1500</v>
      </c>
      <c r="I32" s="140">
        <v>1484</v>
      </c>
      <c r="J32" s="115">
        <v>-123</v>
      </c>
      <c r="K32" s="116">
        <v>-8.2884097035040423</v>
      </c>
    </row>
    <row r="33" spans="1:11" ht="14.1" customHeight="1" x14ac:dyDescent="0.2">
      <c r="A33" s="306">
        <v>32</v>
      </c>
      <c r="B33" s="307" t="s">
        <v>252</v>
      </c>
      <c r="C33" s="308"/>
      <c r="D33" s="113">
        <v>1.6208277145336134</v>
      </c>
      <c r="E33" s="115">
        <v>3101</v>
      </c>
      <c r="F33" s="114">
        <v>2967</v>
      </c>
      <c r="G33" s="114">
        <v>3116</v>
      </c>
      <c r="H33" s="114">
        <v>3196</v>
      </c>
      <c r="I33" s="140">
        <v>2999</v>
      </c>
      <c r="J33" s="115">
        <v>102</v>
      </c>
      <c r="K33" s="116">
        <v>3.4011337112370792</v>
      </c>
    </row>
    <row r="34" spans="1:11" ht="14.1" customHeight="1" x14ac:dyDescent="0.2">
      <c r="A34" s="306">
        <v>33</v>
      </c>
      <c r="B34" s="307" t="s">
        <v>253</v>
      </c>
      <c r="C34" s="308"/>
      <c r="D34" s="113">
        <v>0.85823898976594437</v>
      </c>
      <c r="E34" s="115">
        <v>1642</v>
      </c>
      <c r="F34" s="114">
        <v>1653</v>
      </c>
      <c r="G34" s="114">
        <v>1757</v>
      </c>
      <c r="H34" s="114">
        <v>1699</v>
      </c>
      <c r="I34" s="140">
        <v>1648</v>
      </c>
      <c r="J34" s="115">
        <v>-6</v>
      </c>
      <c r="K34" s="116">
        <v>-0.36407766990291263</v>
      </c>
    </row>
    <row r="35" spans="1:11" ht="14.1" customHeight="1" x14ac:dyDescent="0.2">
      <c r="A35" s="306">
        <v>34</v>
      </c>
      <c r="B35" s="307" t="s">
        <v>254</v>
      </c>
      <c r="C35" s="308"/>
      <c r="D35" s="113">
        <v>2.1006470766561085</v>
      </c>
      <c r="E35" s="115">
        <v>4019</v>
      </c>
      <c r="F35" s="114">
        <v>4056</v>
      </c>
      <c r="G35" s="114">
        <v>4076</v>
      </c>
      <c r="H35" s="114">
        <v>3954</v>
      </c>
      <c r="I35" s="140">
        <v>4033</v>
      </c>
      <c r="J35" s="115">
        <v>-14</v>
      </c>
      <c r="K35" s="116">
        <v>-0.34713612695264073</v>
      </c>
    </row>
    <row r="36" spans="1:11" ht="14.1" customHeight="1" x14ac:dyDescent="0.2">
      <c r="A36" s="306">
        <v>41</v>
      </c>
      <c r="B36" s="307" t="s">
        <v>255</v>
      </c>
      <c r="C36" s="308"/>
      <c r="D36" s="113">
        <v>2.1785262541683652</v>
      </c>
      <c r="E36" s="115">
        <v>4168</v>
      </c>
      <c r="F36" s="114">
        <v>4206</v>
      </c>
      <c r="G36" s="114">
        <v>4225</v>
      </c>
      <c r="H36" s="114">
        <v>4228</v>
      </c>
      <c r="I36" s="140">
        <v>4232</v>
      </c>
      <c r="J36" s="115">
        <v>-64</v>
      </c>
      <c r="K36" s="116">
        <v>-1.5122873345935728</v>
      </c>
    </row>
    <row r="37" spans="1:11" ht="14.1" customHeight="1" x14ac:dyDescent="0.2">
      <c r="A37" s="306">
        <v>42</v>
      </c>
      <c r="B37" s="307" t="s">
        <v>256</v>
      </c>
      <c r="C37" s="308"/>
      <c r="D37" s="113">
        <v>0.22370663070634847</v>
      </c>
      <c r="E37" s="115">
        <v>428</v>
      </c>
      <c r="F37" s="114">
        <v>425</v>
      </c>
      <c r="G37" s="114">
        <v>420</v>
      </c>
      <c r="H37" s="114">
        <v>439</v>
      </c>
      <c r="I37" s="140">
        <v>442</v>
      </c>
      <c r="J37" s="115">
        <v>-14</v>
      </c>
      <c r="K37" s="116">
        <v>-3.1674208144796379</v>
      </c>
    </row>
    <row r="38" spans="1:11" ht="14.1" customHeight="1" x14ac:dyDescent="0.2">
      <c r="A38" s="306">
        <v>43</v>
      </c>
      <c r="B38" s="307" t="s">
        <v>257</v>
      </c>
      <c r="C38" s="308"/>
      <c r="D38" s="113">
        <v>3.4810424310847683</v>
      </c>
      <c r="E38" s="115">
        <v>6660</v>
      </c>
      <c r="F38" s="114">
        <v>6598</v>
      </c>
      <c r="G38" s="114">
        <v>6518</v>
      </c>
      <c r="H38" s="114">
        <v>6451</v>
      </c>
      <c r="I38" s="140">
        <v>6411</v>
      </c>
      <c r="J38" s="115">
        <v>249</v>
      </c>
      <c r="K38" s="116">
        <v>3.8839494618624242</v>
      </c>
    </row>
    <row r="39" spans="1:11" ht="14.1" customHeight="1" x14ac:dyDescent="0.2">
      <c r="A39" s="306">
        <v>51</v>
      </c>
      <c r="B39" s="307" t="s">
        <v>258</v>
      </c>
      <c r="C39" s="308"/>
      <c r="D39" s="113">
        <v>6.7645121836485087</v>
      </c>
      <c r="E39" s="115">
        <v>12942</v>
      </c>
      <c r="F39" s="114">
        <v>12925</v>
      </c>
      <c r="G39" s="114">
        <v>13093</v>
      </c>
      <c r="H39" s="114">
        <v>13233</v>
      </c>
      <c r="I39" s="140">
        <v>13197</v>
      </c>
      <c r="J39" s="115">
        <v>-255</v>
      </c>
      <c r="K39" s="116">
        <v>-1.9322573312116391</v>
      </c>
    </row>
    <row r="40" spans="1:11" ht="14.1" customHeight="1" x14ac:dyDescent="0.2">
      <c r="A40" s="306" t="s">
        <v>259</v>
      </c>
      <c r="B40" s="307" t="s">
        <v>260</v>
      </c>
      <c r="C40" s="308"/>
      <c r="D40" s="113">
        <v>5.1677277051253911</v>
      </c>
      <c r="E40" s="115">
        <v>9887</v>
      </c>
      <c r="F40" s="114">
        <v>9856</v>
      </c>
      <c r="G40" s="114">
        <v>10001</v>
      </c>
      <c r="H40" s="114">
        <v>10252</v>
      </c>
      <c r="I40" s="140">
        <v>10201</v>
      </c>
      <c r="J40" s="115">
        <v>-314</v>
      </c>
      <c r="K40" s="116">
        <v>-3.0781295951377317</v>
      </c>
    </row>
    <row r="41" spans="1:11" ht="14.1" customHeight="1" x14ac:dyDescent="0.2">
      <c r="A41" s="306"/>
      <c r="B41" s="307" t="s">
        <v>261</v>
      </c>
      <c r="C41" s="308"/>
      <c r="D41" s="113">
        <v>4.3424174951129508</v>
      </c>
      <c r="E41" s="115">
        <v>8308</v>
      </c>
      <c r="F41" s="114">
        <v>8234</v>
      </c>
      <c r="G41" s="114">
        <v>8389</v>
      </c>
      <c r="H41" s="114">
        <v>8696</v>
      </c>
      <c r="I41" s="140">
        <v>8629</v>
      </c>
      <c r="J41" s="115">
        <v>-321</v>
      </c>
      <c r="K41" s="116">
        <v>-3.7200139065940432</v>
      </c>
    </row>
    <row r="42" spans="1:11" ht="14.1" customHeight="1" x14ac:dyDescent="0.2">
      <c r="A42" s="306">
        <v>52</v>
      </c>
      <c r="B42" s="307" t="s">
        <v>262</v>
      </c>
      <c r="C42" s="308"/>
      <c r="D42" s="113">
        <v>3.0864197530864197</v>
      </c>
      <c r="E42" s="115">
        <v>5905</v>
      </c>
      <c r="F42" s="114">
        <v>5905</v>
      </c>
      <c r="G42" s="114">
        <v>5886</v>
      </c>
      <c r="H42" s="114">
        <v>5856</v>
      </c>
      <c r="I42" s="140">
        <v>5922</v>
      </c>
      <c r="J42" s="115">
        <v>-17</v>
      </c>
      <c r="K42" s="116">
        <v>-0.28706518068220194</v>
      </c>
    </row>
    <row r="43" spans="1:11" ht="14.1" customHeight="1" x14ac:dyDescent="0.2">
      <c r="A43" s="306" t="s">
        <v>263</v>
      </c>
      <c r="B43" s="307" t="s">
        <v>264</v>
      </c>
      <c r="C43" s="308"/>
      <c r="D43" s="113">
        <v>2.1544830181578698</v>
      </c>
      <c r="E43" s="115">
        <v>4122</v>
      </c>
      <c r="F43" s="114">
        <v>4131</v>
      </c>
      <c r="G43" s="114">
        <v>4121</v>
      </c>
      <c r="H43" s="114">
        <v>4119</v>
      </c>
      <c r="I43" s="140">
        <v>4136</v>
      </c>
      <c r="J43" s="115">
        <v>-14</v>
      </c>
      <c r="K43" s="116">
        <v>-0.33849129593810445</v>
      </c>
    </row>
    <row r="44" spans="1:11" ht="14.1" customHeight="1" x14ac:dyDescent="0.2">
      <c r="A44" s="306">
        <v>53</v>
      </c>
      <c r="B44" s="307" t="s">
        <v>265</v>
      </c>
      <c r="C44" s="308"/>
      <c r="D44" s="113">
        <v>1.2544297048954118</v>
      </c>
      <c r="E44" s="115">
        <v>2400</v>
      </c>
      <c r="F44" s="114">
        <v>2395</v>
      </c>
      <c r="G44" s="114">
        <v>2359</v>
      </c>
      <c r="H44" s="114">
        <v>2299</v>
      </c>
      <c r="I44" s="140">
        <v>2267</v>
      </c>
      <c r="J44" s="115">
        <v>133</v>
      </c>
      <c r="K44" s="116">
        <v>5.8667842964269958</v>
      </c>
    </row>
    <row r="45" spans="1:11" ht="14.1" customHeight="1" x14ac:dyDescent="0.2">
      <c r="A45" s="306" t="s">
        <v>266</v>
      </c>
      <c r="B45" s="307" t="s">
        <v>267</v>
      </c>
      <c r="C45" s="308"/>
      <c r="D45" s="113">
        <v>1.1964123310439991</v>
      </c>
      <c r="E45" s="115">
        <v>2289</v>
      </c>
      <c r="F45" s="114">
        <v>2296</v>
      </c>
      <c r="G45" s="114">
        <v>2261</v>
      </c>
      <c r="H45" s="114">
        <v>2219</v>
      </c>
      <c r="I45" s="140">
        <v>2183</v>
      </c>
      <c r="J45" s="115">
        <v>106</v>
      </c>
      <c r="K45" s="116">
        <v>4.8557031607879066</v>
      </c>
    </row>
    <row r="46" spans="1:11" ht="14.1" customHeight="1" x14ac:dyDescent="0.2">
      <c r="A46" s="306">
        <v>54</v>
      </c>
      <c r="B46" s="307" t="s">
        <v>268</v>
      </c>
      <c r="C46" s="308"/>
      <c r="D46" s="113">
        <v>2.9102769153573558</v>
      </c>
      <c r="E46" s="115">
        <v>5568</v>
      </c>
      <c r="F46" s="114">
        <v>5572</v>
      </c>
      <c r="G46" s="114">
        <v>5510</v>
      </c>
      <c r="H46" s="114">
        <v>5538</v>
      </c>
      <c r="I46" s="140">
        <v>5502</v>
      </c>
      <c r="J46" s="115">
        <v>66</v>
      </c>
      <c r="K46" s="116">
        <v>1.1995637949836424</v>
      </c>
    </row>
    <row r="47" spans="1:11" ht="14.1" customHeight="1" x14ac:dyDescent="0.2">
      <c r="A47" s="306">
        <v>61</v>
      </c>
      <c r="B47" s="307" t="s">
        <v>269</v>
      </c>
      <c r="C47" s="308"/>
      <c r="D47" s="113">
        <v>3.9802009178244009</v>
      </c>
      <c r="E47" s="115">
        <v>7615</v>
      </c>
      <c r="F47" s="114">
        <v>7669</v>
      </c>
      <c r="G47" s="114">
        <v>7665</v>
      </c>
      <c r="H47" s="114">
        <v>7624</v>
      </c>
      <c r="I47" s="140">
        <v>7619</v>
      </c>
      <c r="J47" s="115">
        <v>-4</v>
      </c>
      <c r="K47" s="116">
        <v>-5.2500328127050792E-2</v>
      </c>
    </row>
    <row r="48" spans="1:11" ht="14.1" customHeight="1" x14ac:dyDescent="0.2">
      <c r="A48" s="306">
        <v>62</v>
      </c>
      <c r="B48" s="307" t="s">
        <v>270</v>
      </c>
      <c r="C48" s="308"/>
      <c r="D48" s="113">
        <v>5.2466522407250604</v>
      </c>
      <c r="E48" s="115">
        <v>10038</v>
      </c>
      <c r="F48" s="114">
        <v>10276</v>
      </c>
      <c r="G48" s="114">
        <v>10258</v>
      </c>
      <c r="H48" s="114">
        <v>10261</v>
      </c>
      <c r="I48" s="140">
        <v>10293</v>
      </c>
      <c r="J48" s="115">
        <v>-255</v>
      </c>
      <c r="K48" s="116">
        <v>-2.4774118332847568</v>
      </c>
    </row>
    <row r="49" spans="1:11" ht="14.1" customHeight="1" x14ac:dyDescent="0.2">
      <c r="A49" s="306">
        <v>63</v>
      </c>
      <c r="B49" s="307" t="s">
        <v>271</v>
      </c>
      <c r="C49" s="308"/>
      <c r="D49" s="113">
        <v>2.1670273152068242</v>
      </c>
      <c r="E49" s="115">
        <v>4146</v>
      </c>
      <c r="F49" s="114">
        <v>4313</v>
      </c>
      <c r="G49" s="114">
        <v>4254</v>
      </c>
      <c r="H49" s="114">
        <v>4362</v>
      </c>
      <c r="I49" s="140">
        <v>4244</v>
      </c>
      <c r="J49" s="115">
        <v>-98</v>
      </c>
      <c r="K49" s="116">
        <v>-2.3091423185673894</v>
      </c>
    </row>
    <row r="50" spans="1:11" ht="14.1" customHeight="1" x14ac:dyDescent="0.2">
      <c r="A50" s="306" t="s">
        <v>272</v>
      </c>
      <c r="B50" s="307" t="s">
        <v>273</v>
      </c>
      <c r="C50" s="308"/>
      <c r="D50" s="113">
        <v>0.35542174972036672</v>
      </c>
      <c r="E50" s="115">
        <v>680</v>
      </c>
      <c r="F50" s="114">
        <v>715</v>
      </c>
      <c r="G50" s="114">
        <v>704</v>
      </c>
      <c r="H50" s="114">
        <v>694</v>
      </c>
      <c r="I50" s="140">
        <v>670</v>
      </c>
      <c r="J50" s="115">
        <v>10</v>
      </c>
      <c r="K50" s="116">
        <v>1.4925373134328359</v>
      </c>
    </row>
    <row r="51" spans="1:11" ht="14.1" customHeight="1" x14ac:dyDescent="0.2">
      <c r="A51" s="306" t="s">
        <v>274</v>
      </c>
      <c r="B51" s="307" t="s">
        <v>275</v>
      </c>
      <c r="C51" s="308"/>
      <c r="D51" s="113">
        <v>1.3662830202485861</v>
      </c>
      <c r="E51" s="115">
        <v>2614</v>
      </c>
      <c r="F51" s="114">
        <v>2730</v>
      </c>
      <c r="G51" s="114">
        <v>2681</v>
      </c>
      <c r="H51" s="114">
        <v>2716</v>
      </c>
      <c r="I51" s="140">
        <v>2691</v>
      </c>
      <c r="J51" s="115">
        <v>-77</v>
      </c>
      <c r="K51" s="116">
        <v>-2.8613898179115571</v>
      </c>
    </row>
    <row r="52" spans="1:11" ht="14.1" customHeight="1" x14ac:dyDescent="0.2">
      <c r="A52" s="306">
        <v>71</v>
      </c>
      <c r="B52" s="307" t="s">
        <v>276</v>
      </c>
      <c r="C52" s="308"/>
      <c r="D52" s="113">
        <v>16.357240672792464</v>
      </c>
      <c r="E52" s="115">
        <v>31295</v>
      </c>
      <c r="F52" s="114">
        <v>31490</v>
      </c>
      <c r="G52" s="114">
        <v>31548</v>
      </c>
      <c r="H52" s="114">
        <v>31089</v>
      </c>
      <c r="I52" s="140">
        <v>31235</v>
      </c>
      <c r="J52" s="115">
        <v>60</v>
      </c>
      <c r="K52" s="116">
        <v>0.19209220425804385</v>
      </c>
    </row>
    <row r="53" spans="1:11" ht="14.1" customHeight="1" x14ac:dyDescent="0.2">
      <c r="A53" s="306" t="s">
        <v>277</v>
      </c>
      <c r="B53" s="307" t="s">
        <v>278</v>
      </c>
      <c r="C53" s="308"/>
      <c r="D53" s="113">
        <v>8.1861991825299754</v>
      </c>
      <c r="E53" s="115">
        <v>15662</v>
      </c>
      <c r="F53" s="114">
        <v>15729</v>
      </c>
      <c r="G53" s="114">
        <v>15799</v>
      </c>
      <c r="H53" s="114">
        <v>15550</v>
      </c>
      <c r="I53" s="140">
        <v>15606</v>
      </c>
      <c r="J53" s="115">
        <v>56</v>
      </c>
      <c r="K53" s="116">
        <v>0.35883634499551453</v>
      </c>
    </row>
    <row r="54" spans="1:11" ht="14.1" customHeight="1" x14ac:dyDescent="0.2">
      <c r="A54" s="306" t="s">
        <v>279</v>
      </c>
      <c r="B54" s="307" t="s">
        <v>280</v>
      </c>
      <c r="C54" s="308"/>
      <c r="D54" s="113">
        <v>6.2920103281379038</v>
      </c>
      <c r="E54" s="115">
        <v>12038</v>
      </c>
      <c r="F54" s="114">
        <v>12164</v>
      </c>
      <c r="G54" s="114">
        <v>12161</v>
      </c>
      <c r="H54" s="114">
        <v>12020</v>
      </c>
      <c r="I54" s="140">
        <v>12079</v>
      </c>
      <c r="J54" s="115">
        <v>-41</v>
      </c>
      <c r="K54" s="116">
        <v>-0.33943207219140659</v>
      </c>
    </row>
    <row r="55" spans="1:11" ht="14.1" customHeight="1" x14ac:dyDescent="0.2">
      <c r="A55" s="306">
        <v>72</v>
      </c>
      <c r="B55" s="307" t="s">
        <v>281</v>
      </c>
      <c r="C55" s="308"/>
      <c r="D55" s="113">
        <v>4.8917531700483998</v>
      </c>
      <c r="E55" s="115">
        <v>9359</v>
      </c>
      <c r="F55" s="114">
        <v>9417</v>
      </c>
      <c r="G55" s="114">
        <v>9433</v>
      </c>
      <c r="H55" s="114">
        <v>9233</v>
      </c>
      <c r="I55" s="140">
        <v>9310</v>
      </c>
      <c r="J55" s="115">
        <v>49</v>
      </c>
      <c r="K55" s="116">
        <v>0.52631578947368418</v>
      </c>
    </row>
    <row r="56" spans="1:11" ht="14.1" customHeight="1" x14ac:dyDescent="0.2">
      <c r="A56" s="306" t="s">
        <v>282</v>
      </c>
      <c r="B56" s="307" t="s">
        <v>283</v>
      </c>
      <c r="C56" s="308"/>
      <c r="D56" s="113">
        <v>2.3750535746019801</v>
      </c>
      <c r="E56" s="115">
        <v>4544</v>
      </c>
      <c r="F56" s="114">
        <v>4604</v>
      </c>
      <c r="G56" s="114">
        <v>4639</v>
      </c>
      <c r="H56" s="114">
        <v>4573</v>
      </c>
      <c r="I56" s="140">
        <v>4611</v>
      </c>
      <c r="J56" s="115">
        <v>-67</v>
      </c>
      <c r="K56" s="116">
        <v>-1.4530470613749729</v>
      </c>
    </row>
    <row r="57" spans="1:11" ht="14.1" customHeight="1" x14ac:dyDescent="0.2">
      <c r="A57" s="306" t="s">
        <v>284</v>
      </c>
      <c r="B57" s="307" t="s">
        <v>285</v>
      </c>
      <c r="C57" s="308"/>
      <c r="D57" s="113">
        <v>1.9030743981350813</v>
      </c>
      <c r="E57" s="115">
        <v>3641</v>
      </c>
      <c r="F57" s="114">
        <v>3649</v>
      </c>
      <c r="G57" s="114">
        <v>3622</v>
      </c>
      <c r="H57" s="114">
        <v>3506</v>
      </c>
      <c r="I57" s="140">
        <v>3551</v>
      </c>
      <c r="J57" s="115">
        <v>90</v>
      </c>
      <c r="K57" s="116">
        <v>2.5344973246972682</v>
      </c>
    </row>
    <row r="58" spans="1:11" ht="14.1" customHeight="1" x14ac:dyDescent="0.2">
      <c r="A58" s="306">
        <v>73</v>
      </c>
      <c r="B58" s="307" t="s">
        <v>286</v>
      </c>
      <c r="C58" s="308"/>
      <c r="D58" s="113">
        <v>3.4805197520410616</v>
      </c>
      <c r="E58" s="115">
        <v>6659</v>
      </c>
      <c r="F58" s="114">
        <v>6618</v>
      </c>
      <c r="G58" s="114">
        <v>6615</v>
      </c>
      <c r="H58" s="114">
        <v>6950</v>
      </c>
      <c r="I58" s="140">
        <v>6998</v>
      </c>
      <c r="J58" s="115">
        <v>-339</v>
      </c>
      <c r="K58" s="116">
        <v>-4.8442412117747926</v>
      </c>
    </row>
    <row r="59" spans="1:11" ht="14.1" customHeight="1" x14ac:dyDescent="0.2">
      <c r="A59" s="306" t="s">
        <v>287</v>
      </c>
      <c r="B59" s="307" t="s">
        <v>288</v>
      </c>
      <c r="C59" s="308"/>
      <c r="D59" s="113">
        <v>2.3996194896561818</v>
      </c>
      <c r="E59" s="115">
        <v>4591</v>
      </c>
      <c r="F59" s="114">
        <v>4555</v>
      </c>
      <c r="G59" s="114">
        <v>4546</v>
      </c>
      <c r="H59" s="114">
        <v>4965</v>
      </c>
      <c r="I59" s="140">
        <v>4966</v>
      </c>
      <c r="J59" s="115">
        <v>-375</v>
      </c>
      <c r="K59" s="116">
        <v>-7.5513491743858232</v>
      </c>
    </row>
    <row r="60" spans="1:11" ht="14.1" customHeight="1" x14ac:dyDescent="0.2">
      <c r="A60" s="306">
        <v>81</v>
      </c>
      <c r="B60" s="307" t="s">
        <v>289</v>
      </c>
      <c r="C60" s="308"/>
      <c r="D60" s="113">
        <v>7.090663906921316</v>
      </c>
      <c r="E60" s="115">
        <v>13566</v>
      </c>
      <c r="F60" s="114">
        <v>13433</v>
      </c>
      <c r="G60" s="114">
        <v>13305</v>
      </c>
      <c r="H60" s="114">
        <v>13160</v>
      </c>
      <c r="I60" s="140">
        <v>13132</v>
      </c>
      <c r="J60" s="115">
        <v>434</v>
      </c>
      <c r="K60" s="116">
        <v>3.3049040511727079</v>
      </c>
    </row>
    <row r="61" spans="1:11" ht="14.1" customHeight="1" x14ac:dyDescent="0.2">
      <c r="A61" s="306" t="s">
        <v>290</v>
      </c>
      <c r="B61" s="307" t="s">
        <v>291</v>
      </c>
      <c r="C61" s="308"/>
      <c r="D61" s="113">
        <v>1.4786590146454668</v>
      </c>
      <c r="E61" s="115">
        <v>2829</v>
      </c>
      <c r="F61" s="114">
        <v>2823</v>
      </c>
      <c r="G61" s="114">
        <v>2843</v>
      </c>
      <c r="H61" s="114">
        <v>2754</v>
      </c>
      <c r="I61" s="140">
        <v>2772</v>
      </c>
      <c r="J61" s="115">
        <v>57</v>
      </c>
      <c r="K61" s="116">
        <v>2.0562770562770565</v>
      </c>
    </row>
    <row r="62" spans="1:11" ht="14.1" customHeight="1" x14ac:dyDescent="0.2">
      <c r="A62" s="306" t="s">
        <v>292</v>
      </c>
      <c r="B62" s="307" t="s">
        <v>293</v>
      </c>
      <c r="C62" s="308"/>
      <c r="D62" s="113">
        <v>2.8397152444569889</v>
      </c>
      <c r="E62" s="115">
        <v>5433</v>
      </c>
      <c r="F62" s="114">
        <v>5403</v>
      </c>
      <c r="G62" s="114">
        <v>5358</v>
      </c>
      <c r="H62" s="114">
        <v>5374</v>
      </c>
      <c r="I62" s="140">
        <v>5339</v>
      </c>
      <c r="J62" s="115">
        <v>94</v>
      </c>
      <c r="K62" s="116">
        <v>1.7606293313354562</v>
      </c>
    </row>
    <row r="63" spans="1:11" ht="14.1" customHeight="1" x14ac:dyDescent="0.2">
      <c r="A63" s="306"/>
      <c r="B63" s="307" t="s">
        <v>294</v>
      </c>
      <c r="C63" s="308"/>
      <c r="D63" s="113">
        <v>2.4774986671684385</v>
      </c>
      <c r="E63" s="115">
        <v>4740</v>
      </c>
      <c r="F63" s="114">
        <v>4709</v>
      </c>
      <c r="G63" s="114">
        <v>4686</v>
      </c>
      <c r="H63" s="114">
        <v>4734</v>
      </c>
      <c r="I63" s="140">
        <v>4724</v>
      </c>
      <c r="J63" s="115">
        <v>16</v>
      </c>
      <c r="K63" s="116">
        <v>0.33869602032176122</v>
      </c>
    </row>
    <row r="64" spans="1:11" ht="14.1" customHeight="1" x14ac:dyDescent="0.2">
      <c r="A64" s="306" t="s">
        <v>295</v>
      </c>
      <c r="B64" s="307" t="s">
        <v>296</v>
      </c>
      <c r="C64" s="308"/>
      <c r="D64" s="113">
        <v>0.86451113829042137</v>
      </c>
      <c r="E64" s="115">
        <v>1654</v>
      </c>
      <c r="F64" s="114">
        <v>1634</v>
      </c>
      <c r="G64" s="114">
        <v>1623</v>
      </c>
      <c r="H64" s="114">
        <v>1579</v>
      </c>
      <c r="I64" s="140">
        <v>1564</v>
      </c>
      <c r="J64" s="115">
        <v>90</v>
      </c>
      <c r="K64" s="116">
        <v>5.7544757033248084</v>
      </c>
    </row>
    <row r="65" spans="1:11" ht="14.1" customHeight="1" x14ac:dyDescent="0.2">
      <c r="A65" s="306" t="s">
        <v>297</v>
      </c>
      <c r="B65" s="307" t="s">
        <v>298</v>
      </c>
      <c r="C65" s="308"/>
      <c r="D65" s="113">
        <v>0.40350822174135748</v>
      </c>
      <c r="E65" s="115">
        <v>772</v>
      </c>
      <c r="F65" s="114">
        <v>763</v>
      </c>
      <c r="G65" s="114">
        <v>731</v>
      </c>
      <c r="H65" s="114">
        <v>750</v>
      </c>
      <c r="I65" s="140">
        <v>762</v>
      </c>
      <c r="J65" s="115">
        <v>10</v>
      </c>
      <c r="K65" s="116">
        <v>1.3123359580052494</v>
      </c>
    </row>
    <row r="66" spans="1:11" ht="14.1" customHeight="1" x14ac:dyDescent="0.2">
      <c r="A66" s="306">
        <v>82</v>
      </c>
      <c r="B66" s="307" t="s">
        <v>299</v>
      </c>
      <c r="C66" s="308"/>
      <c r="D66" s="113">
        <v>2.1513469438956316</v>
      </c>
      <c r="E66" s="115">
        <v>4116</v>
      </c>
      <c r="F66" s="114">
        <v>4122</v>
      </c>
      <c r="G66" s="114">
        <v>4007</v>
      </c>
      <c r="H66" s="114">
        <v>3915</v>
      </c>
      <c r="I66" s="140">
        <v>3854</v>
      </c>
      <c r="J66" s="115">
        <v>262</v>
      </c>
      <c r="K66" s="116">
        <v>6.7981318111053453</v>
      </c>
    </row>
    <row r="67" spans="1:11" ht="14.1" customHeight="1" x14ac:dyDescent="0.2">
      <c r="A67" s="306" t="s">
        <v>300</v>
      </c>
      <c r="B67" s="307" t="s">
        <v>301</v>
      </c>
      <c r="C67" s="308"/>
      <c r="D67" s="113">
        <v>1.3871901819968431</v>
      </c>
      <c r="E67" s="115">
        <v>2654</v>
      </c>
      <c r="F67" s="114">
        <v>2632</v>
      </c>
      <c r="G67" s="114">
        <v>2527</v>
      </c>
      <c r="H67" s="114">
        <v>2468</v>
      </c>
      <c r="I67" s="140">
        <v>2400</v>
      </c>
      <c r="J67" s="115">
        <v>254</v>
      </c>
      <c r="K67" s="116">
        <v>10.583333333333334</v>
      </c>
    </row>
    <row r="68" spans="1:11" ht="14.1" customHeight="1" x14ac:dyDescent="0.2">
      <c r="A68" s="306" t="s">
        <v>302</v>
      </c>
      <c r="B68" s="307" t="s">
        <v>303</v>
      </c>
      <c r="C68" s="308"/>
      <c r="D68" s="113">
        <v>0.39984946843541253</v>
      </c>
      <c r="E68" s="115">
        <v>765</v>
      </c>
      <c r="F68" s="114">
        <v>786</v>
      </c>
      <c r="G68" s="114">
        <v>778</v>
      </c>
      <c r="H68" s="114">
        <v>759</v>
      </c>
      <c r="I68" s="140">
        <v>767</v>
      </c>
      <c r="J68" s="115">
        <v>-2</v>
      </c>
      <c r="K68" s="116">
        <v>-0.2607561929595828</v>
      </c>
    </row>
    <row r="69" spans="1:11" ht="14.1" customHeight="1" x14ac:dyDescent="0.2">
      <c r="A69" s="306">
        <v>83</v>
      </c>
      <c r="B69" s="307" t="s">
        <v>304</v>
      </c>
      <c r="C69" s="308"/>
      <c r="D69" s="113">
        <v>4.0789872570849148</v>
      </c>
      <c r="E69" s="115">
        <v>7804</v>
      </c>
      <c r="F69" s="114">
        <v>7844</v>
      </c>
      <c r="G69" s="114">
        <v>7752</v>
      </c>
      <c r="H69" s="114">
        <v>7469</v>
      </c>
      <c r="I69" s="140">
        <v>7504</v>
      </c>
      <c r="J69" s="115">
        <v>300</v>
      </c>
      <c r="K69" s="116">
        <v>3.9978678038379529</v>
      </c>
    </row>
    <row r="70" spans="1:11" ht="14.1" customHeight="1" x14ac:dyDescent="0.2">
      <c r="A70" s="306" t="s">
        <v>305</v>
      </c>
      <c r="B70" s="307" t="s">
        <v>306</v>
      </c>
      <c r="C70" s="308"/>
      <c r="D70" s="113">
        <v>3.2003637846144195</v>
      </c>
      <c r="E70" s="115">
        <v>6123</v>
      </c>
      <c r="F70" s="114">
        <v>6215</v>
      </c>
      <c r="G70" s="114">
        <v>6170</v>
      </c>
      <c r="H70" s="114">
        <v>5942</v>
      </c>
      <c r="I70" s="140">
        <v>5996</v>
      </c>
      <c r="J70" s="115">
        <v>127</v>
      </c>
      <c r="K70" s="116">
        <v>2.1180787191460975</v>
      </c>
    </row>
    <row r="71" spans="1:11" ht="14.1" customHeight="1" x14ac:dyDescent="0.2">
      <c r="A71" s="306"/>
      <c r="B71" s="307" t="s">
        <v>307</v>
      </c>
      <c r="C71" s="308"/>
      <c r="D71" s="113">
        <v>1.8121282445301639</v>
      </c>
      <c r="E71" s="115">
        <v>3467</v>
      </c>
      <c r="F71" s="114">
        <v>3497</v>
      </c>
      <c r="G71" s="114">
        <v>3464</v>
      </c>
      <c r="H71" s="114">
        <v>3346</v>
      </c>
      <c r="I71" s="140">
        <v>3368</v>
      </c>
      <c r="J71" s="115">
        <v>99</v>
      </c>
      <c r="K71" s="116">
        <v>2.9394299287410925</v>
      </c>
    </row>
    <row r="72" spans="1:11" ht="14.1" customHeight="1" x14ac:dyDescent="0.2">
      <c r="A72" s="306">
        <v>84</v>
      </c>
      <c r="B72" s="307" t="s">
        <v>308</v>
      </c>
      <c r="C72" s="308"/>
      <c r="D72" s="113">
        <v>1.7980159103500903</v>
      </c>
      <c r="E72" s="115">
        <v>3440</v>
      </c>
      <c r="F72" s="114">
        <v>3434</v>
      </c>
      <c r="G72" s="114">
        <v>3411</v>
      </c>
      <c r="H72" s="114">
        <v>3468</v>
      </c>
      <c r="I72" s="140">
        <v>3408</v>
      </c>
      <c r="J72" s="115">
        <v>32</v>
      </c>
      <c r="K72" s="116">
        <v>0.93896713615023475</v>
      </c>
    </row>
    <row r="73" spans="1:11" ht="14.1" customHeight="1" x14ac:dyDescent="0.2">
      <c r="A73" s="306" t="s">
        <v>309</v>
      </c>
      <c r="B73" s="307" t="s">
        <v>310</v>
      </c>
      <c r="C73" s="308"/>
      <c r="D73" s="113">
        <v>0.22788806305599985</v>
      </c>
      <c r="E73" s="115">
        <v>436</v>
      </c>
      <c r="F73" s="114">
        <v>424</v>
      </c>
      <c r="G73" s="114">
        <v>421</v>
      </c>
      <c r="H73" s="114">
        <v>514</v>
      </c>
      <c r="I73" s="140">
        <v>502</v>
      </c>
      <c r="J73" s="115">
        <v>-66</v>
      </c>
      <c r="K73" s="116">
        <v>-13.147410358565738</v>
      </c>
    </row>
    <row r="74" spans="1:11" ht="14.1" customHeight="1" x14ac:dyDescent="0.2">
      <c r="A74" s="306" t="s">
        <v>311</v>
      </c>
      <c r="B74" s="307" t="s">
        <v>312</v>
      </c>
      <c r="C74" s="308"/>
      <c r="D74" s="113">
        <v>0.30315384534972456</v>
      </c>
      <c r="E74" s="115">
        <v>580</v>
      </c>
      <c r="F74" s="114">
        <v>587</v>
      </c>
      <c r="G74" s="114">
        <v>579</v>
      </c>
      <c r="H74" s="114">
        <v>583</v>
      </c>
      <c r="I74" s="140">
        <v>574</v>
      </c>
      <c r="J74" s="115">
        <v>6</v>
      </c>
      <c r="K74" s="116">
        <v>1.0452961672473868</v>
      </c>
    </row>
    <row r="75" spans="1:11" ht="14.1" customHeight="1" x14ac:dyDescent="0.2">
      <c r="A75" s="306" t="s">
        <v>313</v>
      </c>
      <c r="B75" s="307" t="s">
        <v>314</v>
      </c>
      <c r="C75" s="308"/>
      <c r="D75" s="113">
        <v>0.95075318050198099</v>
      </c>
      <c r="E75" s="115">
        <v>1819</v>
      </c>
      <c r="F75" s="114">
        <v>1814</v>
      </c>
      <c r="G75" s="114">
        <v>1809</v>
      </c>
      <c r="H75" s="114">
        <v>1799</v>
      </c>
      <c r="I75" s="140">
        <v>1765</v>
      </c>
      <c r="J75" s="115">
        <v>54</v>
      </c>
      <c r="K75" s="116">
        <v>3.0594900849858355</v>
      </c>
    </row>
    <row r="76" spans="1:11" ht="14.1" customHeight="1" x14ac:dyDescent="0.2">
      <c r="A76" s="306">
        <v>91</v>
      </c>
      <c r="B76" s="307" t="s">
        <v>315</v>
      </c>
      <c r="C76" s="308"/>
      <c r="D76" s="113">
        <v>0.33974137840917407</v>
      </c>
      <c r="E76" s="115">
        <v>650</v>
      </c>
      <c r="F76" s="114">
        <v>652</v>
      </c>
      <c r="G76" s="114">
        <v>645</v>
      </c>
      <c r="H76" s="114">
        <v>625</v>
      </c>
      <c r="I76" s="140">
        <v>621</v>
      </c>
      <c r="J76" s="115">
        <v>29</v>
      </c>
      <c r="K76" s="116">
        <v>4.6698872785829311</v>
      </c>
    </row>
    <row r="77" spans="1:11" ht="14.1" customHeight="1" x14ac:dyDescent="0.2">
      <c r="A77" s="306">
        <v>92</v>
      </c>
      <c r="B77" s="307" t="s">
        <v>316</v>
      </c>
      <c r="C77" s="308"/>
      <c r="D77" s="113">
        <v>2.2469972088939065</v>
      </c>
      <c r="E77" s="115">
        <v>4299</v>
      </c>
      <c r="F77" s="114">
        <v>4343</v>
      </c>
      <c r="G77" s="114">
        <v>4336</v>
      </c>
      <c r="H77" s="114">
        <v>4297</v>
      </c>
      <c r="I77" s="140">
        <v>4332</v>
      </c>
      <c r="J77" s="115">
        <v>-33</v>
      </c>
      <c r="K77" s="116">
        <v>-0.76177285318559562</v>
      </c>
    </row>
    <row r="78" spans="1:11" ht="14.1" customHeight="1" x14ac:dyDescent="0.2">
      <c r="A78" s="306">
        <v>93</v>
      </c>
      <c r="B78" s="307" t="s">
        <v>317</v>
      </c>
      <c r="C78" s="308"/>
      <c r="D78" s="113">
        <v>0.15314495980598153</v>
      </c>
      <c r="E78" s="115">
        <v>293</v>
      </c>
      <c r="F78" s="114">
        <v>294</v>
      </c>
      <c r="G78" s="114">
        <v>304</v>
      </c>
      <c r="H78" s="114">
        <v>290</v>
      </c>
      <c r="I78" s="140">
        <v>293</v>
      </c>
      <c r="J78" s="115">
        <v>0</v>
      </c>
      <c r="K78" s="116">
        <v>0</v>
      </c>
    </row>
    <row r="79" spans="1:11" ht="14.1" customHeight="1" x14ac:dyDescent="0.2">
      <c r="A79" s="306">
        <v>94</v>
      </c>
      <c r="B79" s="307" t="s">
        <v>318</v>
      </c>
      <c r="C79" s="308"/>
      <c r="D79" s="113">
        <v>0.5117027837885868</v>
      </c>
      <c r="E79" s="115">
        <v>979</v>
      </c>
      <c r="F79" s="114">
        <v>988</v>
      </c>
      <c r="G79" s="114">
        <v>971</v>
      </c>
      <c r="H79" s="114">
        <v>952</v>
      </c>
      <c r="I79" s="140">
        <v>928</v>
      </c>
      <c r="J79" s="115">
        <v>51</v>
      </c>
      <c r="K79" s="116">
        <v>5.4956896551724137</v>
      </c>
    </row>
    <row r="80" spans="1:11" ht="14.1" customHeight="1" x14ac:dyDescent="0.2">
      <c r="A80" s="306" t="s">
        <v>319</v>
      </c>
      <c r="B80" s="307" t="s">
        <v>320</v>
      </c>
      <c r="C80" s="308"/>
      <c r="D80" s="113">
        <v>1.3589655136366962E-2</v>
      </c>
      <c r="E80" s="115">
        <v>26</v>
      </c>
      <c r="F80" s="114">
        <v>31</v>
      </c>
      <c r="G80" s="114">
        <v>31</v>
      </c>
      <c r="H80" s="114">
        <v>20</v>
      </c>
      <c r="I80" s="140">
        <v>21</v>
      </c>
      <c r="J80" s="115">
        <v>5</v>
      </c>
      <c r="K80" s="116">
        <v>23.80952380952381</v>
      </c>
    </row>
    <row r="81" spans="1:11" ht="14.1" customHeight="1" x14ac:dyDescent="0.2">
      <c r="A81" s="310" t="s">
        <v>321</v>
      </c>
      <c r="B81" s="311" t="s">
        <v>224</v>
      </c>
      <c r="C81" s="312"/>
      <c r="D81" s="125">
        <v>0.5211110065753024</v>
      </c>
      <c r="E81" s="143">
        <v>997</v>
      </c>
      <c r="F81" s="144">
        <v>1011</v>
      </c>
      <c r="G81" s="144">
        <v>1009</v>
      </c>
      <c r="H81" s="144">
        <v>992</v>
      </c>
      <c r="I81" s="145">
        <v>1014</v>
      </c>
      <c r="J81" s="143">
        <v>-17</v>
      </c>
      <c r="K81" s="146">
        <v>-1.6765285996055226</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20" t="s">
        <v>323</v>
      </c>
      <c r="B85" s="620"/>
      <c r="C85" s="620"/>
      <c r="D85" s="620"/>
      <c r="E85" s="620"/>
      <c r="F85" s="620"/>
      <c r="G85" s="620"/>
      <c r="H85" s="620"/>
      <c r="I85" s="620"/>
      <c r="J85" s="620"/>
      <c r="K85" s="620"/>
    </row>
    <row r="86" spans="1:11" ht="22.5" customHeight="1" x14ac:dyDescent="0.2">
      <c r="A86" s="620"/>
      <c r="B86" s="620"/>
      <c r="C86" s="620"/>
      <c r="D86" s="620"/>
      <c r="E86" s="620"/>
      <c r="F86" s="620"/>
      <c r="G86" s="620"/>
      <c r="H86" s="620"/>
      <c r="I86" s="620"/>
      <c r="J86" s="620"/>
      <c r="K86" s="620"/>
    </row>
    <row r="87" spans="1:11" ht="18" customHeight="1" x14ac:dyDescent="0.2">
      <c r="A87" s="621"/>
      <c r="B87" s="621"/>
      <c r="C87" s="621"/>
      <c r="D87" s="621"/>
      <c r="E87" s="621"/>
      <c r="F87" s="621"/>
      <c r="G87" s="621"/>
      <c r="H87" s="621"/>
      <c r="I87" s="621"/>
      <c r="J87" s="621"/>
      <c r="K87" s="621"/>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85:K85"/>
    <mergeCell ref="A86:K86"/>
    <mergeCell ref="A87:K87"/>
    <mergeCell ref="A3:K3"/>
    <mergeCell ref="A4:K4"/>
    <mergeCell ref="A5:E5"/>
    <mergeCell ref="A7:C10"/>
    <mergeCell ref="D7:D10"/>
    <mergeCell ref="E7:I7"/>
    <mergeCell ref="J7:K8"/>
    <mergeCell ref="E8:E9"/>
    <mergeCell ref="F8:F9"/>
    <mergeCell ref="G8:G9"/>
    <mergeCell ref="H8:H9"/>
    <mergeCell ref="I8:I9"/>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92" t="s">
        <v>97</v>
      </c>
      <c r="E8" s="592" t="s">
        <v>98</v>
      </c>
      <c r="F8" s="592" t="s">
        <v>99</v>
      </c>
      <c r="G8" s="592" t="s">
        <v>100</v>
      </c>
      <c r="H8" s="592" t="s">
        <v>101</v>
      </c>
      <c r="I8" s="590"/>
      <c r="J8" s="591"/>
      <c r="K8"/>
      <c r="L8"/>
      <c r="M8"/>
      <c r="N8"/>
      <c r="O8"/>
      <c r="P8"/>
    </row>
    <row r="9" spans="1:16" ht="12" customHeight="1" x14ac:dyDescent="0.2">
      <c r="A9" s="578"/>
      <c r="B9" s="579"/>
      <c r="C9" s="583"/>
      <c r="D9" s="593"/>
      <c r="E9" s="593"/>
      <c r="F9" s="593"/>
      <c r="G9" s="593"/>
      <c r="H9" s="593"/>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33526</v>
      </c>
      <c r="E12" s="114">
        <v>35253</v>
      </c>
      <c r="F12" s="114">
        <v>34715</v>
      </c>
      <c r="G12" s="114">
        <v>36027</v>
      </c>
      <c r="H12" s="140">
        <v>35621</v>
      </c>
      <c r="I12" s="115">
        <v>-2095</v>
      </c>
      <c r="J12" s="116">
        <v>-5.8813621178518289</v>
      </c>
      <c r="K12"/>
      <c r="L12"/>
      <c r="M12"/>
      <c r="N12"/>
      <c r="O12"/>
      <c r="P12"/>
    </row>
    <row r="13" spans="1:16" s="110" customFormat="1" ht="14.45" customHeight="1" x14ac:dyDescent="0.2">
      <c r="A13" s="120" t="s">
        <v>105</v>
      </c>
      <c r="B13" s="119" t="s">
        <v>106</v>
      </c>
      <c r="C13" s="113">
        <v>42.578893992722065</v>
      </c>
      <c r="D13" s="115">
        <v>14275</v>
      </c>
      <c r="E13" s="114">
        <v>14986</v>
      </c>
      <c r="F13" s="114">
        <v>14844</v>
      </c>
      <c r="G13" s="114">
        <v>15362</v>
      </c>
      <c r="H13" s="140">
        <v>15194</v>
      </c>
      <c r="I13" s="115">
        <v>-919</v>
      </c>
      <c r="J13" s="116">
        <v>-6.0484401737527973</v>
      </c>
      <c r="K13"/>
      <c r="L13"/>
      <c r="M13"/>
      <c r="N13"/>
      <c r="O13"/>
      <c r="P13"/>
    </row>
    <row r="14" spans="1:16" s="110" customFormat="1" ht="14.45" customHeight="1" x14ac:dyDescent="0.2">
      <c r="A14" s="120"/>
      <c r="B14" s="119" t="s">
        <v>107</v>
      </c>
      <c r="C14" s="113">
        <v>57.421106007277935</v>
      </c>
      <c r="D14" s="115">
        <v>19251</v>
      </c>
      <c r="E14" s="114">
        <v>20267</v>
      </c>
      <c r="F14" s="114">
        <v>19871</v>
      </c>
      <c r="G14" s="114">
        <v>20665</v>
      </c>
      <c r="H14" s="140">
        <v>20427</v>
      </c>
      <c r="I14" s="115">
        <v>-1176</v>
      </c>
      <c r="J14" s="116">
        <v>-5.7570862094286976</v>
      </c>
      <c r="K14"/>
      <c r="L14"/>
      <c r="M14"/>
      <c r="N14"/>
      <c r="O14"/>
      <c r="P14"/>
    </row>
    <row r="15" spans="1:16" s="110" customFormat="1" ht="14.45" customHeight="1" x14ac:dyDescent="0.2">
      <c r="A15" s="118" t="s">
        <v>105</v>
      </c>
      <c r="B15" s="121" t="s">
        <v>108</v>
      </c>
      <c r="C15" s="113">
        <v>20.530334665632644</v>
      </c>
      <c r="D15" s="115">
        <v>6883</v>
      </c>
      <c r="E15" s="114">
        <v>7341</v>
      </c>
      <c r="F15" s="114">
        <v>7027</v>
      </c>
      <c r="G15" s="114">
        <v>7534</v>
      </c>
      <c r="H15" s="140">
        <v>7396</v>
      </c>
      <c r="I15" s="115">
        <v>-513</v>
      </c>
      <c r="J15" s="116">
        <v>-6.9361817198485669</v>
      </c>
      <c r="K15"/>
      <c r="L15"/>
      <c r="M15"/>
      <c r="N15"/>
      <c r="O15"/>
      <c r="P15"/>
    </row>
    <row r="16" spans="1:16" s="110" customFormat="1" ht="14.45" customHeight="1" x14ac:dyDescent="0.2">
      <c r="A16" s="118"/>
      <c r="B16" s="121" t="s">
        <v>109</v>
      </c>
      <c r="C16" s="113">
        <v>51.691224721111972</v>
      </c>
      <c r="D16" s="115">
        <v>17330</v>
      </c>
      <c r="E16" s="114">
        <v>18437</v>
      </c>
      <c r="F16" s="114">
        <v>18234</v>
      </c>
      <c r="G16" s="114">
        <v>18951</v>
      </c>
      <c r="H16" s="140">
        <v>18763</v>
      </c>
      <c r="I16" s="115">
        <v>-1433</v>
      </c>
      <c r="J16" s="116">
        <v>-7.6373714224804132</v>
      </c>
      <c r="K16"/>
      <c r="L16"/>
      <c r="M16"/>
      <c r="N16"/>
      <c r="O16"/>
      <c r="P16"/>
    </row>
    <row r="17" spans="1:16" s="110" customFormat="1" ht="14.45" customHeight="1" x14ac:dyDescent="0.2">
      <c r="A17" s="118"/>
      <c r="B17" s="121" t="s">
        <v>110</v>
      </c>
      <c r="C17" s="113">
        <v>15.021177593509515</v>
      </c>
      <c r="D17" s="115">
        <v>5036</v>
      </c>
      <c r="E17" s="114">
        <v>5147</v>
      </c>
      <c r="F17" s="114">
        <v>5118</v>
      </c>
      <c r="G17" s="114">
        <v>5177</v>
      </c>
      <c r="H17" s="140">
        <v>5146</v>
      </c>
      <c r="I17" s="115">
        <v>-110</v>
      </c>
      <c r="J17" s="116">
        <v>-2.1375825884181889</v>
      </c>
      <c r="K17"/>
      <c r="L17"/>
      <c r="M17"/>
      <c r="N17"/>
      <c r="O17"/>
      <c r="P17"/>
    </row>
    <row r="18" spans="1:16" s="110" customFormat="1" ht="14.45" customHeight="1" x14ac:dyDescent="0.2">
      <c r="A18" s="120"/>
      <c r="B18" s="121" t="s">
        <v>111</v>
      </c>
      <c r="C18" s="113">
        <v>12.757263019745869</v>
      </c>
      <c r="D18" s="115">
        <v>4277</v>
      </c>
      <c r="E18" s="114">
        <v>4328</v>
      </c>
      <c r="F18" s="114">
        <v>4336</v>
      </c>
      <c r="G18" s="114">
        <v>4365</v>
      </c>
      <c r="H18" s="140">
        <v>4316</v>
      </c>
      <c r="I18" s="115">
        <v>-39</v>
      </c>
      <c r="J18" s="116">
        <v>-0.90361445783132532</v>
      </c>
      <c r="K18"/>
      <c r="L18"/>
      <c r="M18"/>
      <c r="N18"/>
      <c r="O18"/>
      <c r="P18"/>
    </row>
    <row r="19" spans="1:16" s="110" customFormat="1" ht="14.45" customHeight="1" x14ac:dyDescent="0.2">
      <c r="A19" s="120"/>
      <c r="B19" s="121" t="s">
        <v>112</v>
      </c>
      <c r="C19" s="113">
        <v>1.1513452246018017</v>
      </c>
      <c r="D19" s="115">
        <v>386</v>
      </c>
      <c r="E19" s="114">
        <v>383</v>
      </c>
      <c r="F19" s="114">
        <v>397</v>
      </c>
      <c r="G19" s="114">
        <v>357</v>
      </c>
      <c r="H19" s="140">
        <v>350</v>
      </c>
      <c r="I19" s="115">
        <v>36</v>
      </c>
      <c r="J19" s="116">
        <v>10.285714285714286</v>
      </c>
      <c r="K19"/>
      <c r="L19"/>
      <c r="M19"/>
      <c r="N19"/>
      <c r="O19"/>
      <c r="P19"/>
    </row>
    <row r="20" spans="1:16" s="110" customFormat="1" ht="14.45" customHeight="1" x14ac:dyDescent="0.2">
      <c r="A20" s="120" t="s">
        <v>113</v>
      </c>
      <c r="B20" s="119" t="s">
        <v>116</v>
      </c>
      <c r="C20" s="113">
        <v>75.416094971067238</v>
      </c>
      <c r="D20" s="115">
        <v>25284</v>
      </c>
      <c r="E20" s="114">
        <v>26551</v>
      </c>
      <c r="F20" s="114">
        <v>26212</v>
      </c>
      <c r="G20" s="114">
        <v>27154</v>
      </c>
      <c r="H20" s="140">
        <v>26965</v>
      </c>
      <c r="I20" s="115">
        <v>-1681</v>
      </c>
      <c r="J20" s="116">
        <v>-6.2340070461709622</v>
      </c>
      <c r="K20"/>
      <c r="L20"/>
      <c r="M20"/>
      <c r="N20"/>
      <c r="O20"/>
      <c r="P20"/>
    </row>
    <row r="21" spans="1:16" s="110" customFormat="1" ht="14.45" customHeight="1" x14ac:dyDescent="0.2">
      <c r="A21" s="123"/>
      <c r="B21" s="124" t="s">
        <v>117</v>
      </c>
      <c r="C21" s="125">
        <v>24.351249776293027</v>
      </c>
      <c r="D21" s="143">
        <v>8164</v>
      </c>
      <c r="E21" s="144">
        <v>8611</v>
      </c>
      <c r="F21" s="144">
        <v>8411</v>
      </c>
      <c r="G21" s="144">
        <v>8775</v>
      </c>
      <c r="H21" s="145">
        <v>8560</v>
      </c>
      <c r="I21" s="143">
        <v>-396</v>
      </c>
      <c r="J21" s="146">
        <v>-4.6261682242990654</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1140611</v>
      </c>
      <c r="E23" s="114">
        <v>1184384</v>
      </c>
      <c r="F23" s="114">
        <v>1183074</v>
      </c>
      <c r="G23" s="114">
        <v>1195441</v>
      </c>
      <c r="H23" s="140">
        <v>1172233</v>
      </c>
      <c r="I23" s="115">
        <v>-31622</v>
      </c>
      <c r="J23" s="116">
        <v>-2.6975865719528453</v>
      </c>
      <c r="K23"/>
      <c r="L23"/>
      <c r="M23"/>
      <c r="N23"/>
      <c r="O23"/>
      <c r="P23"/>
    </row>
    <row r="24" spans="1:16" s="110" customFormat="1" ht="14.45" customHeight="1" x14ac:dyDescent="0.2">
      <c r="A24" s="120" t="s">
        <v>105</v>
      </c>
      <c r="B24" s="119" t="s">
        <v>106</v>
      </c>
      <c r="C24" s="113">
        <v>41.325482570306619</v>
      </c>
      <c r="D24" s="115">
        <v>471363</v>
      </c>
      <c r="E24" s="114">
        <v>486739</v>
      </c>
      <c r="F24" s="114">
        <v>485918</v>
      </c>
      <c r="G24" s="114">
        <v>489287</v>
      </c>
      <c r="H24" s="140">
        <v>477942</v>
      </c>
      <c r="I24" s="115">
        <v>-6579</v>
      </c>
      <c r="J24" s="116">
        <v>-1.3765268589075661</v>
      </c>
      <c r="K24"/>
      <c r="L24"/>
      <c r="M24"/>
      <c r="N24"/>
      <c r="O24"/>
      <c r="P24"/>
    </row>
    <row r="25" spans="1:16" s="110" customFormat="1" ht="14.45" customHeight="1" x14ac:dyDescent="0.2">
      <c r="A25" s="120"/>
      <c r="B25" s="119" t="s">
        <v>107</v>
      </c>
      <c r="C25" s="113">
        <v>58.674517429693381</v>
      </c>
      <c r="D25" s="115">
        <v>669248</v>
      </c>
      <c r="E25" s="114">
        <v>697645</v>
      </c>
      <c r="F25" s="114">
        <v>697156</v>
      </c>
      <c r="G25" s="114">
        <v>706154</v>
      </c>
      <c r="H25" s="140">
        <v>694291</v>
      </c>
      <c r="I25" s="115">
        <v>-25043</v>
      </c>
      <c r="J25" s="116">
        <v>-3.606989000289504</v>
      </c>
      <c r="K25"/>
      <c r="L25"/>
      <c r="M25"/>
      <c r="N25"/>
      <c r="O25"/>
      <c r="P25"/>
    </row>
    <row r="26" spans="1:16" s="110" customFormat="1" ht="14.45" customHeight="1" x14ac:dyDescent="0.2">
      <c r="A26" s="118" t="s">
        <v>105</v>
      </c>
      <c r="B26" s="121" t="s">
        <v>108</v>
      </c>
      <c r="C26" s="113">
        <v>17.730321731072205</v>
      </c>
      <c r="D26" s="115">
        <v>202234</v>
      </c>
      <c r="E26" s="114">
        <v>215418</v>
      </c>
      <c r="F26" s="114">
        <v>212897</v>
      </c>
      <c r="G26" s="114">
        <v>222856</v>
      </c>
      <c r="H26" s="140">
        <v>210460</v>
      </c>
      <c r="I26" s="115">
        <v>-8226</v>
      </c>
      <c r="J26" s="116">
        <v>-3.9085812030789699</v>
      </c>
      <c r="K26"/>
      <c r="L26"/>
      <c r="M26"/>
      <c r="N26"/>
      <c r="O26"/>
      <c r="P26"/>
    </row>
    <row r="27" spans="1:16" s="110" customFormat="1" ht="14.45" customHeight="1" x14ac:dyDescent="0.2">
      <c r="A27" s="118"/>
      <c r="B27" s="121" t="s">
        <v>109</v>
      </c>
      <c r="C27" s="113">
        <v>50.175476126391906</v>
      </c>
      <c r="D27" s="115">
        <v>572307</v>
      </c>
      <c r="E27" s="114">
        <v>595991</v>
      </c>
      <c r="F27" s="114">
        <v>597468</v>
      </c>
      <c r="G27" s="114">
        <v>601630</v>
      </c>
      <c r="H27" s="140">
        <v>596367</v>
      </c>
      <c r="I27" s="115">
        <v>-24060</v>
      </c>
      <c r="J27" s="116">
        <v>-4.0344284643516488</v>
      </c>
      <c r="K27"/>
      <c r="L27"/>
      <c r="M27"/>
      <c r="N27"/>
      <c r="O27"/>
      <c r="P27"/>
    </row>
    <row r="28" spans="1:16" s="110" customFormat="1" ht="14.45" customHeight="1" x14ac:dyDescent="0.2">
      <c r="A28" s="118"/>
      <c r="B28" s="121" t="s">
        <v>110</v>
      </c>
      <c r="C28" s="113">
        <v>17.243652744011762</v>
      </c>
      <c r="D28" s="115">
        <v>196683</v>
      </c>
      <c r="E28" s="114">
        <v>200388</v>
      </c>
      <c r="F28" s="114">
        <v>200726</v>
      </c>
      <c r="G28" s="114">
        <v>200277</v>
      </c>
      <c r="H28" s="140">
        <v>198008</v>
      </c>
      <c r="I28" s="115">
        <v>-1325</v>
      </c>
      <c r="J28" s="116">
        <v>-0.66916488222698067</v>
      </c>
      <c r="K28"/>
      <c r="L28"/>
      <c r="M28"/>
      <c r="N28"/>
      <c r="O28"/>
      <c r="P28"/>
    </row>
    <row r="29" spans="1:16" s="110" customFormat="1" ht="14.45" customHeight="1" x14ac:dyDescent="0.2">
      <c r="A29" s="118"/>
      <c r="B29" s="121" t="s">
        <v>111</v>
      </c>
      <c r="C29" s="113">
        <v>14.850111036979303</v>
      </c>
      <c r="D29" s="115">
        <v>169382</v>
      </c>
      <c r="E29" s="114">
        <v>172584</v>
      </c>
      <c r="F29" s="114">
        <v>171980</v>
      </c>
      <c r="G29" s="114">
        <v>170674</v>
      </c>
      <c r="H29" s="140">
        <v>167393</v>
      </c>
      <c r="I29" s="115">
        <v>1989</v>
      </c>
      <c r="J29" s="116">
        <v>1.1882217297019588</v>
      </c>
      <c r="K29"/>
      <c r="L29"/>
      <c r="M29"/>
      <c r="N29"/>
      <c r="O29"/>
      <c r="P29"/>
    </row>
    <row r="30" spans="1:16" s="110" customFormat="1" ht="14.45" customHeight="1" x14ac:dyDescent="0.2">
      <c r="A30" s="120"/>
      <c r="B30" s="121" t="s">
        <v>112</v>
      </c>
      <c r="C30" s="113">
        <v>1.3398958979003359</v>
      </c>
      <c r="D30" s="115">
        <v>15283</v>
      </c>
      <c r="E30" s="114">
        <v>15543</v>
      </c>
      <c r="F30" s="114">
        <v>16133</v>
      </c>
      <c r="G30" s="114">
        <v>14330</v>
      </c>
      <c r="H30" s="140">
        <v>13906</v>
      </c>
      <c r="I30" s="115">
        <v>1377</v>
      </c>
      <c r="J30" s="116">
        <v>9.9022004889975559</v>
      </c>
      <c r="K30"/>
      <c r="L30"/>
      <c r="M30"/>
      <c r="N30"/>
      <c r="O30"/>
      <c r="P30"/>
    </row>
    <row r="31" spans="1:16" s="110" customFormat="1" ht="14.45" customHeight="1" x14ac:dyDescent="0.2">
      <c r="A31" s="120" t="s">
        <v>113</v>
      </c>
      <c r="B31" s="119" t="s">
        <v>116</v>
      </c>
      <c r="C31" s="113">
        <v>82.441691339115621</v>
      </c>
      <c r="D31" s="115">
        <v>940339</v>
      </c>
      <c r="E31" s="114">
        <v>976573</v>
      </c>
      <c r="F31" s="114">
        <v>977142</v>
      </c>
      <c r="G31" s="114">
        <v>988828</v>
      </c>
      <c r="H31" s="140">
        <v>970966</v>
      </c>
      <c r="I31" s="115">
        <v>-30627</v>
      </c>
      <c r="J31" s="116">
        <v>-3.1542814063520246</v>
      </c>
      <c r="K31"/>
      <c r="L31"/>
      <c r="M31"/>
      <c r="N31"/>
      <c r="O31"/>
      <c r="P31"/>
    </row>
    <row r="32" spans="1:16" s="110" customFormat="1" ht="14.45" customHeight="1" x14ac:dyDescent="0.2">
      <c r="A32" s="123"/>
      <c r="B32" s="124" t="s">
        <v>117</v>
      </c>
      <c r="C32" s="125">
        <v>17.374284484368467</v>
      </c>
      <c r="D32" s="143">
        <v>198173</v>
      </c>
      <c r="E32" s="144">
        <v>205661</v>
      </c>
      <c r="F32" s="144">
        <v>203889</v>
      </c>
      <c r="G32" s="144">
        <v>204504</v>
      </c>
      <c r="H32" s="145">
        <v>199267</v>
      </c>
      <c r="I32" s="143">
        <v>-1094</v>
      </c>
      <c r="J32" s="146">
        <v>-0.54901212945445055</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6415440</v>
      </c>
      <c r="E34" s="114">
        <v>6666510</v>
      </c>
      <c r="F34" s="114">
        <v>6669878</v>
      </c>
      <c r="G34" s="114">
        <v>6713473</v>
      </c>
      <c r="H34" s="140">
        <v>6597783</v>
      </c>
      <c r="I34" s="115">
        <v>-182343</v>
      </c>
      <c r="J34" s="116">
        <v>-2.7637010795899166</v>
      </c>
      <c r="K34"/>
      <c r="L34"/>
      <c r="M34"/>
      <c r="N34"/>
      <c r="O34"/>
      <c r="P34"/>
    </row>
    <row r="35" spans="1:16" s="110" customFormat="1" ht="14.45" customHeight="1" x14ac:dyDescent="0.2">
      <c r="A35" s="120" t="s">
        <v>105</v>
      </c>
      <c r="B35" s="119" t="s">
        <v>106</v>
      </c>
      <c r="C35" s="113">
        <v>40.899221253725386</v>
      </c>
      <c r="D35" s="115">
        <v>2623865</v>
      </c>
      <c r="E35" s="114">
        <v>2714871</v>
      </c>
      <c r="F35" s="114">
        <v>2714736</v>
      </c>
      <c r="G35" s="114">
        <v>2719585</v>
      </c>
      <c r="H35" s="140">
        <v>2663168</v>
      </c>
      <c r="I35" s="115">
        <v>-39303</v>
      </c>
      <c r="J35" s="116">
        <v>-1.47579874795732</v>
      </c>
      <c r="K35"/>
      <c r="L35"/>
      <c r="M35"/>
      <c r="N35"/>
      <c r="O35"/>
      <c r="P35"/>
    </row>
    <row r="36" spans="1:16" s="110" customFormat="1" ht="14.45" customHeight="1" x14ac:dyDescent="0.2">
      <c r="A36" s="120"/>
      <c r="B36" s="119" t="s">
        <v>107</v>
      </c>
      <c r="C36" s="113">
        <v>59.100778746274614</v>
      </c>
      <c r="D36" s="115">
        <v>3791575</v>
      </c>
      <c r="E36" s="114">
        <v>3951639</v>
      </c>
      <c r="F36" s="114">
        <v>3955142</v>
      </c>
      <c r="G36" s="114">
        <v>3993888</v>
      </c>
      <c r="H36" s="140">
        <v>3934615</v>
      </c>
      <c r="I36" s="115">
        <v>-143040</v>
      </c>
      <c r="J36" s="116">
        <v>-3.6354255753104181</v>
      </c>
      <c r="K36"/>
      <c r="L36"/>
      <c r="M36"/>
      <c r="N36"/>
      <c r="O36"/>
      <c r="P36"/>
    </row>
    <row r="37" spans="1:16" s="110" customFormat="1" ht="14.45" customHeight="1" x14ac:dyDescent="0.2">
      <c r="A37" s="118" t="s">
        <v>105</v>
      </c>
      <c r="B37" s="121" t="s">
        <v>108</v>
      </c>
      <c r="C37" s="113">
        <v>17.695200952701608</v>
      </c>
      <c r="D37" s="115">
        <v>1135225</v>
      </c>
      <c r="E37" s="114">
        <v>1207051</v>
      </c>
      <c r="F37" s="114">
        <v>1198554</v>
      </c>
      <c r="G37" s="114">
        <v>1240398</v>
      </c>
      <c r="H37" s="140">
        <v>1176945</v>
      </c>
      <c r="I37" s="115">
        <v>-41720</v>
      </c>
      <c r="J37" s="116">
        <v>-3.5447705712671365</v>
      </c>
      <c r="K37"/>
      <c r="L37"/>
      <c r="M37"/>
      <c r="N37"/>
      <c r="O37"/>
      <c r="P37"/>
    </row>
    <row r="38" spans="1:16" s="110" customFormat="1" ht="14.45" customHeight="1" x14ac:dyDescent="0.2">
      <c r="A38" s="118"/>
      <c r="B38" s="121" t="s">
        <v>109</v>
      </c>
      <c r="C38" s="113">
        <v>49.277399523649194</v>
      </c>
      <c r="D38" s="115">
        <v>3161362</v>
      </c>
      <c r="E38" s="114">
        <v>3298402</v>
      </c>
      <c r="F38" s="114">
        <v>3311797</v>
      </c>
      <c r="G38" s="114">
        <v>3326634</v>
      </c>
      <c r="H38" s="140">
        <v>3306303</v>
      </c>
      <c r="I38" s="115">
        <v>-144941</v>
      </c>
      <c r="J38" s="116">
        <v>-4.3837784982199155</v>
      </c>
      <c r="K38"/>
      <c r="L38"/>
      <c r="M38"/>
      <c r="N38"/>
      <c r="O38"/>
      <c r="P38"/>
    </row>
    <row r="39" spans="1:16" s="110" customFormat="1" ht="14.45" customHeight="1" x14ac:dyDescent="0.2">
      <c r="A39" s="118"/>
      <c r="B39" s="121" t="s">
        <v>110</v>
      </c>
      <c r="C39" s="113">
        <v>18.170226827777984</v>
      </c>
      <c r="D39" s="115">
        <v>1165700</v>
      </c>
      <c r="E39" s="114">
        <v>1187654</v>
      </c>
      <c r="F39" s="114">
        <v>1190909</v>
      </c>
      <c r="G39" s="114">
        <v>1188159</v>
      </c>
      <c r="H39" s="140">
        <v>1175286</v>
      </c>
      <c r="I39" s="115">
        <v>-9586</v>
      </c>
      <c r="J39" s="116">
        <v>-0.81563125911480272</v>
      </c>
      <c r="K39"/>
      <c r="L39"/>
      <c r="M39"/>
      <c r="N39"/>
      <c r="O39"/>
      <c r="P39"/>
    </row>
    <row r="40" spans="1:16" s="110" customFormat="1" ht="14.45" customHeight="1" x14ac:dyDescent="0.2">
      <c r="A40" s="120"/>
      <c r="B40" s="121" t="s">
        <v>111</v>
      </c>
      <c r="C40" s="113">
        <v>14.856845360567631</v>
      </c>
      <c r="D40" s="115">
        <v>953132</v>
      </c>
      <c r="E40" s="114">
        <v>973394</v>
      </c>
      <c r="F40" s="114">
        <v>968611</v>
      </c>
      <c r="G40" s="114">
        <v>958275</v>
      </c>
      <c r="H40" s="140">
        <v>939239</v>
      </c>
      <c r="I40" s="115">
        <v>13893</v>
      </c>
      <c r="J40" s="116">
        <v>1.4791762267111992</v>
      </c>
      <c r="K40"/>
      <c r="L40"/>
      <c r="M40"/>
      <c r="N40"/>
      <c r="O40"/>
      <c r="P40"/>
    </row>
    <row r="41" spans="1:16" s="110" customFormat="1" ht="14.45" customHeight="1" x14ac:dyDescent="0.2">
      <c r="A41" s="120"/>
      <c r="B41" s="121" t="s">
        <v>112</v>
      </c>
      <c r="C41" s="113">
        <v>1.3942301697155612</v>
      </c>
      <c r="D41" s="115">
        <v>89446</v>
      </c>
      <c r="E41" s="114">
        <v>91249</v>
      </c>
      <c r="F41" s="114">
        <v>94752</v>
      </c>
      <c r="G41" s="114">
        <v>82773</v>
      </c>
      <c r="H41" s="140">
        <v>79668</v>
      </c>
      <c r="I41" s="115">
        <v>9778</v>
      </c>
      <c r="J41" s="116">
        <v>12.273434754230054</v>
      </c>
      <c r="K41"/>
      <c r="L41"/>
      <c r="M41"/>
      <c r="N41"/>
      <c r="O41"/>
      <c r="P41"/>
    </row>
    <row r="42" spans="1:16" s="110" customFormat="1" ht="14.45" customHeight="1" x14ac:dyDescent="0.2">
      <c r="A42" s="120" t="s">
        <v>113</v>
      </c>
      <c r="B42" s="119" t="s">
        <v>116</v>
      </c>
      <c r="C42" s="113">
        <v>85.712889529011264</v>
      </c>
      <c r="D42" s="115">
        <v>5498859</v>
      </c>
      <c r="E42" s="114">
        <v>5714606</v>
      </c>
      <c r="F42" s="114">
        <v>5727794</v>
      </c>
      <c r="G42" s="114">
        <v>5772203</v>
      </c>
      <c r="H42" s="140">
        <v>5679499</v>
      </c>
      <c r="I42" s="115">
        <v>-180640</v>
      </c>
      <c r="J42" s="116">
        <v>-3.1805622291684532</v>
      </c>
      <c r="K42"/>
      <c r="L42"/>
      <c r="M42"/>
      <c r="N42"/>
      <c r="O42"/>
      <c r="P42"/>
    </row>
    <row r="43" spans="1:16" s="110" customFormat="1" ht="14.45" customHeight="1" x14ac:dyDescent="0.2">
      <c r="A43" s="123"/>
      <c r="B43" s="124" t="s">
        <v>117</v>
      </c>
      <c r="C43" s="125">
        <v>14.053533350791216</v>
      </c>
      <c r="D43" s="143">
        <v>901596</v>
      </c>
      <c r="E43" s="144">
        <v>936137</v>
      </c>
      <c r="F43" s="144">
        <v>926638</v>
      </c>
      <c r="G43" s="144">
        <v>925284</v>
      </c>
      <c r="H43" s="145">
        <v>902857</v>
      </c>
      <c r="I43" s="143">
        <v>-1261</v>
      </c>
      <c r="J43" s="146">
        <v>-0.13966774361831386</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183</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28264</v>
      </c>
      <c r="E56" s="114">
        <v>29680</v>
      </c>
      <c r="F56" s="114">
        <v>29172</v>
      </c>
      <c r="G56" s="114">
        <v>29497</v>
      </c>
      <c r="H56" s="140">
        <v>29058</v>
      </c>
      <c r="I56" s="115">
        <v>-794</v>
      </c>
      <c r="J56" s="116">
        <v>-2.7324661022782024</v>
      </c>
      <c r="K56"/>
      <c r="L56"/>
      <c r="M56"/>
      <c r="N56"/>
      <c r="O56"/>
      <c r="P56"/>
    </row>
    <row r="57" spans="1:16" s="110" customFormat="1" ht="14.45" customHeight="1" x14ac:dyDescent="0.2">
      <c r="A57" s="120" t="s">
        <v>105</v>
      </c>
      <c r="B57" s="119" t="s">
        <v>106</v>
      </c>
      <c r="C57" s="113">
        <v>41.756297763939997</v>
      </c>
      <c r="D57" s="115">
        <v>11802</v>
      </c>
      <c r="E57" s="114">
        <v>12348</v>
      </c>
      <c r="F57" s="114">
        <v>12232</v>
      </c>
      <c r="G57" s="114">
        <v>12198</v>
      </c>
      <c r="H57" s="140">
        <v>12004</v>
      </c>
      <c r="I57" s="115">
        <v>-202</v>
      </c>
      <c r="J57" s="116">
        <v>-1.6827724091969343</v>
      </c>
    </row>
    <row r="58" spans="1:16" s="110" customFormat="1" ht="14.45" customHeight="1" x14ac:dyDescent="0.2">
      <c r="A58" s="120"/>
      <c r="B58" s="119" t="s">
        <v>107</v>
      </c>
      <c r="C58" s="113">
        <v>58.243702236060003</v>
      </c>
      <c r="D58" s="115">
        <v>16462</v>
      </c>
      <c r="E58" s="114">
        <v>17332</v>
      </c>
      <c r="F58" s="114">
        <v>16940</v>
      </c>
      <c r="G58" s="114">
        <v>17299</v>
      </c>
      <c r="H58" s="140">
        <v>17054</v>
      </c>
      <c r="I58" s="115">
        <v>-592</v>
      </c>
      <c r="J58" s="116">
        <v>-3.471326375043978</v>
      </c>
    </row>
    <row r="59" spans="1:16" s="110" customFormat="1" ht="14.45" customHeight="1" x14ac:dyDescent="0.2">
      <c r="A59" s="118" t="s">
        <v>105</v>
      </c>
      <c r="B59" s="121" t="s">
        <v>108</v>
      </c>
      <c r="C59" s="113">
        <v>21.086894990093406</v>
      </c>
      <c r="D59" s="115">
        <v>5960</v>
      </c>
      <c r="E59" s="114">
        <v>6393</v>
      </c>
      <c r="F59" s="114">
        <v>6091</v>
      </c>
      <c r="G59" s="114">
        <v>6278</v>
      </c>
      <c r="H59" s="140">
        <v>6157</v>
      </c>
      <c r="I59" s="115">
        <v>-197</v>
      </c>
      <c r="J59" s="116">
        <v>-3.1996101997726165</v>
      </c>
    </row>
    <row r="60" spans="1:16" s="110" customFormat="1" ht="14.45" customHeight="1" x14ac:dyDescent="0.2">
      <c r="A60" s="118"/>
      <c r="B60" s="121" t="s">
        <v>109</v>
      </c>
      <c r="C60" s="113">
        <v>52.678318709312201</v>
      </c>
      <c r="D60" s="115">
        <v>14889</v>
      </c>
      <c r="E60" s="114">
        <v>15744</v>
      </c>
      <c r="F60" s="114">
        <v>15548</v>
      </c>
      <c r="G60" s="114">
        <v>15728</v>
      </c>
      <c r="H60" s="140">
        <v>15517</v>
      </c>
      <c r="I60" s="115">
        <v>-628</v>
      </c>
      <c r="J60" s="116">
        <v>-4.0471740671521559</v>
      </c>
    </row>
    <row r="61" spans="1:16" s="110" customFormat="1" ht="14.45" customHeight="1" x14ac:dyDescent="0.2">
      <c r="A61" s="118"/>
      <c r="B61" s="121" t="s">
        <v>110</v>
      </c>
      <c r="C61" s="113">
        <v>14.619303707896972</v>
      </c>
      <c r="D61" s="115">
        <v>4132</v>
      </c>
      <c r="E61" s="114">
        <v>4232</v>
      </c>
      <c r="F61" s="114">
        <v>4250</v>
      </c>
      <c r="G61" s="114">
        <v>4245</v>
      </c>
      <c r="H61" s="140">
        <v>4193</v>
      </c>
      <c r="I61" s="115">
        <v>-61</v>
      </c>
      <c r="J61" s="116">
        <v>-1.4548056284283328</v>
      </c>
    </row>
    <row r="62" spans="1:16" s="110" customFormat="1" ht="14.45" customHeight="1" x14ac:dyDescent="0.2">
      <c r="A62" s="120"/>
      <c r="B62" s="121" t="s">
        <v>111</v>
      </c>
      <c r="C62" s="113">
        <v>11.615482592697424</v>
      </c>
      <c r="D62" s="115">
        <v>3283</v>
      </c>
      <c r="E62" s="114">
        <v>3311</v>
      </c>
      <c r="F62" s="114">
        <v>3283</v>
      </c>
      <c r="G62" s="114">
        <v>3246</v>
      </c>
      <c r="H62" s="140">
        <v>3191</v>
      </c>
      <c r="I62" s="115">
        <v>92</v>
      </c>
      <c r="J62" s="116">
        <v>2.8831087433406455</v>
      </c>
    </row>
    <row r="63" spans="1:16" s="110" customFormat="1" ht="14.45" customHeight="1" x14ac:dyDescent="0.2">
      <c r="A63" s="120"/>
      <c r="B63" s="121" t="s">
        <v>112</v>
      </c>
      <c r="C63" s="113">
        <v>1.096801585055194</v>
      </c>
      <c r="D63" s="115">
        <v>310</v>
      </c>
      <c r="E63" s="114">
        <v>309</v>
      </c>
      <c r="F63" s="114">
        <v>301</v>
      </c>
      <c r="G63" s="114">
        <v>256</v>
      </c>
      <c r="H63" s="140">
        <v>247</v>
      </c>
      <c r="I63" s="115">
        <v>63</v>
      </c>
      <c r="J63" s="116">
        <v>25.506072874493928</v>
      </c>
    </row>
    <row r="64" spans="1:16" s="110" customFormat="1" ht="14.45" customHeight="1" x14ac:dyDescent="0.2">
      <c r="A64" s="120" t="s">
        <v>113</v>
      </c>
      <c r="B64" s="119" t="s">
        <v>116</v>
      </c>
      <c r="C64" s="113">
        <v>73.333569204641947</v>
      </c>
      <c r="D64" s="115">
        <v>20727</v>
      </c>
      <c r="E64" s="114">
        <v>21714</v>
      </c>
      <c r="F64" s="114">
        <v>21431</v>
      </c>
      <c r="G64" s="114">
        <v>21562</v>
      </c>
      <c r="H64" s="140">
        <v>21287</v>
      </c>
      <c r="I64" s="115">
        <v>-560</v>
      </c>
      <c r="J64" s="116">
        <v>-2.6307135810588624</v>
      </c>
    </row>
    <row r="65" spans="1:10" s="110" customFormat="1" ht="14.45" customHeight="1" x14ac:dyDescent="0.2">
      <c r="A65" s="123"/>
      <c r="B65" s="124" t="s">
        <v>117</v>
      </c>
      <c r="C65" s="125">
        <v>26.369232946504386</v>
      </c>
      <c r="D65" s="143">
        <v>7453</v>
      </c>
      <c r="E65" s="144">
        <v>7868</v>
      </c>
      <c r="F65" s="144">
        <v>7647</v>
      </c>
      <c r="G65" s="144">
        <v>7849</v>
      </c>
      <c r="H65" s="145">
        <v>7683</v>
      </c>
      <c r="I65" s="143">
        <v>-230</v>
      </c>
      <c r="J65" s="146">
        <v>-2.9936222829623844</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327</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92" t="s">
        <v>97</v>
      </c>
      <c r="G8" s="592" t="s">
        <v>98</v>
      </c>
      <c r="H8" s="592" t="s">
        <v>99</v>
      </c>
      <c r="I8" s="592" t="s">
        <v>100</v>
      </c>
      <c r="J8" s="592" t="s">
        <v>101</v>
      </c>
      <c r="K8" s="590"/>
      <c r="L8" s="591"/>
    </row>
    <row r="9" spans="1:17" ht="12" customHeight="1" x14ac:dyDescent="0.2">
      <c r="A9" s="578"/>
      <c r="B9" s="579"/>
      <c r="C9" s="579"/>
      <c r="D9" s="579"/>
      <c r="E9" s="583"/>
      <c r="F9" s="593"/>
      <c r="G9" s="593"/>
      <c r="H9" s="593"/>
      <c r="I9" s="593"/>
      <c r="J9" s="593"/>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33526</v>
      </c>
      <c r="G11" s="114">
        <v>35253</v>
      </c>
      <c r="H11" s="114">
        <v>34715</v>
      </c>
      <c r="I11" s="114">
        <v>36027</v>
      </c>
      <c r="J11" s="140">
        <v>35621</v>
      </c>
      <c r="K11" s="114">
        <v>-2095</v>
      </c>
      <c r="L11" s="116">
        <v>-5.8813621178518289</v>
      </c>
    </row>
    <row r="12" spans="1:17" s="110" customFormat="1" ht="24" customHeight="1" x14ac:dyDescent="0.2">
      <c r="A12" s="606" t="s">
        <v>185</v>
      </c>
      <c r="B12" s="607"/>
      <c r="C12" s="607"/>
      <c r="D12" s="608"/>
      <c r="E12" s="113">
        <v>42.578893992722065</v>
      </c>
      <c r="F12" s="115">
        <v>14275</v>
      </c>
      <c r="G12" s="114">
        <v>14986</v>
      </c>
      <c r="H12" s="114">
        <v>14844</v>
      </c>
      <c r="I12" s="114">
        <v>15362</v>
      </c>
      <c r="J12" s="140">
        <v>15194</v>
      </c>
      <c r="K12" s="114">
        <v>-919</v>
      </c>
      <c r="L12" s="116">
        <v>-6.0484401737527973</v>
      </c>
    </row>
    <row r="13" spans="1:17" s="110" customFormat="1" ht="15" customHeight="1" x14ac:dyDescent="0.2">
      <c r="A13" s="120"/>
      <c r="B13" s="609" t="s">
        <v>107</v>
      </c>
      <c r="C13" s="609"/>
      <c r="E13" s="113">
        <v>57.421106007277935</v>
      </c>
      <c r="F13" s="115">
        <v>19251</v>
      </c>
      <c r="G13" s="114">
        <v>20267</v>
      </c>
      <c r="H13" s="114">
        <v>19871</v>
      </c>
      <c r="I13" s="114">
        <v>20665</v>
      </c>
      <c r="J13" s="140">
        <v>20427</v>
      </c>
      <c r="K13" s="114">
        <v>-1176</v>
      </c>
      <c r="L13" s="116">
        <v>-5.7570862094286976</v>
      </c>
    </row>
    <row r="14" spans="1:17" s="110" customFormat="1" ht="22.5" customHeight="1" x14ac:dyDescent="0.2">
      <c r="A14" s="606" t="s">
        <v>186</v>
      </c>
      <c r="B14" s="607"/>
      <c r="C14" s="607"/>
      <c r="D14" s="608"/>
      <c r="E14" s="113">
        <v>20.530334665632644</v>
      </c>
      <c r="F14" s="115">
        <v>6883</v>
      </c>
      <c r="G14" s="114">
        <v>7341</v>
      </c>
      <c r="H14" s="114">
        <v>7027</v>
      </c>
      <c r="I14" s="114">
        <v>7534</v>
      </c>
      <c r="J14" s="140">
        <v>7396</v>
      </c>
      <c r="K14" s="114">
        <v>-513</v>
      </c>
      <c r="L14" s="116">
        <v>-6.9361817198485669</v>
      </c>
    </row>
    <row r="15" spans="1:17" s="110" customFormat="1" ht="15" customHeight="1" x14ac:dyDescent="0.2">
      <c r="A15" s="120"/>
      <c r="B15" s="119"/>
      <c r="C15" s="258" t="s">
        <v>106</v>
      </c>
      <c r="E15" s="113">
        <v>45.358128722940577</v>
      </c>
      <c r="F15" s="115">
        <v>3122</v>
      </c>
      <c r="G15" s="114">
        <v>3324</v>
      </c>
      <c r="H15" s="114">
        <v>3200</v>
      </c>
      <c r="I15" s="114">
        <v>3446</v>
      </c>
      <c r="J15" s="140">
        <v>3433</v>
      </c>
      <c r="K15" s="114">
        <v>-311</v>
      </c>
      <c r="L15" s="116">
        <v>-9.0591319545586941</v>
      </c>
    </row>
    <row r="16" spans="1:17" s="110" customFormat="1" ht="15" customHeight="1" x14ac:dyDescent="0.2">
      <c r="A16" s="120"/>
      <c r="B16" s="119"/>
      <c r="C16" s="258" t="s">
        <v>107</v>
      </c>
      <c r="E16" s="113">
        <v>54.641871277059423</v>
      </c>
      <c r="F16" s="115">
        <v>3761</v>
      </c>
      <c r="G16" s="114">
        <v>4017</v>
      </c>
      <c r="H16" s="114">
        <v>3827</v>
      </c>
      <c r="I16" s="114">
        <v>4088</v>
      </c>
      <c r="J16" s="140">
        <v>3963</v>
      </c>
      <c r="K16" s="114">
        <v>-202</v>
      </c>
      <c r="L16" s="116">
        <v>-5.0971486247792077</v>
      </c>
    </row>
    <row r="17" spans="1:12" s="110" customFormat="1" ht="15" customHeight="1" x14ac:dyDescent="0.2">
      <c r="A17" s="120"/>
      <c r="B17" s="121" t="s">
        <v>109</v>
      </c>
      <c r="C17" s="258"/>
      <c r="E17" s="113">
        <v>51.691224721111972</v>
      </c>
      <c r="F17" s="115">
        <v>17330</v>
      </c>
      <c r="G17" s="114">
        <v>18437</v>
      </c>
      <c r="H17" s="114">
        <v>18234</v>
      </c>
      <c r="I17" s="114">
        <v>18951</v>
      </c>
      <c r="J17" s="140">
        <v>18763</v>
      </c>
      <c r="K17" s="114">
        <v>-1433</v>
      </c>
      <c r="L17" s="116">
        <v>-7.6373714224804132</v>
      </c>
    </row>
    <row r="18" spans="1:12" s="110" customFormat="1" ht="15" customHeight="1" x14ac:dyDescent="0.2">
      <c r="A18" s="120"/>
      <c r="B18" s="119"/>
      <c r="C18" s="258" t="s">
        <v>106</v>
      </c>
      <c r="E18" s="113">
        <v>40.767455279861515</v>
      </c>
      <c r="F18" s="115">
        <v>7065</v>
      </c>
      <c r="G18" s="114">
        <v>7501</v>
      </c>
      <c r="H18" s="114">
        <v>7475</v>
      </c>
      <c r="I18" s="114">
        <v>7689</v>
      </c>
      <c r="J18" s="140">
        <v>7570</v>
      </c>
      <c r="K18" s="114">
        <v>-505</v>
      </c>
      <c r="L18" s="116">
        <v>-6.6710700132100396</v>
      </c>
    </row>
    <row r="19" spans="1:12" s="110" customFormat="1" ht="15" customHeight="1" x14ac:dyDescent="0.2">
      <c r="A19" s="120"/>
      <c r="B19" s="119"/>
      <c r="C19" s="258" t="s">
        <v>107</v>
      </c>
      <c r="E19" s="113">
        <v>59.232544720138485</v>
      </c>
      <c r="F19" s="115">
        <v>10265</v>
      </c>
      <c r="G19" s="114">
        <v>10936</v>
      </c>
      <c r="H19" s="114">
        <v>10759</v>
      </c>
      <c r="I19" s="114">
        <v>11262</v>
      </c>
      <c r="J19" s="140">
        <v>11193</v>
      </c>
      <c r="K19" s="114">
        <v>-928</v>
      </c>
      <c r="L19" s="116">
        <v>-8.2908960957741442</v>
      </c>
    </row>
    <row r="20" spans="1:12" s="110" customFormat="1" ht="15" customHeight="1" x14ac:dyDescent="0.2">
      <c r="A20" s="120"/>
      <c r="B20" s="121" t="s">
        <v>110</v>
      </c>
      <c r="C20" s="258"/>
      <c r="E20" s="113">
        <v>15.021177593509515</v>
      </c>
      <c r="F20" s="115">
        <v>5036</v>
      </c>
      <c r="G20" s="114">
        <v>5147</v>
      </c>
      <c r="H20" s="114">
        <v>5118</v>
      </c>
      <c r="I20" s="114">
        <v>5177</v>
      </c>
      <c r="J20" s="140">
        <v>5146</v>
      </c>
      <c r="K20" s="114">
        <v>-110</v>
      </c>
      <c r="L20" s="116">
        <v>-2.1375825884181889</v>
      </c>
    </row>
    <row r="21" spans="1:12" s="110" customFormat="1" ht="15" customHeight="1" x14ac:dyDescent="0.2">
      <c r="A21" s="120"/>
      <c r="B21" s="119"/>
      <c r="C21" s="258" t="s">
        <v>106</v>
      </c>
      <c r="E21" s="113">
        <v>36.934074662430497</v>
      </c>
      <c r="F21" s="115">
        <v>1860</v>
      </c>
      <c r="G21" s="114">
        <v>1924</v>
      </c>
      <c r="H21" s="114">
        <v>1902</v>
      </c>
      <c r="I21" s="114">
        <v>1941</v>
      </c>
      <c r="J21" s="140">
        <v>1925</v>
      </c>
      <c r="K21" s="114">
        <v>-65</v>
      </c>
      <c r="L21" s="116">
        <v>-3.3766233766233764</v>
      </c>
    </row>
    <row r="22" spans="1:12" s="110" customFormat="1" ht="15" customHeight="1" x14ac:dyDescent="0.2">
      <c r="A22" s="120"/>
      <c r="B22" s="119"/>
      <c r="C22" s="258" t="s">
        <v>107</v>
      </c>
      <c r="E22" s="113">
        <v>63.065925337569503</v>
      </c>
      <c r="F22" s="115">
        <v>3176</v>
      </c>
      <c r="G22" s="114">
        <v>3223</v>
      </c>
      <c r="H22" s="114">
        <v>3216</v>
      </c>
      <c r="I22" s="114">
        <v>3236</v>
      </c>
      <c r="J22" s="140">
        <v>3221</v>
      </c>
      <c r="K22" s="114">
        <v>-45</v>
      </c>
      <c r="L22" s="116">
        <v>-1.3970816516609748</v>
      </c>
    </row>
    <row r="23" spans="1:12" s="110" customFormat="1" ht="15" customHeight="1" x14ac:dyDescent="0.2">
      <c r="A23" s="120"/>
      <c r="B23" s="121" t="s">
        <v>111</v>
      </c>
      <c r="C23" s="258"/>
      <c r="E23" s="113">
        <v>12.757263019745869</v>
      </c>
      <c r="F23" s="115">
        <v>4277</v>
      </c>
      <c r="G23" s="114">
        <v>4328</v>
      </c>
      <c r="H23" s="114">
        <v>4336</v>
      </c>
      <c r="I23" s="114">
        <v>4365</v>
      </c>
      <c r="J23" s="140">
        <v>4316</v>
      </c>
      <c r="K23" s="114">
        <v>-39</v>
      </c>
      <c r="L23" s="116">
        <v>-0.90361445783132532</v>
      </c>
    </row>
    <row r="24" spans="1:12" s="110" customFormat="1" ht="15" customHeight="1" x14ac:dyDescent="0.2">
      <c r="A24" s="120"/>
      <c r="B24" s="119"/>
      <c r="C24" s="258" t="s">
        <v>106</v>
      </c>
      <c r="E24" s="113">
        <v>52.09258826280103</v>
      </c>
      <c r="F24" s="115">
        <v>2228</v>
      </c>
      <c r="G24" s="114">
        <v>2237</v>
      </c>
      <c r="H24" s="114">
        <v>2267</v>
      </c>
      <c r="I24" s="114">
        <v>2286</v>
      </c>
      <c r="J24" s="140">
        <v>2266</v>
      </c>
      <c r="K24" s="114">
        <v>-38</v>
      </c>
      <c r="L24" s="116">
        <v>-1.676963812886143</v>
      </c>
    </row>
    <row r="25" spans="1:12" s="110" customFormat="1" ht="15" customHeight="1" x14ac:dyDescent="0.2">
      <c r="A25" s="120"/>
      <c r="B25" s="119"/>
      <c r="C25" s="258" t="s">
        <v>107</v>
      </c>
      <c r="E25" s="113">
        <v>47.90741173719897</v>
      </c>
      <c r="F25" s="115">
        <v>2049</v>
      </c>
      <c r="G25" s="114">
        <v>2091</v>
      </c>
      <c r="H25" s="114">
        <v>2069</v>
      </c>
      <c r="I25" s="114">
        <v>2079</v>
      </c>
      <c r="J25" s="140">
        <v>2050</v>
      </c>
      <c r="K25" s="114">
        <v>-1</v>
      </c>
      <c r="L25" s="116">
        <v>-4.878048780487805E-2</v>
      </c>
    </row>
    <row r="26" spans="1:12" s="110" customFormat="1" ht="15" customHeight="1" x14ac:dyDescent="0.2">
      <c r="A26" s="120"/>
      <c r="C26" s="121" t="s">
        <v>187</v>
      </c>
      <c r="D26" s="110" t="s">
        <v>188</v>
      </c>
      <c r="E26" s="113">
        <v>1.1513452246018017</v>
      </c>
      <c r="F26" s="115">
        <v>386</v>
      </c>
      <c r="G26" s="114">
        <v>383</v>
      </c>
      <c r="H26" s="114">
        <v>397</v>
      </c>
      <c r="I26" s="114">
        <v>357</v>
      </c>
      <c r="J26" s="140">
        <v>350</v>
      </c>
      <c r="K26" s="114">
        <v>36</v>
      </c>
      <c r="L26" s="116">
        <v>10.285714285714286</v>
      </c>
    </row>
    <row r="27" spans="1:12" s="110" customFormat="1" ht="15" customHeight="1" x14ac:dyDescent="0.2">
      <c r="A27" s="120"/>
      <c r="B27" s="119"/>
      <c r="D27" s="259" t="s">
        <v>106</v>
      </c>
      <c r="E27" s="113">
        <v>46.632124352331608</v>
      </c>
      <c r="F27" s="115">
        <v>180</v>
      </c>
      <c r="G27" s="114">
        <v>174</v>
      </c>
      <c r="H27" s="114">
        <v>193</v>
      </c>
      <c r="I27" s="114">
        <v>170</v>
      </c>
      <c r="J27" s="140">
        <v>170</v>
      </c>
      <c r="K27" s="114">
        <v>10</v>
      </c>
      <c r="L27" s="116">
        <v>5.882352941176471</v>
      </c>
    </row>
    <row r="28" spans="1:12" s="110" customFormat="1" ht="15" customHeight="1" x14ac:dyDescent="0.2">
      <c r="A28" s="120"/>
      <c r="B28" s="119"/>
      <c r="D28" s="259" t="s">
        <v>107</v>
      </c>
      <c r="E28" s="113">
        <v>53.367875647668392</v>
      </c>
      <c r="F28" s="115">
        <v>206</v>
      </c>
      <c r="G28" s="114">
        <v>209</v>
      </c>
      <c r="H28" s="114">
        <v>204</v>
      </c>
      <c r="I28" s="114">
        <v>187</v>
      </c>
      <c r="J28" s="140">
        <v>180</v>
      </c>
      <c r="K28" s="114">
        <v>26</v>
      </c>
      <c r="L28" s="116">
        <v>14.444444444444445</v>
      </c>
    </row>
    <row r="29" spans="1:12" s="110" customFormat="1" ht="24" customHeight="1" x14ac:dyDescent="0.2">
      <c r="A29" s="606" t="s">
        <v>189</v>
      </c>
      <c r="B29" s="607"/>
      <c r="C29" s="607"/>
      <c r="D29" s="608"/>
      <c r="E29" s="113">
        <v>75.416094971067238</v>
      </c>
      <c r="F29" s="115">
        <v>25284</v>
      </c>
      <c r="G29" s="114">
        <v>26551</v>
      </c>
      <c r="H29" s="114">
        <v>26212</v>
      </c>
      <c r="I29" s="114">
        <v>27154</v>
      </c>
      <c r="J29" s="140">
        <v>26965</v>
      </c>
      <c r="K29" s="114">
        <v>-1681</v>
      </c>
      <c r="L29" s="116">
        <v>-6.2340070461709622</v>
      </c>
    </row>
    <row r="30" spans="1:12" s="110" customFormat="1" ht="15" customHeight="1" x14ac:dyDescent="0.2">
      <c r="A30" s="120"/>
      <c r="B30" s="119"/>
      <c r="C30" s="258" t="s">
        <v>106</v>
      </c>
      <c r="E30" s="113">
        <v>42.880873279544375</v>
      </c>
      <c r="F30" s="115">
        <v>10842</v>
      </c>
      <c r="G30" s="114">
        <v>11322</v>
      </c>
      <c r="H30" s="114">
        <v>11284</v>
      </c>
      <c r="I30" s="114">
        <v>11646</v>
      </c>
      <c r="J30" s="140">
        <v>11565</v>
      </c>
      <c r="K30" s="114">
        <v>-723</v>
      </c>
      <c r="L30" s="116">
        <v>-6.251621271076524</v>
      </c>
    </row>
    <row r="31" spans="1:12" s="110" customFormat="1" ht="15" customHeight="1" x14ac:dyDescent="0.2">
      <c r="A31" s="120"/>
      <c r="B31" s="119"/>
      <c r="C31" s="258" t="s">
        <v>107</v>
      </c>
      <c r="E31" s="113">
        <v>57.119126720455625</v>
      </c>
      <c r="F31" s="115">
        <v>14442</v>
      </c>
      <c r="G31" s="114">
        <v>15229</v>
      </c>
      <c r="H31" s="114">
        <v>14928</v>
      </c>
      <c r="I31" s="114">
        <v>15508</v>
      </c>
      <c r="J31" s="140">
        <v>15400</v>
      </c>
      <c r="K31" s="114">
        <v>-958</v>
      </c>
      <c r="L31" s="116">
        <v>-6.220779220779221</v>
      </c>
    </row>
    <row r="32" spans="1:12" s="110" customFormat="1" ht="15" customHeight="1" x14ac:dyDescent="0.2">
      <c r="A32" s="120"/>
      <c r="B32" s="119" t="s">
        <v>117</v>
      </c>
      <c r="C32" s="258"/>
      <c r="E32" s="113">
        <v>24.351249776293027</v>
      </c>
      <c r="F32" s="114">
        <v>8164</v>
      </c>
      <c r="G32" s="114">
        <v>8611</v>
      </c>
      <c r="H32" s="114">
        <v>8411</v>
      </c>
      <c r="I32" s="114">
        <v>8775</v>
      </c>
      <c r="J32" s="140">
        <v>8560</v>
      </c>
      <c r="K32" s="114">
        <v>-396</v>
      </c>
      <c r="L32" s="116">
        <v>-4.6261682242990654</v>
      </c>
    </row>
    <row r="33" spans="1:12" s="110" customFormat="1" ht="15" customHeight="1" x14ac:dyDescent="0.2">
      <c r="A33" s="120"/>
      <c r="B33" s="119"/>
      <c r="C33" s="258" t="s">
        <v>106</v>
      </c>
      <c r="E33" s="113">
        <v>41.768740813326801</v>
      </c>
      <c r="F33" s="114">
        <v>3410</v>
      </c>
      <c r="G33" s="114">
        <v>3639</v>
      </c>
      <c r="H33" s="114">
        <v>3529</v>
      </c>
      <c r="I33" s="114">
        <v>3678</v>
      </c>
      <c r="J33" s="140">
        <v>3595</v>
      </c>
      <c r="K33" s="114">
        <v>-185</v>
      </c>
      <c r="L33" s="116">
        <v>-5.1460361613351875</v>
      </c>
    </row>
    <row r="34" spans="1:12" s="110" customFormat="1" ht="15" customHeight="1" x14ac:dyDescent="0.2">
      <c r="A34" s="120"/>
      <c r="B34" s="119"/>
      <c r="C34" s="258" t="s">
        <v>107</v>
      </c>
      <c r="E34" s="113">
        <v>58.231259186673199</v>
      </c>
      <c r="F34" s="114">
        <v>4754</v>
      </c>
      <c r="G34" s="114">
        <v>4972</v>
      </c>
      <c r="H34" s="114">
        <v>4882</v>
      </c>
      <c r="I34" s="114">
        <v>5097</v>
      </c>
      <c r="J34" s="140">
        <v>4965</v>
      </c>
      <c r="K34" s="114">
        <v>-211</v>
      </c>
      <c r="L34" s="116">
        <v>-4.2497482376636455</v>
      </c>
    </row>
    <row r="35" spans="1:12" s="110" customFormat="1" ht="24" customHeight="1" x14ac:dyDescent="0.2">
      <c r="A35" s="606" t="s">
        <v>192</v>
      </c>
      <c r="B35" s="607"/>
      <c r="C35" s="607"/>
      <c r="D35" s="608"/>
      <c r="E35" s="113">
        <v>26.394440136013841</v>
      </c>
      <c r="F35" s="114">
        <v>8849</v>
      </c>
      <c r="G35" s="114">
        <v>9313</v>
      </c>
      <c r="H35" s="114">
        <v>9002</v>
      </c>
      <c r="I35" s="114">
        <v>9416</v>
      </c>
      <c r="J35" s="114">
        <v>9274</v>
      </c>
      <c r="K35" s="318">
        <v>-425</v>
      </c>
      <c r="L35" s="319">
        <v>-4.5827043346991587</v>
      </c>
    </row>
    <row r="36" spans="1:12" s="110" customFormat="1" ht="15" customHeight="1" x14ac:dyDescent="0.2">
      <c r="A36" s="120"/>
      <c r="B36" s="119"/>
      <c r="C36" s="258" t="s">
        <v>106</v>
      </c>
      <c r="E36" s="113">
        <v>42.0612498587411</v>
      </c>
      <c r="F36" s="114">
        <v>3722</v>
      </c>
      <c r="G36" s="114">
        <v>3943</v>
      </c>
      <c r="H36" s="114">
        <v>3815</v>
      </c>
      <c r="I36" s="114">
        <v>3966</v>
      </c>
      <c r="J36" s="114">
        <v>3959</v>
      </c>
      <c r="K36" s="318">
        <v>-237</v>
      </c>
      <c r="L36" s="116">
        <v>-5.9863601919676688</v>
      </c>
    </row>
    <row r="37" spans="1:12" s="110" customFormat="1" ht="15" customHeight="1" x14ac:dyDescent="0.2">
      <c r="A37" s="120"/>
      <c r="B37" s="119"/>
      <c r="C37" s="258" t="s">
        <v>107</v>
      </c>
      <c r="E37" s="113">
        <v>57.9387501412589</v>
      </c>
      <c r="F37" s="114">
        <v>5127</v>
      </c>
      <c r="G37" s="114">
        <v>5370</v>
      </c>
      <c r="H37" s="114">
        <v>5187</v>
      </c>
      <c r="I37" s="114">
        <v>5450</v>
      </c>
      <c r="J37" s="140">
        <v>5315</v>
      </c>
      <c r="K37" s="114">
        <v>-188</v>
      </c>
      <c r="L37" s="116">
        <v>-3.5371589840075259</v>
      </c>
    </row>
    <row r="38" spans="1:12" s="110" customFormat="1" ht="15" customHeight="1" x14ac:dyDescent="0.2">
      <c r="A38" s="120"/>
      <c r="B38" s="119" t="s">
        <v>328</v>
      </c>
      <c r="C38" s="258"/>
      <c r="E38" s="113">
        <v>43.63180814889936</v>
      </c>
      <c r="F38" s="114">
        <v>14628</v>
      </c>
      <c r="G38" s="114">
        <v>15206</v>
      </c>
      <c r="H38" s="114">
        <v>15142</v>
      </c>
      <c r="I38" s="114">
        <v>15531</v>
      </c>
      <c r="J38" s="140">
        <v>15309</v>
      </c>
      <c r="K38" s="114">
        <v>-681</v>
      </c>
      <c r="L38" s="116">
        <v>-4.448363707622967</v>
      </c>
    </row>
    <row r="39" spans="1:12" s="110" customFormat="1" ht="15" customHeight="1" x14ac:dyDescent="0.2">
      <c r="A39" s="120"/>
      <c r="B39" s="119"/>
      <c r="C39" s="258" t="s">
        <v>106</v>
      </c>
      <c r="E39" s="113">
        <v>44.018321028165161</v>
      </c>
      <c r="F39" s="115">
        <v>6439</v>
      </c>
      <c r="G39" s="114">
        <v>6725</v>
      </c>
      <c r="H39" s="114">
        <v>6702</v>
      </c>
      <c r="I39" s="114">
        <v>6826</v>
      </c>
      <c r="J39" s="140">
        <v>6698</v>
      </c>
      <c r="K39" s="114">
        <v>-259</v>
      </c>
      <c r="L39" s="116">
        <v>-3.8668259181845328</v>
      </c>
    </row>
    <row r="40" spans="1:12" s="110" customFormat="1" ht="15" customHeight="1" x14ac:dyDescent="0.2">
      <c r="A40" s="120"/>
      <c r="B40" s="119"/>
      <c r="C40" s="258" t="s">
        <v>107</v>
      </c>
      <c r="E40" s="113">
        <v>55.981678971834839</v>
      </c>
      <c r="F40" s="115">
        <v>8189</v>
      </c>
      <c r="G40" s="114">
        <v>8481</v>
      </c>
      <c r="H40" s="114">
        <v>8440</v>
      </c>
      <c r="I40" s="114">
        <v>8705</v>
      </c>
      <c r="J40" s="140">
        <v>8611</v>
      </c>
      <c r="K40" s="114">
        <v>-422</v>
      </c>
      <c r="L40" s="116">
        <v>-4.9007083962373708</v>
      </c>
    </row>
    <row r="41" spans="1:12" s="110" customFormat="1" ht="15" customHeight="1" x14ac:dyDescent="0.2">
      <c r="A41" s="120"/>
      <c r="B41" s="320" t="s">
        <v>515</v>
      </c>
      <c r="C41" s="258"/>
      <c r="E41" s="113">
        <v>11.116745212670763</v>
      </c>
      <c r="F41" s="115">
        <v>3727</v>
      </c>
      <c r="G41" s="114">
        <v>3981</v>
      </c>
      <c r="H41" s="114">
        <v>3895</v>
      </c>
      <c r="I41" s="114">
        <v>3994</v>
      </c>
      <c r="J41" s="140">
        <v>3916</v>
      </c>
      <c r="K41" s="114">
        <v>-189</v>
      </c>
      <c r="L41" s="116">
        <v>-4.8263534218590403</v>
      </c>
    </row>
    <row r="42" spans="1:12" s="110" customFormat="1" ht="15" customHeight="1" x14ac:dyDescent="0.2">
      <c r="A42" s="120"/>
      <c r="B42" s="119"/>
      <c r="C42" s="268" t="s">
        <v>106</v>
      </c>
      <c r="D42" s="182"/>
      <c r="E42" s="113">
        <v>45.559431177891064</v>
      </c>
      <c r="F42" s="115">
        <v>1698</v>
      </c>
      <c r="G42" s="114">
        <v>1772</v>
      </c>
      <c r="H42" s="114">
        <v>1758</v>
      </c>
      <c r="I42" s="114">
        <v>1805</v>
      </c>
      <c r="J42" s="140">
        <v>1760</v>
      </c>
      <c r="K42" s="114">
        <v>-62</v>
      </c>
      <c r="L42" s="116">
        <v>-3.5227272727272729</v>
      </c>
    </row>
    <row r="43" spans="1:12" s="110" customFormat="1" ht="15" customHeight="1" x14ac:dyDescent="0.2">
      <c r="A43" s="120"/>
      <c r="B43" s="119"/>
      <c r="C43" s="268" t="s">
        <v>107</v>
      </c>
      <c r="D43" s="182"/>
      <c r="E43" s="113">
        <v>54.440568822108936</v>
      </c>
      <c r="F43" s="115">
        <v>2029</v>
      </c>
      <c r="G43" s="114">
        <v>2209</v>
      </c>
      <c r="H43" s="114">
        <v>2137</v>
      </c>
      <c r="I43" s="114">
        <v>2189</v>
      </c>
      <c r="J43" s="140">
        <v>2156</v>
      </c>
      <c r="K43" s="114">
        <v>-127</v>
      </c>
      <c r="L43" s="116">
        <v>-5.8905380333951767</v>
      </c>
    </row>
    <row r="44" spans="1:12" s="110" customFormat="1" ht="15" customHeight="1" x14ac:dyDescent="0.2">
      <c r="A44" s="120"/>
      <c r="B44" s="119" t="s">
        <v>205</v>
      </c>
      <c r="C44" s="268"/>
      <c r="D44" s="182"/>
      <c r="E44" s="113">
        <v>18.857006502416034</v>
      </c>
      <c r="F44" s="115">
        <v>6322</v>
      </c>
      <c r="G44" s="114">
        <v>6753</v>
      </c>
      <c r="H44" s="114">
        <v>6676</v>
      </c>
      <c r="I44" s="114">
        <v>7086</v>
      </c>
      <c r="J44" s="140">
        <v>7122</v>
      </c>
      <c r="K44" s="114">
        <v>-800</v>
      </c>
      <c r="L44" s="116">
        <v>-11.232799775344004</v>
      </c>
    </row>
    <row r="45" spans="1:12" s="110" customFormat="1" ht="15" customHeight="1" x14ac:dyDescent="0.2">
      <c r="A45" s="120"/>
      <c r="B45" s="119"/>
      <c r="C45" s="268" t="s">
        <v>106</v>
      </c>
      <c r="D45" s="182"/>
      <c r="E45" s="113">
        <v>38.215754508067064</v>
      </c>
      <c r="F45" s="115">
        <v>2416</v>
      </c>
      <c r="G45" s="114">
        <v>2546</v>
      </c>
      <c r="H45" s="114">
        <v>2569</v>
      </c>
      <c r="I45" s="114">
        <v>2765</v>
      </c>
      <c r="J45" s="140">
        <v>2777</v>
      </c>
      <c r="K45" s="114">
        <v>-361</v>
      </c>
      <c r="L45" s="116">
        <v>-12.999639899171768</v>
      </c>
    </row>
    <row r="46" spans="1:12" s="110" customFormat="1" ht="15" customHeight="1" x14ac:dyDescent="0.2">
      <c r="A46" s="123"/>
      <c r="B46" s="124"/>
      <c r="C46" s="260" t="s">
        <v>107</v>
      </c>
      <c r="D46" s="261"/>
      <c r="E46" s="125">
        <v>61.784245491932936</v>
      </c>
      <c r="F46" s="143">
        <v>3906</v>
      </c>
      <c r="G46" s="144">
        <v>4207</v>
      </c>
      <c r="H46" s="144">
        <v>4107</v>
      </c>
      <c r="I46" s="144">
        <v>4321</v>
      </c>
      <c r="J46" s="145">
        <v>4345</v>
      </c>
      <c r="K46" s="144">
        <v>-439</v>
      </c>
      <c r="L46" s="146">
        <v>-10.103567318757193</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329</v>
      </c>
      <c r="B49" s="192"/>
      <c r="C49" s="192"/>
      <c r="D49" s="192"/>
      <c r="E49" s="273"/>
      <c r="F49" s="274"/>
      <c r="G49" s="274"/>
      <c r="H49" s="274"/>
      <c r="I49" s="274"/>
      <c r="J49" s="274"/>
      <c r="K49" s="274"/>
      <c r="L49" s="276"/>
    </row>
    <row r="50" spans="1:12" ht="14.25" customHeight="1" x14ac:dyDescent="0.2">
      <c r="A50" s="534" t="s">
        <v>516</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21"/>
      <c r="B53" s="621"/>
      <c r="C53" s="621"/>
      <c r="D53" s="621"/>
      <c r="E53" s="621"/>
      <c r="F53" s="621"/>
      <c r="G53" s="621"/>
      <c r="H53" s="621"/>
      <c r="I53" s="621"/>
      <c r="J53" s="621"/>
      <c r="K53" s="621"/>
      <c r="L53" s="621"/>
    </row>
    <row r="54" spans="1:12" ht="21" customHeight="1" x14ac:dyDescent="0.2">
      <c r="A54" s="604"/>
      <c r="B54" s="604"/>
      <c r="C54" s="604"/>
      <c r="D54" s="604"/>
      <c r="E54" s="604"/>
      <c r="F54" s="604"/>
      <c r="G54" s="604"/>
      <c r="H54" s="604"/>
      <c r="I54" s="604"/>
      <c r="J54" s="604"/>
      <c r="K54" s="604"/>
      <c r="L54" s="604"/>
    </row>
    <row r="55" spans="1:12" ht="12.75" customHeight="1" x14ac:dyDescent="0.2"/>
  </sheetData>
  <mergeCells count="21">
    <mergeCell ref="A35:D35"/>
    <mergeCell ref="A51:L51"/>
    <mergeCell ref="A52:L52"/>
    <mergeCell ref="A53:L53"/>
    <mergeCell ref="A54:L54"/>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330</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92" t="s">
        <v>97</v>
      </c>
      <c r="E8" s="592" t="s">
        <v>98</v>
      </c>
      <c r="F8" s="592" t="s">
        <v>99</v>
      </c>
      <c r="G8" s="592" t="s">
        <v>100</v>
      </c>
      <c r="H8" s="592" t="s">
        <v>101</v>
      </c>
      <c r="I8" s="590"/>
      <c r="J8" s="591"/>
    </row>
    <row r="9" spans="1:15" ht="12" customHeight="1" x14ac:dyDescent="0.2">
      <c r="A9" s="616"/>
      <c r="B9" s="617"/>
      <c r="C9" s="583"/>
      <c r="D9" s="593"/>
      <c r="E9" s="593"/>
      <c r="F9" s="593"/>
      <c r="G9" s="593"/>
      <c r="H9" s="593"/>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8" t="s">
        <v>104</v>
      </c>
      <c r="B11" s="619"/>
      <c r="C11" s="285">
        <v>100</v>
      </c>
      <c r="D11" s="115">
        <v>33526</v>
      </c>
      <c r="E11" s="114">
        <v>35253</v>
      </c>
      <c r="F11" s="114">
        <v>34715</v>
      </c>
      <c r="G11" s="114">
        <v>36027</v>
      </c>
      <c r="H11" s="140">
        <v>35621</v>
      </c>
      <c r="I11" s="115">
        <v>-2095</v>
      </c>
      <c r="J11" s="116">
        <v>-5.8813621178518289</v>
      </c>
    </row>
    <row r="12" spans="1:15" s="110" customFormat="1" ht="24.95" customHeight="1" x14ac:dyDescent="0.2">
      <c r="A12" s="193" t="s">
        <v>132</v>
      </c>
      <c r="B12" s="194" t="s">
        <v>133</v>
      </c>
      <c r="C12" s="113">
        <v>0.11931038596909861</v>
      </c>
      <c r="D12" s="115">
        <v>40</v>
      </c>
      <c r="E12" s="114">
        <v>41</v>
      </c>
      <c r="F12" s="114">
        <v>43</v>
      </c>
      <c r="G12" s="114">
        <v>46</v>
      </c>
      <c r="H12" s="140">
        <v>38</v>
      </c>
      <c r="I12" s="115">
        <v>2</v>
      </c>
      <c r="J12" s="116">
        <v>5.2631578947368425</v>
      </c>
    </row>
    <row r="13" spans="1:15" s="110" customFormat="1" ht="24.95" customHeight="1" x14ac:dyDescent="0.2">
      <c r="A13" s="193" t="s">
        <v>134</v>
      </c>
      <c r="B13" s="199" t="s">
        <v>214</v>
      </c>
      <c r="C13" s="113">
        <v>0.17001730000596552</v>
      </c>
      <c r="D13" s="115">
        <v>57</v>
      </c>
      <c r="E13" s="114">
        <v>56</v>
      </c>
      <c r="F13" s="114">
        <v>56</v>
      </c>
      <c r="G13" s="114">
        <v>65</v>
      </c>
      <c r="H13" s="140">
        <v>67</v>
      </c>
      <c r="I13" s="115">
        <v>-10</v>
      </c>
      <c r="J13" s="116">
        <v>-14.925373134328359</v>
      </c>
    </row>
    <row r="14" spans="1:15" s="287" customFormat="1" ht="24.95" customHeight="1" x14ac:dyDescent="0.2">
      <c r="A14" s="193" t="s">
        <v>215</v>
      </c>
      <c r="B14" s="199" t="s">
        <v>137</v>
      </c>
      <c r="C14" s="113">
        <v>3.0155700053689674</v>
      </c>
      <c r="D14" s="115">
        <v>1011</v>
      </c>
      <c r="E14" s="114">
        <v>1043</v>
      </c>
      <c r="F14" s="114">
        <v>1067</v>
      </c>
      <c r="G14" s="114">
        <v>1081</v>
      </c>
      <c r="H14" s="140">
        <v>1050</v>
      </c>
      <c r="I14" s="115">
        <v>-39</v>
      </c>
      <c r="J14" s="116">
        <v>-3.7142857142857144</v>
      </c>
      <c r="K14" s="110"/>
      <c r="L14" s="110"/>
      <c r="M14" s="110"/>
      <c r="N14" s="110"/>
      <c r="O14" s="110"/>
    </row>
    <row r="15" spans="1:15" s="110" customFormat="1" ht="24.95" customHeight="1" x14ac:dyDescent="0.2">
      <c r="A15" s="193" t="s">
        <v>216</v>
      </c>
      <c r="B15" s="199" t="s">
        <v>217</v>
      </c>
      <c r="C15" s="113">
        <v>1.0976555509157073</v>
      </c>
      <c r="D15" s="115">
        <v>368</v>
      </c>
      <c r="E15" s="114">
        <v>395</v>
      </c>
      <c r="F15" s="114">
        <v>391</v>
      </c>
      <c r="G15" s="114">
        <v>392</v>
      </c>
      <c r="H15" s="140">
        <v>363</v>
      </c>
      <c r="I15" s="115">
        <v>5</v>
      </c>
      <c r="J15" s="116">
        <v>1.3774104683195592</v>
      </c>
    </row>
    <row r="16" spans="1:15" s="287" customFormat="1" ht="24.95" customHeight="1" x14ac:dyDescent="0.2">
      <c r="A16" s="193" t="s">
        <v>218</v>
      </c>
      <c r="B16" s="199" t="s">
        <v>141</v>
      </c>
      <c r="C16" s="113">
        <v>1.4705005070691404</v>
      </c>
      <c r="D16" s="115">
        <v>493</v>
      </c>
      <c r="E16" s="114">
        <v>498</v>
      </c>
      <c r="F16" s="114">
        <v>522</v>
      </c>
      <c r="G16" s="114">
        <v>539</v>
      </c>
      <c r="H16" s="140">
        <v>534</v>
      </c>
      <c r="I16" s="115">
        <v>-41</v>
      </c>
      <c r="J16" s="116">
        <v>-7.6779026217228461</v>
      </c>
      <c r="K16" s="110"/>
      <c r="L16" s="110"/>
      <c r="M16" s="110"/>
      <c r="N16" s="110"/>
      <c r="O16" s="110"/>
    </row>
    <row r="17" spans="1:15" s="110" customFormat="1" ht="24.95" customHeight="1" x14ac:dyDescent="0.2">
      <c r="A17" s="193" t="s">
        <v>142</v>
      </c>
      <c r="B17" s="199" t="s">
        <v>220</v>
      </c>
      <c r="C17" s="113">
        <v>0.44741394738411977</v>
      </c>
      <c r="D17" s="115">
        <v>150</v>
      </c>
      <c r="E17" s="114">
        <v>150</v>
      </c>
      <c r="F17" s="114">
        <v>154</v>
      </c>
      <c r="G17" s="114">
        <v>150</v>
      </c>
      <c r="H17" s="140">
        <v>153</v>
      </c>
      <c r="I17" s="115">
        <v>-3</v>
      </c>
      <c r="J17" s="116">
        <v>-1.9607843137254901</v>
      </c>
    </row>
    <row r="18" spans="1:15" s="287" customFormat="1" ht="24.95" customHeight="1" x14ac:dyDescent="0.2">
      <c r="A18" s="201" t="s">
        <v>144</v>
      </c>
      <c r="B18" s="202" t="s">
        <v>145</v>
      </c>
      <c r="C18" s="113">
        <v>3.173656266778023</v>
      </c>
      <c r="D18" s="115">
        <v>1064</v>
      </c>
      <c r="E18" s="114">
        <v>1089</v>
      </c>
      <c r="F18" s="114">
        <v>1099</v>
      </c>
      <c r="G18" s="114">
        <v>1117</v>
      </c>
      <c r="H18" s="140">
        <v>1081</v>
      </c>
      <c r="I18" s="115">
        <v>-17</v>
      </c>
      <c r="J18" s="116">
        <v>-1.572617946345976</v>
      </c>
      <c r="K18" s="110"/>
      <c r="L18" s="110"/>
      <c r="M18" s="110"/>
      <c r="N18" s="110"/>
      <c r="O18" s="110"/>
    </row>
    <row r="19" spans="1:15" s="110" customFormat="1" ht="24.95" customHeight="1" x14ac:dyDescent="0.2">
      <c r="A19" s="193" t="s">
        <v>146</v>
      </c>
      <c r="B19" s="199" t="s">
        <v>147</v>
      </c>
      <c r="C19" s="113">
        <v>15.14347073912784</v>
      </c>
      <c r="D19" s="115">
        <v>5077</v>
      </c>
      <c r="E19" s="114">
        <v>5222</v>
      </c>
      <c r="F19" s="114">
        <v>4970</v>
      </c>
      <c r="G19" s="114">
        <v>5033</v>
      </c>
      <c r="H19" s="140">
        <v>4904</v>
      </c>
      <c r="I19" s="115">
        <v>173</v>
      </c>
      <c r="J19" s="116">
        <v>3.5277324632952691</v>
      </c>
    </row>
    <row r="20" spans="1:15" s="287" customFormat="1" ht="24.95" customHeight="1" x14ac:dyDescent="0.2">
      <c r="A20" s="193" t="s">
        <v>148</v>
      </c>
      <c r="B20" s="199" t="s">
        <v>149</v>
      </c>
      <c r="C20" s="113">
        <v>6.6008471037403806</v>
      </c>
      <c r="D20" s="115">
        <v>2213</v>
      </c>
      <c r="E20" s="114">
        <v>2281</v>
      </c>
      <c r="F20" s="114">
        <v>2254</v>
      </c>
      <c r="G20" s="114">
        <v>2280</v>
      </c>
      <c r="H20" s="140">
        <v>2330</v>
      </c>
      <c r="I20" s="115">
        <v>-117</v>
      </c>
      <c r="J20" s="116">
        <v>-5.0214592274678109</v>
      </c>
      <c r="K20" s="110"/>
      <c r="L20" s="110"/>
      <c r="M20" s="110"/>
      <c r="N20" s="110"/>
      <c r="O20" s="110"/>
    </row>
    <row r="21" spans="1:15" s="110" customFormat="1" ht="24.95" customHeight="1" x14ac:dyDescent="0.2">
      <c r="A21" s="201" t="s">
        <v>150</v>
      </c>
      <c r="B21" s="202" t="s">
        <v>151</v>
      </c>
      <c r="C21" s="113">
        <v>14.039849668913678</v>
      </c>
      <c r="D21" s="115">
        <v>4707</v>
      </c>
      <c r="E21" s="114">
        <v>5400</v>
      </c>
      <c r="F21" s="114">
        <v>5320</v>
      </c>
      <c r="G21" s="114">
        <v>5408</v>
      </c>
      <c r="H21" s="140">
        <v>5236</v>
      </c>
      <c r="I21" s="115">
        <v>-529</v>
      </c>
      <c r="J21" s="116">
        <v>-10.103132161955692</v>
      </c>
    </row>
    <row r="22" spans="1:15" s="110" customFormat="1" ht="24.95" customHeight="1" x14ac:dyDescent="0.2">
      <c r="A22" s="201" t="s">
        <v>152</v>
      </c>
      <c r="B22" s="199" t="s">
        <v>153</v>
      </c>
      <c r="C22" s="113">
        <v>1.9179144544532603</v>
      </c>
      <c r="D22" s="115">
        <v>643</v>
      </c>
      <c r="E22" s="114">
        <v>648</v>
      </c>
      <c r="F22" s="114">
        <v>648</v>
      </c>
      <c r="G22" s="114">
        <v>645</v>
      </c>
      <c r="H22" s="140">
        <v>660</v>
      </c>
      <c r="I22" s="115">
        <v>-17</v>
      </c>
      <c r="J22" s="116">
        <v>-2.5757575757575757</v>
      </c>
    </row>
    <row r="23" spans="1:15" s="110" customFormat="1" ht="24.95" customHeight="1" x14ac:dyDescent="0.2">
      <c r="A23" s="193" t="s">
        <v>154</v>
      </c>
      <c r="B23" s="199" t="s">
        <v>155</v>
      </c>
      <c r="C23" s="113">
        <v>0.87394857722364727</v>
      </c>
      <c r="D23" s="115">
        <v>293</v>
      </c>
      <c r="E23" s="114">
        <v>293</v>
      </c>
      <c r="F23" s="114">
        <v>306</v>
      </c>
      <c r="G23" s="114">
        <v>300</v>
      </c>
      <c r="H23" s="140">
        <v>295</v>
      </c>
      <c r="I23" s="115">
        <v>-2</v>
      </c>
      <c r="J23" s="116">
        <v>-0.67796610169491522</v>
      </c>
    </row>
    <row r="24" spans="1:15" s="110" customFormat="1" ht="24.95" customHeight="1" x14ac:dyDescent="0.2">
      <c r="A24" s="193" t="s">
        <v>156</v>
      </c>
      <c r="B24" s="199" t="s">
        <v>221</v>
      </c>
      <c r="C24" s="113">
        <v>10.311400107379347</v>
      </c>
      <c r="D24" s="115">
        <v>3457</v>
      </c>
      <c r="E24" s="114">
        <v>3641</v>
      </c>
      <c r="F24" s="114">
        <v>3595</v>
      </c>
      <c r="G24" s="114">
        <v>3595</v>
      </c>
      <c r="H24" s="140">
        <v>3618</v>
      </c>
      <c r="I24" s="115">
        <v>-161</v>
      </c>
      <c r="J24" s="116">
        <v>-4.449972360420122</v>
      </c>
    </row>
    <row r="25" spans="1:15" s="110" customFormat="1" ht="24.95" customHeight="1" x14ac:dyDescent="0.2">
      <c r="A25" s="193" t="s">
        <v>222</v>
      </c>
      <c r="B25" s="204" t="s">
        <v>159</v>
      </c>
      <c r="C25" s="113">
        <v>17.20157489709479</v>
      </c>
      <c r="D25" s="115">
        <v>5767</v>
      </c>
      <c r="E25" s="114">
        <v>5886</v>
      </c>
      <c r="F25" s="114">
        <v>5935</v>
      </c>
      <c r="G25" s="114">
        <v>6875</v>
      </c>
      <c r="H25" s="140">
        <v>6791</v>
      </c>
      <c r="I25" s="115">
        <v>-1024</v>
      </c>
      <c r="J25" s="116">
        <v>-15.078780739213665</v>
      </c>
    </row>
    <row r="26" spans="1:15" s="110" customFormat="1" ht="24.95" customHeight="1" x14ac:dyDescent="0.2">
      <c r="A26" s="201">
        <v>782.78300000000002</v>
      </c>
      <c r="B26" s="203" t="s">
        <v>160</v>
      </c>
      <c r="C26" s="113">
        <v>1.8940523772594404</v>
      </c>
      <c r="D26" s="115">
        <v>635</v>
      </c>
      <c r="E26" s="114">
        <v>748</v>
      </c>
      <c r="F26" s="114">
        <v>734</v>
      </c>
      <c r="G26" s="114">
        <v>762</v>
      </c>
      <c r="H26" s="140">
        <v>757</v>
      </c>
      <c r="I26" s="115">
        <v>-122</v>
      </c>
      <c r="J26" s="116">
        <v>-16.116248348745046</v>
      </c>
    </row>
    <row r="27" spans="1:15" s="110" customFormat="1" ht="24.95" customHeight="1" x14ac:dyDescent="0.2">
      <c r="A27" s="193" t="s">
        <v>161</v>
      </c>
      <c r="B27" s="199" t="s">
        <v>162</v>
      </c>
      <c r="C27" s="113">
        <v>0.28932768597506414</v>
      </c>
      <c r="D27" s="115">
        <v>97</v>
      </c>
      <c r="E27" s="114">
        <v>92</v>
      </c>
      <c r="F27" s="114">
        <v>127</v>
      </c>
      <c r="G27" s="114">
        <v>122</v>
      </c>
      <c r="H27" s="140">
        <v>116</v>
      </c>
      <c r="I27" s="115">
        <v>-19</v>
      </c>
      <c r="J27" s="116">
        <v>-16.379310344827587</v>
      </c>
    </row>
    <row r="28" spans="1:15" s="110" customFormat="1" ht="24.95" customHeight="1" x14ac:dyDescent="0.2">
      <c r="A28" s="193" t="s">
        <v>163</v>
      </c>
      <c r="B28" s="199" t="s">
        <v>164</v>
      </c>
      <c r="C28" s="113">
        <v>4.5397601861242025</v>
      </c>
      <c r="D28" s="115">
        <v>1522</v>
      </c>
      <c r="E28" s="114">
        <v>1661</v>
      </c>
      <c r="F28" s="114">
        <v>1499</v>
      </c>
      <c r="G28" s="114">
        <v>1573</v>
      </c>
      <c r="H28" s="140">
        <v>1607</v>
      </c>
      <c r="I28" s="115">
        <v>-85</v>
      </c>
      <c r="J28" s="116">
        <v>-5.2893590541381457</v>
      </c>
    </row>
    <row r="29" spans="1:15" s="110" customFormat="1" ht="24.95" customHeight="1" x14ac:dyDescent="0.2">
      <c r="A29" s="193">
        <v>86</v>
      </c>
      <c r="B29" s="199" t="s">
        <v>165</v>
      </c>
      <c r="C29" s="113">
        <v>6.0400882896856167</v>
      </c>
      <c r="D29" s="115">
        <v>2025</v>
      </c>
      <c r="E29" s="114">
        <v>2046</v>
      </c>
      <c r="F29" s="114">
        <v>2027</v>
      </c>
      <c r="G29" s="114">
        <v>2050</v>
      </c>
      <c r="H29" s="140">
        <v>2058</v>
      </c>
      <c r="I29" s="115">
        <v>-33</v>
      </c>
      <c r="J29" s="116">
        <v>-1.6034985422740524</v>
      </c>
    </row>
    <row r="30" spans="1:15" s="110" customFormat="1" ht="24.95" customHeight="1" x14ac:dyDescent="0.2">
      <c r="A30" s="193">
        <v>87.88</v>
      </c>
      <c r="B30" s="204" t="s">
        <v>166</v>
      </c>
      <c r="C30" s="113">
        <v>3.5435184632822287</v>
      </c>
      <c r="D30" s="115">
        <v>1188</v>
      </c>
      <c r="E30" s="114">
        <v>1222</v>
      </c>
      <c r="F30" s="114">
        <v>1219</v>
      </c>
      <c r="G30" s="114">
        <v>1258</v>
      </c>
      <c r="H30" s="140">
        <v>1204</v>
      </c>
      <c r="I30" s="115">
        <v>-16</v>
      </c>
      <c r="J30" s="116">
        <v>-1.3289036544850499</v>
      </c>
    </row>
    <row r="31" spans="1:15" s="110" customFormat="1" ht="24.95" customHeight="1" x14ac:dyDescent="0.2">
      <c r="A31" s="193" t="s">
        <v>167</v>
      </c>
      <c r="B31" s="199" t="s">
        <v>168</v>
      </c>
      <c r="C31" s="113">
        <v>11.125693491618446</v>
      </c>
      <c r="D31" s="115">
        <v>3730</v>
      </c>
      <c r="E31" s="114">
        <v>3884</v>
      </c>
      <c r="F31" s="114">
        <v>3816</v>
      </c>
      <c r="G31" s="114">
        <v>3817</v>
      </c>
      <c r="H31" s="140">
        <v>3809</v>
      </c>
      <c r="I31" s="115">
        <v>-79</v>
      </c>
      <c r="J31" s="116">
        <v>-2.0740351798372276</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0.11931038596909861</v>
      </c>
      <c r="D34" s="115">
        <v>40</v>
      </c>
      <c r="E34" s="114">
        <v>41</v>
      </c>
      <c r="F34" s="114">
        <v>43</v>
      </c>
      <c r="G34" s="114">
        <v>46</v>
      </c>
      <c r="H34" s="140">
        <v>38</v>
      </c>
      <c r="I34" s="115">
        <v>2</v>
      </c>
      <c r="J34" s="116">
        <v>5.2631578947368425</v>
      </c>
    </row>
    <row r="35" spans="1:10" s="110" customFormat="1" ht="24.95" customHeight="1" x14ac:dyDescent="0.2">
      <c r="A35" s="292" t="s">
        <v>171</v>
      </c>
      <c r="B35" s="293" t="s">
        <v>172</v>
      </c>
      <c r="C35" s="113">
        <v>6.3592435721529563</v>
      </c>
      <c r="D35" s="115">
        <v>2132</v>
      </c>
      <c r="E35" s="114">
        <v>2188</v>
      </c>
      <c r="F35" s="114">
        <v>2222</v>
      </c>
      <c r="G35" s="114">
        <v>2263</v>
      </c>
      <c r="H35" s="140">
        <v>2198</v>
      </c>
      <c r="I35" s="115">
        <v>-66</v>
      </c>
      <c r="J35" s="116">
        <v>-3.002729754322111</v>
      </c>
    </row>
    <row r="36" spans="1:10" s="110" customFormat="1" ht="24.95" customHeight="1" x14ac:dyDescent="0.2">
      <c r="A36" s="294" t="s">
        <v>173</v>
      </c>
      <c r="B36" s="295" t="s">
        <v>174</v>
      </c>
      <c r="C36" s="125">
        <v>93.521446041877951</v>
      </c>
      <c r="D36" s="143">
        <v>31354</v>
      </c>
      <c r="E36" s="144">
        <v>33024</v>
      </c>
      <c r="F36" s="144">
        <v>32450</v>
      </c>
      <c r="G36" s="144">
        <v>33718</v>
      </c>
      <c r="H36" s="145">
        <v>33385</v>
      </c>
      <c r="I36" s="143">
        <v>-2031</v>
      </c>
      <c r="J36" s="146">
        <v>-6.0835704657780436</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11:B11"/>
    <mergeCell ref="A39:J39"/>
    <mergeCell ref="A40:J40"/>
    <mergeCell ref="A3:J3"/>
    <mergeCell ref="A4:J4"/>
    <mergeCell ref="A5:D5"/>
    <mergeCell ref="A7:B9"/>
    <mergeCell ref="C7:C10"/>
    <mergeCell ref="D7:H7"/>
    <mergeCell ref="I7:J8"/>
    <mergeCell ref="D8:D9"/>
    <mergeCell ref="E8:E9"/>
    <mergeCell ref="F8:F9"/>
    <mergeCell ref="G8:G9"/>
    <mergeCell ref="H8:H9"/>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331</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332</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92" t="s">
        <v>97</v>
      </c>
      <c r="F8" s="592" t="s">
        <v>98</v>
      </c>
      <c r="G8" s="592" t="s">
        <v>99</v>
      </c>
      <c r="H8" s="592" t="s">
        <v>100</v>
      </c>
      <c r="I8" s="592" t="s">
        <v>101</v>
      </c>
      <c r="J8" s="590"/>
      <c r="K8" s="591"/>
    </row>
    <row r="9" spans="1:15" ht="12" customHeight="1" x14ac:dyDescent="0.2">
      <c r="A9" s="578"/>
      <c r="B9" s="579"/>
      <c r="C9" s="579"/>
      <c r="D9" s="583"/>
      <c r="E9" s="593"/>
      <c r="F9" s="593"/>
      <c r="G9" s="593"/>
      <c r="H9" s="593"/>
      <c r="I9" s="593"/>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33526</v>
      </c>
      <c r="F11" s="264">
        <v>35253</v>
      </c>
      <c r="G11" s="264">
        <v>34715</v>
      </c>
      <c r="H11" s="264">
        <v>36027</v>
      </c>
      <c r="I11" s="265">
        <v>35621</v>
      </c>
      <c r="J11" s="263">
        <v>-2095</v>
      </c>
      <c r="K11" s="266">
        <v>-5.8813621178518289</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43.387221857662709</v>
      </c>
      <c r="E13" s="115">
        <v>14546</v>
      </c>
      <c r="F13" s="114">
        <v>15004</v>
      </c>
      <c r="G13" s="114">
        <v>14931</v>
      </c>
      <c r="H13" s="114">
        <v>16047</v>
      </c>
      <c r="I13" s="140">
        <v>15823</v>
      </c>
      <c r="J13" s="115">
        <v>-1277</v>
      </c>
      <c r="K13" s="116">
        <v>-8.0705302407887256</v>
      </c>
    </row>
    <row r="14" spans="1:15" ht="15.95" customHeight="1" x14ac:dyDescent="0.2">
      <c r="A14" s="306" t="s">
        <v>230</v>
      </c>
      <c r="B14" s="307"/>
      <c r="C14" s="308"/>
      <c r="D14" s="113">
        <v>42.20008351727018</v>
      </c>
      <c r="E14" s="115">
        <v>14148</v>
      </c>
      <c r="F14" s="114">
        <v>15141</v>
      </c>
      <c r="G14" s="114">
        <v>14951</v>
      </c>
      <c r="H14" s="114">
        <v>15053</v>
      </c>
      <c r="I14" s="140">
        <v>14901</v>
      </c>
      <c r="J14" s="115">
        <v>-753</v>
      </c>
      <c r="K14" s="116">
        <v>-5.053352124018522</v>
      </c>
    </row>
    <row r="15" spans="1:15" ht="15.95" customHeight="1" x14ac:dyDescent="0.2">
      <c r="A15" s="306" t="s">
        <v>231</v>
      </c>
      <c r="B15" s="307"/>
      <c r="C15" s="308"/>
      <c r="D15" s="113">
        <v>5.1213983177235578</v>
      </c>
      <c r="E15" s="115">
        <v>1717</v>
      </c>
      <c r="F15" s="114">
        <v>1798</v>
      </c>
      <c r="G15" s="114">
        <v>1758</v>
      </c>
      <c r="H15" s="114">
        <v>1716</v>
      </c>
      <c r="I15" s="140">
        <v>1713</v>
      </c>
      <c r="J15" s="115">
        <v>4</v>
      </c>
      <c r="K15" s="116">
        <v>0.23350846468184472</v>
      </c>
    </row>
    <row r="16" spans="1:15" ht="15.95" customHeight="1" x14ac:dyDescent="0.2">
      <c r="A16" s="306" t="s">
        <v>232</v>
      </c>
      <c r="B16" s="307"/>
      <c r="C16" s="308"/>
      <c r="D16" s="113">
        <v>6.5590884686511961</v>
      </c>
      <c r="E16" s="115">
        <v>2199</v>
      </c>
      <c r="F16" s="114">
        <v>2353</v>
      </c>
      <c r="G16" s="114">
        <v>2152</v>
      </c>
      <c r="H16" s="114">
        <v>2266</v>
      </c>
      <c r="I16" s="140">
        <v>2279</v>
      </c>
      <c r="J16" s="115">
        <v>-80</v>
      </c>
      <c r="K16" s="116">
        <v>-3.5103115401491882</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0.22370697369205989</v>
      </c>
      <c r="E18" s="115">
        <v>75</v>
      </c>
      <c r="F18" s="114">
        <v>74</v>
      </c>
      <c r="G18" s="114">
        <v>76</v>
      </c>
      <c r="H18" s="114">
        <v>83</v>
      </c>
      <c r="I18" s="140">
        <v>81</v>
      </c>
      <c r="J18" s="115">
        <v>-6</v>
      </c>
      <c r="K18" s="116">
        <v>-7.4074074074074074</v>
      </c>
    </row>
    <row r="19" spans="1:11" ht="14.1" customHeight="1" x14ac:dyDescent="0.2">
      <c r="A19" s="306" t="s">
        <v>235</v>
      </c>
      <c r="B19" s="307" t="s">
        <v>236</v>
      </c>
      <c r="C19" s="308"/>
      <c r="D19" s="113">
        <v>6.5620712283004229E-2</v>
      </c>
      <c r="E19" s="115">
        <v>22</v>
      </c>
      <c r="F19" s="114">
        <v>21</v>
      </c>
      <c r="G19" s="114">
        <v>21</v>
      </c>
      <c r="H19" s="114">
        <v>25</v>
      </c>
      <c r="I19" s="140">
        <v>28</v>
      </c>
      <c r="J19" s="115">
        <v>-6</v>
      </c>
      <c r="K19" s="116">
        <v>-21.428571428571427</v>
      </c>
    </row>
    <row r="20" spans="1:11" ht="14.1" customHeight="1" x14ac:dyDescent="0.2">
      <c r="A20" s="306">
        <v>12</v>
      </c>
      <c r="B20" s="307" t="s">
        <v>237</v>
      </c>
      <c r="C20" s="308"/>
      <c r="D20" s="113">
        <v>0.5458450158086261</v>
      </c>
      <c r="E20" s="115">
        <v>183</v>
      </c>
      <c r="F20" s="114">
        <v>181</v>
      </c>
      <c r="G20" s="114">
        <v>197</v>
      </c>
      <c r="H20" s="114">
        <v>201</v>
      </c>
      <c r="I20" s="140">
        <v>198</v>
      </c>
      <c r="J20" s="115">
        <v>-15</v>
      </c>
      <c r="K20" s="116">
        <v>-7.5757575757575761</v>
      </c>
    </row>
    <row r="21" spans="1:11" ht="14.1" customHeight="1" x14ac:dyDescent="0.2">
      <c r="A21" s="306">
        <v>21</v>
      </c>
      <c r="B21" s="307" t="s">
        <v>238</v>
      </c>
      <c r="C21" s="308"/>
      <c r="D21" s="113">
        <v>6.2637952633776764E-2</v>
      </c>
      <c r="E21" s="115">
        <v>21</v>
      </c>
      <c r="F21" s="114">
        <v>27</v>
      </c>
      <c r="G21" s="114">
        <v>31</v>
      </c>
      <c r="H21" s="114">
        <v>30</v>
      </c>
      <c r="I21" s="140">
        <v>22</v>
      </c>
      <c r="J21" s="115">
        <v>-1</v>
      </c>
      <c r="K21" s="116">
        <v>-4.5454545454545459</v>
      </c>
    </row>
    <row r="22" spans="1:11" ht="14.1" customHeight="1" x14ac:dyDescent="0.2">
      <c r="A22" s="306">
        <v>22</v>
      </c>
      <c r="B22" s="307" t="s">
        <v>239</v>
      </c>
      <c r="C22" s="308"/>
      <c r="D22" s="113">
        <v>0.18493109825210285</v>
      </c>
      <c r="E22" s="115">
        <v>62</v>
      </c>
      <c r="F22" s="114">
        <v>51</v>
      </c>
      <c r="G22" s="114">
        <v>51</v>
      </c>
      <c r="H22" s="114">
        <v>52</v>
      </c>
      <c r="I22" s="140">
        <v>58</v>
      </c>
      <c r="J22" s="115">
        <v>4</v>
      </c>
      <c r="K22" s="116">
        <v>6.8965517241379306</v>
      </c>
    </row>
    <row r="23" spans="1:11" ht="14.1" customHeight="1" x14ac:dyDescent="0.2">
      <c r="A23" s="306">
        <v>23</v>
      </c>
      <c r="B23" s="307" t="s">
        <v>240</v>
      </c>
      <c r="C23" s="308"/>
      <c r="D23" s="113">
        <v>0.36986219650420571</v>
      </c>
      <c r="E23" s="115">
        <v>124</v>
      </c>
      <c r="F23" s="114">
        <v>152</v>
      </c>
      <c r="G23" s="114">
        <v>141</v>
      </c>
      <c r="H23" s="114">
        <v>130</v>
      </c>
      <c r="I23" s="140">
        <v>111</v>
      </c>
      <c r="J23" s="115">
        <v>13</v>
      </c>
      <c r="K23" s="116">
        <v>11.711711711711711</v>
      </c>
    </row>
    <row r="24" spans="1:11" ht="14.1" customHeight="1" x14ac:dyDescent="0.2">
      <c r="A24" s="306">
        <v>24</v>
      </c>
      <c r="B24" s="307" t="s">
        <v>241</v>
      </c>
      <c r="C24" s="308"/>
      <c r="D24" s="113">
        <v>0.42951738948875501</v>
      </c>
      <c r="E24" s="115">
        <v>144</v>
      </c>
      <c r="F24" s="114">
        <v>147</v>
      </c>
      <c r="G24" s="114">
        <v>148</v>
      </c>
      <c r="H24" s="114">
        <v>155</v>
      </c>
      <c r="I24" s="140">
        <v>148</v>
      </c>
      <c r="J24" s="115">
        <v>-4</v>
      </c>
      <c r="K24" s="116">
        <v>-2.7027027027027026</v>
      </c>
    </row>
    <row r="25" spans="1:11" ht="14.1" customHeight="1" x14ac:dyDescent="0.2">
      <c r="A25" s="306">
        <v>25</v>
      </c>
      <c r="B25" s="307" t="s">
        <v>242</v>
      </c>
      <c r="C25" s="308"/>
      <c r="D25" s="113">
        <v>0.76656922985145859</v>
      </c>
      <c r="E25" s="115">
        <v>257</v>
      </c>
      <c r="F25" s="114">
        <v>270</v>
      </c>
      <c r="G25" s="114">
        <v>278</v>
      </c>
      <c r="H25" s="114">
        <v>282</v>
      </c>
      <c r="I25" s="140">
        <v>270</v>
      </c>
      <c r="J25" s="115">
        <v>-13</v>
      </c>
      <c r="K25" s="116">
        <v>-4.8148148148148149</v>
      </c>
    </row>
    <row r="26" spans="1:11" ht="14.1" customHeight="1" x14ac:dyDescent="0.2">
      <c r="A26" s="306">
        <v>26</v>
      </c>
      <c r="B26" s="307" t="s">
        <v>243</v>
      </c>
      <c r="C26" s="308"/>
      <c r="D26" s="113">
        <v>0.54286225615939865</v>
      </c>
      <c r="E26" s="115">
        <v>182</v>
      </c>
      <c r="F26" s="114">
        <v>192</v>
      </c>
      <c r="G26" s="114">
        <v>188</v>
      </c>
      <c r="H26" s="114">
        <v>190</v>
      </c>
      <c r="I26" s="140">
        <v>194</v>
      </c>
      <c r="J26" s="115">
        <v>-12</v>
      </c>
      <c r="K26" s="116">
        <v>-6.1855670103092786</v>
      </c>
    </row>
    <row r="27" spans="1:11" ht="14.1" customHeight="1" x14ac:dyDescent="0.2">
      <c r="A27" s="306">
        <v>27</v>
      </c>
      <c r="B27" s="307" t="s">
        <v>244</v>
      </c>
      <c r="C27" s="308"/>
      <c r="D27" s="113">
        <v>0.33705184036270358</v>
      </c>
      <c r="E27" s="115">
        <v>113</v>
      </c>
      <c r="F27" s="114">
        <v>118</v>
      </c>
      <c r="G27" s="114">
        <v>111</v>
      </c>
      <c r="H27" s="114">
        <v>105</v>
      </c>
      <c r="I27" s="140">
        <v>120</v>
      </c>
      <c r="J27" s="115">
        <v>-7</v>
      </c>
      <c r="K27" s="116">
        <v>-5.833333333333333</v>
      </c>
    </row>
    <row r="28" spans="1:11" ht="14.1" customHeight="1" x14ac:dyDescent="0.2">
      <c r="A28" s="306">
        <v>28</v>
      </c>
      <c r="B28" s="307" t="s">
        <v>245</v>
      </c>
      <c r="C28" s="308"/>
      <c r="D28" s="113">
        <v>0.23862077193819722</v>
      </c>
      <c r="E28" s="115">
        <v>80</v>
      </c>
      <c r="F28" s="114">
        <v>79</v>
      </c>
      <c r="G28" s="114">
        <v>79</v>
      </c>
      <c r="H28" s="114">
        <v>81</v>
      </c>
      <c r="I28" s="140">
        <v>73</v>
      </c>
      <c r="J28" s="115">
        <v>7</v>
      </c>
      <c r="K28" s="116">
        <v>9.5890410958904102</v>
      </c>
    </row>
    <row r="29" spans="1:11" ht="14.1" customHeight="1" x14ac:dyDescent="0.2">
      <c r="A29" s="306">
        <v>29</v>
      </c>
      <c r="B29" s="307" t="s">
        <v>246</v>
      </c>
      <c r="C29" s="308"/>
      <c r="D29" s="113">
        <v>3.1020700351965638</v>
      </c>
      <c r="E29" s="115">
        <v>1040</v>
      </c>
      <c r="F29" s="114">
        <v>1185</v>
      </c>
      <c r="G29" s="114">
        <v>1168</v>
      </c>
      <c r="H29" s="114">
        <v>1236</v>
      </c>
      <c r="I29" s="140">
        <v>1254</v>
      </c>
      <c r="J29" s="115">
        <v>-214</v>
      </c>
      <c r="K29" s="116">
        <v>-17.065390749601274</v>
      </c>
    </row>
    <row r="30" spans="1:11" ht="14.1" customHeight="1" x14ac:dyDescent="0.2">
      <c r="A30" s="306" t="s">
        <v>247</v>
      </c>
      <c r="B30" s="307" t="s">
        <v>248</v>
      </c>
      <c r="C30" s="308"/>
      <c r="D30" s="113" t="s">
        <v>513</v>
      </c>
      <c r="E30" s="115" t="s">
        <v>513</v>
      </c>
      <c r="F30" s="114" t="s">
        <v>513</v>
      </c>
      <c r="G30" s="114" t="s">
        <v>513</v>
      </c>
      <c r="H30" s="114" t="s">
        <v>513</v>
      </c>
      <c r="I30" s="140" t="s">
        <v>513</v>
      </c>
      <c r="J30" s="115" t="s">
        <v>513</v>
      </c>
      <c r="K30" s="116" t="s">
        <v>513</v>
      </c>
    </row>
    <row r="31" spans="1:11" ht="14.1" customHeight="1" x14ac:dyDescent="0.2">
      <c r="A31" s="306" t="s">
        <v>249</v>
      </c>
      <c r="B31" s="307" t="s">
        <v>250</v>
      </c>
      <c r="C31" s="308"/>
      <c r="D31" s="113">
        <v>2.8455527053630019</v>
      </c>
      <c r="E31" s="115">
        <v>954</v>
      </c>
      <c r="F31" s="114">
        <v>1095</v>
      </c>
      <c r="G31" s="114">
        <v>1074</v>
      </c>
      <c r="H31" s="114">
        <v>1150</v>
      </c>
      <c r="I31" s="140">
        <v>1168</v>
      </c>
      <c r="J31" s="115">
        <v>-214</v>
      </c>
      <c r="K31" s="116">
        <v>-18.32191780821918</v>
      </c>
    </row>
    <row r="32" spans="1:11" ht="14.1" customHeight="1" x14ac:dyDescent="0.2">
      <c r="A32" s="306">
        <v>31</v>
      </c>
      <c r="B32" s="307" t="s">
        <v>251</v>
      </c>
      <c r="C32" s="308"/>
      <c r="D32" s="113">
        <v>0.13422418421523594</v>
      </c>
      <c r="E32" s="115">
        <v>45</v>
      </c>
      <c r="F32" s="114">
        <v>45</v>
      </c>
      <c r="G32" s="114">
        <v>48</v>
      </c>
      <c r="H32" s="114">
        <v>52</v>
      </c>
      <c r="I32" s="140">
        <v>52</v>
      </c>
      <c r="J32" s="115">
        <v>-7</v>
      </c>
      <c r="K32" s="116">
        <v>-13.461538461538462</v>
      </c>
    </row>
    <row r="33" spans="1:11" ht="14.1" customHeight="1" x14ac:dyDescent="0.2">
      <c r="A33" s="306">
        <v>32</v>
      </c>
      <c r="B33" s="307" t="s">
        <v>252</v>
      </c>
      <c r="C33" s="308"/>
      <c r="D33" s="113">
        <v>0.90079341406669455</v>
      </c>
      <c r="E33" s="115">
        <v>302</v>
      </c>
      <c r="F33" s="114">
        <v>310</v>
      </c>
      <c r="G33" s="114">
        <v>310</v>
      </c>
      <c r="H33" s="114">
        <v>298</v>
      </c>
      <c r="I33" s="140">
        <v>295</v>
      </c>
      <c r="J33" s="115">
        <v>7</v>
      </c>
      <c r="K33" s="116">
        <v>2.3728813559322033</v>
      </c>
    </row>
    <row r="34" spans="1:11" ht="14.1" customHeight="1" x14ac:dyDescent="0.2">
      <c r="A34" s="306">
        <v>33</v>
      </c>
      <c r="B34" s="307" t="s">
        <v>253</v>
      </c>
      <c r="C34" s="308"/>
      <c r="D34" s="113">
        <v>0.39968979299648033</v>
      </c>
      <c r="E34" s="115">
        <v>134</v>
      </c>
      <c r="F34" s="114">
        <v>133</v>
      </c>
      <c r="G34" s="114">
        <v>144</v>
      </c>
      <c r="H34" s="114">
        <v>147</v>
      </c>
      <c r="I34" s="140">
        <v>167</v>
      </c>
      <c r="J34" s="115">
        <v>-33</v>
      </c>
      <c r="K34" s="116">
        <v>-19.760479041916167</v>
      </c>
    </row>
    <row r="35" spans="1:11" ht="14.1" customHeight="1" x14ac:dyDescent="0.2">
      <c r="A35" s="306">
        <v>34</v>
      </c>
      <c r="B35" s="307" t="s">
        <v>254</v>
      </c>
      <c r="C35" s="308"/>
      <c r="D35" s="113">
        <v>4.0863807194416273</v>
      </c>
      <c r="E35" s="115">
        <v>1370</v>
      </c>
      <c r="F35" s="114">
        <v>1421</v>
      </c>
      <c r="G35" s="114">
        <v>1420</v>
      </c>
      <c r="H35" s="114">
        <v>1388</v>
      </c>
      <c r="I35" s="140">
        <v>1402</v>
      </c>
      <c r="J35" s="115">
        <v>-32</v>
      </c>
      <c r="K35" s="116">
        <v>-2.2824536376604851</v>
      </c>
    </row>
    <row r="36" spans="1:11" ht="14.1" customHeight="1" x14ac:dyDescent="0.2">
      <c r="A36" s="306">
        <v>41</v>
      </c>
      <c r="B36" s="307" t="s">
        <v>255</v>
      </c>
      <c r="C36" s="308"/>
      <c r="D36" s="113">
        <v>0.16405178070751059</v>
      </c>
      <c r="E36" s="115">
        <v>55</v>
      </c>
      <c r="F36" s="114">
        <v>65</v>
      </c>
      <c r="G36" s="114">
        <v>68</v>
      </c>
      <c r="H36" s="114">
        <v>65</v>
      </c>
      <c r="I36" s="140">
        <v>64</v>
      </c>
      <c r="J36" s="115">
        <v>-9</v>
      </c>
      <c r="K36" s="116">
        <v>-14.0625</v>
      </c>
    </row>
    <row r="37" spans="1:11" ht="14.1" customHeight="1" x14ac:dyDescent="0.2">
      <c r="A37" s="306">
        <v>42</v>
      </c>
      <c r="B37" s="307" t="s">
        <v>256</v>
      </c>
      <c r="C37" s="308"/>
      <c r="D37" s="113">
        <v>2.3862077193819723E-2</v>
      </c>
      <c r="E37" s="115">
        <v>8</v>
      </c>
      <c r="F37" s="114">
        <v>8</v>
      </c>
      <c r="G37" s="114">
        <v>8</v>
      </c>
      <c r="H37" s="114">
        <v>8</v>
      </c>
      <c r="I37" s="140">
        <v>7</v>
      </c>
      <c r="J37" s="115">
        <v>1</v>
      </c>
      <c r="K37" s="116">
        <v>14.285714285714286</v>
      </c>
    </row>
    <row r="38" spans="1:11" ht="14.1" customHeight="1" x14ac:dyDescent="0.2">
      <c r="A38" s="306">
        <v>43</v>
      </c>
      <c r="B38" s="307" t="s">
        <v>257</v>
      </c>
      <c r="C38" s="308"/>
      <c r="D38" s="113">
        <v>0.46829326492871204</v>
      </c>
      <c r="E38" s="115">
        <v>157</v>
      </c>
      <c r="F38" s="114">
        <v>156</v>
      </c>
      <c r="G38" s="114">
        <v>162</v>
      </c>
      <c r="H38" s="114">
        <v>153</v>
      </c>
      <c r="I38" s="140">
        <v>146</v>
      </c>
      <c r="J38" s="115">
        <v>11</v>
      </c>
      <c r="K38" s="116">
        <v>7.5342465753424657</v>
      </c>
    </row>
    <row r="39" spans="1:11" ht="14.1" customHeight="1" x14ac:dyDescent="0.2">
      <c r="A39" s="306">
        <v>51</v>
      </c>
      <c r="B39" s="307" t="s">
        <v>258</v>
      </c>
      <c r="C39" s="308"/>
      <c r="D39" s="113">
        <v>5.9863986159995228</v>
      </c>
      <c r="E39" s="115">
        <v>2007</v>
      </c>
      <c r="F39" s="114">
        <v>2051</v>
      </c>
      <c r="G39" s="114">
        <v>1958</v>
      </c>
      <c r="H39" s="114">
        <v>2918</v>
      </c>
      <c r="I39" s="140">
        <v>2798</v>
      </c>
      <c r="J39" s="115">
        <v>-791</v>
      </c>
      <c r="K39" s="116">
        <v>-28.270192994996425</v>
      </c>
    </row>
    <row r="40" spans="1:11" ht="14.1" customHeight="1" x14ac:dyDescent="0.2">
      <c r="A40" s="306" t="s">
        <v>259</v>
      </c>
      <c r="B40" s="307" t="s">
        <v>260</v>
      </c>
      <c r="C40" s="308"/>
      <c r="D40" s="113">
        <v>5.5300363896677203</v>
      </c>
      <c r="E40" s="115">
        <v>1854</v>
      </c>
      <c r="F40" s="114">
        <v>1907</v>
      </c>
      <c r="G40" s="114">
        <v>1815</v>
      </c>
      <c r="H40" s="114">
        <v>2779</v>
      </c>
      <c r="I40" s="140">
        <v>2662</v>
      </c>
      <c r="J40" s="115">
        <v>-808</v>
      </c>
      <c r="K40" s="116">
        <v>-30.353117956423741</v>
      </c>
    </row>
    <row r="41" spans="1:11" ht="14.1" customHeight="1" x14ac:dyDescent="0.2">
      <c r="A41" s="306"/>
      <c r="B41" s="307" t="s">
        <v>261</v>
      </c>
      <c r="C41" s="308"/>
      <c r="D41" s="113">
        <v>4.3220187317305969</v>
      </c>
      <c r="E41" s="115">
        <v>1449</v>
      </c>
      <c r="F41" s="114">
        <v>1512</v>
      </c>
      <c r="G41" s="114">
        <v>1427</v>
      </c>
      <c r="H41" s="114">
        <v>2398</v>
      </c>
      <c r="I41" s="140">
        <v>2266</v>
      </c>
      <c r="J41" s="115">
        <v>-817</v>
      </c>
      <c r="K41" s="116">
        <v>-36.054721977052075</v>
      </c>
    </row>
    <row r="42" spans="1:11" ht="14.1" customHeight="1" x14ac:dyDescent="0.2">
      <c r="A42" s="306">
        <v>52</v>
      </c>
      <c r="B42" s="307" t="s">
        <v>262</v>
      </c>
      <c r="C42" s="308"/>
      <c r="D42" s="113">
        <v>4.7962775159577644</v>
      </c>
      <c r="E42" s="115">
        <v>1608</v>
      </c>
      <c r="F42" s="114">
        <v>1664</v>
      </c>
      <c r="G42" s="114">
        <v>1642</v>
      </c>
      <c r="H42" s="114">
        <v>1646</v>
      </c>
      <c r="I42" s="140">
        <v>1711</v>
      </c>
      <c r="J42" s="115">
        <v>-103</v>
      </c>
      <c r="K42" s="116">
        <v>-6.019871420222092</v>
      </c>
    </row>
    <row r="43" spans="1:11" ht="14.1" customHeight="1" x14ac:dyDescent="0.2">
      <c r="A43" s="306" t="s">
        <v>263</v>
      </c>
      <c r="B43" s="307" t="s">
        <v>264</v>
      </c>
      <c r="C43" s="308"/>
      <c r="D43" s="113">
        <v>4.6918809282348031</v>
      </c>
      <c r="E43" s="115">
        <v>1573</v>
      </c>
      <c r="F43" s="114">
        <v>1631</v>
      </c>
      <c r="G43" s="114">
        <v>1605</v>
      </c>
      <c r="H43" s="114">
        <v>1612</v>
      </c>
      <c r="I43" s="140">
        <v>1679</v>
      </c>
      <c r="J43" s="115">
        <v>-106</v>
      </c>
      <c r="K43" s="116">
        <v>-6.3132817153067302</v>
      </c>
    </row>
    <row r="44" spans="1:11" ht="14.1" customHeight="1" x14ac:dyDescent="0.2">
      <c r="A44" s="306">
        <v>53</v>
      </c>
      <c r="B44" s="307" t="s">
        <v>265</v>
      </c>
      <c r="C44" s="308"/>
      <c r="D44" s="113">
        <v>1.5510350175982819</v>
      </c>
      <c r="E44" s="115">
        <v>520</v>
      </c>
      <c r="F44" s="114">
        <v>544</v>
      </c>
      <c r="G44" s="114">
        <v>558</v>
      </c>
      <c r="H44" s="114">
        <v>564</v>
      </c>
      <c r="I44" s="140">
        <v>578</v>
      </c>
      <c r="J44" s="115">
        <v>-58</v>
      </c>
      <c r="K44" s="116">
        <v>-10.034602076124568</v>
      </c>
    </row>
    <row r="45" spans="1:11" ht="14.1" customHeight="1" x14ac:dyDescent="0.2">
      <c r="A45" s="306" t="s">
        <v>266</v>
      </c>
      <c r="B45" s="307" t="s">
        <v>267</v>
      </c>
      <c r="C45" s="308"/>
      <c r="D45" s="113">
        <v>1.5271729404044623</v>
      </c>
      <c r="E45" s="115">
        <v>512</v>
      </c>
      <c r="F45" s="114">
        <v>535</v>
      </c>
      <c r="G45" s="114">
        <v>550</v>
      </c>
      <c r="H45" s="114">
        <v>555</v>
      </c>
      <c r="I45" s="140">
        <v>571</v>
      </c>
      <c r="J45" s="115">
        <v>-59</v>
      </c>
      <c r="K45" s="116">
        <v>-10.332749562171628</v>
      </c>
    </row>
    <row r="46" spans="1:11" ht="14.1" customHeight="1" x14ac:dyDescent="0.2">
      <c r="A46" s="306">
        <v>54</v>
      </c>
      <c r="B46" s="307" t="s">
        <v>268</v>
      </c>
      <c r="C46" s="308"/>
      <c r="D46" s="113">
        <v>18.266420091868998</v>
      </c>
      <c r="E46" s="115">
        <v>6124</v>
      </c>
      <c r="F46" s="114">
        <v>6269</v>
      </c>
      <c r="G46" s="114">
        <v>6268</v>
      </c>
      <c r="H46" s="114">
        <v>6268</v>
      </c>
      <c r="I46" s="140">
        <v>6217</v>
      </c>
      <c r="J46" s="115">
        <v>-93</v>
      </c>
      <c r="K46" s="116">
        <v>-1.4958983432523725</v>
      </c>
    </row>
    <row r="47" spans="1:11" ht="14.1" customHeight="1" x14ac:dyDescent="0.2">
      <c r="A47" s="306">
        <v>61</v>
      </c>
      <c r="B47" s="307" t="s">
        <v>269</v>
      </c>
      <c r="C47" s="308"/>
      <c r="D47" s="113">
        <v>0.86798305792519237</v>
      </c>
      <c r="E47" s="115">
        <v>291</v>
      </c>
      <c r="F47" s="114">
        <v>307</v>
      </c>
      <c r="G47" s="114">
        <v>277</v>
      </c>
      <c r="H47" s="114">
        <v>275</v>
      </c>
      <c r="I47" s="140">
        <v>263</v>
      </c>
      <c r="J47" s="115">
        <v>28</v>
      </c>
      <c r="K47" s="116">
        <v>10.64638783269962</v>
      </c>
    </row>
    <row r="48" spans="1:11" ht="14.1" customHeight="1" x14ac:dyDescent="0.2">
      <c r="A48" s="306">
        <v>62</v>
      </c>
      <c r="B48" s="307" t="s">
        <v>270</v>
      </c>
      <c r="C48" s="308"/>
      <c r="D48" s="113">
        <v>10.245779395096344</v>
      </c>
      <c r="E48" s="115">
        <v>3435</v>
      </c>
      <c r="F48" s="114">
        <v>3650</v>
      </c>
      <c r="G48" s="114">
        <v>3529</v>
      </c>
      <c r="H48" s="114">
        <v>3660</v>
      </c>
      <c r="I48" s="140">
        <v>3600</v>
      </c>
      <c r="J48" s="115">
        <v>-165</v>
      </c>
      <c r="K48" s="116">
        <v>-4.583333333333333</v>
      </c>
    </row>
    <row r="49" spans="1:11" ht="14.1" customHeight="1" x14ac:dyDescent="0.2">
      <c r="A49" s="306">
        <v>63</v>
      </c>
      <c r="B49" s="307" t="s">
        <v>271</v>
      </c>
      <c r="C49" s="308"/>
      <c r="D49" s="113">
        <v>12.799021654835053</v>
      </c>
      <c r="E49" s="115">
        <v>4291</v>
      </c>
      <c r="F49" s="114">
        <v>4958</v>
      </c>
      <c r="G49" s="114">
        <v>4944</v>
      </c>
      <c r="H49" s="114">
        <v>4883</v>
      </c>
      <c r="I49" s="140">
        <v>4754</v>
      </c>
      <c r="J49" s="115">
        <v>-463</v>
      </c>
      <c r="K49" s="116">
        <v>-9.7391670172486329</v>
      </c>
    </row>
    <row r="50" spans="1:11" ht="14.1" customHeight="1" x14ac:dyDescent="0.2">
      <c r="A50" s="306" t="s">
        <v>272</v>
      </c>
      <c r="B50" s="307" t="s">
        <v>273</v>
      </c>
      <c r="C50" s="308"/>
      <c r="D50" s="113">
        <v>0.46232774563025714</v>
      </c>
      <c r="E50" s="115">
        <v>155</v>
      </c>
      <c r="F50" s="114">
        <v>175</v>
      </c>
      <c r="G50" s="114">
        <v>172</v>
      </c>
      <c r="H50" s="114">
        <v>172</v>
      </c>
      <c r="I50" s="140">
        <v>178</v>
      </c>
      <c r="J50" s="115">
        <v>-23</v>
      </c>
      <c r="K50" s="116">
        <v>-12.921348314606741</v>
      </c>
    </row>
    <row r="51" spans="1:11" ht="14.1" customHeight="1" x14ac:dyDescent="0.2">
      <c r="A51" s="306" t="s">
        <v>274</v>
      </c>
      <c r="B51" s="307" t="s">
        <v>275</v>
      </c>
      <c r="C51" s="308"/>
      <c r="D51" s="113">
        <v>10.09664141263497</v>
      </c>
      <c r="E51" s="115">
        <v>3385</v>
      </c>
      <c r="F51" s="114">
        <v>4001</v>
      </c>
      <c r="G51" s="114">
        <v>3981</v>
      </c>
      <c r="H51" s="114">
        <v>3960</v>
      </c>
      <c r="I51" s="140">
        <v>3801</v>
      </c>
      <c r="J51" s="115">
        <v>-416</v>
      </c>
      <c r="K51" s="116">
        <v>-10.94448829255459</v>
      </c>
    </row>
    <row r="52" spans="1:11" ht="14.1" customHeight="1" x14ac:dyDescent="0.2">
      <c r="A52" s="306">
        <v>71</v>
      </c>
      <c r="B52" s="307" t="s">
        <v>276</v>
      </c>
      <c r="C52" s="308"/>
      <c r="D52" s="113">
        <v>11.948935154805225</v>
      </c>
      <c r="E52" s="115">
        <v>4006</v>
      </c>
      <c r="F52" s="114">
        <v>4069</v>
      </c>
      <c r="G52" s="114">
        <v>4062</v>
      </c>
      <c r="H52" s="114">
        <v>4137</v>
      </c>
      <c r="I52" s="140">
        <v>4123</v>
      </c>
      <c r="J52" s="115">
        <v>-117</v>
      </c>
      <c r="K52" s="116">
        <v>-2.8377395100654863</v>
      </c>
    </row>
    <row r="53" spans="1:11" ht="14.1" customHeight="1" x14ac:dyDescent="0.2">
      <c r="A53" s="306" t="s">
        <v>277</v>
      </c>
      <c r="B53" s="307" t="s">
        <v>278</v>
      </c>
      <c r="C53" s="308"/>
      <c r="D53" s="113">
        <v>1.2885521684662651</v>
      </c>
      <c r="E53" s="115">
        <v>432</v>
      </c>
      <c r="F53" s="114">
        <v>391</v>
      </c>
      <c r="G53" s="114">
        <v>396</v>
      </c>
      <c r="H53" s="114">
        <v>401</v>
      </c>
      <c r="I53" s="140">
        <v>382</v>
      </c>
      <c r="J53" s="115">
        <v>50</v>
      </c>
      <c r="K53" s="116">
        <v>13.089005235602095</v>
      </c>
    </row>
    <row r="54" spans="1:11" ht="14.1" customHeight="1" x14ac:dyDescent="0.2">
      <c r="A54" s="306" t="s">
        <v>279</v>
      </c>
      <c r="B54" s="307" t="s">
        <v>280</v>
      </c>
      <c r="C54" s="308"/>
      <c r="D54" s="113">
        <v>10.24876215474557</v>
      </c>
      <c r="E54" s="115">
        <v>3436</v>
      </c>
      <c r="F54" s="114">
        <v>3543</v>
      </c>
      <c r="G54" s="114">
        <v>3536</v>
      </c>
      <c r="H54" s="114">
        <v>3602</v>
      </c>
      <c r="I54" s="140">
        <v>3608</v>
      </c>
      <c r="J54" s="115">
        <v>-172</v>
      </c>
      <c r="K54" s="116">
        <v>-4.7671840354767188</v>
      </c>
    </row>
    <row r="55" spans="1:11" ht="14.1" customHeight="1" x14ac:dyDescent="0.2">
      <c r="A55" s="306">
        <v>72</v>
      </c>
      <c r="B55" s="307" t="s">
        <v>281</v>
      </c>
      <c r="C55" s="308"/>
      <c r="D55" s="113">
        <v>1.2259142158324883</v>
      </c>
      <c r="E55" s="115">
        <v>411</v>
      </c>
      <c r="F55" s="114">
        <v>428</v>
      </c>
      <c r="G55" s="114">
        <v>425</v>
      </c>
      <c r="H55" s="114">
        <v>426</v>
      </c>
      <c r="I55" s="140">
        <v>436</v>
      </c>
      <c r="J55" s="115">
        <v>-25</v>
      </c>
      <c r="K55" s="116">
        <v>-5.7339449541284404</v>
      </c>
    </row>
    <row r="56" spans="1:11" ht="14.1" customHeight="1" x14ac:dyDescent="0.2">
      <c r="A56" s="306" t="s">
        <v>282</v>
      </c>
      <c r="B56" s="307" t="s">
        <v>283</v>
      </c>
      <c r="C56" s="308"/>
      <c r="D56" s="113">
        <v>0.14018970351369087</v>
      </c>
      <c r="E56" s="115">
        <v>47</v>
      </c>
      <c r="F56" s="114">
        <v>52</v>
      </c>
      <c r="G56" s="114">
        <v>53</v>
      </c>
      <c r="H56" s="114">
        <v>52</v>
      </c>
      <c r="I56" s="140">
        <v>56</v>
      </c>
      <c r="J56" s="115">
        <v>-9</v>
      </c>
      <c r="K56" s="116">
        <v>-16.071428571428573</v>
      </c>
    </row>
    <row r="57" spans="1:11" ht="14.1" customHeight="1" x14ac:dyDescent="0.2">
      <c r="A57" s="306" t="s">
        <v>284</v>
      </c>
      <c r="B57" s="307" t="s">
        <v>285</v>
      </c>
      <c r="C57" s="308"/>
      <c r="D57" s="113">
        <v>0.77253474914991349</v>
      </c>
      <c r="E57" s="115">
        <v>259</v>
      </c>
      <c r="F57" s="114">
        <v>268</v>
      </c>
      <c r="G57" s="114">
        <v>264</v>
      </c>
      <c r="H57" s="114">
        <v>270</v>
      </c>
      <c r="I57" s="140">
        <v>274</v>
      </c>
      <c r="J57" s="115">
        <v>-15</v>
      </c>
      <c r="K57" s="116">
        <v>-5.4744525547445253</v>
      </c>
    </row>
    <row r="58" spans="1:11" ht="14.1" customHeight="1" x14ac:dyDescent="0.2">
      <c r="A58" s="306">
        <v>73</v>
      </c>
      <c r="B58" s="307" t="s">
        <v>286</v>
      </c>
      <c r="C58" s="308"/>
      <c r="D58" s="113">
        <v>1.0141382807373382</v>
      </c>
      <c r="E58" s="115">
        <v>340</v>
      </c>
      <c r="F58" s="114">
        <v>334</v>
      </c>
      <c r="G58" s="114">
        <v>356</v>
      </c>
      <c r="H58" s="114">
        <v>353</v>
      </c>
      <c r="I58" s="140">
        <v>343</v>
      </c>
      <c r="J58" s="115">
        <v>-3</v>
      </c>
      <c r="K58" s="116">
        <v>-0.87463556851311952</v>
      </c>
    </row>
    <row r="59" spans="1:11" ht="14.1" customHeight="1" x14ac:dyDescent="0.2">
      <c r="A59" s="306" t="s">
        <v>287</v>
      </c>
      <c r="B59" s="307" t="s">
        <v>288</v>
      </c>
      <c r="C59" s="308"/>
      <c r="D59" s="113">
        <v>0.58163813159935573</v>
      </c>
      <c r="E59" s="115">
        <v>195</v>
      </c>
      <c r="F59" s="114">
        <v>193</v>
      </c>
      <c r="G59" s="114">
        <v>220</v>
      </c>
      <c r="H59" s="114">
        <v>204</v>
      </c>
      <c r="I59" s="140">
        <v>196</v>
      </c>
      <c r="J59" s="115">
        <v>-1</v>
      </c>
      <c r="K59" s="116">
        <v>-0.51020408163265307</v>
      </c>
    </row>
    <row r="60" spans="1:11" ht="14.1" customHeight="1" x14ac:dyDescent="0.2">
      <c r="A60" s="306">
        <v>81</v>
      </c>
      <c r="B60" s="307" t="s">
        <v>289</v>
      </c>
      <c r="C60" s="308"/>
      <c r="D60" s="113">
        <v>4.4890532720873351</v>
      </c>
      <c r="E60" s="115">
        <v>1505</v>
      </c>
      <c r="F60" s="114">
        <v>1498</v>
      </c>
      <c r="G60" s="114">
        <v>1476</v>
      </c>
      <c r="H60" s="114">
        <v>1501</v>
      </c>
      <c r="I60" s="140">
        <v>1487</v>
      </c>
      <c r="J60" s="115">
        <v>18</v>
      </c>
      <c r="K60" s="116">
        <v>1.2104909213180901</v>
      </c>
    </row>
    <row r="61" spans="1:11" ht="14.1" customHeight="1" x14ac:dyDescent="0.2">
      <c r="A61" s="306" t="s">
        <v>290</v>
      </c>
      <c r="B61" s="307" t="s">
        <v>291</v>
      </c>
      <c r="C61" s="308"/>
      <c r="D61" s="113">
        <v>1.2915349281154924</v>
      </c>
      <c r="E61" s="115">
        <v>433</v>
      </c>
      <c r="F61" s="114">
        <v>434</v>
      </c>
      <c r="G61" s="114">
        <v>429</v>
      </c>
      <c r="H61" s="114">
        <v>451</v>
      </c>
      <c r="I61" s="140">
        <v>437</v>
      </c>
      <c r="J61" s="115">
        <v>-4</v>
      </c>
      <c r="K61" s="116">
        <v>-0.91533180778032042</v>
      </c>
    </row>
    <row r="62" spans="1:11" ht="14.1" customHeight="1" x14ac:dyDescent="0.2">
      <c r="A62" s="306" t="s">
        <v>292</v>
      </c>
      <c r="B62" s="307" t="s">
        <v>293</v>
      </c>
      <c r="C62" s="308"/>
      <c r="D62" s="113">
        <v>1.6733281632166079</v>
      </c>
      <c r="E62" s="115">
        <v>561</v>
      </c>
      <c r="F62" s="114">
        <v>551</v>
      </c>
      <c r="G62" s="114">
        <v>544</v>
      </c>
      <c r="H62" s="114">
        <v>540</v>
      </c>
      <c r="I62" s="140">
        <v>541</v>
      </c>
      <c r="J62" s="115">
        <v>20</v>
      </c>
      <c r="K62" s="116">
        <v>3.6968576709796674</v>
      </c>
    </row>
    <row r="63" spans="1:11" ht="14.1" customHeight="1" x14ac:dyDescent="0.2">
      <c r="A63" s="306"/>
      <c r="B63" s="307" t="s">
        <v>294</v>
      </c>
      <c r="C63" s="308"/>
      <c r="D63" s="113">
        <v>1.455586708823003</v>
      </c>
      <c r="E63" s="115">
        <v>488</v>
      </c>
      <c r="F63" s="114">
        <v>484</v>
      </c>
      <c r="G63" s="114">
        <v>483</v>
      </c>
      <c r="H63" s="114">
        <v>483</v>
      </c>
      <c r="I63" s="140">
        <v>483</v>
      </c>
      <c r="J63" s="115">
        <v>5</v>
      </c>
      <c r="K63" s="116">
        <v>1.0351966873706004</v>
      </c>
    </row>
    <row r="64" spans="1:11" ht="14.1" customHeight="1" x14ac:dyDescent="0.2">
      <c r="A64" s="306" t="s">
        <v>295</v>
      </c>
      <c r="B64" s="307" t="s">
        <v>296</v>
      </c>
      <c r="C64" s="308"/>
      <c r="D64" s="113">
        <v>0.16703454035673806</v>
      </c>
      <c r="E64" s="115">
        <v>56</v>
      </c>
      <c r="F64" s="114">
        <v>57</v>
      </c>
      <c r="G64" s="114">
        <v>62</v>
      </c>
      <c r="H64" s="114">
        <v>56</v>
      </c>
      <c r="I64" s="140">
        <v>66</v>
      </c>
      <c r="J64" s="115">
        <v>-10</v>
      </c>
      <c r="K64" s="116">
        <v>-15.151515151515152</v>
      </c>
    </row>
    <row r="65" spans="1:11" ht="14.1" customHeight="1" x14ac:dyDescent="0.2">
      <c r="A65" s="306" t="s">
        <v>297</v>
      </c>
      <c r="B65" s="307" t="s">
        <v>298</v>
      </c>
      <c r="C65" s="308"/>
      <c r="D65" s="113">
        <v>0.68305195967308951</v>
      </c>
      <c r="E65" s="115">
        <v>229</v>
      </c>
      <c r="F65" s="114">
        <v>246</v>
      </c>
      <c r="G65" s="114">
        <v>249</v>
      </c>
      <c r="H65" s="114">
        <v>249</v>
      </c>
      <c r="I65" s="140">
        <v>244</v>
      </c>
      <c r="J65" s="115">
        <v>-15</v>
      </c>
      <c r="K65" s="116">
        <v>-6.1475409836065573</v>
      </c>
    </row>
    <row r="66" spans="1:11" ht="14.1" customHeight="1" x14ac:dyDescent="0.2">
      <c r="A66" s="306">
        <v>82</v>
      </c>
      <c r="B66" s="307" t="s">
        <v>299</v>
      </c>
      <c r="C66" s="308"/>
      <c r="D66" s="113">
        <v>1.6971902404104278</v>
      </c>
      <c r="E66" s="115">
        <v>569</v>
      </c>
      <c r="F66" s="114">
        <v>564</v>
      </c>
      <c r="G66" s="114">
        <v>557</v>
      </c>
      <c r="H66" s="114">
        <v>564</v>
      </c>
      <c r="I66" s="140">
        <v>541</v>
      </c>
      <c r="J66" s="115">
        <v>28</v>
      </c>
      <c r="K66" s="116">
        <v>5.175600739371534</v>
      </c>
    </row>
    <row r="67" spans="1:11" ht="14.1" customHeight="1" x14ac:dyDescent="0.2">
      <c r="A67" s="306" t="s">
        <v>300</v>
      </c>
      <c r="B67" s="307" t="s">
        <v>301</v>
      </c>
      <c r="C67" s="308"/>
      <c r="D67" s="113">
        <v>0.71884507546381915</v>
      </c>
      <c r="E67" s="115">
        <v>241</v>
      </c>
      <c r="F67" s="114">
        <v>228</v>
      </c>
      <c r="G67" s="114">
        <v>229</v>
      </c>
      <c r="H67" s="114">
        <v>241</v>
      </c>
      <c r="I67" s="140">
        <v>222</v>
      </c>
      <c r="J67" s="115">
        <v>19</v>
      </c>
      <c r="K67" s="116">
        <v>8.5585585585585591</v>
      </c>
    </row>
    <row r="68" spans="1:11" ht="14.1" customHeight="1" x14ac:dyDescent="0.2">
      <c r="A68" s="306" t="s">
        <v>302</v>
      </c>
      <c r="B68" s="307" t="s">
        <v>303</v>
      </c>
      <c r="C68" s="308"/>
      <c r="D68" s="113">
        <v>0.75165543160532122</v>
      </c>
      <c r="E68" s="115">
        <v>252</v>
      </c>
      <c r="F68" s="114">
        <v>261</v>
      </c>
      <c r="G68" s="114">
        <v>254</v>
      </c>
      <c r="H68" s="114">
        <v>247</v>
      </c>
      <c r="I68" s="140">
        <v>249</v>
      </c>
      <c r="J68" s="115">
        <v>3</v>
      </c>
      <c r="K68" s="116">
        <v>1.2048192771084338</v>
      </c>
    </row>
    <row r="69" spans="1:11" ht="14.1" customHeight="1" x14ac:dyDescent="0.2">
      <c r="A69" s="306">
        <v>83</v>
      </c>
      <c r="B69" s="307" t="s">
        <v>304</v>
      </c>
      <c r="C69" s="308"/>
      <c r="D69" s="113">
        <v>2.5950008948278946</v>
      </c>
      <c r="E69" s="115">
        <v>870</v>
      </c>
      <c r="F69" s="114">
        <v>913</v>
      </c>
      <c r="G69" s="114">
        <v>868</v>
      </c>
      <c r="H69" s="114">
        <v>903</v>
      </c>
      <c r="I69" s="140">
        <v>840</v>
      </c>
      <c r="J69" s="115">
        <v>30</v>
      </c>
      <c r="K69" s="116">
        <v>3.5714285714285716</v>
      </c>
    </row>
    <row r="70" spans="1:11" ht="14.1" customHeight="1" x14ac:dyDescent="0.2">
      <c r="A70" s="306" t="s">
        <v>305</v>
      </c>
      <c r="B70" s="307" t="s">
        <v>306</v>
      </c>
      <c r="C70" s="308"/>
      <c r="D70" s="113">
        <v>1.8672075404163933</v>
      </c>
      <c r="E70" s="115">
        <v>626</v>
      </c>
      <c r="F70" s="114">
        <v>661</v>
      </c>
      <c r="G70" s="114">
        <v>641</v>
      </c>
      <c r="H70" s="114">
        <v>680</v>
      </c>
      <c r="I70" s="140">
        <v>628</v>
      </c>
      <c r="J70" s="115">
        <v>-2</v>
      </c>
      <c r="K70" s="116">
        <v>-0.31847133757961782</v>
      </c>
    </row>
    <row r="71" spans="1:11" ht="14.1" customHeight="1" x14ac:dyDescent="0.2">
      <c r="A71" s="306"/>
      <c r="B71" s="307" t="s">
        <v>307</v>
      </c>
      <c r="C71" s="308"/>
      <c r="D71" s="113">
        <v>0.71287955616536425</v>
      </c>
      <c r="E71" s="115">
        <v>239</v>
      </c>
      <c r="F71" s="114">
        <v>235</v>
      </c>
      <c r="G71" s="114">
        <v>240</v>
      </c>
      <c r="H71" s="114">
        <v>269</v>
      </c>
      <c r="I71" s="140">
        <v>254</v>
      </c>
      <c r="J71" s="115">
        <v>-15</v>
      </c>
      <c r="K71" s="116">
        <v>-5.9055118110236222</v>
      </c>
    </row>
    <row r="72" spans="1:11" ht="14.1" customHeight="1" x14ac:dyDescent="0.2">
      <c r="A72" s="306">
        <v>84</v>
      </c>
      <c r="B72" s="307" t="s">
        <v>308</v>
      </c>
      <c r="C72" s="308"/>
      <c r="D72" s="113">
        <v>4.7396050826224423</v>
      </c>
      <c r="E72" s="115">
        <v>1589</v>
      </c>
      <c r="F72" s="114">
        <v>1723</v>
      </c>
      <c r="G72" s="114">
        <v>1567</v>
      </c>
      <c r="H72" s="114">
        <v>1632</v>
      </c>
      <c r="I72" s="140">
        <v>1667</v>
      </c>
      <c r="J72" s="115">
        <v>-78</v>
      </c>
      <c r="K72" s="116">
        <v>-4.6790641871625676</v>
      </c>
    </row>
    <row r="73" spans="1:11" ht="14.1" customHeight="1" x14ac:dyDescent="0.2">
      <c r="A73" s="306" t="s">
        <v>309</v>
      </c>
      <c r="B73" s="307" t="s">
        <v>310</v>
      </c>
      <c r="C73" s="308"/>
      <c r="D73" s="113">
        <v>0.20879317544592257</v>
      </c>
      <c r="E73" s="115">
        <v>70</v>
      </c>
      <c r="F73" s="114">
        <v>71</v>
      </c>
      <c r="G73" s="114">
        <v>66</v>
      </c>
      <c r="H73" s="114">
        <v>69</v>
      </c>
      <c r="I73" s="140">
        <v>70</v>
      </c>
      <c r="J73" s="115">
        <v>0</v>
      </c>
      <c r="K73" s="116">
        <v>0</v>
      </c>
    </row>
    <row r="74" spans="1:11" ht="14.1" customHeight="1" x14ac:dyDescent="0.2">
      <c r="A74" s="306" t="s">
        <v>311</v>
      </c>
      <c r="B74" s="307" t="s">
        <v>312</v>
      </c>
      <c r="C74" s="308"/>
      <c r="D74" s="113">
        <v>9.5448308775278892E-2</v>
      </c>
      <c r="E74" s="115">
        <v>32</v>
      </c>
      <c r="F74" s="114">
        <v>31</v>
      </c>
      <c r="G74" s="114">
        <v>33</v>
      </c>
      <c r="H74" s="114">
        <v>37</v>
      </c>
      <c r="I74" s="140">
        <v>37</v>
      </c>
      <c r="J74" s="115">
        <v>-5</v>
      </c>
      <c r="K74" s="116">
        <v>-13.513513513513514</v>
      </c>
    </row>
    <row r="75" spans="1:11" ht="14.1" customHeight="1" x14ac:dyDescent="0.2">
      <c r="A75" s="306" t="s">
        <v>313</v>
      </c>
      <c r="B75" s="307" t="s">
        <v>314</v>
      </c>
      <c r="C75" s="308"/>
      <c r="D75" s="113">
        <v>3.1169838334427014</v>
      </c>
      <c r="E75" s="115">
        <v>1045</v>
      </c>
      <c r="F75" s="114">
        <v>1179</v>
      </c>
      <c r="G75" s="114">
        <v>1037</v>
      </c>
      <c r="H75" s="114">
        <v>1110</v>
      </c>
      <c r="I75" s="140">
        <v>1148</v>
      </c>
      <c r="J75" s="115">
        <v>-103</v>
      </c>
      <c r="K75" s="116">
        <v>-8.9721254355400699</v>
      </c>
    </row>
    <row r="76" spans="1:11" ht="14.1" customHeight="1" x14ac:dyDescent="0.2">
      <c r="A76" s="306">
        <v>91</v>
      </c>
      <c r="B76" s="307" t="s">
        <v>315</v>
      </c>
      <c r="C76" s="308"/>
      <c r="D76" s="113">
        <v>0.6651554017777247</v>
      </c>
      <c r="E76" s="115">
        <v>223</v>
      </c>
      <c r="F76" s="114">
        <v>226</v>
      </c>
      <c r="G76" s="114">
        <v>210</v>
      </c>
      <c r="H76" s="114">
        <v>227</v>
      </c>
      <c r="I76" s="140">
        <v>219</v>
      </c>
      <c r="J76" s="115">
        <v>4</v>
      </c>
      <c r="K76" s="116">
        <v>1.8264840182648401</v>
      </c>
    </row>
    <row r="77" spans="1:11" ht="14.1" customHeight="1" x14ac:dyDescent="0.2">
      <c r="A77" s="306">
        <v>92</v>
      </c>
      <c r="B77" s="307" t="s">
        <v>316</v>
      </c>
      <c r="C77" s="308"/>
      <c r="D77" s="113">
        <v>0.62936228598699517</v>
      </c>
      <c r="E77" s="115">
        <v>211</v>
      </c>
      <c r="F77" s="114">
        <v>219</v>
      </c>
      <c r="G77" s="114">
        <v>211</v>
      </c>
      <c r="H77" s="114">
        <v>204</v>
      </c>
      <c r="I77" s="140">
        <v>215</v>
      </c>
      <c r="J77" s="115">
        <v>-4</v>
      </c>
      <c r="K77" s="116">
        <v>-1.8604651162790697</v>
      </c>
    </row>
    <row r="78" spans="1:11" ht="14.1" customHeight="1" x14ac:dyDescent="0.2">
      <c r="A78" s="306">
        <v>93</v>
      </c>
      <c r="B78" s="307" t="s">
        <v>317</v>
      </c>
      <c r="C78" s="308"/>
      <c r="D78" s="113">
        <v>8.0534510529141567E-2</v>
      </c>
      <c r="E78" s="115">
        <v>27</v>
      </c>
      <c r="F78" s="114">
        <v>30</v>
      </c>
      <c r="G78" s="114">
        <v>31</v>
      </c>
      <c r="H78" s="114">
        <v>32</v>
      </c>
      <c r="I78" s="140">
        <v>29</v>
      </c>
      <c r="J78" s="115">
        <v>-2</v>
      </c>
      <c r="K78" s="116">
        <v>-6.8965517241379306</v>
      </c>
    </row>
    <row r="79" spans="1:11" ht="14.1" customHeight="1" x14ac:dyDescent="0.2">
      <c r="A79" s="306">
        <v>94</v>
      </c>
      <c r="B79" s="307" t="s">
        <v>318</v>
      </c>
      <c r="C79" s="308"/>
      <c r="D79" s="113">
        <v>0.67708644037463461</v>
      </c>
      <c r="E79" s="115">
        <v>227</v>
      </c>
      <c r="F79" s="114">
        <v>229</v>
      </c>
      <c r="G79" s="114">
        <v>219</v>
      </c>
      <c r="H79" s="114">
        <v>226</v>
      </c>
      <c r="I79" s="140">
        <v>227</v>
      </c>
      <c r="J79" s="115">
        <v>0</v>
      </c>
      <c r="K79" s="116">
        <v>0</v>
      </c>
    </row>
    <row r="80" spans="1:11" ht="14.1" customHeight="1" x14ac:dyDescent="0.2">
      <c r="A80" s="306" t="s">
        <v>319</v>
      </c>
      <c r="B80" s="307" t="s">
        <v>320</v>
      </c>
      <c r="C80" s="308"/>
      <c r="D80" s="113">
        <v>1.1931038596909862E-2</v>
      </c>
      <c r="E80" s="115">
        <v>4</v>
      </c>
      <c r="F80" s="114">
        <v>6</v>
      </c>
      <c r="G80" s="114">
        <v>6</v>
      </c>
      <c r="H80" s="114">
        <v>7</v>
      </c>
      <c r="I80" s="140">
        <v>6</v>
      </c>
      <c r="J80" s="115">
        <v>-2</v>
      </c>
      <c r="K80" s="116">
        <v>-33.333333333333336</v>
      </c>
    </row>
    <row r="81" spans="1:11" ht="14.1" customHeight="1" x14ac:dyDescent="0.2">
      <c r="A81" s="310" t="s">
        <v>321</v>
      </c>
      <c r="B81" s="311" t="s">
        <v>333</v>
      </c>
      <c r="C81" s="312"/>
      <c r="D81" s="125">
        <v>2.7322078386923581</v>
      </c>
      <c r="E81" s="143">
        <v>916</v>
      </c>
      <c r="F81" s="144">
        <v>957</v>
      </c>
      <c r="G81" s="144">
        <v>923</v>
      </c>
      <c r="H81" s="144">
        <v>945</v>
      </c>
      <c r="I81" s="145">
        <v>905</v>
      </c>
      <c r="J81" s="143">
        <v>11</v>
      </c>
      <c r="K81" s="146">
        <v>1.2154696132596685</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20" t="s">
        <v>323</v>
      </c>
      <c r="B85" s="620"/>
      <c r="C85" s="620"/>
      <c r="D85" s="620"/>
      <c r="E85" s="620"/>
      <c r="F85" s="620"/>
      <c r="G85" s="620"/>
      <c r="H85" s="620"/>
      <c r="I85" s="620"/>
      <c r="J85" s="620"/>
      <c r="K85" s="620"/>
    </row>
    <row r="86" spans="1:11" ht="18" customHeight="1" x14ac:dyDescent="0.2">
      <c r="A86" s="620"/>
      <c r="B86" s="620"/>
      <c r="C86" s="620"/>
      <c r="D86" s="620"/>
      <c r="E86" s="620"/>
      <c r="F86" s="620"/>
      <c r="G86" s="620"/>
      <c r="H86" s="620"/>
      <c r="I86" s="620"/>
      <c r="J86" s="620"/>
      <c r="K86" s="620"/>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election activeCell="A2" sqref="A2"/>
    </sheetView>
  </sheetViews>
  <sheetFormatPr baseColWidth="10" defaultColWidth="7.75" defaultRowHeight="15.95" customHeight="1" x14ac:dyDescent="0.2"/>
  <cols>
    <col min="1" max="1" width="3.625" style="401" customWidth="1"/>
    <col min="2" max="2" width="3.125" style="402" customWidth="1"/>
    <col min="3" max="3" width="3.25" style="401" customWidth="1"/>
    <col min="4" max="4" width="5.625" style="402" customWidth="1"/>
    <col min="5" max="5" width="15.5" style="402" customWidth="1"/>
    <col min="6" max="11" width="8.5" style="403" customWidth="1"/>
    <col min="12" max="12" width="7.625" style="404"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22" t="s">
        <v>334</v>
      </c>
      <c r="B3" s="622"/>
      <c r="C3" s="622"/>
      <c r="D3" s="622"/>
      <c r="E3" s="622"/>
      <c r="F3" s="622"/>
      <c r="G3" s="622"/>
      <c r="H3" s="622"/>
      <c r="I3" s="622"/>
      <c r="J3" s="622"/>
      <c r="K3" s="622"/>
      <c r="L3" s="62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23" t="s">
        <v>335</v>
      </c>
      <c r="B5" s="623"/>
      <c r="C5" s="623"/>
      <c r="D5" s="623"/>
      <c r="E5" s="336"/>
      <c r="F5" s="336"/>
      <c r="G5" s="336"/>
      <c r="H5" s="336"/>
      <c r="I5" s="337"/>
      <c r="J5" s="337"/>
      <c r="K5" s="336"/>
      <c r="L5" s="336"/>
    </row>
    <row r="6" spans="1:17" s="553" customFormat="1" ht="35.1" customHeight="1" x14ac:dyDescent="0.25">
      <c r="A6" s="634" t="s">
        <v>519</v>
      </c>
      <c r="B6" s="635"/>
      <c r="C6" s="635"/>
      <c r="D6" s="635"/>
      <c r="E6" s="635"/>
      <c r="F6" s="635"/>
      <c r="G6" s="635"/>
      <c r="H6" s="635"/>
      <c r="I6" s="635"/>
      <c r="J6" s="635"/>
      <c r="K6" s="635"/>
      <c r="L6" s="635"/>
    </row>
    <row r="7" spans="1:17" s="91" customFormat="1" ht="12" customHeight="1" x14ac:dyDescent="0.2">
      <c r="A7" s="624" t="s">
        <v>336</v>
      </c>
      <c r="B7" s="624"/>
      <c r="C7" s="624"/>
      <c r="D7" s="624"/>
      <c r="E7" s="624"/>
      <c r="F7" s="627" t="s">
        <v>104</v>
      </c>
      <c r="G7" s="628"/>
      <c r="H7" s="628"/>
      <c r="I7" s="628"/>
      <c r="J7" s="628"/>
      <c r="K7" s="628"/>
      <c r="L7" s="629"/>
      <c r="M7" s="96"/>
      <c r="N7" s="96"/>
      <c r="O7" s="96"/>
      <c r="P7" s="96"/>
      <c r="Q7" s="96"/>
    </row>
    <row r="8" spans="1:17" ht="21.75" customHeight="1" x14ac:dyDescent="0.2">
      <c r="A8" s="624"/>
      <c r="B8" s="624"/>
      <c r="C8" s="624"/>
      <c r="D8" s="624"/>
      <c r="E8" s="624"/>
      <c r="F8" s="630" t="s">
        <v>335</v>
      </c>
      <c r="G8" s="630" t="s">
        <v>337</v>
      </c>
      <c r="H8" s="630" t="s">
        <v>338</v>
      </c>
      <c r="I8" s="630" t="s">
        <v>339</v>
      </c>
      <c r="J8" s="630" t="s">
        <v>340</v>
      </c>
      <c r="K8" s="632" t="s">
        <v>341</v>
      </c>
      <c r="L8" s="633"/>
    </row>
    <row r="9" spans="1:17" ht="12" customHeight="1" x14ac:dyDescent="0.2">
      <c r="A9" s="624"/>
      <c r="B9" s="624"/>
      <c r="C9" s="624"/>
      <c r="D9" s="624"/>
      <c r="E9" s="624"/>
      <c r="F9" s="631"/>
      <c r="G9" s="631"/>
      <c r="H9" s="631"/>
      <c r="I9" s="631"/>
      <c r="J9" s="631"/>
      <c r="K9" s="338" t="s">
        <v>102</v>
      </c>
      <c r="L9" s="339" t="s">
        <v>342</v>
      </c>
    </row>
    <row r="10" spans="1:17" ht="12" customHeight="1" x14ac:dyDescent="0.2">
      <c r="A10" s="625"/>
      <c r="B10" s="625"/>
      <c r="C10" s="625"/>
      <c r="D10" s="625"/>
      <c r="E10" s="626"/>
      <c r="F10" s="340">
        <v>1</v>
      </c>
      <c r="G10" s="341">
        <v>2</v>
      </c>
      <c r="H10" s="341">
        <v>3</v>
      </c>
      <c r="I10" s="341">
        <v>4</v>
      </c>
      <c r="J10" s="341">
        <v>5</v>
      </c>
      <c r="K10" s="341">
        <v>6</v>
      </c>
      <c r="L10" s="341">
        <v>7</v>
      </c>
      <c r="M10" s="101"/>
    </row>
    <row r="11" spans="1:17" s="110" customFormat="1" ht="27.75" customHeight="1" x14ac:dyDescent="0.2">
      <c r="A11" s="636" t="s">
        <v>343</v>
      </c>
      <c r="B11" s="637"/>
      <c r="C11" s="637"/>
      <c r="D11" s="637"/>
      <c r="E11" s="638"/>
      <c r="F11" s="342"/>
      <c r="G11" s="342"/>
      <c r="H11" s="342"/>
      <c r="I11" s="342"/>
      <c r="J11" s="343"/>
      <c r="K11" s="342"/>
      <c r="L11" s="343"/>
    </row>
    <row r="12" spans="1:17" s="110" customFormat="1" ht="15.75" customHeight="1" x14ac:dyDescent="0.2">
      <c r="A12" s="344" t="s">
        <v>104</v>
      </c>
      <c r="B12" s="345"/>
      <c r="C12" s="346"/>
      <c r="D12" s="346"/>
      <c r="E12" s="347"/>
      <c r="F12" s="535">
        <v>16066</v>
      </c>
      <c r="G12" s="535">
        <v>20875</v>
      </c>
      <c r="H12" s="535">
        <v>20847</v>
      </c>
      <c r="I12" s="535">
        <v>15057</v>
      </c>
      <c r="J12" s="536">
        <v>17036</v>
      </c>
      <c r="K12" s="537">
        <v>-970</v>
      </c>
      <c r="L12" s="348">
        <v>-5.6938248415120922</v>
      </c>
    </row>
    <row r="13" spans="1:17" s="110" customFormat="1" ht="15" customHeight="1" x14ac:dyDescent="0.2">
      <c r="A13" s="349" t="s">
        <v>344</v>
      </c>
      <c r="B13" s="350" t="s">
        <v>345</v>
      </c>
      <c r="C13" s="346"/>
      <c r="D13" s="346"/>
      <c r="E13" s="347"/>
      <c r="F13" s="535">
        <v>9253</v>
      </c>
      <c r="G13" s="535">
        <v>13471</v>
      </c>
      <c r="H13" s="535">
        <v>12092</v>
      </c>
      <c r="I13" s="535">
        <v>9111</v>
      </c>
      <c r="J13" s="536">
        <v>9865</v>
      </c>
      <c r="K13" s="537">
        <v>-612</v>
      </c>
      <c r="L13" s="348">
        <v>-6.2037506335529651</v>
      </c>
    </row>
    <row r="14" spans="1:17" s="110" customFormat="1" ht="22.5" customHeight="1" x14ac:dyDescent="0.2">
      <c r="A14" s="349"/>
      <c r="B14" s="350" t="s">
        <v>346</v>
      </c>
      <c r="C14" s="346"/>
      <c r="D14" s="346"/>
      <c r="E14" s="347"/>
      <c r="F14" s="535">
        <v>6813</v>
      </c>
      <c r="G14" s="535">
        <v>7404</v>
      </c>
      <c r="H14" s="535">
        <v>8755</v>
      </c>
      <c r="I14" s="535">
        <v>5946</v>
      </c>
      <c r="J14" s="536">
        <v>7171</v>
      </c>
      <c r="K14" s="537">
        <v>-358</v>
      </c>
      <c r="L14" s="348">
        <v>-4.9923302189373864</v>
      </c>
    </row>
    <row r="15" spans="1:17" s="110" customFormat="1" ht="15" customHeight="1" x14ac:dyDescent="0.2">
      <c r="A15" s="349" t="s">
        <v>347</v>
      </c>
      <c r="B15" s="350" t="s">
        <v>108</v>
      </c>
      <c r="C15" s="346"/>
      <c r="D15" s="346"/>
      <c r="E15" s="347"/>
      <c r="F15" s="535">
        <v>3590</v>
      </c>
      <c r="G15" s="535">
        <v>4524</v>
      </c>
      <c r="H15" s="535">
        <v>7239</v>
      </c>
      <c r="I15" s="535">
        <v>3369</v>
      </c>
      <c r="J15" s="536">
        <v>3693</v>
      </c>
      <c r="K15" s="537">
        <v>-103</v>
      </c>
      <c r="L15" s="348">
        <v>-2.7890603845112376</v>
      </c>
    </row>
    <row r="16" spans="1:17" s="110" customFormat="1" ht="15" customHeight="1" x14ac:dyDescent="0.2">
      <c r="A16" s="349"/>
      <c r="B16" s="350" t="s">
        <v>109</v>
      </c>
      <c r="C16" s="346"/>
      <c r="D16" s="346"/>
      <c r="E16" s="347"/>
      <c r="F16" s="535">
        <v>10888</v>
      </c>
      <c r="G16" s="535">
        <v>13396</v>
      </c>
      <c r="H16" s="535">
        <v>11987</v>
      </c>
      <c r="I16" s="535">
        <v>10390</v>
      </c>
      <c r="J16" s="536">
        <v>11733</v>
      </c>
      <c r="K16" s="537">
        <v>-845</v>
      </c>
      <c r="L16" s="348">
        <v>-7.2019091451461685</v>
      </c>
    </row>
    <row r="17" spans="1:12" s="110" customFormat="1" ht="15" customHeight="1" x14ac:dyDescent="0.2">
      <c r="A17" s="349"/>
      <c r="B17" s="350" t="s">
        <v>110</v>
      </c>
      <c r="C17" s="346"/>
      <c r="D17" s="346"/>
      <c r="E17" s="347"/>
      <c r="F17" s="535">
        <v>1403</v>
      </c>
      <c r="G17" s="535">
        <v>2734</v>
      </c>
      <c r="H17" s="535">
        <v>1428</v>
      </c>
      <c r="I17" s="535">
        <v>1120</v>
      </c>
      <c r="J17" s="536">
        <v>1408</v>
      </c>
      <c r="K17" s="537">
        <v>-5</v>
      </c>
      <c r="L17" s="348">
        <v>-0.35511363636363635</v>
      </c>
    </row>
    <row r="18" spans="1:12" s="110" customFormat="1" ht="15" customHeight="1" x14ac:dyDescent="0.2">
      <c r="A18" s="349"/>
      <c r="B18" s="350" t="s">
        <v>111</v>
      </c>
      <c r="C18" s="346"/>
      <c r="D18" s="346"/>
      <c r="E18" s="347"/>
      <c r="F18" s="535">
        <v>185</v>
      </c>
      <c r="G18" s="535">
        <v>221</v>
      </c>
      <c r="H18" s="535">
        <v>193</v>
      </c>
      <c r="I18" s="535">
        <v>178</v>
      </c>
      <c r="J18" s="536">
        <v>202</v>
      </c>
      <c r="K18" s="537">
        <v>-17</v>
      </c>
      <c r="L18" s="348">
        <v>-8.4158415841584162</v>
      </c>
    </row>
    <row r="19" spans="1:12" s="110" customFormat="1" ht="15" customHeight="1" x14ac:dyDescent="0.2">
      <c r="A19" s="118" t="s">
        <v>113</v>
      </c>
      <c r="B19" s="119" t="s">
        <v>181</v>
      </c>
      <c r="C19" s="346"/>
      <c r="D19" s="346"/>
      <c r="E19" s="347"/>
      <c r="F19" s="535">
        <v>10728</v>
      </c>
      <c r="G19" s="535">
        <v>15126</v>
      </c>
      <c r="H19" s="535">
        <v>14593</v>
      </c>
      <c r="I19" s="535">
        <v>9643</v>
      </c>
      <c r="J19" s="536">
        <v>11151</v>
      </c>
      <c r="K19" s="537">
        <v>-423</v>
      </c>
      <c r="L19" s="348">
        <v>-3.7933817594834545</v>
      </c>
    </row>
    <row r="20" spans="1:12" s="110" customFormat="1" ht="15" customHeight="1" x14ac:dyDescent="0.2">
      <c r="A20" s="118"/>
      <c r="B20" s="119" t="s">
        <v>182</v>
      </c>
      <c r="C20" s="346"/>
      <c r="D20" s="346"/>
      <c r="E20" s="347"/>
      <c r="F20" s="535">
        <v>5338</v>
      </c>
      <c r="G20" s="535">
        <v>5749</v>
      </c>
      <c r="H20" s="535">
        <v>6254</v>
      </c>
      <c r="I20" s="535">
        <v>5414</v>
      </c>
      <c r="J20" s="536">
        <v>5885</v>
      </c>
      <c r="K20" s="537">
        <v>-547</v>
      </c>
      <c r="L20" s="348">
        <v>-9.294817332200509</v>
      </c>
    </row>
    <row r="21" spans="1:12" s="110" customFormat="1" ht="15" customHeight="1" x14ac:dyDescent="0.2">
      <c r="A21" s="118" t="s">
        <v>113</v>
      </c>
      <c r="B21" s="119" t="s">
        <v>116</v>
      </c>
      <c r="C21" s="346"/>
      <c r="D21" s="346"/>
      <c r="E21" s="347"/>
      <c r="F21" s="535">
        <v>10021</v>
      </c>
      <c r="G21" s="535">
        <v>14779</v>
      </c>
      <c r="H21" s="535">
        <v>13943</v>
      </c>
      <c r="I21" s="535">
        <v>9141</v>
      </c>
      <c r="J21" s="536">
        <v>10950</v>
      </c>
      <c r="K21" s="537">
        <v>-929</v>
      </c>
      <c r="L21" s="348">
        <v>-8.4840182648401825</v>
      </c>
    </row>
    <row r="22" spans="1:12" s="110" customFormat="1" ht="15" customHeight="1" x14ac:dyDescent="0.2">
      <c r="A22" s="118"/>
      <c r="B22" s="119" t="s">
        <v>117</v>
      </c>
      <c r="C22" s="346"/>
      <c r="D22" s="346"/>
      <c r="E22" s="347"/>
      <c r="F22" s="535">
        <v>5983</v>
      </c>
      <c r="G22" s="535">
        <v>6082</v>
      </c>
      <c r="H22" s="535">
        <v>6887</v>
      </c>
      <c r="I22" s="535">
        <v>5901</v>
      </c>
      <c r="J22" s="536">
        <v>6067</v>
      </c>
      <c r="K22" s="537">
        <v>-84</v>
      </c>
      <c r="L22" s="348">
        <v>-1.3845393110268667</v>
      </c>
    </row>
    <row r="23" spans="1:12" s="110" customFormat="1" ht="15" customHeight="1" x14ac:dyDescent="0.2">
      <c r="A23" s="351" t="s">
        <v>347</v>
      </c>
      <c r="B23" s="352" t="s">
        <v>193</v>
      </c>
      <c r="C23" s="353"/>
      <c r="D23" s="353"/>
      <c r="E23" s="354"/>
      <c r="F23" s="538">
        <v>263</v>
      </c>
      <c r="G23" s="538">
        <v>1075</v>
      </c>
      <c r="H23" s="538">
        <v>2707</v>
      </c>
      <c r="I23" s="538">
        <v>314</v>
      </c>
      <c r="J23" s="539">
        <v>487</v>
      </c>
      <c r="K23" s="540">
        <v>-224</v>
      </c>
      <c r="L23" s="355">
        <v>-45.995893223819301</v>
      </c>
    </row>
    <row r="24" spans="1:12" s="110" customFormat="1" ht="15" customHeight="1" x14ac:dyDescent="0.2">
      <c r="A24" s="639" t="s">
        <v>348</v>
      </c>
      <c r="B24" s="640"/>
      <c r="C24" s="640"/>
      <c r="D24" s="640"/>
      <c r="E24" s="641"/>
      <c r="F24" s="356"/>
      <c r="G24" s="356"/>
      <c r="H24" s="356"/>
      <c r="I24" s="356"/>
      <c r="J24" s="356"/>
      <c r="K24" s="357"/>
      <c r="L24" s="358"/>
    </row>
    <row r="25" spans="1:12" s="110" customFormat="1" ht="15" customHeight="1" x14ac:dyDescent="0.2">
      <c r="A25" s="359" t="s">
        <v>104</v>
      </c>
      <c r="B25" s="360"/>
      <c r="C25" s="361"/>
      <c r="D25" s="361"/>
      <c r="E25" s="362"/>
      <c r="F25" s="541">
        <v>34.299999999999997</v>
      </c>
      <c r="G25" s="541">
        <v>27</v>
      </c>
      <c r="H25" s="541">
        <v>39.9</v>
      </c>
      <c r="I25" s="541">
        <v>36.700000000000003</v>
      </c>
      <c r="J25" s="541">
        <v>33.700000000000003</v>
      </c>
      <c r="K25" s="542" t="s">
        <v>349</v>
      </c>
      <c r="L25" s="363">
        <v>0.59999999999999432</v>
      </c>
    </row>
    <row r="26" spans="1:12" s="110" customFormat="1" ht="15" customHeight="1" x14ac:dyDescent="0.2">
      <c r="A26" s="364" t="s">
        <v>105</v>
      </c>
      <c r="B26" s="365" t="s">
        <v>345</v>
      </c>
      <c r="C26" s="361"/>
      <c r="D26" s="361"/>
      <c r="E26" s="362"/>
      <c r="F26" s="541">
        <v>30.9</v>
      </c>
      <c r="G26" s="541">
        <v>21.1</v>
      </c>
      <c r="H26" s="541">
        <v>36.6</v>
      </c>
      <c r="I26" s="541">
        <v>31.9</v>
      </c>
      <c r="J26" s="543">
        <v>29.1</v>
      </c>
      <c r="K26" s="542" t="s">
        <v>349</v>
      </c>
      <c r="L26" s="363">
        <v>1.7999999999999972</v>
      </c>
    </row>
    <row r="27" spans="1:12" s="110" customFormat="1" ht="15" customHeight="1" x14ac:dyDescent="0.2">
      <c r="A27" s="364"/>
      <c r="B27" s="365" t="s">
        <v>346</v>
      </c>
      <c r="C27" s="361"/>
      <c r="D27" s="361"/>
      <c r="E27" s="362"/>
      <c r="F27" s="541">
        <v>39</v>
      </c>
      <c r="G27" s="541">
        <v>38.200000000000003</v>
      </c>
      <c r="H27" s="541">
        <v>44.6</v>
      </c>
      <c r="I27" s="541">
        <v>44.2</v>
      </c>
      <c r="J27" s="541">
        <v>40.299999999999997</v>
      </c>
      <c r="K27" s="542" t="s">
        <v>349</v>
      </c>
      <c r="L27" s="363">
        <v>-1.2999999999999972</v>
      </c>
    </row>
    <row r="28" spans="1:12" s="110" customFormat="1" ht="15" customHeight="1" x14ac:dyDescent="0.2">
      <c r="A28" s="364" t="s">
        <v>113</v>
      </c>
      <c r="B28" s="365" t="s">
        <v>108</v>
      </c>
      <c r="C28" s="361"/>
      <c r="D28" s="361"/>
      <c r="E28" s="362"/>
      <c r="F28" s="541">
        <v>48.7</v>
      </c>
      <c r="G28" s="541">
        <v>50.2</v>
      </c>
      <c r="H28" s="541">
        <v>54.7</v>
      </c>
      <c r="I28" s="541">
        <v>51.5</v>
      </c>
      <c r="J28" s="541">
        <v>49</v>
      </c>
      <c r="K28" s="542" t="s">
        <v>349</v>
      </c>
      <c r="L28" s="363">
        <v>-0.29999999999999716</v>
      </c>
    </row>
    <row r="29" spans="1:12" s="110" customFormat="1" ht="11.25" x14ac:dyDescent="0.2">
      <c r="A29" s="364"/>
      <c r="B29" s="365" t="s">
        <v>109</v>
      </c>
      <c r="C29" s="361"/>
      <c r="D29" s="361"/>
      <c r="E29" s="362"/>
      <c r="F29" s="541">
        <v>31</v>
      </c>
      <c r="G29" s="541">
        <v>24</v>
      </c>
      <c r="H29" s="541">
        <v>35.5</v>
      </c>
      <c r="I29" s="541">
        <v>32.9</v>
      </c>
      <c r="J29" s="543">
        <v>30.2</v>
      </c>
      <c r="K29" s="542" t="s">
        <v>349</v>
      </c>
      <c r="L29" s="363">
        <v>0.80000000000000071</v>
      </c>
    </row>
    <row r="30" spans="1:12" s="110" customFormat="1" ht="15" customHeight="1" x14ac:dyDescent="0.2">
      <c r="A30" s="364"/>
      <c r="B30" s="365" t="s">
        <v>110</v>
      </c>
      <c r="C30" s="361"/>
      <c r="D30" s="361"/>
      <c r="E30" s="362"/>
      <c r="F30" s="541">
        <v>25.7</v>
      </c>
      <c r="G30" s="541">
        <v>11.7</v>
      </c>
      <c r="H30" s="541">
        <v>31.2</v>
      </c>
      <c r="I30" s="541">
        <v>29.9</v>
      </c>
      <c r="J30" s="541">
        <v>26.8</v>
      </c>
      <c r="K30" s="542" t="s">
        <v>349</v>
      </c>
      <c r="L30" s="363">
        <v>-1.1000000000000014</v>
      </c>
    </row>
    <row r="31" spans="1:12" s="110" customFormat="1" ht="15" customHeight="1" x14ac:dyDescent="0.2">
      <c r="A31" s="364"/>
      <c r="B31" s="365" t="s">
        <v>111</v>
      </c>
      <c r="C31" s="361"/>
      <c r="D31" s="361"/>
      <c r="E31" s="362"/>
      <c r="F31" s="541">
        <v>37.799999999999997</v>
      </c>
      <c r="G31" s="541">
        <v>34.4</v>
      </c>
      <c r="H31" s="541">
        <v>48.7</v>
      </c>
      <c r="I31" s="541">
        <v>43.3</v>
      </c>
      <c r="J31" s="541">
        <v>41.1</v>
      </c>
      <c r="K31" s="542" t="s">
        <v>349</v>
      </c>
      <c r="L31" s="363">
        <v>-3.3000000000000043</v>
      </c>
    </row>
    <row r="32" spans="1:12" s="110" customFormat="1" ht="15" customHeight="1" x14ac:dyDescent="0.2">
      <c r="A32" s="366" t="s">
        <v>113</v>
      </c>
      <c r="B32" s="367" t="s">
        <v>181</v>
      </c>
      <c r="C32" s="361"/>
      <c r="D32" s="361"/>
      <c r="E32" s="362"/>
      <c r="F32" s="541">
        <v>29.3</v>
      </c>
      <c r="G32" s="541">
        <v>19.600000000000001</v>
      </c>
      <c r="H32" s="541">
        <v>33.6</v>
      </c>
      <c r="I32" s="541">
        <v>30.4</v>
      </c>
      <c r="J32" s="543">
        <v>26.8</v>
      </c>
      <c r="K32" s="542" t="s">
        <v>349</v>
      </c>
      <c r="L32" s="363">
        <v>2.5</v>
      </c>
    </row>
    <row r="33" spans="1:12" s="110" customFormat="1" ht="15" customHeight="1" x14ac:dyDescent="0.2">
      <c r="A33" s="366"/>
      <c r="B33" s="367" t="s">
        <v>182</v>
      </c>
      <c r="C33" s="361"/>
      <c r="D33" s="361"/>
      <c r="E33" s="362"/>
      <c r="F33" s="541">
        <v>44.1</v>
      </c>
      <c r="G33" s="541">
        <v>45.2</v>
      </c>
      <c r="H33" s="541">
        <v>51.7</v>
      </c>
      <c r="I33" s="541">
        <v>47.5</v>
      </c>
      <c r="J33" s="541">
        <v>46.3</v>
      </c>
      <c r="K33" s="542" t="s">
        <v>349</v>
      </c>
      <c r="L33" s="363">
        <v>-2.1999999999999957</v>
      </c>
    </row>
    <row r="34" spans="1:12" s="368" customFormat="1" ht="15" customHeight="1" x14ac:dyDescent="0.2">
      <c r="A34" s="366" t="s">
        <v>113</v>
      </c>
      <c r="B34" s="367" t="s">
        <v>116</v>
      </c>
      <c r="C34" s="361"/>
      <c r="D34" s="361"/>
      <c r="E34" s="362"/>
      <c r="F34" s="541">
        <v>33.799999999999997</v>
      </c>
      <c r="G34" s="541">
        <v>23.8</v>
      </c>
      <c r="H34" s="541">
        <v>40.299999999999997</v>
      </c>
      <c r="I34" s="541">
        <v>38.299999999999997</v>
      </c>
      <c r="J34" s="541">
        <v>33.9</v>
      </c>
      <c r="K34" s="542" t="s">
        <v>349</v>
      </c>
      <c r="L34" s="363">
        <v>-0.10000000000000142</v>
      </c>
    </row>
    <row r="35" spans="1:12" s="368" customFormat="1" ht="11.25" x14ac:dyDescent="0.2">
      <c r="A35" s="369"/>
      <c r="B35" s="370" t="s">
        <v>117</v>
      </c>
      <c r="C35" s="371"/>
      <c r="D35" s="371"/>
      <c r="E35" s="372"/>
      <c r="F35" s="544">
        <v>34.700000000000003</v>
      </c>
      <c r="G35" s="544">
        <v>34.4</v>
      </c>
      <c r="H35" s="544">
        <v>39.299999999999997</v>
      </c>
      <c r="I35" s="544">
        <v>34.4</v>
      </c>
      <c r="J35" s="545">
        <v>33.5</v>
      </c>
      <c r="K35" s="546" t="s">
        <v>349</v>
      </c>
      <c r="L35" s="373">
        <v>1.2000000000000028</v>
      </c>
    </row>
    <row r="36" spans="1:12" s="368" customFormat="1" ht="15.95" customHeight="1" x14ac:dyDescent="0.2">
      <c r="A36" s="374" t="s">
        <v>350</v>
      </c>
      <c r="B36" s="375"/>
      <c r="C36" s="376"/>
      <c r="D36" s="375"/>
      <c r="E36" s="377"/>
      <c r="F36" s="547">
        <v>15693</v>
      </c>
      <c r="G36" s="547">
        <v>19607</v>
      </c>
      <c r="H36" s="547">
        <v>17504</v>
      </c>
      <c r="I36" s="547">
        <v>14637</v>
      </c>
      <c r="J36" s="547">
        <v>16419</v>
      </c>
      <c r="K36" s="548">
        <v>-726</v>
      </c>
      <c r="L36" s="379">
        <v>-4.4217065594737806</v>
      </c>
    </row>
    <row r="37" spans="1:12" s="368" customFormat="1" ht="15.95" customHeight="1" x14ac:dyDescent="0.2">
      <c r="A37" s="380"/>
      <c r="B37" s="381" t="s">
        <v>113</v>
      </c>
      <c r="C37" s="381" t="s">
        <v>351</v>
      </c>
      <c r="D37" s="381"/>
      <c r="E37" s="382"/>
      <c r="F37" s="547">
        <v>5388</v>
      </c>
      <c r="G37" s="547">
        <v>5293</v>
      </c>
      <c r="H37" s="547">
        <v>6992</v>
      </c>
      <c r="I37" s="547">
        <v>5371</v>
      </c>
      <c r="J37" s="547">
        <v>5539</v>
      </c>
      <c r="K37" s="548">
        <v>-151</v>
      </c>
      <c r="L37" s="379">
        <v>-2.7261238490702291</v>
      </c>
    </row>
    <row r="38" spans="1:12" s="368" customFormat="1" ht="15.95" customHeight="1" x14ac:dyDescent="0.2">
      <c r="A38" s="380"/>
      <c r="B38" s="383" t="s">
        <v>105</v>
      </c>
      <c r="C38" s="383" t="s">
        <v>106</v>
      </c>
      <c r="D38" s="384"/>
      <c r="E38" s="382"/>
      <c r="F38" s="547">
        <v>9071</v>
      </c>
      <c r="G38" s="547">
        <v>12825</v>
      </c>
      <c r="H38" s="547">
        <v>10235</v>
      </c>
      <c r="I38" s="547">
        <v>8941</v>
      </c>
      <c r="J38" s="549">
        <v>9647</v>
      </c>
      <c r="K38" s="548">
        <v>-576</v>
      </c>
      <c r="L38" s="379">
        <v>-5.9707681144397222</v>
      </c>
    </row>
    <row r="39" spans="1:12" s="368" customFormat="1" ht="15.95" customHeight="1" x14ac:dyDescent="0.2">
      <c r="A39" s="380"/>
      <c r="B39" s="384"/>
      <c r="C39" s="381" t="s">
        <v>352</v>
      </c>
      <c r="D39" s="384"/>
      <c r="E39" s="382"/>
      <c r="F39" s="547">
        <v>2806</v>
      </c>
      <c r="G39" s="547">
        <v>2705</v>
      </c>
      <c r="H39" s="547">
        <v>3747</v>
      </c>
      <c r="I39" s="547">
        <v>2851</v>
      </c>
      <c r="J39" s="547">
        <v>2809</v>
      </c>
      <c r="K39" s="548">
        <v>-3</v>
      </c>
      <c r="L39" s="379">
        <v>-0.10679957280170879</v>
      </c>
    </row>
    <row r="40" spans="1:12" s="368" customFormat="1" ht="15.95" customHeight="1" x14ac:dyDescent="0.2">
      <c r="A40" s="380"/>
      <c r="B40" s="383"/>
      <c r="C40" s="383" t="s">
        <v>107</v>
      </c>
      <c r="D40" s="384"/>
      <c r="E40" s="382"/>
      <c r="F40" s="547">
        <v>6622</v>
      </c>
      <c r="G40" s="547">
        <v>6782</v>
      </c>
      <c r="H40" s="547">
        <v>7269</v>
      </c>
      <c r="I40" s="547">
        <v>5696</v>
      </c>
      <c r="J40" s="547">
        <v>6772</v>
      </c>
      <c r="K40" s="548">
        <v>-150</v>
      </c>
      <c r="L40" s="379">
        <v>-2.215002953337271</v>
      </c>
    </row>
    <row r="41" spans="1:12" s="368" customFormat="1" ht="24" customHeight="1" x14ac:dyDescent="0.2">
      <c r="A41" s="380"/>
      <c r="B41" s="384"/>
      <c r="C41" s="381" t="s">
        <v>352</v>
      </c>
      <c r="D41" s="384"/>
      <c r="E41" s="382"/>
      <c r="F41" s="547">
        <v>2582</v>
      </c>
      <c r="G41" s="547">
        <v>2588</v>
      </c>
      <c r="H41" s="547">
        <v>3245</v>
      </c>
      <c r="I41" s="547">
        <v>2520</v>
      </c>
      <c r="J41" s="549">
        <v>2730</v>
      </c>
      <c r="K41" s="548">
        <v>-148</v>
      </c>
      <c r="L41" s="379">
        <v>-5.4212454212454215</v>
      </c>
    </row>
    <row r="42" spans="1:12" s="110" customFormat="1" ht="15" customHeight="1" x14ac:dyDescent="0.2">
      <c r="A42" s="380"/>
      <c r="B42" s="383" t="s">
        <v>113</v>
      </c>
      <c r="C42" s="383" t="s">
        <v>353</v>
      </c>
      <c r="D42" s="384"/>
      <c r="E42" s="382"/>
      <c r="F42" s="547">
        <v>3305</v>
      </c>
      <c r="G42" s="547">
        <v>3456</v>
      </c>
      <c r="H42" s="547">
        <v>4261</v>
      </c>
      <c r="I42" s="547">
        <v>3054</v>
      </c>
      <c r="J42" s="547">
        <v>3197</v>
      </c>
      <c r="K42" s="548">
        <v>108</v>
      </c>
      <c r="L42" s="379">
        <v>3.3781670315921177</v>
      </c>
    </row>
    <row r="43" spans="1:12" s="110" customFormat="1" ht="15" customHeight="1" x14ac:dyDescent="0.2">
      <c r="A43" s="380"/>
      <c r="B43" s="384"/>
      <c r="C43" s="381" t="s">
        <v>352</v>
      </c>
      <c r="D43" s="384"/>
      <c r="E43" s="382"/>
      <c r="F43" s="547">
        <v>1608</v>
      </c>
      <c r="G43" s="547">
        <v>1734</v>
      </c>
      <c r="H43" s="547">
        <v>2331</v>
      </c>
      <c r="I43" s="547">
        <v>1572</v>
      </c>
      <c r="J43" s="547">
        <v>1566</v>
      </c>
      <c r="K43" s="548">
        <v>42</v>
      </c>
      <c r="L43" s="379">
        <v>2.6819923371647509</v>
      </c>
    </row>
    <row r="44" spans="1:12" s="110" customFormat="1" ht="15" customHeight="1" x14ac:dyDescent="0.2">
      <c r="A44" s="380"/>
      <c r="B44" s="383"/>
      <c r="C44" s="365" t="s">
        <v>109</v>
      </c>
      <c r="D44" s="384"/>
      <c r="E44" s="382"/>
      <c r="F44" s="547">
        <v>10802</v>
      </c>
      <c r="G44" s="547">
        <v>13197</v>
      </c>
      <c r="H44" s="547">
        <v>11628</v>
      </c>
      <c r="I44" s="547">
        <v>10287</v>
      </c>
      <c r="J44" s="549">
        <v>11612</v>
      </c>
      <c r="K44" s="548">
        <v>-810</v>
      </c>
      <c r="L44" s="379">
        <v>-6.9755425421977266</v>
      </c>
    </row>
    <row r="45" spans="1:12" s="110" customFormat="1" ht="15" customHeight="1" x14ac:dyDescent="0.2">
      <c r="A45" s="380"/>
      <c r="B45" s="384"/>
      <c r="C45" s="381" t="s">
        <v>352</v>
      </c>
      <c r="D45" s="384"/>
      <c r="E45" s="382"/>
      <c r="F45" s="547">
        <v>3350</v>
      </c>
      <c r="G45" s="547">
        <v>3162</v>
      </c>
      <c r="H45" s="547">
        <v>4123</v>
      </c>
      <c r="I45" s="547">
        <v>3388</v>
      </c>
      <c r="J45" s="547">
        <v>3512</v>
      </c>
      <c r="K45" s="548">
        <v>-162</v>
      </c>
      <c r="L45" s="379">
        <v>-4.6127562642369018</v>
      </c>
    </row>
    <row r="46" spans="1:12" s="110" customFormat="1" ht="15" customHeight="1" x14ac:dyDescent="0.2">
      <c r="A46" s="380"/>
      <c r="B46" s="383"/>
      <c r="C46" s="365" t="s">
        <v>110</v>
      </c>
      <c r="D46" s="384"/>
      <c r="E46" s="382"/>
      <c r="F46" s="547">
        <v>1401</v>
      </c>
      <c r="G46" s="547">
        <v>2733</v>
      </c>
      <c r="H46" s="547">
        <v>1422</v>
      </c>
      <c r="I46" s="547">
        <v>1118</v>
      </c>
      <c r="J46" s="547">
        <v>1408</v>
      </c>
      <c r="K46" s="548">
        <v>-7</v>
      </c>
      <c r="L46" s="379">
        <v>-0.49715909090909088</v>
      </c>
    </row>
    <row r="47" spans="1:12" s="110" customFormat="1" ht="15" customHeight="1" x14ac:dyDescent="0.2">
      <c r="A47" s="380"/>
      <c r="B47" s="384"/>
      <c r="C47" s="381" t="s">
        <v>352</v>
      </c>
      <c r="D47" s="384"/>
      <c r="E47" s="382"/>
      <c r="F47" s="547">
        <v>360</v>
      </c>
      <c r="G47" s="547">
        <v>321</v>
      </c>
      <c r="H47" s="547">
        <v>444</v>
      </c>
      <c r="I47" s="547">
        <v>334</v>
      </c>
      <c r="J47" s="549">
        <v>378</v>
      </c>
      <c r="K47" s="548">
        <v>-18</v>
      </c>
      <c r="L47" s="379">
        <v>-4.7619047619047619</v>
      </c>
    </row>
    <row r="48" spans="1:12" s="110" customFormat="1" ht="15" customHeight="1" x14ac:dyDescent="0.2">
      <c r="A48" s="380"/>
      <c r="B48" s="384"/>
      <c r="C48" s="365" t="s">
        <v>111</v>
      </c>
      <c r="D48" s="385"/>
      <c r="E48" s="386"/>
      <c r="F48" s="547">
        <v>185</v>
      </c>
      <c r="G48" s="547">
        <v>221</v>
      </c>
      <c r="H48" s="547">
        <v>193</v>
      </c>
      <c r="I48" s="547">
        <v>178</v>
      </c>
      <c r="J48" s="547">
        <v>202</v>
      </c>
      <c r="K48" s="548">
        <v>-17</v>
      </c>
      <c r="L48" s="379">
        <v>-8.4158415841584162</v>
      </c>
    </row>
    <row r="49" spans="1:12" s="110" customFormat="1" ht="15" customHeight="1" x14ac:dyDescent="0.2">
      <c r="A49" s="380"/>
      <c r="B49" s="384"/>
      <c r="C49" s="381" t="s">
        <v>352</v>
      </c>
      <c r="D49" s="384"/>
      <c r="E49" s="382"/>
      <c r="F49" s="547">
        <v>70</v>
      </c>
      <c r="G49" s="547">
        <v>76</v>
      </c>
      <c r="H49" s="547">
        <v>94</v>
      </c>
      <c r="I49" s="547">
        <v>77</v>
      </c>
      <c r="J49" s="547">
        <v>83</v>
      </c>
      <c r="K49" s="548">
        <v>-13</v>
      </c>
      <c r="L49" s="379">
        <v>-15.662650602409638</v>
      </c>
    </row>
    <row r="50" spans="1:12" s="110" customFormat="1" ht="15" customHeight="1" x14ac:dyDescent="0.2">
      <c r="A50" s="380"/>
      <c r="B50" s="383" t="s">
        <v>113</v>
      </c>
      <c r="C50" s="381" t="s">
        <v>181</v>
      </c>
      <c r="D50" s="384"/>
      <c r="E50" s="382"/>
      <c r="F50" s="547">
        <v>10381</v>
      </c>
      <c r="G50" s="547">
        <v>13934</v>
      </c>
      <c r="H50" s="547">
        <v>11362</v>
      </c>
      <c r="I50" s="547">
        <v>9251</v>
      </c>
      <c r="J50" s="549">
        <v>10559</v>
      </c>
      <c r="K50" s="548">
        <v>-178</v>
      </c>
      <c r="L50" s="379">
        <v>-1.6857656975092339</v>
      </c>
    </row>
    <row r="51" spans="1:12" s="110" customFormat="1" ht="15" customHeight="1" x14ac:dyDescent="0.2">
      <c r="A51" s="380"/>
      <c r="B51" s="384"/>
      <c r="C51" s="381" t="s">
        <v>352</v>
      </c>
      <c r="D51" s="384"/>
      <c r="E51" s="382"/>
      <c r="F51" s="547">
        <v>3044</v>
      </c>
      <c r="G51" s="547">
        <v>2730</v>
      </c>
      <c r="H51" s="547">
        <v>3814</v>
      </c>
      <c r="I51" s="547">
        <v>2811</v>
      </c>
      <c r="J51" s="547">
        <v>2826</v>
      </c>
      <c r="K51" s="548">
        <v>218</v>
      </c>
      <c r="L51" s="379">
        <v>7.7140835102618546</v>
      </c>
    </row>
    <row r="52" spans="1:12" s="110" customFormat="1" ht="15" customHeight="1" x14ac:dyDescent="0.2">
      <c r="A52" s="380"/>
      <c r="B52" s="383"/>
      <c r="C52" s="381" t="s">
        <v>182</v>
      </c>
      <c r="D52" s="384"/>
      <c r="E52" s="382"/>
      <c r="F52" s="547">
        <v>5312</v>
      </c>
      <c r="G52" s="547">
        <v>5673</v>
      </c>
      <c r="H52" s="547">
        <v>6142</v>
      </c>
      <c r="I52" s="547">
        <v>5386</v>
      </c>
      <c r="J52" s="547">
        <v>5860</v>
      </c>
      <c r="K52" s="548">
        <v>-548</v>
      </c>
      <c r="L52" s="379">
        <v>-9.3515358361774741</v>
      </c>
    </row>
    <row r="53" spans="1:12" s="269" customFormat="1" ht="11.25" customHeight="1" x14ac:dyDescent="0.2">
      <c r="A53" s="380"/>
      <c r="B53" s="384"/>
      <c r="C53" s="381" t="s">
        <v>352</v>
      </c>
      <c r="D53" s="384"/>
      <c r="E53" s="382"/>
      <c r="F53" s="547">
        <v>2344</v>
      </c>
      <c r="G53" s="547">
        <v>2563</v>
      </c>
      <c r="H53" s="547">
        <v>3178</v>
      </c>
      <c r="I53" s="547">
        <v>2560</v>
      </c>
      <c r="J53" s="549">
        <v>2713</v>
      </c>
      <c r="K53" s="548">
        <v>-369</v>
      </c>
      <c r="L53" s="379">
        <v>-13.601179506081829</v>
      </c>
    </row>
    <row r="54" spans="1:12" s="151" customFormat="1" ht="12.75" customHeight="1" x14ac:dyDescent="0.2">
      <c r="A54" s="380"/>
      <c r="B54" s="383" t="s">
        <v>113</v>
      </c>
      <c r="C54" s="383" t="s">
        <v>116</v>
      </c>
      <c r="D54" s="384"/>
      <c r="E54" s="382"/>
      <c r="F54" s="547">
        <v>9731</v>
      </c>
      <c r="G54" s="547">
        <v>13715</v>
      </c>
      <c r="H54" s="547">
        <v>11078</v>
      </c>
      <c r="I54" s="547">
        <v>8819</v>
      </c>
      <c r="J54" s="547">
        <v>10442</v>
      </c>
      <c r="K54" s="548">
        <v>-711</v>
      </c>
      <c r="L54" s="379">
        <v>-6.8090404137138476</v>
      </c>
    </row>
    <row r="55" spans="1:12" ht="11.25" x14ac:dyDescent="0.2">
      <c r="A55" s="380"/>
      <c r="B55" s="384"/>
      <c r="C55" s="381" t="s">
        <v>352</v>
      </c>
      <c r="D55" s="384"/>
      <c r="E55" s="382"/>
      <c r="F55" s="547">
        <v>3286</v>
      </c>
      <c r="G55" s="547">
        <v>3266</v>
      </c>
      <c r="H55" s="547">
        <v>4466</v>
      </c>
      <c r="I55" s="547">
        <v>3375</v>
      </c>
      <c r="J55" s="547">
        <v>3540</v>
      </c>
      <c r="K55" s="548">
        <v>-254</v>
      </c>
      <c r="L55" s="379">
        <v>-7.1751412429378529</v>
      </c>
    </row>
    <row r="56" spans="1:12" ht="14.25" customHeight="1" x14ac:dyDescent="0.2">
      <c r="A56" s="380"/>
      <c r="B56" s="384"/>
      <c r="C56" s="383" t="s">
        <v>117</v>
      </c>
      <c r="D56" s="384"/>
      <c r="E56" s="382"/>
      <c r="F56" s="547">
        <v>5900</v>
      </c>
      <c r="G56" s="547">
        <v>5878</v>
      </c>
      <c r="H56" s="547">
        <v>6409</v>
      </c>
      <c r="I56" s="547">
        <v>5803</v>
      </c>
      <c r="J56" s="547">
        <v>5958</v>
      </c>
      <c r="K56" s="548">
        <v>-58</v>
      </c>
      <c r="L56" s="379">
        <v>-0.97348103390399465</v>
      </c>
    </row>
    <row r="57" spans="1:12" ht="18.75" customHeight="1" x14ac:dyDescent="0.2">
      <c r="A57" s="387"/>
      <c r="B57" s="388"/>
      <c r="C57" s="389" t="s">
        <v>352</v>
      </c>
      <c r="D57" s="388"/>
      <c r="E57" s="390"/>
      <c r="F57" s="550">
        <v>2047</v>
      </c>
      <c r="G57" s="551">
        <v>2024</v>
      </c>
      <c r="H57" s="551">
        <v>2521</v>
      </c>
      <c r="I57" s="551">
        <v>1995</v>
      </c>
      <c r="J57" s="551">
        <v>1995</v>
      </c>
      <c r="K57" s="552">
        <f t="shared" ref="K57" si="0">IF(OR(F57=".",J57=".")=TRUE,".",IF(OR(F57="*",J57="*")=TRUE,"*",IF(AND(F57="-",J57="-")=TRUE,"-",IF(AND(ISNUMBER(J57),ISNUMBER(F57))=TRUE,IF(F57-J57=0,0,F57-J57),IF(ISNUMBER(F57)=TRUE,F57,-J57)))))</f>
        <v>52</v>
      </c>
      <c r="L57" s="391">
        <f t="shared" ref="L57" si="1">IF(K57 =".",".",IF(K57 ="*","*",IF(K57="-","-",IF(K57=0,0,IF(OR(J57="-",J57=".",F57="-",F57=".")=TRUE,"X",IF(J57=0,"0,0",IF(ABS(K57*100/J57)&gt;250,".X",(K57*100/J57))))))))</f>
        <v>2.6065162907268169</v>
      </c>
    </row>
    <row r="58" spans="1:12" ht="11.25" x14ac:dyDescent="0.2">
      <c r="A58" s="392"/>
      <c r="B58" s="384"/>
      <c r="C58" s="381"/>
      <c r="D58" s="384"/>
      <c r="E58" s="384"/>
      <c r="F58" s="393"/>
      <c r="G58" s="393"/>
      <c r="H58" s="393"/>
      <c r="I58" s="378"/>
      <c r="J58" s="393"/>
      <c r="K58" s="394"/>
      <c r="L58" s="269" t="s">
        <v>45</v>
      </c>
    </row>
    <row r="59" spans="1:12" ht="20.25" customHeight="1" x14ac:dyDescent="0.2">
      <c r="A59" s="642" t="s">
        <v>354</v>
      </c>
      <c r="B59" s="643"/>
      <c r="C59" s="643"/>
      <c r="D59" s="642"/>
      <c r="E59" s="643"/>
      <c r="F59" s="643"/>
      <c r="G59" s="643"/>
      <c r="H59" s="643"/>
      <c r="I59" s="643"/>
      <c r="J59" s="643"/>
      <c r="K59" s="643"/>
      <c r="L59" s="643"/>
    </row>
    <row r="60" spans="1:12" ht="11.25" customHeight="1" x14ac:dyDescent="0.2">
      <c r="A60" s="644" t="s">
        <v>355</v>
      </c>
      <c r="B60" s="645"/>
      <c r="C60" s="645"/>
      <c r="D60" s="645"/>
      <c r="E60" s="645"/>
      <c r="F60" s="645"/>
      <c r="G60" s="645"/>
      <c r="H60" s="645"/>
      <c r="I60" s="645"/>
      <c r="J60" s="645"/>
      <c r="K60" s="645"/>
      <c r="L60" s="645"/>
    </row>
    <row r="61" spans="1:12" ht="12.75" customHeight="1" x14ac:dyDescent="0.2">
      <c r="A61" s="646" t="s">
        <v>356</v>
      </c>
      <c r="B61" s="647"/>
      <c r="C61" s="647"/>
      <c r="D61" s="647"/>
      <c r="E61" s="647"/>
      <c r="F61" s="647"/>
      <c r="G61" s="647"/>
      <c r="H61" s="647"/>
      <c r="I61" s="647"/>
      <c r="J61" s="647"/>
      <c r="K61" s="647"/>
      <c r="L61" s="647"/>
    </row>
    <row r="62" spans="1:12" ht="15.95" customHeight="1" x14ac:dyDescent="0.2">
      <c r="A62" s="395"/>
      <c r="B62" s="395"/>
      <c r="C62" s="395"/>
      <c r="D62" s="395"/>
      <c r="E62" s="395"/>
      <c r="F62" s="395"/>
      <c r="G62" s="395"/>
      <c r="H62" s="395"/>
      <c r="I62" s="395"/>
      <c r="J62" s="396"/>
      <c r="K62" s="396"/>
      <c r="L62" s="397"/>
    </row>
    <row r="63" spans="1:12" ht="15.95" customHeight="1" x14ac:dyDescent="0.2">
      <c r="A63" s="397"/>
      <c r="B63" s="398"/>
      <c r="C63" s="397"/>
      <c r="D63" s="398"/>
      <c r="E63" s="398"/>
      <c r="F63" s="396"/>
      <c r="G63" s="396"/>
      <c r="H63" s="396"/>
      <c r="I63" s="396"/>
      <c r="J63" s="396"/>
      <c r="K63" s="396"/>
      <c r="L63" s="399"/>
    </row>
    <row r="64" spans="1:12" ht="15.95" customHeight="1" x14ac:dyDescent="0.2">
      <c r="A64" s="397"/>
      <c r="B64" s="398"/>
      <c r="C64" s="397"/>
      <c r="D64" s="398"/>
      <c r="E64" s="398"/>
      <c r="F64" s="396"/>
      <c r="G64" s="396"/>
      <c r="H64" s="396"/>
      <c r="I64" s="396"/>
      <c r="J64" s="396"/>
      <c r="K64" s="396"/>
      <c r="L64" s="399"/>
    </row>
    <row r="65" spans="12:12" ht="15.95" customHeight="1" x14ac:dyDescent="0.2">
      <c r="L65" s="400"/>
    </row>
  </sheetData>
  <mergeCells count="16">
    <mergeCell ref="A11:E11"/>
    <mergeCell ref="A24:E24"/>
    <mergeCell ref="A59:L59"/>
    <mergeCell ref="A60:L60"/>
    <mergeCell ref="A61:L61"/>
    <mergeCell ref="A3:L3"/>
    <mergeCell ref="A5:D5"/>
    <mergeCell ref="A7:E10"/>
    <mergeCell ref="F7:L7"/>
    <mergeCell ref="F8:F9"/>
    <mergeCell ref="G8:G9"/>
    <mergeCell ref="H8:H9"/>
    <mergeCell ref="I8:I9"/>
    <mergeCell ref="J8:J9"/>
    <mergeCell ref="K8:L8"/>
    <mergeCell ref="A6:L6"/>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election activeCell="A2" sqref="A2"/>
    </sheetView>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555" customFormat="1" ht="35.1" customHeight="1" x14ac:dyDescent="0.25">
      <c r="A6" s="634" t="s">
        <v>519</v>
      </c>
      <c r="B6" s="634"/>
      <c r="C6" s="634"/>
      <c r="D6" s="634"/>
      <c r="E6" s="634"/>
      <c r="F6" s="634"/>
      <c r="G6" s="634"/>
      <c r="H6" s="634"/>
      <c r="I6" s="634"/>
      <c r="J6" s="634"/>
      <c r="K6" s="554"/>
      <c r="L6" s="554"/>
    </row>
    <row r="7" spans="1:15" s="91" customFormat="1" ht="24.95" customHeight="1" x14ac:dyDescent="0.2">
      <c r="A7" s="588" t="s">
        <v>213</v>
      </c>
      <c r="B7" s="589"/>
      <c r="C7" s="582" t="s">
        <v>94</v>
      </c>
      <c r="D7" s="648" t="s">
        <v>358</v>
      </c>
      <c r="E7" s="649"/>
      <c r="F7" s="649"/>
      <c r="G7" s="649"/>
      <c r="H7" s="650"/>
      <c r="I7" s="651" t="s">
        <v>359</v>
      </c>
      <c r="J7" s="652"/>
      <c r="K7" s="96"/>
      <c r="L7" s="96"/>
      <c r="M7" s="96"/>
      <c r="N7" s="96"/>
      <c r="O7" s="96"/>
    </row>
    <row r="8" spans="1:15" ht="21.75" customHeight="1" x14ac:dyDescent="0.2">
      <c r="A8" s="616"/>
      <c r="B8" s="617"/>
      <c r="C8" s="583"/>
      <c r="D8" s="592" t="s">
        <v>335</v>
      </c>
      <c r="E8" s="592" t="s">
        <v>337</v>
      </c>
      <c r="F8" s="592" t="s">
        <v>338</v>
      </c>
      <c r="G8" s="592" t="s">
        <v>339</v>
      </c>
      <c r="H8" s="592" t="s">
        <v>340</v>
      </c>
      <c r="I8" s="653"/>
      <c r="J8" s="654"/>
    </row>
    <row r="9" spans="1:15" ht="12" customHeight="1" x14ac:dyDescent="0.2">
      <c r="A9" s="616"/>
      <c r="B9" s="617"/>
      <c r="C9" s="583"/>
      <c r="D9" s="593"/>
      <c r="E9" s="593"/>
      <c r="F9" s="593"/>
      <c r="G9" s="593"/>
      <c r="H9" s="593"/>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8" t="s">
        <v>104</v>
      </c>
      <c r="B11" s="619"/>
      <c r="C11" s="285">
        <v>100</v>
      </c>
      <c r="D11" s="115">
        <v>16066</v>
      </c>
      <c r="E11" s="114">
        <v>20875</v>
      </c>
      <c r="F11" s="114">
        <v>20847</v>
      </c>
      <c r="G11" s="114">
        <v>15057</v>
      </c>
      <c r="H11" s="140">
        <v>17036</v>
      </c>
      <c r="I11" s="115">
        <v>-970</v>
      </c>
      <c r="J11" s="116">
        <v>-5.6938248415120922</v>
      </c>
    </row>
    <row r="12" spans="1:15" s="110" customFormat="1" ht="24.95" customHeight="1" x14ac:dyDescent="0.2">
      <c r="A12" s="193" t="s">
        <v>132</v>
      </c>
      <c r="B12" s="194" t="s">
        <v>133</v>
      </c>
      <c r="C12" s="113">
        <v>0.21162703846632641</v>
      </c>
      <c r="D12" s="115">
        <v>34</v>
      </c>
      <c r="E12" s="114">
        <v>5</v>
      </c>
      <c r="F12" s="114">
        <v>30</v>
      </c>
      <c r="G12" s="114">
        <v>13</v>
      </c>
      <c r="H12" s="140">
        <v>31</v>
      </c>
      <c r="I12" s="115">
        <v>3</v>
      </c>
      <c r="J12" s="116">
        <v>9.67741935483871</v>
      </c>
    </row>
    <row r="13" spans="1:15" s="110" customFormat="1" ht="24.95" customHeight="1" x14ac:dyDescent="0.2">
      <c r="A13" s="193" t="s">
        <v>134</v>
      </c>
      <c r="B13" s="199" t="s">
        <v>214</v>
      </c>
      <c r="C13" s="113">
        <v>1.2012946595294411</v>
      </c>
      <c r="D13" s="115">
        <v>193</v>
      </c>
      <c r="E13" s="114">
        <v>121</v>
      </c>
      <c r="F13" s="114">
        <v>167</v>
      </c>
      <c r="G13" s="114">
        <v>120</v>
      </c>
      <c r="H13" s="140">
        <v>134</v>
      </c>
      <c r="I13" s="115">
        <v>59</v>
      </c>
      <c r="J13" s="116">
        <v>44.029850746268657</v>
      </c>
    </row>
    <row r="14" spans="1:15" s="287" customFormat="1" ht="24.95" customHeight="1" x14ac:dyDescent="0.2">
      <c r="A14" s="193" t="s">
        <v>215</v>
      </c>
      <c r="B14" s="199" t="s">
        <v>137</v>
      </c>
      <c r="C14" s="113">
        <v>7.4754139175899414</v>
      </c>
      <c r="D14" s="115">
        <v>1201</v>
      </c>
      <c r="E14" s="114">
        <v>6231</v>
      </c>
      <c r="F14" s="114">
        <v>2164</v>
      </c>
      <c r="G14" s="114">
        <v>1364</v>
      </c>
      <c r="H14" s="140">
        <v>1597</v>
      </c>
      <c r="I14" s="115">
        <v>-396</v>
      </c>
      <c r="J14" s="116">
        <v>-24.796493425172198</v>
      </c>
      <c r="K14" s="110"/>
      <c r="L14" s="110"/>
      <c r="M14" s="110"/>
      <c r="N14" s="110"/>
      <c r="O14" s="110"/>
    </row>
    <row r="15" spans="1:15" s="110" customFormat="1" ht="24.95" customHeight="1" x14ac:dyDescent="0.2">
      <c r="A15" s="193" t="s">
        <v>216</v>
      </c>
      <c r="B15" s="199" t="s">
        <v>217</v>
      </c>
      <c r="C15" s="113">
        <v>1.6245487364620939</v>
      </c>
      <c r="D15" s="115">
        <v>261</v>
      </c>
      <c r="E15" s="114">
        <v>252</v>
      </c>
      <c r="F15" s="114">
        <v>409</v>
      </c>
      <c r="G15" s="114">
        <v>216</v>
      </c>
      <c r="H15" s="140">
        <v>253</v>
      </c>
      <c r="I15" s="115">
        <v>8</v>
      </c>
      <c r="J15" s="116">
        <v>3.1620553359683794</v>
      </c>
    </row>
    <row r="16" spans="1:15" s="287" customFormat="1" ht="24.95" customHeight="1" x14ac:dyDescent="0.2">
      <c r="A16" s="193" t="s">
        <v>218</v>
      </c>
      <c r="B16" s="199" t="s">
        <v>141</v>
      </c>
      <c r="C16" s="113">
        <v>4.0084650815386533</v>
      </c>
      <c r="D16" s="115">
        <v>644</v>
      </c>
      <c r="E16" s="114">
        <v>5815</v>
      </c>
      <c r="F16" s="114">
        <v>1168</v>
      </c>
      <c r="G16" s="114">
        <v>1023</v>
      </c>
      <c r="H16" s="140">
        <v>1160</v>
      </c>
      <c r="I16" s="115">
        <v>-516</v>
      </c>
      <c r="J16" s="116">
        <v>-44.482758620689658</v>
      </c>
      <c r="K16" s="110"/>
      <c r="L16" s="110"/>
      <c r="M16" s="110"/>
      <c r="N16" s="110"/>
      <c r="O16" s="110"/>
    </row>
    <row r="17" spans="1:15" s="110" customFormat="1" ht="24.95" customHeight="1" x14ac:dyDescent="0.2">
      <c r="A17" s="193" t="s">
        <v>142</v>
      </c>
      <c r="B17" s="199" t="s">
        <v>220</v>
      </c>
      <c r="C17" s="113">
        <v>1.8424000995891945</v>
      </c>
      <c r="D17" s="115">
        <v>296</v>
      </c>
      <c r="E17" s="114">
        <v>164</v>
      </c>
      <c r="F17" s="114">
        <v>587</v>
      </c>
      <c r="G17" s="114">
        <v>125</v>
      </c>
      <c r="H17" s="140">
        <v>184</v>
      </c>
      <c r="I17" s="115">
        <v>112</v>
      </c>
      <c r="J17" s="116">
        <v>60.869565217391305</v>
      </c>
    </row>
    <row r="18" spans="1:15" s="287" customFormat="1" ht="24.95" customHeight="1" x14ac:dyDescent="0.2">
      <c r="A18" s="201" t="s">
        <v>144</v>
      </c>
      <c r="B18" s="202" t="s">
        <v>145</v>
      </c>
      <c r="C18" s="113">
        <v>7.9235652931656917</v>
      </c>
      <c r="D18" s="115">
        <v>1273</v>
      </c>
      <c r="E18" s="114">
        <v>917</v>
      </c>
      <c r="F18" s="114">
        <v>1587</v>
      </c>
      <c r="G18" s="114">
        <v>1468</v>
      </c>
      <c r="H18" s="140">
        <v>1324</v>
      </c>
      <c r="I18" s="115">
        <v>-51</v>
      </c>
      <c r="J18" s="116">
        <v>-3.8519637462235647</v>
      </c>
      <c r="K18" s="110"/>
      <c r="L18" s="110"/>
      <c r="M18" s="110"/>
      <c r="N18" s="110"/>
      <c r="O18" s="110"/>
    </row>
    <row r="19" spans="1:15" s="110" customFormat="1" ht="24.95" customHeight="1" x14ac:dyDescent="0.2">
      <c r="A19" s="193" t="s">
        <v>146</v>
      </c>
      <c r="B19" s="199" t="s">
        <v>147</v>
      </c>
      <c r="C19" s="113">
        <v>11.079297896178264</v>
      </c>
      <c r="D19" s="115">
        <v>1780</v>
      </c>
      <c r="E19" s="114">
        <v>2335</v>
      </c>
      <c r="F19" s="114">
        <v>2796</v>
      </c>
      <c r="G19" s="114">
        <v>1789</v>
      </c>
      <c r="H19" s="140">
        <v>1898</v>
      </c>
      <c r="I19" s="115">
        <v>-118</v>
      </c>
      <c r="J19" s="116">
        <v>-6.217070600632244</v>
      </c>
    </row>
    <row r="20" spans="1:15" s="287" customFormat="1" ht="24.95" customHeight="1" x14ac:dyDescent="0.2">
      <c r="A20" s="193" t="s">
        <v>148</v>
      </c>
      <c r="B20" s="199" t="s">
        <v>149</v>
      </c>
      <c r="C20" s="113">
        <v>5.9131084277355903</v>
      </c>
      <c r="D20" s="115">
        <v>950</v>
      </c>
      <c r="E20" s="114">
        <v>998</v>
      </c>
      <c r="F20" s="114">
        <v>1484</v>
      </c>
      <c r="G20" s="114">
        <v>813</v>
      </c>
      <c r="H20" s="140">
        <v>993</v>
      </c>
      <c r="I20" s="115">
        <v>-43</v>
      </c>
      <c r="J20" s="116">
        <v>-4.3303121852970792</v>
      </c>
      <c r="K20" s="110"/>
      <c r="L20" s="110"/>
      <c r="M20" s="110"/>
      <c r="N20" s="110"/>
      <c r="O20" s="110"/>
    </row>
    <row r="21" spans="1:15" s="110" customFormat="1" ht="24.95" customHeight="1" x14ac:dyDescent="0.2">
      <c r="A21" s="201" t="s">
        <v>150</v>
      </c>
      <c r="B21" s="202" t="s">
        <v>151</v>
      </c>
      <c r="C21" s="113">
        <v>6.0998381675588202</v>
      </c>
      <c r="D21" s="115">
        <v>980</v>
      </c>
      <c r="E21" s="114">
        <v>1032</v>
      </c>
      <c r="F21" s="114">
        <v>1084</v>
      </c>
      <c r="G21" s="114">
        <v>966</v>
      </c>
      <c r="H21" s="140">
        <v>1081</v>
      </c>
      <c r="I21" s="115">
        <v>-101</v>
      </c>
      <c r="J21" s="116">
        <v>-9.3432007400555044</v>
      </c>
    </row>
    <row r="22" spans="1:15" s="110" customFormat="1" ht="24.95" customHeight="1" x14ac:dyDescent="0.2">
      <c r="A22" s="201" t="s">
        <v>152</v>
      </c>
      <c r="B22" s="199" t="s">
        <v>153</v>
      </c>
      <c r="C22" s="113">
        <v>4.4317191584713056</v>
      </c>
      <c r="D22" s="115">
        <v>712</v>
      </c>
      <c r="E22" s="114">
        <v>411</v>
      </c>
      <c r="F22" s="114">
        <v>499</v>
      </c>
      <c r="G22" s="114">
        <v>342</v>
      </c>
      <c r="H22" s="140">
        <v>558</v>
      </c>
      <c r="I22" s="115">
        <v>154</v>
      </c>
      <c r="J22" s="116">
        <v>27.598566308243729</v>
      </c>
    </row>
    <row r="23" spans="1:15" s="110" customFormat="1" ht="24.95" customHeight="1" x14ac:dyDescent="0.2">
      <c r="A23" s="193" t="s">
        <v>154</v>
      </c>
      <c r="B23" s="199" t="s">
        <v>155</v>
      </c>
      <c r="C23" s="113">
        <v>1.1452757375824723</v>
      </c>
      <c r="D23" s="115">
        <v>184</v>
      </c>
      <c r="E23" s="114">
        <v>160</v>
      </c>
      <c r="F23" s="114">
        <v>343</v>
      </c>
      <c r="G23" s="114">
        <v>126</v>
      </c>
      <c r="H23" s="140">
        <v>207</v>
      </c>
      <c r="I23" s="115">
        <v>-23</v>
      </c>
      <c r="J23" s="116">
        <v>-11.111111111111111</v>
      </c>
    </row>
    <row r="24" spans="1:15" s="110" customFormat="1" ht="24.95" customHeight="1" x14ac:dyDescent="0.2">
      <c r="A24" s="193" t="s">
        <v>156</v>
      </c>
      <c r="B24" s="199" t="s">
        <v>221</v>
      </c>
      <c r="C24" s="113">
        <v>10.027387028507407</v>
      </c>
      <c r="D24" s="115">
        <v>1611</v>
      </c>
      <c r="E24" s="114">
        <v>1809</v>
      </c>
      <c r="F24" s="114">
        <v>1505</v>
      </c>
      <c r="G24" s="114">
        <v>1105</v>
      </c>
      <c r="H24" s="140">
        <v>1374</v>
      </c>
      <c r="I24" s="115">
        <v>237</v>
      </c>
      <c r="J24" s="116">
        <v>17.248908296943231</v>
      </c>
    </row>
    <row r="25" spans="1:15" s="110" customFormat="1" ht="24.95" customHeight="1" x14ac:dyDescent="0.2">
      <c r="A25" s="193" t="s">
        <v>222</v>
      </c>
      <c r="B25" s="204" t="s">
        <v>159</v>
      </c>
      <c r="C25" s="113">
        <v>9.6663761981824976</v>
      </c>
      <c r="D25" s="115">
        <v>1553</v>
      </c>
      <c r="E25" s="114">
        <v>1397</v>
      </c>
      <c r="F25" s="114">
        <v>1829</v>
      </c>
      <c r="G25" s="114">
        <v>1590</v>
      </c>
      <c r="H25" s="140">
        <v>1942</v>
      </c>
      <c r="I25" s="115">
        <v>-389</v>
      </c>
      <c r="J25" s="116">
        <v>-20.030895983522143</v>
      </c>
    </row>
    <row r="26" spans="1:15" s="110" customFormat="1" ht="24.95" customHeight="1" x14ac:dyDescent="0.2">
      <c r="A26" s="201">
        <v>782.78300000000002</v>
      </c>
      <c r="B26" s="203" t="s">
        <v>160</v>
      </c>
      <c r="C26" s="113">
        <v>15.181127847628533</v>
      </c>
      <c r="D26" s="115">
        <v>2439</v>
      </c>
      <c r="E26" s="114">
        <v>2015</v>
      </c>
      <c r="F26" s="114">
        <v>2950</v>
      </c>
      <c r="G26" s="114">
        <v>2497</v>
      </c>
      <c r="H26" s="140">
        <v>2657</v>
      </c>
      <c r="I26" s="115">
        <v>-218</v>
      </c>
      <c r="J26" s="116">
        <v>-8.2047421904403457</v>
      </c>
    </row>
    <row r="27" spans="1:15" s="110" customFormat="1" ht="24.95" customHeight="1" x14ac:dyDescent="0.2">
      <c r="A27" s="193" t="s">
        <v>161</v>
      </c>
      <c r="B27" s="199" t="s">
        <v>162</v>
      </c>
      <c r="C27" s="113">
        <v>1.2946595294410557</v>
      </c>
      <c r="D27" s="115">
        <v>208</v>
      </c>
      <c r="E27" s="114">
        <v>247</v>
      </c>
      <c r="F27" s="114">
        <v>343</v>
      </c>
      <c r="G27" s="114">
        <v>168</v>
      </c>
      <c r="H27" s="140">
        <v>142</v>
      </c>
      <c r="I27" s="115">
        <v>66</v>
      </c>
      <c r="J27" s="116">
        <v>46.478873239436616</v>
      </c>
    </row>
    <row r="28" spans="1:15" s="110" customFormat="1" ht="24.95" customHeight="1" x14ac:dyDescent="0.2">
      <c r="A28" s="193" t="s">
        <v>163</v>
      </c>
      <c r="B28" s="199" t="s">
        <v>164</v>
      </c>
      <c r="C28" s="113">
        <v>2.6017677082036599</v>
      </c>
      <c r="D28" s="115">
        <v>418</v>
      </c>
      <c r="E28" s="114">
        <v>325</v>
      </c>
      <c r="F28" s="114">
        <v>875</v>
      </c>
      <c r="G28" s="114">
        <v>282</v>
      </c>
      <c r="H28" s="140">
        <v>523</v>
      </c>
      <c r="I28" s="115">
        <v>-105</v>
      </c>
      <c r="J28" s="116">
        <v>-20.076481835564053</v>
      </c>
    </row>
    <row r="29" spans="1:15" s="110" customFormat="1" ht="24.95" customHeight="1" x14ac:dyDescent="0.2">
      <c r="A29" s="193">
        <v>86</v>
      </c>
      <c r="B29" s="199" t="s">
        <v>165</v>
      </c>
      <c r="C29" s="113">
        <v>5.2222083903896426</v>
      </c>
      <c r="D29" s="115">
        <v>839</v>
      </c>
      <c r="E29" s="114">
        <v>989</v>
      </c>
      <c r="F29" s="114">
        <v>1001</v>
      </c>
      <c r="G29" s="114">
        <v>782</v>
      </c>
      <c r="H29" s="140">
        <v>1036</v>
      </c>
      <c r="I29" s="115">
        <v>-197</v>
      </c>
      <c r="J29" s="116">
        <v>-19.015444015444015</v>
      </c>
    </row>
    <row r="30" spans="1:15" s="110" customFormat="1" ht="24.95" customHeight="1" x14ac:dyDescent="0.2">
      <c r="A30" s="193">
        <v>87.88</v>
      </c>
      <c r="B30" s="204" t="s">
        <v>166</v>
      </c>
      <c r="C30" s="113">
        <v>7.3198058010705838</v>
      </c>
      <c r="D30" s="115">
        <v>1176</v>
      </c>
      <c r="E30" s="114">
        <v>1444</v>
      </c>
      <c r="F30" s="114">
        <v>1535</v>
      </c>
      <c r="G30" s="114">
        <v>1145</v>
      </c>
      <c r="H30" s="140">
        <v>1082</v>
      </c>
      <c r="I30" s="115">
        <v>94</v>
      </c>
      <c r="J30" s="116">
        <v>8.6876155268022188</v>
      </c>
    </row>
    <row r="31" spans="1:15" s="110" customFormat="1" ht="24.95" customHeight="1" x14ac:dyDescent="0.2">
      <c r="A31" s="193" t="s">
        <v>167</v>
      </c>
      <c r="B31" s="199" t="s">
        <v>168</v>
      </c>
      <c r="C31" s="113">
        <v>3.2055272002987674</v>
      </c>
      <c r="D31" s="115">
        <v>515</v>
      </c>
      <c r="E31" s="114">
        <v>439</v>
      </c>
      <c r="F31" s="114">
        <v>655</v>
      </c>
      <c r="G31" s="114">
        <v>487</v>
      </c>
      <c r="H31" s="140">
        <v>456</v>
      </c>
      <c r="I31" s="115">
        <v>59</v>
      </c>
      <c r="J31" s="116">
        <v>12.93859649122807</v>
      </c>
    </row>
    <row r="32" spans="1:15" s="110" customFormat="1" ht="24.95" customHeight="1" x14ac:dyDescent="0.2">
      <c r="A32" s="193"/>
      <c r="B32" s="204" t="s">
        <v>169</v>
      </c>
      <c r="C32" s="113">
        <v>0</v>
      </c>
      <c r="D32" s="115">
        <v>0</v>
      </c>
      <c r="E32" s="114">
        <v>0</v>
      </c>
      <c r="F32" s="114">
        <v>0</v>
      </c>
      <c r="G32" s="114">
        <v>0</v>
      </c>
      <c r="H32" s="140" t="s">
        <v>513</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0.21162703846632641</v>
      </c>
      <c r="D34" s="115">
        <v>34</v>
      </c>
      <c r="E34" s="114">
        <v>5</v>
      </c>
      <c r="F34" s="114">
        <v>30</v>
      </c>
      <c r="G34" s="114">
        <v>13</v>
      </c>
      <c r="H34" s="140">
        <v>31</v>
      </c>
      <c r="I34" s="115">
        <v>3</v>
      </c>
      <c r="J34" s="116">
        <v>9.67741935483871</v>
      </c>
    </row>
    <row r="35" spans="1:10" s="110" customFormat="1" ht="24.95" customHeight="1" x14ac:dyDescent="0.2">
      <c r="A35" s="292" t="s">
        <v>171</v>
      </c>
      <c r="B35" s="293" t="s">
        <v>172</v>
      </c>
      <c r="C35" s="113">
        <v>16.600273870285076</v>
      </c>
      <c r="D35" s="115">
        <v>2667</v>
      </c>
      <c r="E35" s="114">
        <v>7269</v>
      </c>
      <c r="F35" s="114">
        <v>3918</v>
      </c>
      <c r="G35" s="114">
        <v>2952</v>
      </c>
      <c r="H35" s="140">
        <v>3055</v>
      </c>
      <c r="I35" s="115">
        <v>-388</v>
      </c>
      <c r="J35" s="116">
        <v>-12.700490998363339</v>
      </c>
    </row>
    <row r="36" spans="1:10" s="110" customFormat="1" ht="24.95" customHeight="1" x14ac:dyDescent="0.2">
      <c r="A36" s="294" t="s">
        <v>173</v>
      </c>
      <c r="B36" s="295" t="s">
        <v>174</v>
      </c>
      <c r="C36" s="125">
        <v>83.188099091248603</v>
      </c>
      <c r="D36" s="143">
        <v>13365</v>
      </c>
      <c r="E36" s="144">
        <v>13601</v>
      </c>
      <c r="F36" s="144">
        <v>16899</v>
      </c>
      <c r="G36" s="144">
        <v>12092</v>
      </c>
      <c r="H36" s="145">
        <v>13949</v>
      </c>
      <c r="I36" s="143">
        <v>-584</v>
      </c>
      <c r="J36" s="146">
        <v>-4.1866800487490146</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55" t="s">
        <v>360</v>
      </c>
      <c r="B39" s="656"/>
      <c r="C39" s="656"/>
      <c r="D39" s="656"/>
      <c r="E39" s="656"/>
      <c r="F39" s="656"/>
      <c r="G39" s="656"/>
      <c r="H39" s="656"/>
      <c r="I39" s="656"/>
      <c r="J39" s="656"/>
    </row>
    <row r="40" spans="1:10" ht="31.5" customHeight="1" x14ac:dyDescent="0.2">
      <c r="A40" s="657" t="s">
        <v>361</v>
      </c>
      <c r="B40" s="657"/>
      <c r="C40" s="657"/>
      <c r="D40" s="657"/>
      <c r="E40" s="657"/>
      <c r="F40" s="657"/>
      <c r="G40" s="657"/>
      <c r="H40" s="657"/>
      <c r="I40" s="657"/>
      <c r="J40" s="657"/>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6">
    <mergeCell ref="A11:B11"/>
    <mergeCell ref="A39:J39"/>
    <mergeCell ref="A40:J40"/>
    <mergeCell ref="A3:J3"/>
    <mergeCell ref="A4:J4"/>
    <mergeCell ref="A5:D5"/>
    <mergeCell ref="A7:B9"/>
    <mergeCell ref="C7:C10"/>
    <mergeCell ref="D7:H7"/>
    <mergeCell ref="I7:J8"/>
    <mergeCell ref="D8:D9"/>
    <mergeCell ref="E8:E9"/>
    <mergeCell ref="F8:F9"/>
    <mergeCell ref="A6:J6"/>
    <mergeCell ref="G8:G9"/>
    <mergeCell ref="H8:H9"/>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election activeCell="A2" sqref="A2"/>
    </sheetView>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335</v>
      </c>
      <c r="B5" s="573"/>
      <c r="C5" s="573"/>
      <c r="D5" s="573"/>
      <c r="E5" s="573"/>
      <c r="F5" s="252"/>
      <c r="G5" s="252"/>
      <c r="H5" s="252"/>
      <c r="I5" s="252"/>
      <c r="J5" s="252"/>
      <c r="K5" s="252"/>
    </row>
    <row r="6" spans="1:15" s="94" customFormat="1" ht="35.1" customHeight="1" x14ac:dyDescent="0.2">
      <c r="A6" s="634" t="s">
        <v>519</v>
      </c>
      <c r="B6" s="634"/>
      <c r="C6" s="634"/>
      <c r="D6" s="634"/>
      <c r="E6" s="634"/>
      <c r="F6" s="634"/>
      <c r="G6" s="634"/>
      <c r="H6" s="634"/>
      <c r="I6" s="634"/>
      <c r="J6" s="634"/>
      <c r="K6" s="634"/>
    </row>
    <row r="7" spans="1:15" s="91" customFormat="1" ht="24.95" customHeight="1" x14ac:dyDescent="0.2">
      <c r="A7" s="588" t="s">
        <v>332</v>
      </c>
      <c r="B7" s="577"/>
      <c r="C7" s="577"/>
      <c r="D7" s="582" t="s">
        <v>94</v>
      </c>
      <c r="E7" s="658" t="s">
        <v>363</v>
      </c>
      <c r="F7" s="586"/>
      <c r="G7" s="586"/>
      <c r="H7" s="586"/>
      <c r="I7" s="587"/>
      <c r="J7" s="651" t="s">
        <v>359</v>
      </c>
      <c r="K7" s="652"/>
      <c r="L7" s="96"/>
      <c r="M7" s="96"/>
      <c r="N7" s="96"/>
      <c r="O7" s="96"/>
    </row>
    <row r="8" spans="1:15" ht="21.75" customHeight="1" x14ac:dyDescent="0.2">
      <c r="A8" s="578"/>
      <c r="B8" s="579"/>
      <c r="C8" s="579"/>
      <c r="D8" s="583"/>
      <c r="E8" s="592" t="s">
        <v>335</v>
      </c>
      <c r="F8" s="592" t="s">
        <v>337</v>
      </c>
      <c r="G8" s="592" t="s">
        <v>338</v>
      </c>
      <c r="H8" s="592" t="s">
        <v>339</v>
      </c>
      <c r="I8" s="592" t="s">
        <v>340</v>
      </c>
      <c r="J8" s="653"/>
      <c r="K8" s="654"/>
    </row>
    <row r="9" spans="1:15" ht="12" customHeight="1" x14ac:dyDescent="0.2">
      <c r="A9" s="578"/>
      <c r="B9" s="579"/>
      <c r="C9" s="579"/>
      <c r="D9" s="583"/>
      <c r="E9" s="593"/>
      <c r="F9" s="593"/>
      <c r="G9" s="593"/>
      <c r="H9" s="593"/>
      <c r="I9" s="593"/>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16066</v>
      </c>
      <c r="F11" s="264">
        <v>20875</v>
      </c>
      <c r="G11" s="264">
        <v>20847</v>
      </c>
      <c r="H11" s="264">
        <v>15057</v>
      </c>
      <c r="I11" s="265">
        <v>17036</v>
      </c>
      <c r="J11" s="263">
        <v>-970</v>
      </c>
      <c r="K11" s="266">
        <v>-5.6938248415120922</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28.837296153367358</v>
      </c>
      <c r="E13" s="115">
        <v>4633</v>
      </c>
      <c r="F13" s="114">
        <v>5798</v>
      </c>
      <c r="G13" s="114">
        <v>5830</v>
      </c>
      <c r="H13" s="114">
        <v>5082</v>
      </c>
      <c r="I13" s="140">
        <v>5067</v>
      </c>
      <c r="J13" s="115">
        <v>-434</v>
      </c>
      <c r="K13" s="116">
        <v>-8.5652259719755275</v>
      </c>
    </row>
    <row r="14" spans="1:15" ht="15.95" customHeight="1" x14ac:dyDescent="0.2">
      <c r="A14" s="306" t="s">
        <v>230</v>
      </c>
      <c r="B14" s="307"/>
      <c r="C14" s="308"/>
      <c r="D14" s="113">
        <v>47.199053902651563</v>
      </c>
      <c r="E14" s="115">
        <v>7583</v>
      </c>
      <c r="F14" s="114">
        <v>10191</v>
      </c>
      <c r="G14" s="114">
        <v>10996</v>
      </c>
      <c r="H14" s="114">
        <v>6884</v>
      </c>
      <c r="I14" s="140">
        <v>7729</v>
      </c>
      <c r="J14" s="115">
        <v>-146</v>
      </c>
      <c r="K14" s="116">
        <v>-1.8889895199896494</v>
      </c>
    </row>
    <row r="15" spans="1:15" ht="15.95" customHeight="1" x14ac:dyDescent="0.2">
      <c r="A15" s="306" t="s">
        <v>231</v>
      </c>
      <c r="B15" s="307"/>
      <c r="C15" s="308"/>
      <c r="D15" s="113">
        <v>11.247354662019172</v>
      </c>
      <c r="E15" s="115">
        <v>1807</v>
      </c>
      <c r="F15" s="114">
        <v>2664</v>
      </c>
      <c r="G15" s="114">
        <v>1850</v>
      </c>
      <c r="H15" s="114">
        <v>1416</v>
      </c>
      <c r="I15" s="140">
        <v>2135</v>
      </c>
      <c r="J15" s="115">
        <v>-328</v>
      </c>
      <c r="K15" s="116">
        <v>-15.362997658079625</v>
      </c>
    </row>
    <row r="16" spans="1:15" ht="15.95" customHeight="1" x14ac:dyDescent="0.2">
      <c r="A16" s="306" t="s">
        <v>232</v>
      </c>
      <c r="B16" s="307"/>
      <c r="C16" s="308"/>
      <c r="D16" s="113">
        <v>12.56068716544255</v>
      </c>
      <c r="E16" s="115">
        <v>2018</v>
      </c>
      <c r="F16" s="114">
        <v>2174</v>
      </c>
      <c r="G16" s="114">
        <v>2053</v>
      </c>
      <c r="H16" s="114">
        <v>1648</v>
      </c>
      <c r="I16" s="140">
        <v>2070</v>
      </c>
      <c r="J16" s="115">
        <v>-52</v>
      </c>
      <c r="K16" s="116">
        <v>-2.5120772946859904</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0.21162703846632641</v>
      </c>
      <c r="E18" s="115">
        <v>34</v>
      </c>
      <c r="F18" s="114">
        <v>23</v>
      </c>
      <c r="G18" s="114">
        <v>31</v>
      </c>
      <c r="H18" s="114">
        <v>20</v>
      </c>
      <c r="I18" s="140">
        <v>36</v>
      </c>
      <c r="J18" s="115">
        <v>-2</v>
      </c>
      <c r="K18" s="116">
        <v>-5.5555555555555554</v>
      </c>
    </row>
    <row r="19" spans="1:11" ht="14.1" customHeight="1" x14ac:dyDescent="0.2">
      <c r="A19" s="306" t="s">
        <v>235</v>
      </c>
      <c r="B19" s="307" t="s">
        <v>236</v>
      </c>
      <c r="C19" s="308"/>
      <c r="D19" s="113">
        <v>0.10581351923316321</v>
      </c>
      <c r="E19" s="115">
        <v>17</v>
      </c>
      <c r="F19" s="114">
        <v>10</v>
      </c>
      <c r="G19" s="114">
        <v>13</v>
      </c>
      <c r="H19" s="114">
        <v>11</v>
      </c>
      <c r="I19" s="140">
        <v>24</v>
      </c>
      <c r="J19" s="115">
        <v>-7</v>
      </c>
      <c r="K19" s="116">
        <v>-29.166666666666668</v>
      </c>
    </row>
    <row r="20" spans="1:11" ht="14.1" customHeight="1" x14ac:dyDescent="0.2">
      <c r="A20" s="306">
        <v>12</v>
      </c>
      <c r="B20" s="307" t="s">
        <v>237</v>
      </c>
      <c r="C20" s="308"/>
      <c r="D20" s="113">
        <v>0.58508651811278478</v>
      </c>
      <c r="E20" s="115">
        <v>94</v>
      </c>
      <c r="F20" s="114">
        <v>48</v>
      </c>
      <c r="G20" s="114">
        <v>114</v>
      </c>
      <c r="H20" s="114">
        <v>106</v>
      </c>
      <c r="I20" s="140">
        <v>114</v>
      </c>
      <c r="J20" s="115">
        <v>-20</v>
      </c>
      <c r="K20" s="116">
        <v>-17.543859649122808</v>
      </c>
    </row>
    <row r="21" spans="1:11" ht="14.1" customHeight="1" x14ac:dyDescent="0.2">
      <c r="A21" s="306">
        <v>21</v>
      </c>
      <c r="B21" s="307" t="s">
        <v>238</v>
      </c>
      <c r="C21" s="308"/>
      <c r="D21" s="113">
        <v>0.47304867421884728</v>
      </c>
      <c r="E21" s="115">
        <v>76</v>
      </c>
      <c r="F21" s="114">
        <v>49</v>
      </c>
      <c r="G21" s="114">
        <v>124</v>
      </c>
      <c r="H21" s="114">
        <v>65</v>
      </c>
      <c r="I21" s="140">
        <v>68</v>
      </c>
      <c r="J21" s="115">
        <v>8</v>
      </c>
      <c r="K21" s="116">
        <v>11.764705882352942</v>
      </c>
    </row>
    <row r="22" spans="1:11" ht="14.1" customHeight="1" x14ac:dyDescent="0.2">
      <c r="A22" s="306">
        <v>22</v>
      </c>
      <c r="B22" s="307" t="s">
        <v>239</v>
      </c>
      <c r="C22" s="308"/>
      <c r="D22" s="113">
        <v>0.57263786879123613</v>
      </c>
      <c r="E22" s="115">
        <v>92</v>
      </c>
      <c r="F22" s="114">
        <v>78</v>
      </c>
      <c r="G22" s="114">
        <v>162</v>
      </c>
      <c r="H22" s="114">
        <v>83</v>
      </c>
      <c r="I22" s="140">
        <v>125</v>
      </c>
      <c r="J22" s="115">
        <v>-33</v>
      </c>
      <c r="K22" s="116">
        <v>-26.4</v>
      </c>
    </row>
    <row r="23" spans="1:11" ht="14.1" customHeight="1" x14ac:dyDescent="0.2">
      <c r="A23" s="306">
        <v>23</v>
      </c>
      <c r="B23" s="307" t="s">
        <v>240</v>
      </c>
      <c r="C23" s="308"/>
      <c r="D23" s="113">
        <v>0.48549732354039588</v>
      </c>
      <c r="E23" s="115">
        <v>78</v>
      </c>
      <c r="F23" s="114">
        <v>61</v>
      </c>
      <c r="G23" s="114">
        <v>115</v>
      </c>
      <c r="H23" s="114">
        <v>62</v>
      </c>
      <c r="I23" s="140">
        <v>100</v>
      </c>
      <c r="J23" s="115">
        <v>-22</v>
      </c>
      <c r="K23" s="116">
        <v>-22</v>
      </c>
    </row>
    <row r="24" spans="1:11" ht="14.1" customHeight="1" x14ac:dyDescent="0.2">
      <c r="A24" s="306">
        <v>24</v>
      </c>
      <c r="B24" s="307" t="s">
        <v>241</v>
      </c>
      <c r="C24" s="308"/>
      <c r="D24" s="113">
        <v>2.4088136437196566</v>
      </c>
      <c r="E24" s="115">
        <v>387</v>
      </c>
      <c r="F24" s="114">
        <v>947</v>
      </c>
      <c r="G24" s="114">
        <v>597</v>
      </c>
      <c r="H24" s="114">
        <v>402</v>
      </c>
      <c r="I24" s="140">
        <v>463</v>
      </c>
      <c r="J24" s="115">
        <v>-76</v>
      </c>
      <c r="K24" s="116">
        <v>-16.414686825053995</v>
      </c>
    </row>
    <row r="25" spans="1:11" ht="14.1" customHeight="1" x14ac:dyDescent="0.2">
      <c r="A25" s="306">
        <v>25</v>
      </c>
      <c r="B25" s="307" t="s">
        <v>242</v>
      </c>
      <c r="C25" s="308"/>
      <c r="D25" s="113">
        <v>4.3570272625420143</v>
      </c>
      <c r="E25" s="115">
        <v>700</v>
      </c>
      <c r="F25" s="114">
        <v>3059</v>
      </c>
      <c r="G25" s="114">
        <v>929</v>
      </c>
      <c r="H25" s="114">
        <v>682</v>
      </c>
      <c r="I25" s="140">
        <v>712</v>
      </c>
      <c r="J25" s="115">
        <v>-12</v>
      </c>
      <c r="K25" s="116">
        <v>-1.6853932584269662</v>
      </c>
    </row>
    <row r="26" spans="1:11" ht="14.1" customHeight="1" x14ac:dyDescent="0.2">
      <c r="A26" s="306">
        <v>26</v>
      </c>
      <c r="B26" s="307" t="s">
        <v>243</v>
      </c>
      <c r="C26" s="308"/>
      <c r="D26" s="113">
        <v>2.4150379683804308</v>
      </c>
      <c r="E26" s="115">
        <v>388</v>
      </c>
      <c r="F26" s="114">
        <v>505</v>
      </c>
      <c r="G26" s="114">
        <v>599</v>
      </c>
      <c r="H26" s="114">
        <v>329</v>
      </c>
      <c r="I26" s="140">
        <v>425</v>
      </c>
      <c r="J26" s="115">
        <v>-37</v>
      </c>
      <c r="K26" s="116">
        <v>-8.7058823529411757</v>
      </c>
    </row>
    <row r="27" spans="1:11" ht="14.1" customHeight="1" x14ac:dyDescent="0.2">
      <c r="A27" s="306">
        <v>27</v>
      </c>
      <c r="B27" s="307" t="s">
        <v>244</v>
      </c>
      <c r="C27" s="308"/>
      <c r="D27" s="113">
        <v>1.4564919706211876</v>
      </c>
      <c r="E27" s="115">
        <v>234</v>
      </c>
      <c r="F27" s="114">
        <v>1137</v>
      </c>
      <c r="G27" s="114">
        <v>319</v>
      </c>
      <c r="H27" s="114">
        <v>278</v>
      </c>
      <c r="I27" s="140">
        <v>350</v>
      </c>
      <c r="J27" s="115">
        <v>-116</v>
      </c>
      <c r="K27" s="116">
        <v>-33.142857142857146</v>
      </c>
    </row>
    <row r="28" spans="1:11" ht="14.1" customHeight="1" x14ac:dyDescent="0.2">
      <c r="A28" s="306">
        <v>28</v>
      </c>
      <c r="B28" s="307" t="s">
        <v>245</v>
      </c>
      <c r="C28" s="308"/>
      <c r="D28" s="113" t="s">
        <v>513</v>
      </c>
      <c r="E28" s="115" t="s">
        <v>513</v>
      </c>
      <c r="F28" s="114">
        <v>14</v>
      </c>
      <c r="G28" s="114">
        <v>10</v>
      </c>
      <c r="H28" s="114">
        <v>18</v>
      </c>
      <c r="I28" s="140">
        <v>22</v>
      </c>
      <c r="J28" s="115" t="s">
        <v>513</v>
      </c>
      <c r="K28" s="116" t="s">
        <v>513</v>
      </c>
    </row>
    <row r="29" spans="1:11" ht="14.1" customHeight="1" x14ac:dyDescent="0.2">
      <c r="A29" s="306">
        <v>29</v>
      </c>
      <c r="B29" s="307" t="s">
        <v>246</v>
      </c>
      <c r="C29" s="308"/>
      <c r="D29" s="113">
        <v>2.4274866177019794</v>
      </c>
      <c r="E29" s="115">
        <v>390</v>
      </c>
      <c r="F29" s="114">
        <v>446</v>
      </c>
      <c r="G29" s="114">
        <v>501</v>
      </c>
      <c r="H29" s="114">
        <v>455</v>
      </c>
      <c r="I29" s="140">
        <v>551</v>
      </c>
      <c r="J29" s="115">
        <v>-161</v>
      </c>
      <c r="K29" s="116">
        <v>-29.219600725952812</v>
      </c>
    </row>
    <row r="30" spans="1:11" ht="14.1" customHeight="1" x14ac:dyDescent="0.2">
      <c r="A30" s="306" t="s">
        <v>247</v>
      </c>
      <c r="B30" s="307" t="s">
        <v>248</v>
      </c>
      <c r="C30" s="308"/>
      <c r="D30" s="113">
        <v>0.31121623303871532</v>
      </c>
      <c r="E30" s="115">
        <v>50</v>
      </c>
      <c r="F30" s="114">
        <v>73</v>
      </c>
      <c r="G30" s="114">
        <v>97</v>
      </c>
      <c r="H30" s="114">
        <v>41</v>
      </c>
      <c r="I30" s="140" t="s">
        <v>513</v>
      </c>
      <c r="J30" s="115" t="s">
        <v>513</v>
      </c>
      <c r="K30" s="116" t="s">
        <v>513</v>
      </c>
    </row>
    <row r="31" spans="1:11" ht="14.1" customHeight="1" x14ac:dyDescent="0.2">
      <c r="A31" s="306" t="s">
        <v>249</v>
      </c>
      <c r="B31" s="307" t="s">
        <v>250</v>
      </c>
      <c r="C31" s="308"/>
      <c r="D31" s="113">
        <v>2.0975974106809412</v>
      </c>
      <c r="E31" s="115">
        <v>337</v>
      </c>
      <c r="F31" s="114">
        <v>373</v>
      </c>
      <c r="G31" s="114">
        <v>389</v>
      </c>
      <c r="H31" s="114">
        <v>408</v>
      </c>
      <c r="I31" s="140">
        <v>496</v>
      </c>
      <c r="J31" s="115">
        <v>-159</v>
      </c>
      <c r="K31" s="116">
        <v>-32.056451612903224</v>
      </c>
    </row>
    <row r="32" spans="1:11" ht="14.1" customHeight="1" x14ac:dyDescent="0.2">
      <c r="A32" s="306">
        <v>31</v>
      </c>
      <c r="B32" s="307" t="s">
        <v>251</v>
      </c>
      <c r="C32" s="308"/>
      <c r="D32" s="113">
        <v>0.63488111539897918</v>
      </c>
      <c r="E32" s="115">
        <v>102</v>
      </c>
      <c r="F32" s="114">
        <v>83</v>
      </c>
      <c r="G32" s="114">
        <v>83</v>
      </c>
      <c r="H32" s="114">
        <v>73</v>
      </c>
      <c r="I32" s="140">
        <v>90</v>
      </c>
      <c r="J32" s="115">
        <v>12</v>
      </c>
      <c r="K32" s="116">
        <v>13.333333333333334</v>
      </c>
    </row>
    <row r="33" spans="1:11" ht="14.1" customHeight="1" x14ac:dyDescent="0.2">
      <c r="A33" s="306">
        <v>32</v>
      </c>
      <c r="B33" s="307" t="s">
        <v>252</v>
      </c>
      <c r="C33" s="308"/>
      <c r="D33" s="113">
        <v>4.045811029503299</v>
      </c>
      <c r="E33" s="115">
        <v>650</v>
      </c>
      <c r="F33" s="114">
        <v>435</v>
      </c>
      <c r="G33" s="114">
        <v>676</v>
      </c>
      <c r="H33" s="114">
        <v>844</v>
      </c>
      <c r="I33" s="140">
        <v>641</v>
      </c>
      <c r="J33" s="115">
        <v>9</v>
      </c>
      <c r="K33" s="116">
        <v>1.4040561622464898</v>
      </c>
    </row>
    <row r="34" spans="1:11" ht="14.1" customHeight="1" x14ac:dyDescent="0.2">
      <c r="A34" s="306">
        <v>33</v>
      </c>
      <c r="B34" s="307" t="s">
        <v>253</v>
      </c>
      <c r="C34" s="308"/>
      <c r="D34" s="113">
        <v>1.3569027760487986</v>
      </c>
      <c r="E34" s="115">
        <v>218</v>
      </c>
      <c r="F34" s="114">
        <v>168</v>
      </c>
      <c r="G34" s="114">
        <v>357</v>
      </c>
      <c r="H34" s="114">
        <v>302</v>
      </c>
      <c r="I34" s="140">
        <v>219</v>
      </c>
      <c r="J34" s="115">
        <v>-1</v>
      </c>
      <c r="K34" s="116">
        <v>-0.45662100456621002</v>
      </c>
    </row>
    <row r="35" spans="1:11" ht="14.1" customHeight="1" x14ac:dyDescent="0.2">
      <c r="A35" s="306">
        <v>34</v>
      </c>
      <c r="B35" s="307" t="s">
        <v>254</v>
      </c>
      <c r="C35" s="308"/>
      <c r="D35" s="113">
        <v>1.954437943483132</v>
      </c>
      <c r="E35" s="115">
        <v>314</v>
      </c>
      <c r="F35" s="114">
        <v>247</v>
      </c>
      <c r="G35" s="114">
        <v>383</v>
      </c>
      <c r="H35" s="114">
        <v>258</v>
      </c>
      <c r="I35" s="140">
        <v>358</v>
      </c>
      <c r="J35" s="115">
        <v>-44</v>
      </c>
      <c r="K35" s="116">
        <v>-12.29050279329609</v>
      </c>
    </row>
    <row r="36" spans="1:11" ht="14.1" customHeight="1" x14ac:dyDescent="0.2">
      <c r="A36" s="306">
        <v>41</v>
      </c>
      <c r="B36" s="307" t="s">
        <v>255</v>
      </c>
      <c r="C36" s="308"/>
      <c r="D36" s="113">
        <v>1.5623054898543507</v>
      </c>
      <c r="E36" s="115">
        <v>251</v>
      </c>
      <c r="F36" s="114">
        <v>195</v>
      </c>
      <c r="G36" s="114">
        <v>283</v>
      </c>
      <c r="H36" s="114">
        <v>214</v>
      </c>
      <c r="I36" s="140">
        <v>247</v>
      </c>
      <c r="J36" s="115">
        <v>4</v>
      </c>
      <c r="K36" s="116">
        <v>1.6194331983805668</v>
      </c>
    </row>
    <row r="37" spans="1:11" ht="14.1" customHeight="1" x14ac:dyDescent="0.2">
      <c r="A37" s="306">
        <v>42</v>
      </c>
      <c r="B37" s="307" t="s">
        <v>256</v>
      </c>
      <c r="C37" s="308"/>
      <c r="D37" s="113">
        <v>0.11826216855471182</v>
      </c>
      <c r="E37" s="115">
        <v>19</v>
      </c>
      <c r="F37" s="114">
        <v>32</v>
      </c>
      <c r="G37" s="114">
        <v>18</v>
      </c>
      <c r="H37" s="114">
        <v>31</v>
      </c>
      <c r="I37" s="140">
        <v>19</v>
      </c>
      <c r="J37" s="115">
        <v>0</v>
      </c>
      <c r="K37" s="116">
        <v>0</v>
      </c>
    </row>
    <row r="38" spans="1:11" ht="14.1" customHeight="1" x14ac:dyDescent="0.2">
      <c r="A38" s="306">
        <v>43</v>
      </c>
      <c r="B38" s="307" t="s">
        <v>257</v>
      </c>
      <c r="C38" s="308"/>
      <c r="D38" s="113">
        <v>2.7822731233661147</v>
      </c>
      <c r="E38" s="115">
        <v>447</v>
      </c>
      <c r="F38" s="114">
        <v>445</v>
      </c>
      <c r="G38" s="114">
        <v>534</v>
      </c>
      <c r="H38" s="114">
        <v>335</v>
      </c>
      <c r="I38" s="140">
        <v>446</v>
      </c>
      <c r="J38" s="115">
        <v>1</v>
      </c>
      <c r="K38" s="116">
        <v>0.22421524663677131</v>
      </c>
    </row>
    <row r="39" spans="1:11" ht="14.1" customHeight="1" x14ac:dyDescent="0.2">
      <c r="A39" s="306">
        <v>51</v>
      </c>
      <c r="B39" s="307" t="s">
        <v>258</v>
      </c>
      <c r="C39" s="308"/>
      <c r="D39" s="113">
        <v>10.36350056018922</v>
      </c>
      <c r="E39" s="115">
        <v>1665</v>
      </c>
      <c r="F39" s="114">
        <v>2026</v>
      </c>
      <c r="G39" s="114">
        <v>2433</v>
      </c>
      <c r="H39" s="114">
        <v>1799</v>
      </c>
      <c r="I39" s="140">
        <v>1757</v>
      </c>
      <c r="J39" s="115">
        <v>-92</v>
      </c>
      <c r="K39" s="116">
        <v>-5.2361980648833235</v>
      </c>
    </row>
    <row r="40" spans="1:11" ht="14.1" customHeight="1" x14ac:dyDescent="0.2">
      <c r="A40" s="306" t="s">
        <v>259</v>
      </c>
      <c r="B40" s="307" t="s">
        <v>260</v>
      </c>
      <c r="C40" s="308"/>
      <c r="D40" s="113">
        <v>9.4796464583592677</v>
      </c>
      <c r="E40" s="115">
        <v>1523</v>
      </c>
      <c r="F40" s="114">
        <v>1835</v>
      </c>
      <c r="G40" s="114">
        <v>2192</v>
      </c>
      <c r="H40" s="114">
        <v>1669</v>
      </c>
      <c r="I40" s="140">
        <v>1600</v>
      </c>
      <c r="J40" s="115">
        <v>-77</v>
      </c>
      <c r="K40" s="116">
        <v>-4.8125</v>
      </c>
    </row>
    <row r="41" spans="1:11" ht="14.1" customHeight="1" x14ac:dyDescent="0.2">
      <c r="A41" s="306"/>
      <c r="B41" s="307" t="s">
        <v>261</v>
      </c>
      <c r="C41" s="308"/>
      <c r="D41" s="113">
        <v>8.9256815635503539</v>
      </c>
      <c r="E41" s="115">
        <v>1434</v>
      </c>
      <c r="F41" s="114">
        <v>1677</v>
      </c>
      <c r="G41" s="114">
        <v>1842</v>
      </c>
      <c r="H41" s="114">
        <v>1554</v>
      </c>
      <c r="I41" s="140">
        <v>1495</v>
      </c>
      <c r="J41" s="115">
        <v>-61</v>
      </c>
      <c r="K41" s="116">
        <v>-4.080267558528428</v>
      </c>
    </row>
    <row r="42" spans="1:11" ht="14.1" customHeight="1" x14ac:dyDescent="0.2">
      <c r="A42" s="306">
        <v>52</v>
      </c>
      <c r="B42" s="307" t="s">
        <v>262</v>
      </c>
      <c r="C42" s="308"/>
      <c r="D42" s="113">
        <v>4.5375326777044691</v>
      </c>
      <c r="E42" s="115">
        <v>729</v>
      </c>
      <c r="F42" s="114">
        <v>696</v>
      </c>
      <c r="G42" s="114">
        <v>800</v>
      </c>
      <c r="H42" s="114">
        <v>640</v>
      </c>
      <c r="I42" s="140">
        <v>730</v>
      </c>
      <c r="J42" s="115">
        <v>-1</v>
      </c>
      <c r="K42" s="116">
        <v>-0.13698630136986301</v>
      </c>
    </row>
    <row r="43" spans="1:11" ht="14.1" customHeight="1" x14ac:dyDescent="0.2">
      <c r="A43" s="306" t="s">
        <v>263</v>
      </c>
      <c r="B43" s="307" t="s">
        <v>264</v>
      </c>
      <c r="C43" s="308"/>
      <c r="D43" s="113">
        <v>3.1495082783517989</v>
      </c>
      <c r="E43" s="115">
        <v>506</v>
      </c>
      <c r="F43" s="114">
        <v>506</v>
      </c>
      <c r="G43" s="114">
        <v>526</v>
      </c>
      <c r="H43" s="114">
        <v>482</v>
      </c>
      <c r="I43" s="140">
        <v>558</v>
      </c>
      <c r="J43" s="115">
        <v>-52</v>
      </c>
      <c r="K43" s="116">
        <v>-9.3189964157706093</v>
      </c>
    </row>
    <row r="44" spans="1:11" ht="14.1" customHeight="1" x14ac:dyDescent="0.2">
      <c r="A44" s="306">
        <v>53</v>
      </c>
      <c r="B44" s="307" t="s">
        <v>265</v>
      </c>
      <c r="C44" s="308"/>
      <c r="D44" s="113">
        <v>1.2324162828333125</v>
      </c>
      <c r="E44" s="115">
        <v>198</v>
      </c>
      <c r="F44" s="114">
        <v>275</v>
      </c>
      <c r="G44" s="114">
        <v>208</v>
      </c>
      <c r="H44" s="114">
        <v>207</v>
      </c>
      <c r="I44" s="140">
        <v>152</v>
      </c>
      <c r="J44" s="115">
        <v>46</v>
      </c>
      <c r="K44" s="116">
        <v>30.263157894736842</v>
      </c>
    </row>
    <row r="45" spans="1:11" ht="14.1" customHeight="1" x14ac:dyDescent="0.2">
      <c r="A45" s="306" t="s">
        <v>266</v>
      </c>
      <c r="B45" s="307" t="s">
        <v>267</v>
      </c>
      <c r="C45" s="308"/>
      <c r="D45" s="113">
        <v>1.1328270882609237</v>
      </c>
      <c r="E45" s="115">
        <v>182</v>
      </c>
      <c r="F45" s="114">
        <v>269</v>
      </c>
      <c r="G45" s="114">
        <v>195</v>
      </c>
      <c r="H45" s="114">
        <v>205</v>
      </c>
      <c r="I45" s="140">
        <v>146</v>
      </c>
      <c r="J45" s="115">
        <v>36</v>
      </c>
      <c r="K45" s="116">
        <v>24.657534246575342</v>
      </c>
    </row>
    <row r="46" spans="1:11" ht="14.1" customHeight="1" x14ac:dyDescent="0.2">
      <c r="A46" s="306">
        <v>54</v>
      </c>
      <c r="B46" s="307" t="s">
        <v>268</v>
      </c>
      <c r="C46" s="308"/>
      <c r="D46" s="113">
        <v>4.5562056516867919</v>
      </c>
      <c r="E46" s="115">
        <v>732</v>
      </c>
      <c r="F46" s="114">
        <v>680</v>
      </c>
      <c r="G46" s="114">
        <v>767</v>
      </c>
      <c r="H46" s="114">
        <v>681</v>
      </c>
      <c r="I46" s="140">
        <v>905</v>
      </c>
      <c r="J46" s="115">
        <v>-173</v>
      </c>
      <c r="K46" s="116">
        <v>-19.116022099447513</v>
      </c>
    </row>
    <row r="47" spans="1:11" ht="14.1" customHeight="1" x14ac:dyDescent="0.2">
      <c r="A47" s="306">
        <v>61</v>
      </c>
      <c r="B47" s="307" t="s">
        <v>269</v>
      </c>
      <c r="C47" s="308"/>
      <c r="D47" s="113">
        <v>3.2490974729241877</v>
      </c>
      <c r="E47" s="115">
        <v>522</v>
      </c>
      <c r="F47" s="114">
        <v>619</v>
      </c>
      <c r="G47" s="114">
        <v>630</v>
      </c>
      <c r="H47" s="114">
        <v>391</v>
      </c>
      <c r="I47" s="140">
        <v>552</v>
      </c>
      <c r="J47" s="115">
        <v>-30</v>
      </c>
      <c r="K47" s="116">
        <v>-5.4347826086956523</v>
      </c>
    </row>
    <row r="48" spans="1:11" ht="14.1" customHeight="1" x14ac:dyDescent="0.2">
      <c r="A48" s="306">
        <v>62</v>
      </c>
      <c r="B48" s="307" t="s">
        <v>270</v>
      </c>
      <c r="C48" s="308"/>
      <c r="D48" s="113">
        <v>4.92966513133325</v>
      </c>
      <c r="E48" s="115">
        <v>792</v>
      </c>
      <c r="F48" s="114">
        <v>1065</v>
      </c>
      <c r="G48" s="114">
        <v>1443</v>
      </c>
      <c r="H48" s="114">
        <v>775</v>
      </c>
      <c r="I48" s="140">
        <v>829</v>
      </c>
      <c r="J48" s="115">
        <v>-37</v>
      </c>
      <c r="K48" s="116">
        <v>-4.4632086851628472</v>
      </c>
    </row>
    <row r="49" spans="1:11" ht="14.1" customHeight="1" x14ac:dyDescent="0.2">
      <c r="A49" s="306">
        <v>63</v>
      </c>
      <c r="B49" s="307" t="s">
        <v>271</v>
      </c>
      <c r="C49" s="308"/>
      <c r="D49" s="113">
        <v>4.4068218598282085</v>
      </c>
      <c r="E49" s="115">
        <v>708</v>
      </c>
      <c r="F49" s="114">
        <v>927</v>
      </c>
      <c r="G49" s="114">
        <v>984</v>
      </c>
      <c r="H49" s="114">
        <v>771</v>
      </c>
      <c r="I49" s="140">
        <v>854</v>
      </c>
      <c r="J49" s="115">
        <v>-146</v>
      </c>
      <c r="K49" s="116">
        <v>-17.096018735362996</v>
      </c>
    </row>
    <row r="50" spans="1:11" ht="14.1" customHeight="1" x14ac:dyDescent="0.2">
      <c r="A50" s="306" t="s">
        <v>272</v>
      </c>
      <c r="B50" s="307" t="s">
        <v>273</v>
      </c>
      <c r="C50" s="308"/>
      <c r="D50" s="113">
        <v>0.48549732354039588</v>
      </c>
      <c r="E50" s="115">
        <v>78</v>
      </c>
      <c r="F50" s="114">
        <v>98</v>
      </c>
      <c r="G50" s="114">
        <v>138</v>
      </c>
      <c r="H50" s="114">
        <v>114</v>
      </c>
      <c r="I50" s="140">
        <v>152</v>
      </c>
      <c r="J50" s="115">
        <v>-74</v>
      </c>
      <c r="K50" s="116">
        <v>-48.684210526315788</v>
      </c>
    </row>
    <row r="51" spans="1:11" ht="14.1" customHeight="1" x14ac:dyDescent="0.2">
      <c r="A51" s="306" t="s">
        <v>274</v>
      </c>
      <c r="B51" s="307" t="s">
        <v>275</v>
      </c>
      <c r="C51" s="308"/>
      <c r="D51" s="113">
        <v>3.4296028880866425</v>
      </c>
      <c r="E51" s="115">
        <v>551</v>
      </c>
      <c r="F51" s="114">
        <v>613</v>
      </c>
      <c r="G51" s="114">
        <v>590</v>
      </c>
      <c r="H51" s="114">
        <v>499</v>
      </c>
      <c r="I51" s="140">
        <v>619</v>
      </c>
      <c r="J51" s="115">
        <v>-68</v>
      </c>
      <c r="K51" s="116">
        <v>-10.985460420032311</v>
      </c>
    </row>
    <row r="52" spans="1:11" ht="14.1" customHeight="1" x14ac:dyDescent="0.2">
      <c r="A52" s="306">
        <v>71</v>
      </c>
      <c r="B52" s="307" t="s">
        <v>276</v>
      </c>
      <c r="C52" s="308"/>
      <c r="D52" s="113">
        <v>12.903025021785137</v>
      </c>
      <c r="E52" s="115">
        <v>2073</v>
      </c>
      <c r="F52" s="114">
        <v>2164</v>
      </c>
      <c r="G52" s="114">
        <v>2315</v>
      </c>
      <c r="H52" s="114">
        <v>1698</v>
      </c>
      <c r="I52" s="140">
        <v>2072</v>
      </c>
      <c r="J52" s="115">
        <v>1</v>
      </c>
      <c r="K52" s="116">
        <v>4.8262548262548263E-2</v>
      </c>
    </row>
    <row r="53" spans="1:11" ht="14.1" customHeight="1" x14ac:dyDescent="0.2">
      <c r="A53" s="306" t="s">
        <v>277</v>
      </c>
      <c r="B53" s="307" t="s">
        <v>278</v>
      </c>
      <c r="C53" s="308"/>
      <c r="D53" s="113">
        <v>5.5334246234283579</v>
      </c>
      <c r="E53" s="115">
        <v>889</v>
      </c>
      <c r="F53" s="114">
        <v>1036</v>
      </c>
      <c r="G53" s="114">
        <v>1003</v>
      </c>
      <c r="H53" s="114">
        <v>713</v>
      </c>
      <c r="I53" s="140">
        <v>871</v>
      </c>
      <c r="J53" s="115">
        <v>18</v>
      </c>
      <c r="K53" s="116">
        <v>2.0665901262916186</v>
      </c>
    </row>
    <row r="54" spans="1:11" ht="14.1" customHeight="1" x14ac:dyDescent="0.2">
      <c r="A54" s="306" t="s">
        <v>279</v>
      </c>
      <c r="B54" s="307" t="s">
        <v>280</v>
      </c>
      <c r="C54" s="308"/>
      <c r="D54" s="113">
        <v>5.7823976098593306</v>
      </c>
      <c r="E54" s="115">
        <v>929</v>
      </c>
      <c r="F54" s="114">
        <v>901</v>
      </c>
      <c r="G54" s="114">
        <v>1092</v>
      </c>
      <c r="H54" s="114">
        <v>804</v>
      </c>
      <c r="I54" s="140">
        <v>951</v>
      </c>
      <c r="J54" s="115">
        <v>-22</v>
      </c>
      <c r="K54" s="116">
        <v>-2.3133543638275498</v>
      </c>
    </row>
    <row r="55" spans="1:11" ht="14.1" customHeight="1" x14ac:dyDescent="0.2">
      <c r="A55" s="306">
        <v>72</v>
      </c>
      <c r="B55" s="307" t="s">
        <v>281</v>
      </c>
      <c r="C55" s="308"/>
      <c r="D55" s="113">
        <v>3.0561434084401844</v>
      </c>
      <c r="E55" s="115">
        <v>491</v>
      </c>
      <c r="F55" s="114">
        <v>463</v>
      </c>
      <c r="G55" s="114">
        <v>565</v>
      </c>
      <c r="H55" s="114">
        <v>309</v>
      </c>
      <c r="I55" s="140">
        <v>414</v>
      </c>
      <c r="J55" s="115">
        <v>77</v>
      </c>
      <c r="K55" s="116">
        <v>18.59903381642512</v>
      </c>
    </row>
    <row r="56" spans="1:11" ht="14.1" customHeight="1" x14ac:dyDescent="0.2">
      <c r="A56" s="306" t="s">
        <v>282</v>
      </c>
      <c r="B56" s="307" t="s">
        <v>283</v>
      </c>
      <c r="C56" s="308"/>
      <c r="D56" s="113">
        <v>0.82783517988298272</v>
      </c>
      <c r="E56" s="115">
        <v>133</v>
      </c>
      <c r="F56" s="114">
        <v>101</v>
      </c>
      <c r="G56" s="114">
        <v>234</v>
      </c>
      <c r="H56" s="114">
        <v>79</v>
      </c>
      <c r="I56" s="140">
        <v>109</v>
      </c>
      <c r="J56" s="115">
        <v>24</v>
      </c>
      <c r="K56" s="116">
        <v>22.01834862385321</v>
      </c>
    </row>
    <row r="57" spans="1:11" ht="14.1" customHeight="1" x14ac:dyDescent="0.2">
      <c r="A57" s="306" t="s">
        <v>284</v>
      </c>
      <c r="B57" s="307" t="s">
        <v>285</v>
      </c>
      <c r="C57" s="308"/>
      <c r="D57" s="113">
        <v>1.5436325158720279</v>
      </c>
      <c r="E57" s="115">
        <v>248</v>
      </c>
      <c r="F57" s="114">
        <v>286</v>
      </c>
      <c r="G57" s="114">
        <v>209</v>
      </c>
      <c r="H57" s="114">
        <v>156</v>
      </c>
      <c r="I57" s="140">
        <v>208</v>
      </c>
      <c r="J57" s="115">
        <v>40</v>
      </c>
      <c r="K57" s="116">
        <v>19.23076923076923</v>
      </c>
    </row>
    <row r="58" spans="1:11" ht="14.1" customHeight="1" x14ac:dyDescent="0.2">
      <c r="A58" s="306">
        <v>73</v>
      </c>
      <c r="B58" s="307" t="s">
        <v>286</v>
      </c>
      <c r="C58" s="308"/>
      <c r="D58" s="113">
        <v>2.1598406572886844</v>
      </c>
      <c r="E58" s="115">
        <v>347</v>
      </c>
      <c r="F58" s="114">
        <v>317</v>
      </c>
      <c r="G58" s="114">
        <v>490</v>
      </c>
      <c r="H58" s="114">
        <v>274</v>
      </c>
      <c r="I58" s="140">
        <v>303</v>
      </c>
      <c r="J58" s="115">
        <v>44</v>
      </c>
      <c r="K58" s="116">
        <v>14.521452145214521</v>
      </c>
    </row>
    <row r="59" spans="1:11" ht="14.1" customHeight="1" x14ac:dyDescent="0.2">
      <c r="A59" s="306" t="s">
        <v>287</v>
      </c>
      <c r="B59" s="307" t="s">
        <v>288</v>
      </c>
      <c r="C59" s="308"/>
      <c r="D59" s="113">
        <v>1.2635379061371841</v>
      </c>
      <c r="E59" s="115">
        <v>203</v>
      </c>
      <c r="F59" s="114">
        <v>173</v>
      </c>
      <c r="G59" s="114">
        <v>308</v>
      </c>
      <c r="H59" s="114">
        <v>138</v>
      </c>
      <c r="I59" s="140">
        <v>148</v>
      </c>
      <c r="J59" s="115">
        <v>55</v>
      </c>
      <c r="K59" s="116">
        <v>37.162162162162161</v>
      </c>
    </row>
    <row r="60" spans="1:11" ht="14.1" customHeight="1" x14ac:dyDescent="0.2">
      <c r="A60" s="306">
        <v>81</v>
      </c>
      <c r="B60" s="307" t="s">
        <v>289</v>
      </c>
      <c r="C60" s="308"/>
      <c r="D60" s="113">
        <v>6.90900037345948</v>
      </c>
      <c r="E60" s="115">
        <v>1110</v>
      </c>
      <c r="F60" s="114">
        <v>1253</v>
      </c>
      <c r="G60" s="114">
        <v>1306</v>
      </c>
      <c r="H60" s="114">
        <v>1055</v>
      </c>
      <c r="I60" s="140">
        <v>1356</v>
      </c>
      <c r="J60" s="115">
        <v>-246</v>
      </c>
      <c r="K60" s="116">
        <v>-18.141592920353983</v>
      </c>
    </row>
    <row r="61" spans="1:11" ht="14.1" customHeight="1" x14ac:dyDescent="0.2">
      <c r="A61" s="306" t="s">
        <v>290</v>
      </c>
      <c r="B61" s="307" t="s">
        <v>291</v>
      </c>
      <c r="C61" s="308"/>
      <c r="D61" s="113">
        <v>1.2884352047802814</v>
      </c>
      <c r="E61" s="115">
        <v>207</v>
      </c>
      <c r="F61" s="114">
        <v>144</v>
      </c>
      <c r="G61" s="114">
        <v>348</v>
      </c>
      <c r="H61" s="114">
        <v>132</v>
      </c>
      <c r="I61" s="140">
        <v>203</v>
      </c>
      <c r="J61" s="115">
        <v>4</v>
      </c>
      <c r="K61" s="116">
        <v>1.9704433497536946</v>
      </c>
    </row>
    <row r="62" spans="1:11" ht="14.1" customHeight="1" x14ac:dyDescent="0.2">
      <c r="A62" s="306" t="s">
        <v>292</v>
      </c>
      <c r="B62" s="307" t="s">
        <v>293</v>
      </c>
      <c r="C62" s="308"/>
      <c r="D62" s="113">
        <v>3.0436947591186354</v>
      </c>
      <c r="E62" s="115">
        <v>489</v>
      </c>
      <c r="F62" s="114">
        <v>660</v>
      </c>
      <c r="G62" s="114">
        <v>572</v>
      </c>
      <c r="H62" s="114">
        <v>599</v>
      </c>
      <c r="I62" s="140">
        <v>545</v>
      </c>
      <c r="J62" s="115">
        <v>-56</v>
      </c>
      <c r="K62" s="116">
        <v>-10.275229357798166</v>
      </c>
    </row>
    <row r="63" spans="1:11" ht="14.1" customHeight="1" x14ac:dyDescent="0.2">
      <c r="A63" s="306"/>
      <c r="B63" s="307" t="s">
        <v>294</v>
      </c>
      <c r="C63" s="308"/>
      <c r="D63" s="113">
        <v>2.8071704220092122</v>
      </c>
      <c r="E63" s="115">
        <v>451</v>
      </c>
      <c r="F63" s="114">
        <v>559</v>
      </c>
      <c r="G63" s="114">
        <v>506</v>
      </c>
      <c r="H63" s="114">
        <v>538</v>
      </c>
      <c r="I63" s="140">
        <v>509</v>
      </c>
      <c r="J63" s="115">
        <v>-58</v>
      </c>
      <c r="K63" s="116">
        <v>-11.394891944990176</v>
      </c>
    </row>
    <row r="64" spans="1:11" ht="14.1" customHeight="1" x14ac:dyDescent="0.2">
      <c r="A64" s="306" t="s">
        <v>295</v>
      </c>
      <c r="B64" s="307" t="s">
        <v>296</v>
      </c>
      <c r="C64" s="308"/>
      <c r="D64" s="113">
        <v>0.82783517988298272</v>
      </c>
      <c r="E64" s="115">
        <v>133</v>
      </c>
      <c r="F64" s="114">
        <v>105</v>
      </c>
      <c r="G64" s="114">
        <v>126</v>
      </c>
      <c r="H64" s="114">
        <v>97</v>
      </c>
      <c r="I64" s="140">
        <v>137</v>
      </c>
      <c r="J64" s="115">
        <v>-4</v>
      </c>
      <c r="K64" s="116">
        <v>-2.9197080291970803</v>
      </c>
    </row>
    <row r="65" spans="1:11" ht="14.1" customHeight="1" x14ac:dyDescent="0.2">
      <c r="A65" s="306" t="s">
        <v>297</v>
      </c>
      <c r="B65" s="307" t="s">
        <v>298</v>
      </c>
      <c r="C65" s="308"/>
      <c r="D65" s="113">
        <v>0.36723515498568404</v>
      </c>
      <c r="E65" s="115">
        <v>59</v>
      </c>
      <c r="F65" s="114">
        <v>80</v>
      </c>
      <c r="G65" s="114">
        <v>40</v>
      </c>
      <c r="H65" s="114">
        <v>41</v>
      </c>
      <c r="I65" s="140">
        <v>105</v>
      </c>
      <c r="J65" s="115">
        <v>-46</v>
      </c>
      <c r="K65" s="116">
        <v>-43.80952380952381</v>
      </c>
    </row>
    <row r="66" spans="1:11" ht="14.1" customHeight="1" x14ac:dyDescent="0.2">
      <c r="A66" s="306">
        <v>82</v>
      </c>
      <c r="B66" s="307" t="s">
        <v>299</v>
      </c>
      <c r="C66" s="308"/>
      <c r="D66" s="113">
        <v>4.3632515872027886</v>
      </c>
      <c r="E66" s="115">
        <v>701</v>
      </c>
      <c r="F66" s="114">
        <v>855</v>
      </c>
      <c r="G66" s="114">
        <v>865</v>
      </c>
      <c r="H66" s="114">
        <v>702</v>
      </c>
      <c r="I66" s="140">
        <v>583</v>
      </c>
      <c r="J66" s="115">
        <v>118</v>
      </c>
      <c r="K66" s="116">
        <v>20.240137221269297</v>
      </c>
    </row>
    <row r="67" spans="1:11" ht="14.1" customHeight="1" x14ac:dyDescent="0.2">
      <c r="A67" s="306" t="s">
        <v>300</v>
      </c>
      <c r="B67" s="307" t="s">
        <v>301</v>
      </c>
      <c r="C67" s="308"/>
      <c r="D67" s="113">
        <v>3.5042947840159342</v>
      </c>
      <c r="E67" s="115">
        <v>563</v>
      </c>
      <c r="F67" s="114">
        <v>730</v>
      </c>
      <c r="G67" s="114">
        <v>656</v>
      </c>
      <c r="H67" s="114">
        <v>584</v>
      </c>
      <c r="I67" s="140">
        <v>455</v>
      </c>
      <c r="J67" s="115">
        <v>108</v>
      </c>
      <c r="K67" s="116">
        <v>23.736263736263737</v>
      </c>
    </row>
    <row r="68" spans="1:11" ht="14.1" customHeight="1" x14ac:dyDescent="0.2">
      <c r="A68" s="306" t="s">
        <v>302</v>
      </c>
      <c r="B68" s="307" t="s">
        <v>303</v>
      </c>
      <c r="C68" s="308"/>
      <c r="D68" s="113">
        <v>0.56641354413046185</v>
      </c>
      <c r="E68" s="115">
        <v>91</v>
      </c>
      <c r="F68" s="114">
        <v>82</v>
      </c>
      <c r="G68" s="114">
        <v>131</v>
      </c>
      <c r="H68" s="114">
        <v>84</v>
      </c>
      <c r="I68" s="140">
        <v>85</v>
      </c>
      <c r="J68" s="115">
        <v>6</v>
      </c>
      <c r="K68" s="116">
        <v>7.0588235294117645</v>
      </c>
    </row>
    <row r="69" spans="1:11" ht="14.1" customHeight="1" x14ac:dyDescent="0.2">
      <c r="A69" s="306">
        <v>83</v>
      </c>
      <c r="B69" s="307" t="s">
        <v>304</v>
      </c>
      <c r="C69" s="308"/>
      <c r="D69" s="113">
        <v>2.9939001618324412</v>
      </c>
      <c r="E69" s="115">
        <v>481</v>
      </c>
      <c r="F69" s="114">
        <v>596</v>
      </c>
      <c r="G69" s="114">
        <v>823</v>
      </c>
      <c r="H69" s="114">
        <v>390</v>
      </c>
      <c r="I69" s="140">
        <v>419</v>
      </c>
      <c r="J69" s="115">
        <v>62</v>
      </c>
      <c r="K69" s="116">
        <v>14.797136038186158</v>
      </c>
    </row>
    <row r="70" spans="1:11" ht="14.1" customHeight="1" x14ac:dyDescent="0.2">
      <c r="A70" s="306" t="s">
        <v>305</v>
      </c>
      <c r="B70" s="307" t="s">
        <v>306</v>
      </c>
      <c r="C70" s="308"/>
      <c r="D70" s="113">
        <v>2.0042325407693267</v>
      </c>
      <c r="E70" s="115">
        <v>322</v>
      </c>
      <c r="F70" s="114">
        <v>440</v>
      </c>
      <c r="G70" s="114">
        <v>662</v>
      </c>
      <c r="H70" s="114">
        <v>282</v>
      </c>
      <c r="I70" s="140">
        <v>307</v>
      </c>
      <c r="J70" s="115">
        <v>15</v>
      </c>
      <c r="K70" s="116">
        <v>4.8859934853420199</v>
      </c>
    </row>
    <row r="71" spans="1:11" ht="14.1" customHeight="1" x14ac:dyDescent="0.2">
      <c r="A71" s="306"/>
      <c r="B71" s="307" t="s">
        <v>307</v>
      </c>
      <c r="C71" s="308"/>
      <c r="D71" s="113">
        <v>0.81538653056143406</v>
      </c>
      <c r="E71" s="115">
        <v>131</v>
      </c>
      <c r="F71" s="114">
        <v>167</v>
      </c>
      <c r="G71" s="114">
        <v>401</v>
      </c>
      <c r="H71" s="114">
        <v>127</v>
      </c>
      <c r="I71" s="140">
        <v>125</v>
      </c>
      <c r="J71" s="115">
        <v>6</v>
      </c>
      <c r="K71" s="116">
        <v>4.8</v>
      </c>
    </row>
    <row r="72" spans="1:11" ht="14.1" customHeight="1" x14ac:dyDescent="0.2">
      <c r="A72" s="306">
        <v>84</v>
      </c>
      <c r="B72" s="307" t="s">
        <v>308</v>
      </c>
      <c r="C72" s="308"/>
      <c r="D72" s="113">
        <v>2.1536163326279101</v>
      </c>
      <c r="E72" s="115">
        <v>346</v>
      </c>
      <c r="F72" s="114">
        <v>282</v>
      </c>
      <c r="G72" s="114">
        <v>533</v>
      </c>
      <c r="H72" s="114">
        <v>253</v>
      </c>
      <c r="I72" s="140">
        <v>440</v>
      </c>
      <c r="J72" s="115">
        <v>-94</v>
      </c>
      <c r="K72" s="116">
        <v>-21.363636363636363</v>
      </c>
    </row>
    <row r="73" spans="1:11" ht="14.1" customHeight="1" x14ac:dyDescent="0.2">
      <c r="A73" s="306" t="s">
        <v>309</v>
      </c>
      <c r="B73" s="307" t="s">
        <v>310</v>
      </c>
      <c r="C73" s="308"/>
      <c r="D73" s="113">
        <v>0.18672973982322918</v>
      </c>
      <c r="E73" s="115">
        <v>30</v>
      </c>
      <c r="F73" s="114">
        <v>16</v>
      </c>
      <c r="G73" s="114">
        <v>95</v>
      </c>
      <c r="H73" s="114">
        <v>16</v>
      </c>
      <c r="I73" s="140">
        <v>100</v>
      </c>
      <c r="J73" s="115">
        <v>-70</v>
      </c>
      <c r="K73" s="116">
        <v>-70</v>
      </c>
    </row>
    <row r="74" spans="1:11" ht="14.1" customHeight="1" x14ac:dyDescent="0.2">
      <c r="A74" s="306" t="s">
        <v>311</v>
      </c>
      <c r="B74" s="307" t="s">
        <v>312</v>
      </c>
      <c r="C74" s="308"/>
      <c r="D74" s="113">
        <v>0.11203784389393751</v>
      </c>
      <c r="E74" s="115">
        <v>18</v>
      </c>
      <c r="F74" s="114">
        <v>60</v>
      </c>
      <c r="G74" s="114">
        <v>59</v>
      </c>
      <c r="H74" s="114">
        <v>18</v>
      </c>
      <c r="I74" s="140">
        <v>35</v>
      </c>
      <c r="J74" s="115">
        <v>-17</v>
      </c>
      <c r="K74" s="116">
        <v>-48.571428571428569</v>
      </c>
    </row>
    <row r="75" spans="1:11" ht="14.1" customHeight="1" x14ac:dyDescent="0.2">
      <c r="A75" s="306" t="s">
        <v>313</v>
      </c>
      <c r="B75" s="307" t="s">
        <v>314</v>
      </c>
      <c r="C75" s="308"/>
      <c r="D75" s="113">
        <v>1.5934271131582223</v>
      </c>
      <c r="E75" s="115">
        <v>256</v>
      </c>
      <c r="F75" s="114">
        <v>168</v>
      </c>
      <c r="G75" s="114">
        <v>296</v>
      </c>
      <c r="H75" s="114">
        <v>182</v>
      </c>
      <c r="I75" s="140">
        <v>259</v>
      </c>
      <c r="J75" s="115">
        <v>-3</v>
      </c>
      <c r="K75" s="116">
        <v>-1.1583011583011582</v>
      </c>
    </row>
    <row r="76" spans="1:11" ht="14.1" customHeight="1" x14ac:dyDescent="0.2">
      <c r="A76" s="306">
        <v>91</v>
      </c>
      <c r="B76" s="307" t="s">
        <v>315</v>
      </c>
      <c r="C76" s="308"/>
      <c r="D76" s="113">
        <v>0.42325407693265282</v>
      </c>
      <c r="E76" s="115">
        <v>68</v>
      </c>
      <c r="F76" s="114">
        <v>52</v>
      </c>
      <c r="G76" s="114">
        <v>81</v>
      </c>
      <c r="H76" s="114">
        <v>50</v>
      </c>
      <c r="I76" s="140">
        <v>58</v>
      </c>
      <c r="J76" s="115">
        <v>10</v>
      </c>
      <c r="K76" s="116">
        <v>17.241379310344829</v>
      </c>
    </row>
    <row r="77" spans="1:11" ht="14.1" customHeight="1" x14ac:dyDescent="0.2">
      <c r="A77" s="306">
        <v>92</v>
      </c>
      <c r="B77" s="307" t="s">
        <v>316</v>
      </c>
      <c r="C77" s="308"/>
      <c r="D77" s="113">
        <v>2.9752271878501184</v>
      </c>
      <c r="E77" s="115">
        <v>478</v>
      </c>
      <c r="F77" s="114">
        <v>483</v>
      </c>
      <c r="G77" s="114">
        <v>485</v>
      </c>
      <c r="H77" s="114">
        <v>364</v>
      </c>
      <c r="I77" s="140">
        <v>491</v>
      </c>
      <c r="J77" s="115">
        <v>-13</v>
      </c>
      <c r="K77" s="116">
        <v>-2.6476578411405294</v>
      </c>
    </row>
    <row r="78" spans="1:11" ht="14.1" customHeight="1" x14ac:dyDescent="0.2">
      <c r="A78" s="306">
        <v>93</v>
      </c>
      <c r="B78" s="307" t="s">
        <v>317</v>
      </c>
      <c r="C78" s="308"/>
      <c r="D78" s="113">
        <v>0.16183244118013196</v>
      </c>
      <c r="E78" s="115">
        <v>26</v>
      </c>
      <c r="F78" s="114">
        <v>15</v>
      </c>
      <c r="G78" s="114">
        <v>37</v>
      </c>
      <c r="H78" s="114">
        <v>13</v>
      </c>
      <c r="I78" s="140">
        <v>14</v>
      </c>
      <c r="J78" s="115">
        <v>12</v>
      </c>
      <c r="K78" s="116">
        <v>85.714285714285708</v>
      </c>
    </row>
    <row r="79" spans="1:11" ht="14.1" customHeight="1" x14ac:dyDescent="0.2">
      <c r="A79" s="306">
        <v>94</v>
      </c>
      <c r="B79" s="307" t="s">
        <v>318</v>
      </c>
      <c r="C79" s="308"/>
      <c r="D79" s="113">
        <v>0.51661894684426735</v>
      </c>
      <c r="E79" s="115">
        <v>83</v>
      </c>
      <c r="F79" s="114">
        <v>87</v>
      </c>
      <c r="G79" s="114">
        <v>126</v>
      </c>
      <c r="H79" s="114">
        <v>98</v>
      </c>
      <c r="I79" s="140">
        <v>83</v>
      </c>
      <c r="J79" s="115">
        <v>0</v>
      </c>
      <c r="K79" s="116">
        <v>0</v>
      </c>
    </row>
    <row r="80" spans="1:11" ht="14.1" customHeight="1" x14ac:dyDescent="0.2">
      <c r="A80" s="306" t="s">
        <v>319</v>
      </c>
      <c r="B80" s="307" t="s">
        <v>320</v>
      </c>
      <c r="C80" s="308"/>
      <c r="D80" s="113" t="s">
        <v>513</v>
      </c>
      <c r="E80" s="115" t="s">
        <v>513</v>
      </c>
      <c r="F80" s="114">
        <v>0</v>
      </c>
      <c r="G80" s="114">
        <v>3</v>
      </c>
      <c r="H80" s="114">
        <v>3</v>
      </c>
      <c r="I80" s="140">
        <v>3</v>
      </c>
      <c r="J80" s="115" t="s">
        <v>513</v>
      </c>
      <c r="K80" s="116" t="s">
        <v>513</v>
      </c>
    </row>
    <row r="81" spans="1:11" ht="14.1" customHeight="1" x14ac:dyDescent="0.2">
      <c r="A81" s="310" t="s">
        <v>321</v>
      </c>
      <c r="B81" s="311" t="s">
        <v>333</v>
      </c>
      <c r="C81" s="312"/>
      <c r="D81" s="125">
        <v>0.15560811651935766</v>
      </c>
      <c r="E81" s="143">
        <v>25</v>
      </c>
      <c r="F81" s="144">
        <v>48</v>
      </c>
      <c r="G81" s="144">
        <v>118</v>
      </c>
      <c r="H81" s="144">
        <v>27</v>
      </c>
      <c r="I81" s="145">
        <v>35</v>
      </c>
      <c r="J81" s="143">
        <v>-10</v>
      </c>
      <c r="K81" s="146">
        <v>-28.571428571428573</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9" t="s">
        <v>364</v>
      </c>
      <c r="B84" s="659"/>
      <c r="C84" s="659"/>
      <c r="D84" s="659"/>
      <c r="E84" s="659"/>
      <c r="F84" s="659"/>
      <c r="G84" s="659"/>
      <c r="H84" s="659"/>
      <c r="I84" s="659"/>
      <c r="J84" s="659"/>
      <c r="K84" s="659"/>
    </row>
    <row r="85" spans="1:11" s="405" customFormat="1" ht="21" customHeight="1" x14ac:dyDescent="0.2">
      <c r="A85" s="620" t="s">
        <v>323</v>
      </c>
      <c r="B85" s="620"/>
      <c r="C85" s="620"/>
      <c r="D85" s="620"/>
      <c r="E85" s="620"/>
      <c r="F85" s="620"/>
      <c r="G85" s="620"/>
      <c r="H85" s="620"/>
      <c r="I85" s="620"/>
      <c r="J85" s="620"/>
      <c r="K85" s="620"/>
    </row>
    <row r="86" spans="1:11" ht="11.25" x14ac:dyDescent="0.2">
      <c r="A86" s="151" t="s">
        <v>365</v>
      </c>
    </row>
    <row r="87" spans="1:11" ht="18" customHeight="1" x14ac:dyDescent="0.2">
      <c r="A87" s="660"/>
      <c r="B87" s="620"/>
      <c r="C87" s="620"/>
      <c r="D87" s="620"/>
      <c r="E87" s="620"/>
      <c r="F87" s="620"/>
      <c r="G87" s="620"/>
      <c r="H87" s="620"/>
      <c r="I87" s="620"/>
      <c r="J87" s="620"/>
      <c r="K87" s="620"/>
    </row>
    <row r="88" spans="1:11" ht="15.95" customHeight="1" x14ac:dyDescent="0.2">
      <c r="B88" s="110"/>
      <c r="C88" s="110"/>
    </row>
  </sheetData>
  <mergeCells count="16">
    <mergeCell ref="A84:K84"/>
    <mergeCell ref="A85:K85"/>
    <mergeCell ref="A87:K87"/>
    <mergeCell ref="A3:K3"/>
    <mergeCell ref="A4:K4"/>
    <mergeCell ref="A5:E5"/>
    <mergeCell ref="A7:C10"/>
    <mergeCell ref="D7:D10"/>
    <mergeCell ref="E7:I7"/>
    <mergeCell ref="J7:K8"/>
    <mergeCell ref="E8:E9"/>
    <mergeCell ref="F8:F9"/>
    <mergeCell ref="G8:G9"/>
    <mergeCell ref="A6:K6"/>
    <mergeCell ref="H8:H9"/>
    <mergeCell ref="I8:I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election activeCell="A2" sqref="A2"/>
    </sheetView>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366</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35.1" customHeight="1" x14ac:dyDescent="0.2">
      <c r="A6" s="634" t="s">
        <v>519</v>
      </c>
      <c r="B6" s="634"/>
      <c r="C6" s="634"/>
      <c r="D6" s="634"/>
      <c r="E6" s="634"/>
      <c r="F6" s="634"/>
      <c r="G6" s="634"/>
      <c r="H6" s="634"/>
      <c r="I6" s="634"/>
      <c r="J6" s="634"/>
    </row>
    <row r="7" spans="1:15" s="91" customFormat="1" ht="24.95" customHeight="1" x14ac:dyDescent="0.2">
      <c r="A7" s="588" t="s">
        <v>213</v>
      </c>
      <c r="B7" s="589"/>
      <c r="C7" s="582" t="s">
        <v>94</v>
      </c>
      <c r="D7" s="658" t="s">
        <v>367</v>
      </c>
      <c r="E7" s="661"/>
      <c r="F7" s="661"/>
      <c r="G7" s="661"/>
      <c r="H7" s="662"/>
      <c r="I7" s="588" t="s">
        <v>359</v>
      </c>
      <c r="J7" s="589"/>
      <c r="K7" s="96"/>
      <c r="L7" s="96"/>
      <c r="M7" s="96"/>
      <c r="N7" s="96"/>
      <c r="O7" s="96"/>
    </row>
    <row r="8" spans="1:15" ht="21.75" customHeight="1" x14ac:dyDescent="0.2">
      <c r="A8" s="616"/>
      <c r="B8" s="617"/>
      <c r="C8" s="583"/>
      <c r="D8" s="592" t="s">
        <v>335</v>
      </c>
      <c r="E8" s="592" t="s">
        <v>337</v>
      </c>
      <c r="F8" s="592" t="s">
        <v>338</v>
      </c>
      <c r="G8" s="592" t="s">
        <v>339</v>
      </c>
      <c r="H8" s="592" t="s">
        <v>340</v>
      </c>
      <c r="I8" s="590"/>
      <c r="J8" s="591"/>
    </row>
    <row r="9" spans="1:15" ht="12" customHeight="1" x14ac:dyDescent="0.2">
      <c r="A9" s="616"/>
      <c r="B9" s="617"/>
      <c r="C9" s="583"/>
      <c r="D9" s="593"/>
      <c r="E9" s="593"/>
      <c r="F9" s="593"/>
      <c r="G9" s="593"/>
      <c r="H9" s="593"/>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8" t="s">
        <v>104</v>
      </c>
      <c r="B11" s="619"/>
      <c r="C11" s="285">
        <v>100</v>
      </c>
      <c r="D11" s="115">
        <v>17150</v>
      </c>
      <c r="E11" s="114">
        <v>21694</v>
      </c>
      <c r="F11" s="114">
        <v>19279</v>
      </c>
      <c r="G11" s="114">
        <v>15143</v>
      </c>
      <c r="H11" s="140">
        <v>17481</v>
      </c>
      <c r="I11" s="115">
        <v>-331</v>
      </c>
      <c r="J11" s="116">
        <v>-1.8934843544419655</v>
      </c>
    </row>
    <row r="12" spans="1:15" s="110" customFormat="1" ht="24.95" customHeight="1" x14ac:dyDescent="0.2">
      <c r="A12" s="193" t="s">
        <v>132</v>
      </c>
      <c r="B12" s="194" t="s">
        <v>133</v>
      </c>
      <c r="C12" s="113">
        <v>4.0816326530612242E-2</v>
      </c>
      <c r="D12" s="115">
        <v>7</v>
      </c>
      <c r="E12" s="114">
        <v>19</v>
      </c>
      <c r="F12" s="114">
        <v>28</v>
      </c>
      <c r="G12" s="114">
        <v>24</v>
      </c>
      <c r="H12" s="140">
        <v>6</v>
      </c>
      <c r="I12" s="115">
        <v>1</v>
      </c>
      <c r="J12" s="116">
        <v>16.666666666666668</v>
      </c>
    </row>
    <row r="13" spans="1:15" s="110" customFormat="1" ht="24.95" customHeight="1" x14ac:dyDescent="0.2">
      <c r="A13" s="193" t="s">
        <v>134</v>
      </c>
      <c r="B13" s="199" t="s">
        <v>214</v>
      </c>
      <c r="C13" s="113">
        <v>0.89212827988338195</v>
      </c>
      <c r="D13" s="115">
        <v>153</v>
      </c>
      <c r="E13" s="114">
        <v>123</v>
      </c>
      <c r="F13" s="114">
        <v>111</v>
      </c>
      <c r="G13" s="114">
        <v>109</v>
      </c>
      <c r="H13" s="140">
        <v>157</v>
      </c>
      <c r="I13" s="115">
        <v>-4</v>
      </c>
      <c r="J13" s="116">
        <v>-2.5477707006369426</v>
      </c>
    </row>
    <row r="14" spans="1:15" s="287" customFormat="1" ht="24.95" customHeight="1" x14ac:dyDescent="0.2">
      <c r="A14" s="193" t="s">
        <v>215</v>
      </c>
      <c r="B14" s="199" t="s">
        <v>137</v>
      </c>
      <c r="C14" s="113">
        <v>9.4460641399416918</v>
      </c>
      <c r="D14" s="115">
        <v>1620</v>
      </c>
      <c r="E14" s="114">
        <v>7284</v>
      </c>
      <c r="F14" s="114">
        <v>2061</v>
      </c>
      <c r="G14" s="114">
        <v>1416</v>
      </c>
      <c r="H14" s="140">
        <v>2230</v>
      </c>
      <c r="I14" s="115">
        <v>-610</v>
      </c>
      <c r="J14" s="116">
        <v>-27.3542600896861</v>
      </c>
      <c r="K14" s="110"/>
      <c r="L14" s="110"/>
      <c r="M14" s="110"/>
      <c r="N14" s="110"/>
      <c r="O14" s="110"/>
    </row>
    <row r="15" spans="1:15" s="110" customFormat="1" ht="24.95" customHeight="1" x14ac:dyDescent="0.2">
      <c r="A15" s="193" t="s">
        <v>216</v>
      </c>
      <c r="B15" s="199" t="s">
        <v>217</v>
      </c>
      <c r="C15" s="113">
        <v>2.0291545189504374</v>
      </c>
      <c r="D15" s="115">
        <v>348</v>
      </c>
      <c r="E15" s="114">
        <v>256</v>
      </c>
      <c r="F15" s="114">
        <v>337</v>
      </c>
      <c r="G15" s="114">
        <v>248</v>
      </c>
      <c r="H15" s="140">
        <v>325</v>
      </c>
      <c r="I15" s="115">
        <v>23</v>
      </c>
      <c r="J15" s="116">
        <v>7.0769230769230766</v>
      </c>
    </row>
    <row r="16" spans="1:15" s="287" customFormat="1" ht="24.95" customHeight="1" x14ac:dyDescent="0.2">
      <c r="A16" s="193" t="s">
        <v>218</v>
      </c>
      <c r="B16" s="199" t="s">
        <v>141</v>
      </c>
      <c r="C16" s="113">
        <v>5.3527696793002919</v>
      </c>
      <c r="D16" s="115">
        <v>918</v>
      </c>
      <c r="E16" s="114">
        <v>6831</v>
      </c>
      <c r="F16" s="114">
        <v>1244</v>
      </c>
      <c r="G16" s="114">
        <v>989</v>
      </c>
      <c r="H16" s="140">
        <v>1691</v>
      </c>
      <c r="I16" s="115">
        <v>-773</v>
      </c>
      <c r="J16" s="116">
        <v>-45.712596096984036</v>
      </c>
      <c r="K16" s="110"/>
      <c r="L16" s="110"/>
      <c r="M16" s="110"/>
      <c r="N16" s="110"/>
      <c r="O16" s="110"/>
    </row>
    <row r="17" spans="1:15" s="110" customFormat="1" ht="24.95" customHeight="1" x14ac:dyDescent="0.2">
      <c r="A17" s="193" t="s">
        <v>142</v>
      </c>
      <c r="B17" s="199" t="s">
        <v>220</v>
      </c>
      <c r="C17" s="113">
        <v>2.064139941690962</v>
      </c>
      <c r="D17" s="115">
        <v>354</v>
      </c>
      <c r="E17" s="114">
        <v>197</v>
      </c>
      <c r="F17" s="114">
        <v>480</v>
      </c>
      <c r="G17" s="114">
        <v>179</v>
      </c>
      <c r="H17" s="140">
        <v>214</v>
      </c>
      <c r="I17" s="115">
        <v>140</v>
      </c>
      <c r="J17" s="116">
        <v>65.420560747663558</v>
      </c>
    </row>
    <row r="18" spans="1:15" s="287" customFormat="1" ht="24.95" customHeight="1" x14ac:dyDescent="0.2">
      <c r="A18" s="201" t="s">
        <v>144</v>
      </c>
      <c r="B18" s="202" t="s">
        <v>145</v>
      </c>
      <c r="C18" s="113">
        <v>6.8804664723032074</v>
      </c>
      <c r="D18" s="115">
        <v>1180</v>
      </c>
      <c r="E18" s="114">
        <v>1230</v>
      </c>
      <c r="F18" s="114">
        <v>1548</v>
      </c>
      <c r="G18" s="114">
        <v>1264</v>
      </c>
      <c r="H18" s="140">
        <v>1082</v>
      </c>
      <c r="I18" s="115">
        <v>98</v>
      </c>
      <c r="J18" s="116">
        <v>9.0573012939001849</v>
      </c>
      <c r="K18" s="110"/>
      <c r="L18" s="110"/>
      <c r="M18" s="110"/>
      <c r="N18" s="110"/>
      <c r="O18" s="110"/>
    </row>
    <row r="19" spans="1:15" s="110" customFormat="1" ht="24.95" customHeight="1" x14ac:dyDescent="0.2">
      <c r="A19" s="193" t="s">
        <v>146</v>
      </c>
      <c r="B19" s="199" t="s">
        <v>147</v>
      </c>
      <c r="C19" s="113">
        <v>13.043731778425656</v>
      </c>
      <c r="D19" s="115">
        <v>2237</v>
      </c>
      <c r="E19" s="114">
        <v>2243</v>
      </c>
      <c r="F19" s="114">
        <v>2610</v>
      </c>
      <c r="G19" s="114">
        <v>1846</v>
      </c>
      <c r="H19" s="140">
        <v>2160</v>
      </c>
      <c r="I19" s="115">
        <v>77</v>
      </c>
      <c r="J19" s="116">
        <v>3.5648148148148149</v>
      </c>
    </row>
    <row r="20" spans="1:15" s="287" customFormat="1" ht="24.95" customHeight="1" x14ac:dyDescent="0.2">
      <c r="A20" s="193" t="s">
        <v>148</v>
      </c>
      <c r="B20" s="199" t="s">
        <v>149</v>
      </c>
      <c r="C20" s="113">
        <v>6.2565597667638482</v>
      </c>
      <c r="D20" s="115">
        <v>1073</v>
      </c>
      <c r="E20" s="114">
        <v>996</v>
      </c>
      <c r="F20" s="114">
        <v>1170</v>
      </c>
      <c r="G20" s="114">
        <v>872</v>
      </c>
      <c r="H20" s="140">
        <v>1022</v>
      </c>
      <c r="I20" s="115">
        <v>51</v>
      </c>
      <c r="J20" s="116">
        <v>4.9902152641878672</v>
      </c>
      <c r="K20" s="110"/>
      <c r="L20" s="110"/>
      <c r="M20" s="110"/>
      <c r="N20" s="110"/>
      <c r="O20" s="110"/>
    </row>
    <row r="21" spans="1:15" s="110" customFormat="1" ht="24.95" customHeight="1" x14ac:dyDescent="0.2">
      <c r="A21" s="201" t="s">
        <v>150</v>
      </c>
      <c r="B21" s="202" t="s">
        <v>151</v>
      </c>
      <c r="C21" s="113">
        <v>6.7113702623906706</v>
      </c>
      <c r="D21" s="115">
        <v>1151</v>
      </c>
      <c r="E21" s="114">
        <v>952</v>
      </c>
      <c r="F21" s="114">
        <v>1122</v>
      </c>
      <c r="G21" s="114">
        <v>830</v>
      </c>
      <c r="H21" s="140">
        <v>995</v>
      </c>
      <c r="I21" s="115">
        <v>156</v>
      </c>
      <c r="J21" s="116">
        <v>15.678391959798995</v>
      </c>
    </row>
    <row r="22" spans="1:15" s="110" customFormat="1" ht="24.95" customHeight="1" x14ac:dyDescent="0.2">
      <c r="A22" s="201" t="s">
        <v>152</v>
      </c>
      <c r="B22" s="199" t="s">
        <v>153</v>
      </c>
      <c r="C22" s="113">
        <v>3.1720116618075802</v>
      </c>
      <c r="D22" s="115">
        <v>544</v>
      </c>
      <c r="E22" s="114">
        <v>400</v>
      </c>
      <c r="F22" s="114">
        <v>421</v>
      </c>
      <c r="G22" s="114">
        <v>311</v>
      </c>
      <c r="H22" s="140">
        <v>497</v>
      </c>
      <c r="I22" s="115">
        <v>47</v>
      </c>
      <c r="J22" s="116">
        <v>9.4567404426559349</v>
      </c>
    </row>
    <row r="23" spans="1:15" s="110" customFormat="1" ht="24.95" customHeight="1" x14ac:dyDescent="0.2">
      <c r="A23" s="193" t="s">
        <v>154</v>
      </c>
      <c r="B23" s="199" t="s">
        <v>155</v>
      </c>
      <c r="C23" s="113">
        <v>1.4868804664723032</v>
      </c>
      <c r="D23" s="115">
        <v>255</v>
      </c>
      <c r="E23" s="114">
        <v>207</v>
      </c>
      <c r="F23" s="114">
        <v>244</v>
      </c>
      <c r="G23" s="114">
        <v>191</v>
      </c>
      <c r="H23" s="140">
        <v>224</v>
      </c>
      <c r="I23" s="115">
        <v>31</v>
      </c>
      <c r="J23" s="116">
        <v>13.839285714285714</v>
      </c>
    </row>
    <row r="24" spans="1:15" s="110" customFormat="1" ht="24.95" customHeight="1" x14ac:dyDescent="0.2">
      <c r="A24" s="193" t="s">
        <v>156</v>
      </c>
      <c r="B24" s="199" t="s">
        <v>221</v>
      </c>
      <c r="C24" s="113">
        <v>9.1311953352769688</v>
      </c>
      <c r="D24" s="115">
        <v>1566</v>
      </c>
      <c r="E24" s="114">
        <v>1017</v>
      </c>
      <c r="F24" s="114">
        <v>1378</v>
      </c>
      <c r="G24" s="114">
        <v>1155</v>
      </c>
      <c r="H24" s="140">
        <v>1297</v>
      </c>
      <c r="I24" s="115">
        <v>269</v>
      </c>
      <c r="J24" s="116">
        <v>20.740169622205087</v>
      </c>
    </row>
    <row r="25" spans="1:15" s="110" customFormat="1" ht="24.95" customHeight="1" x14ac:dyDescent="0.2">
      <c r="A25" s="193" t="s">
        <v>222</v>
      </c>
      <c r="B25" s="204" t="s">
        <v>159</v>
      </c>
      <c r="C25" s="113">
        <v>9.2886297376093303</v>
      </c>
      <c r="D25" s="115">
        <v>1593</v>
      </c>
      <c r="E25" s="114">
        <v>1371</v>
      </c>
      <c r="F25" s="114">
        <v>1622</v>
      </c>
      <c r="G25" s="114">
        <v>1542</v>
      </c>
      <c r="H25" s="140">
        <v>1853</v>
      </c>
      <c r="I25" s="115">
        <v>-260</v>
      </c>
      <c r="J25" s="116">
        <v>-14.031300593631949</v>
      </c>
    </row>
    <row r="26" spans="1:15" s="110" customFormat="1" ht="24.95" customHeight="1" x14ac:dyDescent="0.2">
      <c r="A26" s="201">
        <v>782.78300000000002</v>
      </c>
      <c r="B26" s="203" t="s">
        <v>160</v>
      </c>
      <c r="C26" s="113">
        <v>15.102040816326531</v>
      </c>
      <c r="D26" s="115">
        <v>2590</v>
      </c>
      <c r="E26" s="114">
        <v>2780</v>
      </c>
      <c r="F26" s="114">
        <v>3002</v>
      </c>
      <c r="G26" s="114">
        <v>2769</v>
      </c>
      <c r="H26" s="140">
        <v>2754</v>
      </c>
      <c r="I26" s="115">
        <v>-164</v>
      </c>
      <c r="J26" s="116">
        <v>-5.9549745824255629</v>
      </c>
    </row>
    <row r="27" spans="1:15" s="110" customFormat="1" ht="24.95" customHeight="1" x14ac:dyDescent="0.2">
      <c r="A27" s="193" t="s">
        <v>161</v>
      </c>
      <c r="B27" s="199" t="s">
        <v>162</v>
      </c>
      <c r="C27" s="113">
        <v>1.2128279883381925</v>
      </c>
      <c r="D27" s="115">
        <v>208</v>
      </c>
      <c r="E27" s="114">
        <v>203</v>
      </c>
      <c r="F27" s="114">
        <v>232</v>
      </c>
      <c r="G27" s="114">
        <v>212</v>
      </c>
      <c r="H27" s="140">
        <v>222</v>
      </c>
      <c r="I27" s="115">
        <v>-14</v>
      </c>
      <c r="J27" s="116">
        <v>-6.3063063063063067</v>
      </c>
    </row>
    <row r="28" spans="1:15" s="110" customFormat="1" ht="24.95" customHeight="1" x14ac:dyDescent="0.2">
      <c r="A28" s="193" t="s">
        <v>163</v>
      </c>
      <c r="B28" s="199" t="s">
        <v>164</v>
      </c>
      <c r="C28" s="113">
        <v>2.7113702623906706</v>
      </c>
      <c r="D28" s="115">
        <v>465</v>
      </c>
      <c r="E28" s="114">
        <v>296</v>
      </c>
      <c r="F28" s="114">
        <v>859</v>
      </c>
      <c r="G28" s="114">
        <v>295</v>
      </c>
      <c r="H28" s="140">
        <v>553</v>
      </c>
      <c r="I28" s="115">
        <v>-88</v>
      </c>
      <c r="J28" s="116">
        <v>-15.913200723327305</v>
      </c>
    </row>
    <row r="29" spans="1:15" s="110" customFormat="1" ht="24.95" customHeight="1" x14ac:dyDescent="0.2">
      <c r="A29" s="193">
        <v>86</v>
      </c>
      <c r="B29" s="199" t="s">
        <v>165</v>
      </c>
      <c r="C29" s="113">
        <v>4.4781341107871722</v>
      </c>
      <c r="D29" s="115">
        <v>768</v>
      </c>
      <c r="E29" s="114">
        <v>797</v>
      </c>
      <c r="F29" s="114">
        <v>833</v>
      </c>
      <c r="G29" s="114">
        <v>714</v>
      </c>
      <c r="H29" s="140">
        <v>851</v>
      </c>
      <c r="I29" s="115">
        <v>-83</v>
      </c>
      <c r="J29" s="116">
        <v>-9.7532314923619268</v>
      </c>
    </row>
    <row r="30" spans="1:15" s="110" customFormat="1" ht="24.95" customHeight="1" x14ac:dyDescent="0.2">
      <c r="A30" s="193">
        <v>87.88</v>
      </c>
      <c r="B30" s="204" t="s">
        <v>166</v>
      </c>
      <c r="C30" s="113">
        <v>6.8804664723032074</v>
      </c>
      <c r="D30" s="115">
        <v>1180</v>
      </c>
      <c r="E30" s="114">
        <v>1365</v>
      </c>
      <c r="F30" s="114">
        <v>1438</v>
      </c>
      <c r="G30" s="114">
        <v>1187</v>
      </c>
      <c r="H30" s="140">
        <v>983</v>
      </c>
      <c r="I30" s="115">
        <v>197</v>
      </c>
      <c r="J30" s="116">
        <v>20.040691759918616</v>
      </c>
    </row>
    <row r="31" spans="1:15" s="110" customFormat="1" ht="24.95" customHeight="1" x14ac:dyDescent="0.2">
      <c r="A31" s="193" t="s">
        <v>167</v>
      </c>
      <c r="B31" s="199" t="s">
        <v>168</v>
      </c>
      <c r="C31" s="113">
        <v>3.2653061224489797</v>
      </c>
      <c r="D31" s="115">
        <v>560</v>
      </c>
      <c r="E31" s="114">
        <v>411</v>
      </c>
      <c r="F31" s="114">
        <v>600</v>
      </c>
      <c r="G31" s="114">
        <v>406</v>
      </c>
      <c r="H31" s="140">
        <v>595</v>
      </c>
      <c r="I31" s="115">
        <v>-35</v>
      </c>
      <c r="J31" s="116">
        <v>-5.882352941176471</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4.0816326530612242E-2</v>
      </c>
      <c r="D34" s="115">
        <v>7</v>
      </c>
      <c r="E34" s="114">
        <v>19</v>
      </c>
      <c r="F34" s="114">
        <v>28</v>
      </c>
      <c r="G34" s="114">
        <v>24</v>
      </c>
      <c r="H34" s="140">
        <v>6</v>
      </c>
      <c r="I34" s="115">
        <v>1</v>
      </c>
      <c r="J34" s="116">
        <v>16.666666666666668</v>
      </c>
    </row>
    <row r="35" spans="1:10" s="110" customFormat="1" ht="24.95" customHeight="1" x14ac:dyDescent="0.2">
      <c r="A35" s="292" t="s">
        <v>171</v>
      </c>
      <c r="B35" s="293" t="s">
        <v>172</v>
      </c>
      <c r="C35" s="113">
        <v>17.218658892128278</v>
      </c>
      <c r="D35" s="115">
        <v>2953</v>
      </c>
      <c r="E35" s="114">
        <v>8637</v>
      </c>
      <c r="F35" s="114">
        <v>3720</v>
      </c>
      <c r="G35" s="114">
        <v>2789</v>
      </c>
      <c r="H35" s="140">
        <v>3469</v>
      </c>
      <c r="I35" s="115">
        <v>-516</v>
      </c>
      <c r="J35" s="116">
        <v>-14.874603632170654</v>
      </c>
    </row>
    <row r="36" spans="1:10" s="110" customFormat="1" ht="24.95" customHeight="1" x14ac:dyDescent="0.2">
      <c r="A36" s="294" t="s">
        <v>173</v>
      </c>
      <c r="B36" s="295" t="s">
        <v>174</v>
      </c>
      <c r="C36" s="125">
        <v>82.740524781341108</v>
      </c>
      <c r="D36" s="143">
        <v>14190</v>
      </c>
      <c r="E36" s="144">
        <v>13038</v>
      </c>
      <c r="F36" s="144">
        <v>15531</v>
      </c>
      <c r="G36" s="144">
        <v>12330</v>
      </c>
      <c r="H36" s="145">
        <v>14006</v>
      </c>
      <c r="I36" s="143">
        <v>184</v>
      </c>
      <c r="J36" s="146">
        <v>1.3137226902755961</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55" t="s">
        <v>368</v>
      </c>
      <c r="B39" s="656"/>
      <c r="C39" s="656"/>
      <c r="D39" s="656"/>
      <c r="E39" s="656"/>
      <c r="F39" s="656"/>
      <c r="G39" s="656"/>
      <c r="H39" s="656"/>
      <c r="I39" s="656"/>
      <c r="J39" s="656"/>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6"/>
    </row>
  </sheetData>
  <mergeCells count="16">
    <mergeCell ref="A11:B11"/>
    <mergeCell ref="A39:J39"/>
    <mergeCell ref="A40:J40"/>
    <mergeCell ref="A3:J3"/>
    <mergeCell ref="A4:J4"/>
    <mergeCell ref="A5:D5"/>
    <mergeCell ref="A7:B9"/>
    <mergeCell ref="C7:C10"/>
    <mergeCell ref="D7:H7"/>
    <mergeCell ref="I7:J8"/>
    <mergeCell ref="D8:D9"/>
    <mergeCell ref="E8:E9"/>
    <mergeCell ref="F8:F9"/>
    <mergeCell ref="A6:J6"/>
    <mergeCell ref="G8:G9"/>
    <mergeCell ref="H8:H9"/>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election activeCell="A2" sqref="A2"/>
    </sheetView>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369</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335</v>
      </c>
      <c r="B5" s="573"/>
      <c r="C5" s="573"/>
      <c r="D5" s="573"/>
      <c r="E5" s="573"/>
      <c r="F5" s="252"/>
      <c r="G5" s="252"/>
      <c r="H5" s="252"/>
      <c r="I5" s="252"/>
      <c r="J5" s="252"/>
      <c r="K5" s="252"/>
    </row>
    <row r="6" spans="1:17" s="94" customFormat="1" ht="35.1" customHeight="1" x14ac:dyDescent="0.2">
      <c r="A6" s="634" t="s">
        <v>519</v>
      </c>
      <c r="B6" s="634"/>
      <c r="C6" s="634"/>
      <c r="D6" s="634"/>
      <c r="E6" s="634"/>
      <c r="F6" s="634"/>
      <c r="G6" s="634"/>
      <c r="H6" s="634"/>
      <c r="I6" s="634"/>
      <c r="J6" s="634"/>
      <c r="K6" s="634"/>
    </row>
    <row r="7" spans="1:17" s="91" customFormat="1" ht="24.95" customHeight="1" x14ac:dyDescent="0.2">
      <c r="A7" s="588" t="s">
        <v>332</v>
      </c>
      <c r="B7" s="577"/>
      <c r="C7" s="577"/>
      <c r="D7" s="582" t="s">
        <v>94</v>
      </c>
      <c r="E7" s="648" t="s">
        <v>370</v>
      </c>
      <c r="F7" s="649"/>
      <c r="G7" s="649"/>
      <c r="H7" s="649"/>
      <c r="I7" s="650"/>
      <c r="J7" s="588" t="s">
        <v>359</v>
      </c>
      <c r="K7" s="589"/>
      <c r="L7" s="96"/>
      <c r="M7" s="96"/>
      <c r="N7" s="96"/>
      <c r="O7" s="96"/>
      <c r="Q7" s="407"/>
    </row>
    <row r="8" spans="1:17" ht="21.75" customHeight="1" x14ac:dyDescent="0.2">
      <c r="A8" s="578"/>
      <c r="B8" s="579"/>
      <c r="C8" s="579"/>
      <c r="D8" s="583"/>
      <c r="E8" s="592" t="s">
        <v>335</v>
      </c>
      <c r="F8" s="592" t="s">
        <v>337</v>
      </c>
      <c r="G8" s="592" t="s">
        <v>338</v>
      </c>
      <c r="H8" s="592" t="s">
        <v>339</v>
      </c>
      <c r="I8" s="592" t="s">
        <v>340</v>
      </c>
      <c r="J8" s="590"/>
      <c r="K8" s="591"/>
    </row>
    <row r="9" spans="1:17" ht="12" customHeight="1" x14ac:dyDescent="0.2">
      <c r="A9" s="578"/>
      <c r="B9" s="579"/>
      <c r="C9" s="579"/>
      <c r="D9" s="583"/>
      <c r="E9" s="593"/>
      <c r="F9" s="593"/>
      <c r="G9" s="593"/>
      <c r="H9" s="593"/>
      <c r="I9" s="593"/>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17150</v>
      </c>
      <c r="F11" s="264">
        <v>21694</v>
      </c>
      <c r="G11" s="264">
        <v>19279</v>
      </c>
      <c r="H11" s="264">
        <v>15143</v>
      </c>
      <c r="I11" s="265">
        <v>17481</v>
      </c>
      <c r="J11" s="263">
        <v>-331</v>
      </c>
      <c r="K11" s="266">
        <v>-1.8934843544419655</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27.434402332361515</v>
      </c>
      <c r="E13" s="115">
        <v>4705</v>
      </c>
      <c r="F13" s="114">
        <v>6036</v>
      </c>
      <c r="G13" s="114">
        <v>5787</v>
      </c>
      <c r="H13" s="114">
        <v>4707</v>
      </c>
      <c r="I13" s="140">
        <v>5015</v>
      </c>
      <c r="J13" s="115">
        <v>-310</v>
      </c>
      <c r="K13" s="116">
        <v>-6.1814556331006978</v>
      </c>
    </row>
    <row r="14" spans="1:17" ht="15.95" customHeight="1" x14ac:dyDescent="0.2">
      <c r="A14" s="306" t="s">
        <v>230</v>
      </c>
      <c r="B14" s="307"/>
      <c r="C14" s="308"/>
      <c r="D14" s="113">
        <v>49.037900874635568</v>
      </c>
      <c r="E14" s="115">
        <v>8410</v>
      </c>
      <c r="F14" s="114">
        <v>10864</v>
      </c>
      <c r="G14" s="114">
        <v>9550</v>
      </c>
      <c r="H14" s="114">
        <v>7209</v>
      </c>
      <c r="I14" s="140">
        <v>8323</v>
      </c>
      <c r="J14" s="115">
        <v>87</v>
      </c>
      <c r="K14" s="116">
        <v>1.0452961672473868</v>
      </c>
    </row>
    <row r="15" spans="1:17" ht="15.95" customHeight="1" x14ac:dyDescent="0.2">
      <c r="A15" s="306" t="s">
        <v>231</v>
      </c>
      <c r="B15" s="307"/>
      <c r="C15" s="308"/>
      <c r="D15" s="113">
        <v>10.997084548104956</v>
      </c>
      <c r="E15" s="115">
        <v>1886</v>
      </c>
      <c r="F15" s="114">
        <v>2613</v>
      </c>
      <c r="G15" s="114">
        <v>1771</v>
      </c>
      <c r="H15" s="114">
        <v>1525</v>
      </c>
      <c r="I15" s="140">
        <v>1953</v>
      </c>
      <c r="J15" s="115">
        <v>-67</v>
      </c>
      <c r="K15" s="116">
        <v>-3.4306195596518179</v>
      </c>
    </row>
    <row r="16" spans="1:17" ht="15.95" customHeight="1" x14ac:dyDescent="0.2">
      <c r="A16" s="306" t="s">
        <v>232</v>
      </c>
      <c r="B16" s="307"/>
      <c r="C16" s="308"/>
      <c r="D16" s="113">
        <v>12.326530612244898</v>
      </c>
      <c r="E16" s="115">
        <v>2114</v>
      </c>
      <c r="F16" s="114">
        <v>2133</v>
      </c>
      <c r="G16" s="114">
        <v>2074</v>
      </c>
      <c r="H16" s="114">
        <v>1655</v>
      </c>
      <c r="I16" s="140">
        <v>2141</v>
      </c>
      <c r="J16" s="115">
        <v>-27</v>
      </c>
      <c r="K16" s="116">
        <v>-1.2610929472209249</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0.11078717201166181</v>
      </c>
      <c r="E18" s="115">
        <v>19</v>
      </c>
      <c r="F18" s="114">
        <v>27</v>
      </c>
      <c r="G18" s="114">
        <v>32</v>
      </c>
      <c r="H18" s="114">
        <v>29</v>
      </c>
      <c r="I18" s="140">
        <v>28</v>
      </c>
      <c r="J18" s="115">
        <v>-9</v>
      </c>
      <c r="K18" s="116">
        <v>-32.142857142857146</v>
      </c>
    </row>
    <row r="19" spans="1:11" ht="14.1" customHeight="1" x14ac:dyDescent="0.2">
      <c r="A19" s="306" t="s">
        <v>235</v>
      </c>
      <c r="B19" s="307" t="s">
        <v>236</v>
      </c>
      <c r="C19" s="308"/>
      <c r="D19" s="113">
        <v>4.0816326530612242E-2</v>
      </c>
      <c r="E19" s="115">
        <v>7</v>
      </c>
      <c r="F19" s="114">
        <v>23</v>
      </c>
      <c r="G19" s="114">
        <v>17</v>
      </c>
      <c r="H19" s="114">
        <v>16</v>
      </c>
      <c r="I19" s="140">
        <v>6</v>
      </c>
      <c r="J19" s="115">
        <v>1</v>
      </c>
      <c r="K19" s="116">
        <v>16.666666666666668</v>
      </c>
    </row>
    <row r="20" spans="1:11" ht="14.1" customHeight="1" x14ac:dyDescent="0.2">
      <c r="A20" s="306">
        <v>12</v>
      </c>
      <c r="B20" s="307" t="s">
        <v>237</v>
      </c>
      <c r="C20" s="308"/>
      <c r="D20" s="113">
        <v>0.40233236151603496</v>
      </c>
      <c r="E20" s="115">
        <v>69</v>
      </c>
      <c r="F20" s="114">
        <v>70</v>
      </c>
      <c r="G20" s="114">
        <v>107</v>
      </c>
      <c r="H20" s="114">
        <v>69</v>
      </c>
      <c r="I20" s="140">
        <v>98</v>
      </c>
      <c r="J20" s="115">
        <v>-29</v>
      </c>
      <c r="K20" s="116">
        <v>-29.591836734693878</v>
      </c>
    </row>
    <row r="21" spans="1:11" ht="14.1" customHeight="1" x14ac:dyDescent="0.2">
      <c r="A21" s="306">
        <v>21</v>
      </c>
      <c r="B21" s="307" t="s">
        <v>238</v>
      </c>
      <c r="C21" s="308"/>
      <c r="D21" s="113">
        <v>0.39067055393586003</v>
      </c>
      <c r="E21" s="115">
        <v>67</v>
      </c>
      <c r="F21" s="114">
        <v>65</v>
      </c>
      <c r="G21" s="114">
        <v>121</v>
      </c>
      <c r="H21" s="114">
        <v>49</v>
      </c>
      <c r="I21" s="140">
        <v>63</v>
      </c>
      <c r="J21" s="115">
        <v>4</v>
      </c>
      <c r="K21" s="116">
        <v>6.3492063492063489</v>
      </c>
    </row>
    <row r="22" spans="1:11" ht="14.1" customHeight="1" x14ac:dyDescent="0.2">
      <c r="A22" s="306">
        <v>22</v>
      </c>
      <c r="B22" s="307" t="s">
        <v>239</v>
      </c>
      <c r="C22" s="308"/>
      <c r="D22" s="113">
        <v>0.55393586005830908</v>
      </c>
      <c r="E22" s="115">
        <v>95</v>
      </c>
      <c r="F22" s="114">
        <v>104</v>
      </c>
      <c r="G22" s="114">
        <v>144</v>
      </c>
      <c r="H22" s="114">
        <v>99</v>
      </c>
      <c r="I22" s="140">
        <v>109</v>
      </c>
      <c r="J22" s="115">
        <v>-14</v>
      </c>
      <c r="K22" s="116">
        <v>-12.844036697247706</v>
      </c>
    </row>
    <row r="23" spans="1:11" ht="14.1" customHeight="1" x14ac:dyDescent="0.2">
      <c r="A23" s="306">
        <v>23</v>
      </c>
      <c r="B23" s="307" t="s">
        <v>240</v>
      </c>
      <c r="C23" s="308"/>
      <c r="D23" s="113">
        <v>0.62973760932944611</v>
      </c>
      <c r="E23" s="115">
        <v>108</v>
      </c>
      <c r="F23" s="114">
        <v>74</v>
      </c>
      <c r="G23" s="114">
        <v>80</v>
      </c>
      <c r="H23" s="114">
        <v>102</v>
      </c>
      <c r="I23" s="140">
        <v>109</v>
      </c>
      <c r="J23" s="115">
        <v>-1</v>
      </c>
      <c r="K23" s="116">
        <v>-0.91743119266055051</v>
      </c>
    </row>
    <row r="24" spans="1:11" ht="14.1" customHeight="1" x14ac:dyDescent="0.2">
      <c r="A24" s="306">
        <v>24</v>
      </c>
      <c r="B24" s="307" t="s">
        <v>241</v>
      </c>
      <c r="C24" s="308"/>
      <c r="D24" s="113">
        <v>2.2798833819241984</v>
      </c>
      <c r="E24" s="115">
        <v>391</v>
      </c>
      <c r="F24" s="114">
        <v>1178</v>
      </c>
      <c r="G24" s="114">
        <v>625</v>
      </c>
      <c r="H24" s="114">
        <v>479</v>
      </c>
      <c r="I24" s="140">
        <v>547</v>
      </c>
      <c r="J24" s="115">
        <v>-156</v>
      </c>
      <c r="K24" s="116">
        <v>-28.519195612431446</v>
      </c>
    </row>
    <row r="25" spans="1:11" ht="14.1" customHeight="1" x14ac:dyDescent="0.2">
      <c r="A25" s="306">
        <v>25</v>
      </c>
      <c r="B25" s="307" t="s">
        <v>242</v>
      </c>
      <c r="C25" s="308"/>
      <c r="D25" s="113">
        <v>4.8629737609329444</v>
      </c>
      <c r="E25" s="115">
        <v>834</v>
      </c>
      <c r="F25" s="114">
        <v>3324</v>
      </c>
      <c r="G25" s="114">
        <v>774</v>
      </c>
      <c r="H25" s="114">
        <v>664</v>
      </c>
      <c r="I25" s="140">
        <v>869</v>
      </c>
      <c r="J25" s="115">
        <v>-35</v>
      </c>
      <c r="K25" s="116">
        <v>-4.0276179516685842</v>
      </c>
    </row>
    <row r="26" spans="1:11" ht="14.1" customHeight="1" x14ac:dyDescent="0.2">
      <c r="A26" s="306">
        <v>26</v>
      </c>
      <c r="B26" s="307" t="s">
        <v>243</v>
      </c>
      <c r="C26" s="308"/>
      <c r="D26" s="113">
        <v>2.693877551020408</v>
      </c>
      <c r="E26" s="115">
        <v>462</v>
      </c>
      <c r="F26" s="114">
        <v>592</v>
      </c>
      <c r="G26" s="114">
        <v>375</v>
      </c>
      <c r="H26" s="114">
        <v>355</v>
      </c>
      <c r="I26" s="140">
        <v>465</v>
      </c>
      <c r="J26" s="115">
        <v>-3</v>
      </c>
      <c r="K26" s="116">
        <v>-0.64516129032258063</v>
      </c>
    </row>
    <row r="27" spans="1:11" ht="14.1" customHeight="1" x14ac:dyDescent="0.2">
      <c r="A27" s="306">
        <v>27</v>
      </c>
      <c r="B27" s="307" t="s">
        <v>244</v>
      </c>
      <c r="C27" s="308"/>
      <c r="D27" s="113">
        <v>1.7959183673469388</v>
      </c>
      <c r="E27" s="115">
        <v>308</v>
      </c>
      <c r="F27" s="114">
        <v>1218</v>
      </c>
      <c r="G27" s="114">
        <v>324</v>
      </c>
      <c r="H27" s="114">
        <v>359</v>
      </c>
      <c r="I27" s="140">
        <v>440</v>
      </c>
      <c r="J27" s="115">
        <v>-132</v>
      </c>
      <c r="K27" s="116">
        <v>-30</v>
      </c>
    </row>
    <row r="28" spans="1:11" ht="14.1" customHeight="1" x14ac:dyDescent="0.2">
      <c r="A28" s="306">
        <v>28</v>
      </c>
      <c r="B28" s="307" t="s">
        <v>245</v>
      </c>
      <c r="C28" s="308"/>
      <c r="D28" s="113">
        <v>9.3294460641399415E-2</v>
      </c>
      <c r="E28" s="115">
        <v>16</v>
      </c>
      <c r="F28" s="114" t="s">
        <v>513</v>
      </c>
      <c r="G28" s="114">
        <v>19</v>
      </c>
      <c r="H28" s="114">
        <v>18</v>
      </c>
      <c r="I28" s="140">
        <v>20</v>
      </c>
      <c r="J28" s="115">
        <v>-4</v>
      </c>
      <c r="K28" s="116">
        <v>-20</v>
      </c>
    </row>
    <row r="29" spans="1:11" ht="14.1" customHeight="1" x14ac:dyDescent="0.2">
      <c r="A29" s="306">
        <v>29</v>
      </c>
      <c r="B29" s="307" t="s">
        <v>246</v>
      </c>
      <c r="C29" s="308"/>
      <c r="D29" s="113">
        <v>3.0029154518950438</v>
      </c>
      <c r="E29" s="115">
        <v>515</v>
      </c>
      <c r="F29" s="114">
        <v>438</v>
      </c>
      <c r="G29" s="114">
        <v>553</v>
      </c>
      <c r="H29" s="114">
        <v>429</v>
      </c>
      <c r="I29" s="140">
        <v>595</v>
      </c>
      <c r="J29" s="115">
        <v>-80</v>
      </c>
      <c r="K29" s="116">
        <v>-13.445378151260504</v>
      </c>
    </row>
    <row r="30" spans="1:11" ht="14.1" customHeight="1" x14ac:dyDescent="0.2">
      <c r="A30" s="306" t="s">
        <v>247</v>
      </c>
      <c r="B30" s="307" t="s">
        <v>248</v>
      </c>
      <c r="C30" s="308"/>
      <c r="D30" s="113" t="s">
        <v>513</v>
      </c>
      <c r="E30" s="115" t="s">
        <v>513</v>
      </c>
      <c r="F30" s="114">
        <v>66</v>
      </c>
      <c r="G30" s="114">
        <v>83</v>
      </c>
      <c r="H30" s="114" t="s">
        <v>513</v>
      </c>
      <c r="I30" s="140">
        <v>76</v>
      </c>
      <c r="J30" s="115" t="s">
        <v>513</v>
      </c>
      <c r="K30" s="116" t="s">
        <v>513</v>
      </c>
    </row>
    <row r="31" spans="1:11" ht="14.1" customHeight="1" x14ac:dyDescent="0.2">
      <c r="A31" s="306" t="s">
        <v>249</v>
      </c>
      <c r="B31" s="307" t="s">
        <v>250</v>
      </c>
      <c r="C31" s="308"/>
      <c r="D31" s="113">
        <v>2.6064139941690962</v>
      </c>
      <c r="E31" s="115">
        <v>447</v>
      </c>
      <c r="F31" s="114">
        <v>368</v>
      </c>
      <c r="G31" s="114">
        <v>461</v>
      </c>
      <c r="H31" s="114">
        <v>371</v>
      </c>
      <c r="I31" s="140">
        <v>515</v>
      </c>
      <c r="J31" s="115">
        <v>-68</v>
      </c>
      <c r="K31" s="116">
        <v>-13.203883495145631</v>
      </c>
    </row>
    <row r="32" spans="1:11" ht="14.1" customHeight="1" x14ac:dyDescent="0.2">
      <c r="A32" s="306">
        <v>31</v>
      </c>
      <c r="B32" s="307" t="s">
        <v>251</v>
      </c>
      <c r="C32" s="308"/>
      <c r="D32" s="113">
        <v>0.70553935860058314</v>
      </c>
      <c r="E32" s="115">
        <v>121</v>
      </c>
      <c r="F32" s="114">
        <v>148</v>
      </c>
      <c r="G32" s="114">
        <v>95</v>
      </c>
      <c r="H32" s="114">
        <v>56</v>
      </c>
      <c r="I32" s="140">
        <v>85</v>
      </c>
      <c r="J32" s="115">
        <v>36</v>
      </c>
      <c r="K32" s="116">
        <v>42.352941176470587</v>
      </c>
    </row>
    <row r="33" spans="1:11" ht="14.1" customHeight="1" x14ac:dyDescent="0.2">
      <c r="A33" s="306">
        <v>32</v>
      </c>
      <c r="B33" s="307" t="s">
        <v>252</v>
      </c>
      <c r="C33" s="308"/>
      <c r="D33" s="113">
        <v>2.9562682215743439</v>
      </c>
      <c r="E33" s="115">
        <v>507</v>
      </c>
      <c r="F33" s="114">
        <v>585</v>
      </c>
      <c r="G33" s="114">
        <v>759</v>
      </c>
      <c r="H33" s="114">
        <v>666</v>
      </c>
      <c r="I33" s="140">
        <v>440</v>
      </c>
      <c r="J33" s="115">
        <v>67</v>
      </c>
      <c r="K33" s="116">
        <v>15.227272727272727</v>
      </c>
    </row>
    <row r="34" spans="1:11" ht="14.1" customHeight="1" x14ac:dyDescent="0.2">
      <c r="A34" s="306">
        <v>33</v>
      </c>
      <c r="B34" s="307" t="s">
        <v>253</v>
      </c>
      <c r="C34" s="308"/>
      <c r="D34" s="113">
        <v>1.3236151603498543</v>
      </c>
      <c r="E34" s="115">
        <v>227</v>
      </c>
      <c r="F34" s="114">
        <v>275</v>
      </c>
      <c r="G34" s="114">
        <v>296</v>
      </c>
      <c r="H34" s="114">
        <v>254</v>
      </c>
      <c r="I34" s="140">
        <v>209</v>
      </c>
      <c r="J34" s="115">
        <v>18</v>
      </c>
      <c r="K34" s="116">
        <v>8.6124401913875595</v>
      </c>
    </row>
    <row r="35" spans="1:11" ht="14.1" customHeight="1" x14ac:dyDescent="0.2">
      <c r="A35" s="306">
        <v>34</v>
      </c>
      <c r="B35" s="307" t="s">
        <v>254</v>
      </c>
      <c r="C35" s="308"/>
      <c r="D35" s="113">
        <v>2.064139941690962</v>
      </c>
      <c r="E35" s="115">
        <v>354</v>
      </c>
      <c r="F35" s="114">
        <v>268</v>
      </c>
      <c r="G35" s="114">
        <v>316</v>
      </c>
      <c r="H35" s="114">
        <v>305</v>
      </c>
      <c r="I35" s="140">
        <v>360</v>
      </c>
      <c r="J35" s="115">
        <v>-6</v>
      </c>
      <c r="K35" s="116">
        <v>-1.6666666666666667</v>
      </c>
    </row>
    <row r="36" spans="1:11" ht="14.1" customHeight="1" x14ac:dyDescent="0.2">
      <c r="A36" s="306">
        <v>41</v>
      </c>
      <c r="B36" s="307" t="s">
        <v>255</v>
      </c>
      <c r="C36" s="308"/>
      <c r="D36" s="113">
        <v>1.6734693877551021</v>
      </c>
      <c r="E36" s="115">
        <v>287</v>
      </c>
      <c r="F36" s="114">
        <v>218</v>
      </c>
      <c r="G36" s="114">
        <v>286</v>
      </c>
      <c r="H36" s="114">
        <v>216</v>
      </c>
      <c r="I36" s="140">
        <v>186</v>
      </c>
      <c r="J36" s="115">
        <v>101</v>
      </c>
      <c r="K36" s="116">
        <v>54.301075268817208</v>
      </c>
    </row>
    <row r="37" spans="1:11" ht="14.1" customHeight="1" x14ac:dyDescent="0.2">
      <c r="A37" s="306">
        <v>42</v>
      </c>
      <c r="B37" s="307" t="s">
        <v>256</v>
      </c>
      <c r="C37" s="308"/>
      <c r="D37" s="113">
        <v>0.1749271137026239</v>
      </c>
      <c r="E37" s="115">
        <v>30</v>
      </c>
      <c r="F37" s="114">
        <v>30</v>
      </c>
      <c r="G37" s="114">
        <v>35</v>
      </c>
      <c r="H37" s="114">
        <v>33</v>
      </c>
      <c r="I37" s="140">
        <v>34</v>
      </c>
      <c r="J37" s="115">
        <v>-4</v>
      </c>
      <c r="K37" s="116">
        <v>-11.764705882352942</v>
      </c>
    </row>
    <row r="38" spans="1:11" ht="14.1" customHeight="1" x14ac:dyDescent="0.2">
      <c r="A38" s="306">
        <v>43</v>
      </c>
      <c r="B38" s="307" t="s">
        <v>257</v>
      </c>
      <c r="C38" s="308"/>
      <c r="D38" s="113">
        <v>2.2740524781341107</v>
      </c>
      <c r="E38" s="115">
        <v>390</v>
      </c>
      <c r="F38" s="114">
        <v>381</v>
      </c>
      <c r="G38" s="114">
        <v>398</v>
      </c>
      <c r="H38" s="114">
        <v>290</v>
      </c>
      <c r="I38" s="140">
        <v>379</v>
      </c>
      <c r="J38" s="115">
        <v>11</v>
      </c>
      <c r="K38" s="116">
        <v>2.9023746701846966</v>
      </c>
    </row>
    <row r="39" spans="1:11" ht="14.1" customHeight="1" x14ac:dyDescent="0.2">
      <c r="A39" s="306">
        <v>51</v>
      </c>
      <c r="B39" s="307" t="s">
        <v>258</v>
      </c>
      <c r="C39" s="308"/>
      <c r="D39" s="113">
        <v>9.685131195335277</v>
      </c>
      <c r="E39" s="115">
        <v>1661</v>
      </c>
      <c r="F39" s="114">
        <v>2222</v>
      </c>
      <c r="G39" s="114">
        <v>2230</v>
      </c>
      <c r="H39" s="114">
        <v>1769</v>
      </c>
      <c r="I39" s="140">
        <v>1945</v>
      </c>
      <c r="J39" s="115">
        <v>-284</v>
      </c>
      <c r="K39" s="116">
        <v>-14.601542416452443</v>
      </c>
    </row>
    <row r="40" spans="1:11" ht="14.1" customHeight="1" x14ac:dyDescent="0.2">
      <c r="A40" s="306" t="s">
        <v>259</v>
      </c>
      <c r="B40" s="307" t="s">
        <v>260</v>
      </c>
      <c r="C40" s="308"/>
      <c r="D40" s="113">
        <v>8.6763848396501455</v>
      </c>
      <c r="E40" s="115">
        <v>1488</v>
      </c>
      <c r="F40" s="114">
        <v>2000</v>
      </c>
      <c r="G40" s="114">
        <v>2046</v>
      </c>
      <c r="H40" s="114">
        <v>1630</v>
      </c>
      <c r="I40" s="140">
        <v>1778</v>
      </c>
      <c r="J40" s="115">
        <v>-290</v>
      </c>
      <c r="K40" s="116">
        <v>-16.310461192350957</v>
      </c>
    </row>
    <row r="41" spans="1:11" ht="14.1" customHeight="1" x14ac:dyDescent="0.2">
      <c r="A41" s="306"/>
      <c r="B41" s="307" t="s">
        <v>261</v>
      </c>
      <c r="C41" s="308"/>
      <c r="D41" s="113">
        <v>7.8017492711370267</v>
      </c>
      <c r="E41" s="115">
        <v>1338</v>
      </c>
      <c r="F41" s="114">
        <v>1855</v>
      </c>
      <c r="G41" s="114">
        <v>1741</v>
      </c>
      <c r="H41" s="114">
        <v>1493</v>
      </c>
      <c r="I41" s="140">
        <v>1665</v>
      </c>
      <c r="J41" s="115">
        <v>-327</v>
      </c>
      <c r="K41" s="116">
        <v>-19.63963963963964</v>
      </c>
    </row>
    <row r="42" spans="1:11" ht="14.1" customHeight="1" x14ac:dyDescent="0.2">
      <c r="A42" s="306">
        <v>52</v>
      </c>
      <c r="B42" s="307" t="s">
        <v>262</v>
      </c>
      <c r="C42" s="308"/>
      <c r="D42" s="113">
        <v>4.4198250728862973</v>
      </c>
      <c r="E42" s="115">
        <v>758</v>
      </c>
      <c r="F42" s="114">
        <v>734</v>
      </c>
      <c r="G42" s="114">
        <v>730</v>
      </c>
      <c r="H42" s="114">
        <v>655</v>
      </c>
      <c r="I42" s="140">
        <v>698</v>
      </c>
      <c r="J42" s="115">
        <v>60</v>
      </c>
      <c r="K42" s="116">
        <v>8.595988538681949</v>
      </c>
    </row>
    <row r="43" spans="1:11" ht="14.1" customHeight="1" x14ac:dyDescent="0.2">
      <c r="A43" s="306" t="s">
        <v>263</v>
      </c>
      <c r="B43" s="307" t="s">
        <v>264</v>
      </c>
      <c r="C43" s="308"/>
      <c r="D43" s="113">
        <v>3.0612244897959182</v>
      </c>
      <c r="E43" s="115">
        <v>525</v>
      </c>
      <c r="F43" s="114">
        <v>549</v>
      </c>
      <c r="G43" s="114">
        <v>481</v>
      </c>
      <c r="H43" s="114">
        <v>457</v>
      </c>
      <c r="I43" s="140">
        <v>509</v>
      </c>
      <c r="J43" s="115">
        <v>16</v>
      </c>
      <c r="K43" s="116">
        <v>3.1434184675834969</v>
      </c>
    </row>
    <row r="44" spans="1:11" ht="14.1" customHeight="1" x14ac:dyDescent="0.2">
      <c r="A44" s="306">
        <v>53</v>
      </c>
      <c r="B44" s="307" t="s">
        <v>265</v>
      </c>
      <c r="C44" s="308"/>
      <c r="D44" s="113">
        <v>1.1311953352769679</v>
      </c>
      <c r="E44" s="115">
        <v>194</v>
      </c>
      <c r="F44" s="114">
        <v>245</v>
      </c>
      <c r="G44" s="114">
        <v>184</v>
      </c>
      <c r="H44" s="114">
        <v>178</v>
      </c>
      <c r="I44" s="140">
        <v>154</v>
      </c>
      <c r="J44" s="115">
        <v>40</v>
      </c>
      <c r="K44" s="116">
        <v>25.974025974025974</v>
      </c>
    </row>
    <row r="45" spans="1:11" ht="14.1" customHeight="1" x14ac:dyDescent="0.2">
      <c r="A45" s="306" t="s">
        <v>266</v>
      </c>
      <c r="B45" s="307" t="s">
        <v>267</v>
      </c>
      <c r="C45" s="308"/>
      <c r="D45" s="113">
        <v>1.1078717201166182</v>
      </c>
      <c r="E45" s="115">
        <v>190</v>
      </c>
      <c r="F45" s="114">
        <v>239</v>
      </c>
      <c r="G45" s="114">
        <v>184</v>
      </c>
      <c r="H45" s="114">
        <v>172</v>
      </c>
      <c r="I45" s="140">
        <v>152</v>
      </c>
      <c r="J45" s="115">
        <v>38</v>
      </c>
      <c r="K45" s="116">
        <v>25</v>
      </c>
    </row>
    <row r="46" spans="1:11" ht="14.1" customHeight="1" x14ac:dyDescent="0.2">
      <c r="A46" s="306">
        <v>54</v>
      </c>
      <c r="B46" s="307" t="s">
        <v>268</v>
      </c>
      <c r="C46" s="308"/>
      <c r="D46" s="113">
        <v>4.2157434402332363</v>
      </c>
      <c r="E46" s="115">
        <v>723</v>
      </c>
      <c r="F46" s="114">
        <v>620</v>
      </c>
      <c r="G46" s="114">
        <v>702</v>
      </c>
      <c r="H46" s="114">
        <v>641</v>
      </c>
      <c r="I46" s="140">
        <v>897</v>
      </c>
      <c r="J46" s="115">
        <v>-174</v>
      </c>
      <c r="K46" s="116">
        <v>-19.397993311036789</v>
      </c>
    </row>
    <row r="47" spans="1:11" ht="14.1" customHeight="1" x14ac:dyDescent="0.2">
      <c r="A47" s="306">
        <v>61</v>
      </c>
      <c r="B47" s="307" t="s">
        <v>269</v>
      </c>
      <c r="C47" s="308"/>
      <c r="D47" s="113">
        <v>3.2419825072886299</v>
      </c>
      <c r="E47" s="115">
        <v>556</v>
      </c>
      <c r="F47" s="114">
        <v>621</v>
      </c>
      <c r="G47" s="114">
        <v>558</v>
      </c>
      <c r="H47" s="114">
        <v>413</v>
      </c>
      <c r="I47" s="140">
        <v>573</v>
      </c>
      <c r="J47" s="115">
        <v>-17</v>
      </c>
      <c r="K47" s="116">
        <v>-2.9668411867364748</v>
      </c>
    </row>
    <row r="48" spans="1:11" ht="14.1" customHeight="1" x14ac:dyDescent="0.2">
      <c r="A48" s="306">
        <v>62</v>
      </c>
      <c r="B48" s="307" t="s">
        <v>270</v>
      </c>
      <c r="C48" s="308"/>
      <c r="D48" s="113">
        <v>6.1399416909620994</v>
      </c>
      <c r="E48" s="115">
        <v>1053</v>
      </c>
      <c r="F48" s="114">
        <v>1026</v>
      </c>
      <c r="G48" s="114">
        <v>1418</v>
      </c>
      <c r="H48" s="114">
        <v>835</v>
      </c>
      <c r="I48" s="140">
        <v>1079</v>
      </c>
      <c r="J48" s="115">
        <v>-26</v>
      </c>
      <c r="K48" s="116">
        <v>-2.4096385542168677</v>
      </c>
    </row>
    <row r="49" spans="1:11" ht="14.1" customHeight="1" x14ac:dyDescent="0.2">
      <c r="A49" s="306">
        <v>63</v>
      </c>
      <c r="B49" s="307" t="s">
        <v>271</v>
      </c>
      <c r="C49" s="308"/>
      <c r="D49" s="113">
        <v>5.0962099125364428</v>
      </c>
      <c r="E49" s="115">
        <v>874</v>
      </c>
      <c r="F49" s="114">
        <v>849</v>
      </c>
      <c r="G49" s="114">
        <v>1082</v>
      </c>
      <c r="H49" s="114">
        <v>651</v>
      </c>
      <c r="I49" s="140">
        <v>763</v>
      </c>
      <c r="J49" s="115">
        <v>111</v>
      </c>
      <c r="K49" s="116">
        <v>14.5478374836173</v>
      </c>
    </row>
    <row r="50" spans="1:11" ht="14.1" customHeight="1" x14ac:dyDescent="0.2">
      <c r="A50" s="306" t="s">
        <v>272</v>
      </c>
      <c r="B50" s="307" t="s">
        <v>273</v>
      </c>
      <c r="C50" s="308"/>
      <c r="D50" s="113">
        <v>0.63556851311953355</v>
      </c>
      <c r="E50" s="115">
        <v>109</v>
      </c>
      <c r="F50" s="114">
        <v>88</v>
      </c>
      <c r="G50" s="114">
        <v>122</v>
      </c>
      <c r="H50" s="114">
        <v>85</v>
      </c>
      <c r="I50" s="140">
        <v>147</v>
      </c>
      <c r="J50" s="115">
        <v>-38</v>
      </c>
      <c r="K50" s="116">
        <v>-25.85034013605442</v>
      </c>
    </row>
    <row r="51" spans="1:11" ht="14.1" customHeight="1" x14ac:dyDescent="0.2">
      <c r="A51" s="306" t="s">
        <v>274</v>
      </c>
      <c r="B51" s="307" t="s">
        <v>275</v>
      </c>
      <c r="C51" s="308"/>
      <c r="D51" s="113">
        <v>3.9241982507288631</v>
      </c>
      <c r="E51" s="115">
        <v>673</v>
      </c>
      <c r="F51" s="114">
        <v>549</v>
      </c>
      <c r="G51" s="114">
        <v>604</v>
      </c>
      <c r="H51" s="114">
        <v>478</v>
      </c>
      <c r="I51" s="140">
        <v>529</v>
      </c>
      <c r="J51" s="115">
        <v>144</v>
      </c>
      <c r="K51" s="116">
        <v>27.221172022684311</v>
      </c>
    </row>
    <row r="52" spans="1:11" ht="14.1" customHeight="1" x14ac:dyDescent="0.2">
      <c r="A52" s="306">
        <v>71</v>
      </c>
      <c r="B52" s="307" t="s">
        <v>276</v>
      </c>
      <c r="C52" s="308"/>
      <c r="D52" s="113">
        <v>13.399416909620991</v>
      </c>
      <c r="E52" s="115">
        <v>2298</v>
      </c>
      <c r="F52" s="114">
        <v>2255</v>
      </c>
      <c r="G52" s="114">
        <v>2188</v>
      </c>
      <c r="H52" s="114">
        <v>1873</v>
      </c>
      <c r="I52" s="140">
        <v>2234</v>
      </c>
      <c r="J52" s="115">
        <v>64</v>
      </c>
      <c r="K52" s="116">
        <v>2.8648164726947178</v>
      </c>
    </row>
    <row r="53" spans="1:11" ht="14.1" customHeight="1" x14ac:dyDescent="0.2">
      <c r="A53" s="306" t="s">
        <v>277</v>
      </c>
      <c r="B53" s="307" t="s">
        <v>278</v>
      </c>
      <c r="C53" s="308"/>
      <c r="D53" s="113">
        <v>5.6676384839650149</v>
      </c>
      <c r="E53" s="115">
        <v>972</v>
      </c>
      <c r="F53" s="114">
        <v>1115</v>
      </c>
      <c r="G53" s="114">
        <v>909</v>
      </c>
      <c r="H53" s="114">
        <v>769</v>
      </c>
      <c r="I53" s="140">
        <v>1005</v>
      </c>
      <c r="J53" s="115">
        <v>-33</v>
      </c>
      <c r="K53" s="116">
        <v>-3.283582089552239</v>
      </c>
    </row>
    <row r="54" spans="1:11" ht="14.1" customHeight="1" x14ac:dyDescent="0.2">
      <c r="A54" s="306" t="s">
        <v>279</v>
      </c>
      <c r="B54" s="307" t="s">
        <v>280</v>
      </c>
      <c r="C54" s="308"/>
      <c r="D54" s="113">
        <v>6.0991253644314867</v>
      </c>
      <c r="E54" s="115">
        <v>1046</v>
      </c>
      <c r="F54" s="114">
        <v>912</v>
      </c>
      <c r="G54" s="114">
        <v>1044</v>
      </c>
      <c r="H54" s="114">
        <v>875</v>
      </c>
      <c r="I54" s="140">
        <v>991</v>
      </c>
      <c r="J54" s="115">
        <v>55</v>
      </c>
      <c r="K54" s="116">
        <v>5.5499495459132193</v>
      </c>
    </row>
    <row r="55" spans="1:11" ht="14.1" customHeight="1" x14ac:dyDescent="0.2">
      <c r="A55" s="306">
        <v>72</v>
      </c>
      <c r="B55" s="307" t="s">
        <v>281</v>
      </c>
      <c r="C55" s="308"/>
      <c r="D55" s="113">
        <v>3.2769679300291545</v>
      </c>
      <c r="E55" s="115">
        <v>562</v>
      </c>
      <c r="F55" s="114">
        <v>491</v>
      </c>
      <c r="G55" s="114">
        <v>490</v>
      </c>
      <c r="H55" s="114">
        <v>395</v>
      </c>
      <c r="I55" s="140">
        <v>494</v>
      </c>
      <c r="J55" s="115">
        <v>68</v>
      </c>
      <c r="K55" s="116">
        <v>13.765182186234817</v>
      </c>
    </row>
    <row r="56" spans="1:11" ht="14.1" customHeight="1" x14ac:dyDescent="0.2">
      <c r="A56" s="306" t="s">
        <v>282</v>
      </c>
      <c r="B56" s="307" t="s">
        <v>283</v>
      </c>
      <c r="C56" s="308"/>
      <c r="D56" s="113">
        <v>1.2244897959183674</v>
      </c>
      <c r="E56" s="115">
        <v>210</v>
      </c>
      <c r="F56" s="114">
        <v>147</v>
      </c>
      <c r="G56" s="114">
        <v>172</v>
      </c>
      <c r="H56" s="114">
        <v>127</v>
      </c>
      <c r="I56" s="140">
        <v>189</v>
      </c>
      <c r="J56" s="115">
        <v>21</v>
      </c>
      <c r="K56" s="116">
        <v>11.111111111111111</v>
      </c>
    </row>
    <row r="57" spans="1:11" ht="14.1" customHeight="1" x14ac:dyDescent="0.2">
      <c r="A57" s="306" t="s">
        <v>284</v>
      </c>
      <c r="B57" s="307" t="s">
        <v>285</v>
      </c>
      <c r="C57" s="308"/>
      <c r="D57" s="113">
        <v>1.4635568513119535</v>
      </c>
      <c r="E57" s="115">
        <v>251</v>
      </c>
      <c r="F57" s="114">
        <v>261</v>
      </c>
      <c r="G57" s="114">
        <v>203</v>
      </c>
      <c r="H57" s="114">
        <v>198</v>
      </c>
      <c r="I57" s="140">
        <v>212</v>
      </c>
      <c r="J57" s="115">
        <v>39</v>
      </c>
      <c r="K57" s="116">
        <v>18.39622641509434</v>
      </c>
    </row>
    <row r="58" spans="1:11" ht="14.1" customHeight="1" x14ac:dyDescent="0.2">
      <c r="A58" s="306">
        <v>73</v>
      </c>
      <c r="B58" s="307" t="s">
        <v>286</v>
      </c>
      <c r="C58" s="308"/>
      <c r="D58" s="113">
        <v>1.8950437317784257</v>
      </c>
      <c r="E58" s="115">
        <v>325</v>
      </c>
      <c r="F58" s="114">
        <v>335</v>
      </c>
      <c r="G58" s="114">
        <v>367</v>
      </c>
      <c r="H58" s="114">
        <v>330</v>
      </c>
      <c r="I58" s="140">
        <v>382</v>
      </c>
      <c r="J58" s="115">
        <v>-57</v>
      </c>
      <c r="K58" s="116">
        <v>-14.921465968586388</v>
      </c>
    </row>
    <row r="59" spans="1:11" ht="14.1" customHeight="1" x14ac:dyDescent="0.2">
      <c r="A59" s="306" t="s">
        <v>287</v>
      </c>
      <c r="B59" s="307" t="s">
        <v>288</v>
      </c>
      <c r="C59" s="308"/>
      <c r="D59" s="113">
        <v>1.055393586005831</v>
      </c>
      <c r="E59" s="115">
        <v>181</v>
      </c>
      <c r="F59" s="114">
        <v>161</v>
      </c>
      <c r="G59" s="114">
        <v>226</v>
      </c>
      <c r="H59" s="114">
        <v>134</v>
      </c>
      <c r="I59" s="140">
        <v>204</v>
      </c>
      <c r="J59" s="115">
        <v>-23</v>
      </c>
      <c r="K59" s="116">
        <v>-11.274509803921569</v>
      </c>
    </row>
    <row r="60" spans="1:11" ht="14.1" customHeight="1" x14ac:dyDescent="0.2">
      <c r="A60" s="306">
        <v>81</v>
      </c>
      <c r="B60" s="307" t="s">
        <v>289</v>
      </c>
      <c r="C60" s="308"/>
      <c r="D60" s="113">
        <v>6.110787172011662</v>
      </c>
      <c r="E60" s="115">
        <v>1048</v>
      </c>
      <c r="F60" s="114">
        <v>1123</v>
      </c>
      <c r="G60" s="114">
        <v>1193</v>
      </c>
      <c r="H60" s="114">
        <v>1064</v>
      </c>
      <c r="I60" s="140">
        <v>1202</v>
      </c>
      <c r="J60" s="115">
        <v>-154</v>
      </c>
      <c r="K60" s="116">
        <v>-12.811980033277869</v>
      </c>
    </row>
    <row r="61" spans="1:11" ht="14.1" customHeight="1" x14ac:dyDescent="0.2">
      <c r="A61" s="306" t="s">
        <v>290</v>
      </c>
      <c r="B61" s="307" t="s">
        <v>291</v>
      </c>
      <c r="C61" s="308"/>
      <c r="D61" s="113">
        <v>1.1778425655976676</v>
      </c>
      <c r="E61" s="115">
        <v>202</v>
      </c>
      <c r="F61" s="114">
        <v>168</v>
      </c>
      <c r="G61" s="114">
        <v>274</v>
      </c>
      <c r="H61" s="114">
        <v>157</v>
      </c>
      <c r="I61" s="140">
        <v>231</v>
      </c>
      <c r="J61" s="115">
        <v>-29</v>
      </c>
      <c r="K61" s="116">
        <v>-12.554112554112555</v>
      </c>
    </row>
    <row r="62" spans="1:11" ht="14.1" customHeight="1" x14ac:dyDescent="0.2">
      <c r="A62" s="306" t="s">
        <v>292</v>
      </c>
      <c r="B62" s="307" t="s">
        <v>293</v>
      </c>
      <c r="C62" s="308"/>
      <c r="D62" s="113">
        <v>2.7346938775510203</v>
      </c>
      <c r="E62" s="115">
        <v>469</v>
      </c>
      <c r="F62" s="114">
        <v>612</v>
      </c>
      <c r="G62" s="114">
        <v>600</v>
      </c>
      <c r="H62" s="114">
        <v>575</v>
      </c>
      <c r="I62" s="140">
        <v>584</v>
      </c>
      <c r="J62" s="115">
        <v>-115</v>
      </c>
      <c r="K62" s="116">
        <v>-19.69178082191781</v>
      </c>
    </row>
    <row r="63" spans="1:11" ht="14.1" customHeight="1" x14ac:dyDescent="0.2">
      <c r="A63" s="306"/>
      <c r="B63" s="307" t="s">
        <v>294</v>
      </c>
      <c r="C63" s="308"/>
      <c r="D63" s="113">
        <v>2.5072886297376091</v>
      </c>
      <c r="E63" s="115">
        <v>430</v>
      </c>
      <c r="F63" s="114">
        <v>531</v>
      </c>
      <c r="G63" s="114">
        <v>552</v>
      </c>
      <c r="H63" s="114">
        <v>536</v>
      </c>
      <c r="I63" s="140">
        <v>546</v>
      </c>
      <c r="J63" s="115">
        <v>-116</v>
      </c>
      <c r="K63" s="116">
        <v>-21.245421245421245</v>
      </c>
    </row>
    <row r="64" spans="1:11" ht="14.1" customHeight="1" x14ac:dyDescent="0.2">
      <c r="A64" s="306" t="s">
        <v>295</v>
      </c>
      <c r="B64" s="307" t="s">
        <v>296</v>
      </c>
      <c r="C64" s="308"/>
      <c r="D64" s="113">
        <v>0.65306122448979587</v>
      </c>
      <c r="E64" s="115">
        <v>112</v>
      </c>
      <c r="F64" s="114">
        <v>94</v>
      </c>
      <c r="G64" s="114">
        <v>76</v>
      </c>
      <c r="H64" s="114">
        <v>87</v>
      </c>
      <c r="I64" s="140">
        <v>117</v>
      </c>
      <c r="J64" s="115">
        <v>-5</v>
      </c>
      <c r="K64" s="116">
        <v>-4.2735042735042734</v>
      </c>
    </row>
    <row r="65" spans="1:11" ht="14.1" customHeight="1" x14ac:dyDescent="0.2">
      <c r="A65" s="306" t="s">
        <v>297</v>
      </c>
      <c r="B65" s="307" t="s">
        <v>298</v>
      </c>
      <c r="C65" s="308"/>
      <c r="D65" s="113">
        <v>0.26822157434402333</v>
      </c>
      <c r="E65" s="115">
        <v>46</v>
      </c>
      <c r="F65" s="114">
        <v>40</v>
      </c>
      <c r="G65" s="114">
        <v>58</v>
      </c>
      <c r="H65" s="114">
        <v>54</v>
      </c>
      <c r="I65" s="140">
        <v>46</v>
      </c>
      <c r="J65" s="115">
        <v>0</v>
      </c>
      <c r="K65" s="116">
        <v>0</v>
      </c>
    </row>
    <row r="66" spans="1:11" ht="14.1" customHeight="1" x14ac:dyDescent="0.2">
      <c r="A66" s="306">
        <v>82</v>
      </c>
      <c r="B66" s="307" t="s">
        <v>299</v>
      </c>
      <c r="C66" s="308"/>
      <c r="D66" s="113">
        <v>4.1574344023323615</v>
      </c>
      <c r="E66" s="115">
        <v>713</v>
      </c>
      <c r="F66" s="114">
        <v>733</v>
      </c>
      <c r="G66" s="114">
        <v>788</v>
      </c>
      <c r="H66" s="114">
        <v>644</v>
      </c>
      <c r="I66" s="140">
        <v>522</v>
      </c>
      <c r="J66" s="115">
        <v>191</v>
      </c>
      <c r="K66" s="116">
        <v>36.590038314176248</v>
      </c>
    </row>
    <row r="67" spans="1:11" ht="14.1" customHeight="1" x14ac:dyDescent="0.2">
      <c r="A67" s="306" t="s">
        <v>300</v>
      </c>
      <c r="B67" s="307" t="s">
        <v>301</v>
      </c>
      <c r="C67" s="308"/>
      <c r="D67" s="113">
        <v>3.1603498542274053</v>
      </c>
      <c r="E67" s="115">
        <v>542</v>
      </c>
      <c r="F67" s="114">
        <v>614</v>
      </c>
      <c r="G67" s="114">
        <v>603</v>
      </c>
      <c r="H67" s="114">
        <v>521</v>
      </c>
      <c r="I67" s="140">
        <v>390</v>
      </c>
      <c r="J67" s="115">
        <v>152</v>
      </c>
      <c r="K67" s="116">
        <v>38.974358974358971</v>
      </c>
    </row>
    <row r="68" spans="1:11" ht="14.1" customHeight="1" x14ac:dyDescent="0.2">
      <c r="A68" s="306" t="s">
        <v>302</v>
      </c>
      <c r="B68" s="307" t="s">
        <v>303</v>
      </c>
      <c r="C68" s="308"/>
      <c r="D68" s="113">
        <v>0.68221574344023328</v>
      </c>
      <c r="E68" s="115">
        <v>117</v>
      </c>
      <c r="F68" s="114">
        <v>75</v>
      </c>
      <c r="G68" s="114">
        <v>118</v>
      </c>
      <c r="H68" s="114">
        <v>86</v>
      </c>
      <c r="I68" s="140">
        <v>89</v>
      </c>
      <c r="J68" s="115">
        <v>28</v>
      </c>
      <c r="K68" s="116">
        <v>31.460674157303369</v>
      </c>
    </row>
    <row r="69" spans="1:11" ht="14.1" customHeight="1" x14ac:dyDescent="0.2">
      <c r="A69" s="306">
        <v>83</v>
      </c>
      <c r="B69" s="307" t="s">
        <v>304</v>
      </c>
      <c r="C69" s="308"/>
      <c r="D69" s="113">
        <v>2.8396501457725947</v>
      </c>
      <c r="E69" s="115">
        <v>487</v>
      </c>
      <c r="F69" s="114">
        <v>507</v>
      </c>
      <c r="G69" s="114">
        <v>637</v>
      </c>
      <c r="H69" s="114">
        <v>430</v>
      </c>
      <c r="I69" s="140">
        <v>398</v>
      </c>
      <c r="J69" s="115">
        <v>89</v>
      </c>
      <c r="K69" s="116">
        <v>22.361809045226131</v>
      </c>
    </row>
    <row r="70" spans="1:11" ht="14.1" customHeight="1" x14ac:dyDescent="0.2">
      <c r="A70" s="306" t="s">
        <v>305</v>
      </c>
      <c r="B70" s="307" t="s">
        <v>306</v>
      </c>
      <c r="C70" s="308"/>
      <c r="D70" s="113">
        <v>2.2448979591836733</v>
      </c>
      <c r="E70" s="115">
        <v>385</v>
      </c>
      <c r="F70" s="114">
        <v>398</v>
      </c>
      <c r="G70" s="114">
        <v>529</v>
      </c>
      <c r="H70" s="114">
        <v>342</v>
      </c>
      <c r="I70" s="140">
        <v>298</v>
      </c>
      <c r="J70" s="115">
        <v>87</v>
      </c>
      <c r="K70" s="116">
        <v>29.19463087248322</v>
      </c>
    </row>
    <row r="71" spans="1:11" ht="14.1" customHeight="1" x14ac:dyDescent="0.2">
      <c r="A71" s="306"/>
      <c r="B71" s="307" t="s">
        <v>307</v>
      </c>
      <c r="C71" s="308"/>
      <c r="D71" s="113">
        <v>0.82798833819241979</v>
      </c>
      <c r="E71" s="115">
        <v>142</v>
      </c>
      <c r="F71" s="114">
        <v>137</v>
      </c>
      <c r="G71" s="114">
        <v>304</v>
      </c>
      <c r="H71" s="114">
        <v>149</v>
      </c>
      <c r="I71" s="140">
        <v>143</v>
      </c>
      <c r="J71" s="115">
        <v>-1</v>
      </c>
      <c r="K71" s="116">
        <v>-0.69930069930069927</v>
      </c>
    </row>
    <row r="72" spans="1:11" ht="14.1" customHeight="1" x14ac:dyDescent="0.2">
      <c r="A72" s="306">
        <v>84</v>
      </c>
      <c r="B72" s="307" t="s">
        <v>308</v>
      </c>
      <c r="C72" s="308"/>
      <c r="D72" s="113">
        <v>2.1632653061224492</v>
      </c>
      <c r="E72" s="115">
        <v>371</v>
      </c>
      <c r="F72" s="114">
        <v>248</v>
      </c>
      <c r="G72" s="114">
        <v>608</v>
      </c>
      <c r="H72" s="114">
        <v>197</v>
      </c>
      <c r="I72" s="140">
        <v>427</v>
      </c>
      <c r="J72" s="115">
        <v>-56</v>
      </c>
      <c r="K72" s="116">
        <v>-13.114754098360656</v>
      </c>
    </row>
    <row r="73" spans="1:11" ht="14.1" customHeight="1" x14ac:dyDescent="0.2">
      <c r="A73" s="306" t="s">
        <v>309</v>
      </c>
      <c r="B73" s="307" t="s">
        <v>310</v>
      </c>
      <c r="C73" s="308"/>
      <c r="D73" s="113">
        <v>0.11078717201166181</v>
      </c>
      <c r="E73" s="115">
        <v>19</v>
      </c>
      <c r="F73" s="114">
        <v>10</v>
      </c>
      <c r="G73" s="114">
        <v>192</v>
      </c>
      <c r="H73" s="114">
        <v>6</v>
      </c>
      <c r="I73" s="140">
        <v>76</v>
      </c>
      <c r="J73" s="115">
        <v>-57</v>
      </c>
      <c r="K73" s="116">
        <v>-75</v>
      </c>
    </row>
    <row r="74" spans="1:11" ht="14.1" customHeight="1" x14ac:dyDescent="0.2">
      <c r="A74" s="306" t="s">
        <v>311</v>
      </c>
      <c r="B74" s="307" t="s">
        <v>312</v>
      </c>
      <c r="C74" s="308"/>
      <c r="D74" s="113">
        <v>0.1457725947521866</v>
      </c>
      <c r="E74" s="115">
        <v>25</v>
      </c>
      <c r="F74" s="114">
        <v>54</v>
      </c>
      <c r="G74" s="114">
        <v>75</v>
      </c>
      <c r="H74" s="114">
        <v>6</v>
      </c>
      <c r="I74" s="140">
        <v>24</v>
      </c>
      <c r="J74" s="115">
        <v>1</v>
      </c>
      <c r="K74" s="116">
        <v>4.166666666666667</v>
      </c>
    </row>
    <row r="75" spans="1:11" ht="14.1" customHeight="1" x14ac:dyDescent="0.2">
      <c r="A75" s="306" t="s">
        <v>313</v>
      </c>
      <c r="B75" s="307" t="s">
        <v>314</v>
      </c>
      <c r="C75" s="308"/>
      <c r="D75" s="113">
        <v>1.6268221574344024</v>
      </c>
      <c r="E75" s="115">
        <v>279</v>
      </c>
      <c r="F75" s="114">
        <v>152</v>
      </c>
      <c r="G75" s="114">
        <v>279</v>
      </c>
      <c r="H75" s="114">
        <v>154</v>
      </c>
      <c r="I75" s="140">
        <v>278</v>
      </c>
      <c r="J75" s="115">
        <v>1</v>
      </c>
      <c r="K75" s="116">
        <v>0.35971223021582732</v>
      </c>
    </row>
    <row r="76" spans="1:11" ht="14.1" customHeight="1" x14ac:dyDescent="0.2">
      <c r="A76" s="306">
        <v>91</v>
      </c>
      <c r="B76" s="307" t="s">
        <v>315</v>
      </c>
      <c r="C76" s="308"/>
      <c r="D76" s="113">
        <v>0.40233236151603496</v>
      </c>
      <c r="E76" s="115">
        <v>69</v>
      </c>
      <c r="F76" s="114">
        <v>46</v>
      </c>
      <c r="G76" s="114">
        <v>68</v>
      </c>
      <c r="H76" s="114">
        <v>47</v>
      </c>
      <c r="I76" s="140">
        <v>67</v>
      </c>
      <c r="J76" s="115">
        <v>2</v>
      </c>
      <c r="K76" s="116">
        <v>2.9850746268656718</v>
      </c>
    </row>
    <row r="77" spans="1:11" ht="14.1" customHeight="1" x14ac:dyDescent="0.2">
      <c r="A77" s="306">
        <v>92</v>
      </c>
      <c r="B77" s="307" t="s">
        <v>316</v>
      </c>
      <c r="C77" s="308"/>
      <c r="D77" s="113">
        <v>2.8862973760932946</v>
      </c>
      <c r="E77" s="115">
        <v>495</v>
      </c>
      <c r="F77" s="114">
        <v>477</v>
      </c>
      <c r="G77" s="114">
        <v>448</v>
      </c>
      <c r="H77" s="114">
        <v>405</v>
      </c>
      <c r="I77" s="140">
        <v>430</v>
      </c>
      <c r="J77" s="115">
        <v>65</v>
      </c>
      <c r="K77" s="116">
        <v>15.116279069767442</v>
      </c>
    </row>
    <row r="78" spans="1:11" ht="14.1" customHeight="1" x14ac:dyDescent="0.2">
      <c r="A78" s="306">
        <v>93</v>
      </c>
      <c r="B78" s="307" t="s">
        <v>317</v>
      </c>
      <c r="C78" s="308"/>
      <c r="D78" s="113">
        <v>0.16909620991253643</v>
      </c>
      <c r="E78" s="115">
        <v>29</v>
      </c>
      <c r="F78" s="114">
        <v>28</v>
      </c>
      <c r="G78" s="114">
        <v>32</v>
      </c>
      <c r="H78" s="114">
        <v>15</v>
      </c>
      <c r="I78" s="140">
        <v>22</v>
      </c>
      <c r="J78" s="115">
        <v>7</v>
      </c>
      <c r="K78" s="116">
        <v>31.818181818181817</v>
      </c>
    </row>
    <row r="79" spans="1:11" ht="14.1" customHeight="1" x14ac:dyDescent="0.2">
      <c r="A79" s="306">
        <v>94</v>
      </c>
      <c r="B79" s="307" t="s">
        <v>318</v>
      </c>
      <c r="C79" s="308"/>
      <c r="D79" s="113">
        <v>0.54810495626822153</v>
      </c>
      <c r="E79" s="115">
        <v>94</v>
      </c>
      <c r="F79" s="114">
        <v>77</v>
      </c>
      <c r="G79" s="114">
        <v>117</v>
      </c>
      <c r="H79" s="114">
        <v>79</v>
      </c>
      <c r="I79" s="140">
        <v>98</v>
      </c>
      <c r="J79" s="115">
        <v>-4</v>
      </c>
      <c r="K79" s="116">
        <v>-4.0816326530612246</v>
      </c>
    </row>
    <row r="80" spans="1:11" ht="14.1" customHeight="1" x14ac:dyDescent="0.2">
      <c r="A80" s="306" t="s">
        <v>319</v>
      </c>
      <c r="B80" s="307" t="s">
        <v>320</v>
      </c>
      <c r="C80" s="308"/>
      <c r="D80" s="113">
        <v>2.9154518950437316E-2</v>
      </c>
      <c r="E80" s="115">
        <v>5</v>
      </c>
      <c r="F80" s="114" t="s">
        <v>513</v>
      </c>
      <c r="G80" s="114">
        <v>3</v>
      </c>
      <c r="H80" s="114">
        <v>3</v>
      </c>
      <c r="I80" s="140">
        <v>11</v>
      </c>
      <c r="J80" s="115">
        <v>-6</v>
      </c>
      <c r="K80" s="116">
        <v>-54.545454545454547</v>
      </c>
    </row>
    <row r="81" spans="1:11" ht="14.1" customHeight="1" x14ac:dyDescent="0.2">
      <c r="A81" s="310" t="s">
        <v>321</v>
      </c>
      <c r="B81" s="311" t="s">
        <v>333</v>
      </c>
      <c r="C81" s="312"/>
      <c r="D81" s="125">
        <v>0.20408163265306123</v>
      </c>
      <c r="E81" s="143">
        <v>35</v>
      </c>
      <c r="F81" s="144">
        <v>48</v>
      </c>
      <c r="G81" s="144">
        <v>97</v>
      </c>
      <c r="H81" s="144">
        <v>47</v>
      </c>
      <c r="I81" s="145">
        <v>49</v>
      </c>
      <c r="J81" s="143">
        <v>-14</v>
      </c>
      <c r="K81" s="146">
        <v>-28.571428571428573</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9" t="s">
        <v>371</v>
      </c>
      <c r="B84" s="659"/>
      <c r="C84" s="659"/>
      <c r="D84" s="659"/>
      <c r="E84" s="659"/>
      <c r="F84" s="659"/>
      <c r="G84" s="659"/>
      <c r="H84" s="659"/>
      <c r="I84" s="659"/>
      <c r="J84" s="659"/>
      <c r="K84" s="659"/>
    </row>
    <row r="85" spans="1:11" s="405" customFormat="1" ht="21" customHeight="1" x14ac:dyDescent="0.2">
      <c r="A85" s="620" t="s">
        <v>323</v>
      </c>
      <c r="B85" s="620"/>
      <c r="C85" s="620"/>
      <c r="D85" s="620"/>
      <c r="E85" s="620"/>
      <c r="F85" s="620"/>
      <c r="G85" s="620"/>
      <c r="H85" s="620"/>
      <c r="I85" s="620"/>
      <c r="J85" s="620"/>
      <c r="K85" s="620"/>
    </row>
    <row r="86" spans="1:11" ht="11.25" x14ac:dyDescent="0.2">
      <c r="A86" s="620" t="s">
        <v>365</v>
      </c>
      <c r="B86" s="620"/>
      <c r="C86" s="620"/>
      <c r="D86" s="620"/>
      <c r="E86" s="620"/>
      <c r="F86" s="620"/>
      <c r="G86" s="620"/>
      <c r="H86" s="620"/>
      <c r="I86" s="620"/>
      <c r="J86" s="620"/>
      <c r="K86" s="620"/>
    </row>
    <row r="87" spans="1:11" ht="18" customHeight="1" x14ac:dyDescent="0.2">
      <c r="A87" s="660"/>
      <c r="B87" s="620"/>
      <c r="C87" s="620"/>
      <c r="D87" s="620"/>
      <c r="E87" s="620"/>
      <c r="F87" s="620"/>
      <c r="G87" s="620"/>
      <c r="H87" s="620"/>
      <c r="I87" s="620"/>
      <c r="J87" s="620"/>
      <c r="K87" s="620"/>
    </row>
    <row r="88" spans="1:11" ht="15.95" customHeight="1" x14ac:dyDescent="0.2">
      <c r="B88" s="110"/>
      <c r="C88" s="110"/>
    </row>
  </sheetData>
  <mergeCells count="17">
    <mergeCell ref="A86:K86"/>
    <mergeCell ref="A87:K87"/>
    <mergeCell ref="A3:K3"/>
    <mergeCell ref="A4:K4"/>
    <mergeCell ref="A5:E5"/>
    <mergeCell ref="A7:C10"/>
    <mergeCell ref="D7:D10"/>
    <mergeCell ref="E7:I7"/>
    <mergeCell ref="J7:K8"/>
    <mergeCell ref="E8:E9"/>
    <mergeCell ref="F8:F9"/>
    <mergeCell ref="G8:G9"/>
    <mergeCell ref="A6:K6"/>
    <mergeCell ref="H8:H9"/>
    <mergeCell ref="I8:I9"/>
    <mergeCell ref="A84:K84"/>
    <mergeCell ref="A85:K85"/>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8"/>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372</v>
      </c>
      <c r="B3" s="571"/>
      <c r="C3" s="571"/>
      <c r="D3" s="571"/>
      <c r="E3" s="571"/>
      <c r="F3" s="571"/>
      <c r="G3" s="571"/>
      <c r="H3" s="571"/>
      <c r="I3" s="571"/>
      <c r="J3" s="571"/>
      <c r="K3" s="571"/>
    </row>
    <row r="4" spans="1:13" s="94" customFormat="1" ht="12" customHeight="1" x14ac:dyDescent="0.2">
      <c r="A4" s="409" t="s">
        <v>373</v>
      </c>
      <c r="B4" s="410"/>
      <c r="C4" s="410"/>
      <c r="D4" s="410"/>
      <c r="E4" s="410"/>
      <c r="F4" s="410"/>
      <c r="G4" s="410"/>
      <c r="H4" s="410"/>
      <c r="I4" s="410"/>
      <c r="J4" s="410"/>
      <c r="K4" s="410"/>
      <c r="L4" s="410"/>
      <c r="M4" s="410"/>
    </row>
    <row r="5" spans="1:13" s="94" customFormat="1" ht="12" customHeight="1" x14ac:dyDescent="0.2">
      <c r="A5" s="666" t="s">
        <v>374</v>
      </c>
      <c r="B5" s="666"/>
      <c r="C5" s="411"/>
      <c r="D5" s="411"/>
      <c r="E5" s="411"/>
      <c r="F5" s="412"/>
      <c r="G5" s="412"/>
      <c r="H5" s="412"/>
      <c r="I5" s="412"/>
      <c r="J5" s="412"/>
      <c r="K5" s="412"/>
      <c r="L5" s="412"/>
      <c r="M5" s="412"/>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375</v>
      </c>
      <c r="B7" s="667" t="s">
        <v>376</v>
      </c>
      <c r="C7" s="667"/>
      <c r="D7" s="667"/>
      <c r="E7" s="667"/>
      <c r="F7" s="667"/>
      <c r="G7" s="667"/>
      <c r="H7" s="668"/>
      <c r="I7" s="667" t="s">
        <v>377</v>
      </c>
      <c r="J7" s="667"/>
      <c r="K7" s="668"/>
      <c r="L7" s="663" t="s">
        <v>378</v>
      </c>
      <c r="M7" s="664"/>
    </row>
    <row r="8" spans="1:13" ht="23.85" customHeight="1" x14ac:dyDescent="0.2">
      <c r="A8" s="583"/>
      <c r="B8" s="413" t="s">
        <v>104</v>
      </c>
      <c r="C8" s="414" t="s">
        <v>106</v>
      </c>
      <c r="D8" s="414" t="s">
        <v>107</v>
      </c>
      <c r="E8" s="414" t="s">
        <v>379</v>
      </c>
      <c r="F8" s="414" t="s">
        <v>380</v>
      </c>
      <c r="G8" s="414" t="s">
        <v>108</v>
      </c>
      <c r="H8" s="415" t="s">
        <v>381</v>
      </c>
      <c r="I8" s="413" t="s">
        <v>104</v>
      </c>
      <c r="J8" s="413" t="s">
        <v>382</v>
      </c>
      <c r="K8" s="416" t="s">
        <v>383</v>
      </c>
      <c r="L8" s="417" t="s">
        <v>384</v>
      </c>
      <c r="M8" s="418" t="s">
        <v>385</v>
      </c>
    </row>
    <row r="9" spans="1:13" ht="12" customHeight="1" x14ac:dyDescent="0.2">
      <c r="A9" s="584"/>
      <c r="B9" s="100">
        <v>1</v>
      </c>
      <c r="C9" s="100">
        <v>2</v>
      </c>
      <c r="D9" s="100">
        <v>3</v>
      </c>
      <c r="E9" s="100">
        <v>4</v>
      </c>
      <c r="F9" s="100">
        <v>5</v>
      </c>
      <c r="G9" s="100">
        <v>6</v>
      </c>
      <c r="H9" s="100">
        <v>7</v>
      </c>
      <c r="I9" s="100">
        <v>8</v>
      </c>
      <c r="J9" s="100">
        <v>9</v>
      </c>
      <c r="K9" s="419">
        <v>10</v>
      </c>
      <c r="L9" s="420">
        <v>11</v>
      </c>
      <c r="M9" s="420">
        <v>12</v>
      </c>
    </row>
    <row r="10" spans="1:13" ht="15" customHeight="1" x14ac:dyDescent="0.2">
      <c r="A10" s="421" t="s">
        <v>386</v>
      </c>
      <c r="B10" s="115">
        <v>164752</v>
      </c>
      <c r="C10" s="114">
        <v>93954</v>
      </c>
      <c r="D10" s="114">
        <v>70798</v>
      </c>
      <c r="E10" s="114">
        <v>131811</v>
      </c>
      <c r="F10" s="114">
        <v>31526</v>
      </c>
      <c r="G10" s="114">
        <v>17785</v>
      </c>
      <c r="H10" s="114">
        <v>43936</v>
      </c>
      <c r="I10" s="115">
        <v>33746</v>
      </c>
      <c r="J10" s="114">
        <v>22985</v>
      </c>
      <c r="K10" s="114">
        <v>10761</v>
      </c>
      <c r="L10" s="422">
        <v>11736</v>
      </c>
      <c r="M10" s="423">
        <v>12967</v>
      </c>
    </row>
    <row r="11" spans="1:13" ht="11.1" customHeight="1" x14ac:dyDescent="0.2">
      <c r="A11" s="421" t="s">
        <v>387</v>
      </c>
      <c r="B11" s="115">
        <v>165900</v>
      </c>
      <c r="C11" s="114">
        <v>95010</v>
      </c>
      <c r="D11" s="114">
        <v>70890</v>
      </c>
      <c r="E11" s="114">
        <v>132837</v>
      </c>
      <c r="F11" s="114">
        <v>31690</v>
      </c>
      <c r="G11" s="114">
        <v>17357</v>
      </c>
      <c r="H11" s="114">
        <v>44566</v>
      </c>
      <c r="I11" s="115">
        <v>34272</v>
      </c>
      <c r="J11" s="114">
        <v>23283</v>
      </c>
      <c r="K11" s="114">
        <v>10989</v>
      </c>
      <c r="L11" s="422">
        <v>11842</v>
      </c>
      <c r="M11" s="423">
        <v>11075</v>
      </c>
    </row>
    <row r="12" spans="1:13" ht="11.1" customHeight="1" x14ac:dyDescent="0.2">
      <c r="A12" s="421" t="s">
        <v>388</v>
      </c>
      <c r="B12" s="115">
        <v>168246</v>
      </c>
      <c r="C12" s="114">
        <v>96172</v>
      </c>
      <c r="D12" s="114">
        <v>72074</v>
      </c>
      <c r="E12" s="114">
        <v>134143</v>
      </c>
      <c r="F12" s="114">
        <v>32621</v>
      </c>
      <c r="G12" s="114">
        <v>18796</v>
      </c>
      <c r="H12" s="114">
        <v>45086</v>
      </c>
      <c r="I12" s="115">
        <v>34261</v>
      </c>
      <c r="J12" s="114">
        <v>22818</v>
      </c>
      <c r="K12" s="114">
        <v>11443</v>
      </c>
      <c r="L12" s="422">
        <v>18258</v>
      </c>
      <c r="M12" s="423">
        <v>15405</v>
      </c>
    </row>
    <row r="13" spans="1:13" s="110" customFormat="1" ht="11.1" customHeight="1" x14ac:dyDescent="0.2">
      <c r="A13" s="421" t="s">
        <v>389</v>
      </c>
      <c r="B13" s="115">
        <v>167162</v>
      </c>
      <c r="C13" s="114">
        <v>94901</v>
      </c>
      <c r="D13" s="114">
        <v>72261</v>
      </c>
      <c r="E13" s="114">
        <v>132589</v>
      </c>
      <c r="F13" s="114">
        <v>33067</v>
      </c>
      <c r="G13" s="114">
        <v>17585</v>
      </c>
      <c r="H13" s="114">
        <v>45544</v>
      </c>
      <c r="I13" s="115">
        <v>35068</v>
      </c>
      <c r="J13" s="114">
        <v>23370</v>
      </c>
      <c r="K13" s="114">
        <v>11698</v>
      </c>
      <c r="L13" s="422">
        <v>11356</v>
      </c>
      <c r="M13" s="423">
        <v>12904</v>
      </c>
    </row>
    <row r="14" spans="1:13" ht="15" customHeight="1" x14ac:dyDescent="0.2">
      <c r="A14" s="421" t="s">
        <v>390</v>
      </c>
      <c r="B14" s="115">
        <v>166983</v>
      </c>
      <c r="C14" s="114">
        <v>94750</v>
      </c>
      <c r="D14" s="114">
        <v>72233</v>
      </c>
      <c r="E14" s="114">
        <v>130373</v>
      </c>
      <c r="F14" s="114">
        <v>35352</v>
      </c>
      <c r="G14" s="114">
        <v>17127</v>
      </c>
      <c r="H14" s="114">
        <v>45960</v>
      </c>
      <c r="I14" s="115">
        <v>34775</v>
      </c>
      <c r="J14" s="114">
        <v>23155</v>
      </c>
      <c r="K14" s="114">
        <v>11620</v>
      </c>
      <c r="L14" s="422">
        <v>13064</v>
      </c>
      <c r="M14" s="423">
        <v>13286</v>
      </c>
    </row>
    <row r="15" spans="1:13" ht="11.1" customHeight="1" x14ac:dyDescent="0.2">
      <c r="A15" s="421" t="s">
        <v>387</v>
      </c>
      <c r="B15" s="115">
        <v>167867</v>
      </c>
      <c r="C15" s="114">
        <v>95418</v>
      </c>
      <c r="D15" s="114">
        <v>72449</v>
      </c>
      <c r="E15" s="114">
        <v>130390</v>
      </c>
      <c r="F15" s="114">
        <v>36295</v>
      </c>
      <c r="G15" s="114">
        <v>16792</v>
      </c>
      <c r="H15" s="114">
        <v>46634</v>
      </c>
      <c r="I15" s="115">
        <v>34864</v>
      </c>
      <c r="J15" s="114">
        <v>23163</v>
      </c>
      <c r="K15" s="114">
        <v>11701</v>
      </c>
      <c r="L15" s="422">
        <v>12955</v>
      </c>
      <c r="M15" s="423">
        <v>11808</v>
      </c>
    </row>
    <row r="16" spans="1:13" ht="11.1" customHeight="1" x14ac:dyDescent="0.2">
      <c r="A16" s="421" t="s">
        <v>388</v>
      </c>
      <c r="B16" s="115">
        <v>170084</v>
      </c>
      <c r="C16" s="114">
        <v>96788</v>
      </c>
      <c r="D16" s="114">
        <v>73296</v>
      </c>
      <c r="E16" s="114">
        <v>132853</v>
      </c>
      <c r="F16" s="114">
        <v>36417</v>
      </c>
      <c r="G16" s="114">
        <v>18218</v>
      </c>
      <c r="H16" s="114">
        <v>47292</v>
      </c>
      <c r="I16" s="115">
        <v>34782</v>
      </c>
      <c r="J16" s="114">
        <v>22687</v>
      </c>
      <c r="K16" s="114">
        <v>12095</v>
      </c>
      <c r="L16" s="422">
        <v>18066</v>
      </c>
      <c r="M16" s="423">
        <v>15784</v>
      </c>
    </row>
    <row r="17" spans="1:13" s="110" customFormat="1" ht="11.1" customHeight="1" x14ac:dyDescent="0.2">
      <c r="A17" s="421" t="s">
        <v>389</v>
      </c>
      <c r="B17" s="115">
        <v>169904</v>
      </c>
      <c r="C17" s="114">
        <v>96164</v>
      </c>
      <c r="D17" s="114">
        <v>73740</v>
      </c>
      <c r="E17" s="114">
        <v>133117</v>
      </c>
      <c r="F17" s="114">
        <v>36646</v>
      </c>
      <c r="G17" s="114">
        <v>17879</v>
      </c>
      <c r="H17" s="114">
        <v>47601</v>
      </c>
      <c r="I17" s="115">
        <v>35286</v>
      </c>
      <c r="J17" s="114">
        <v>23132</v>
      </c>
      <c r="K17" s="114">
        <v>12154</v>
      </c>
      <c r="L17" s="422">
        <v>11868</v>
      </c>
      <c r="M17" s="423">
        <v>12621</v>
      </c>
    </row>
    <row r="18" spans="1:13" ht="15" customHeight="1" x14ac:dyDescent="0.2">
      <c r="A18" s="421" t="s">
        <v>391</v>
      </c>
      <c r="B18" s="115">
        <v>170314</v>
      </c>
      <c r="C18" s="114">
        <v>96357</v>
      </c>
      <c r="D18" s="114">
        <v>73957</v>
      </c>
      <c r="E18" s="114">
        <v>132823</v>
      </c>
      <c r="F18" s="114">
        <v>37228</v>
      </c>
      <c r="G18" s="114">
        <v>18169</v>
      </c>
      <c r="H18" s="114">
        <v>47940</v>
      </c>
      <c r="I18" s="115">
        <v>34738</v>
      </c>
      <c r="J18" s="114">
        <v>22791</v>
      </c>
      <c r="K18" s="114">
        <v>11947</v>
      </c>
      <c r="L18" s="422">
        <v>14933</v>
      </c>
      <c r="M18" s="423">
        <v>14876</v>
      </c>
    </row>
    <row r="19" spans="1:13" ht="11.1" customHeight="1" x14ac:dyDescent="0.2">
      <c r="A19" s="421" t="s">
        <v>387</v>
      </c>
      <c r="B19" s="115">
        <v>171744</v>
      </c>
      <c r="C19" s="114">
        <v>97387</v>
      </c>
      <c r="D19" s="114">
        <v>74357</v>
      </c>
      <c r="E19" s="114">
        <v>133697</v>
      </c>
      <c r="F19" s="114">
        <v>37787</v>
      </c>
      <c r="G19" s="114">
        <v>17811</v>
      </c>
      <c r="H19" s="114">
        <v>48665</v>
      </c>
      <c r="I19" s="115">
        <v>35266</v>
      </c>
      <c r="J19" s="114">
        <v>23176</v>
      </c>
      <c r="K19" s="114">
        <v>12090</v>
      </c>
      <c r="L19" s="422">
        <v>13884</v>
      </c>
      <c r="M19" s="423">
        <v>12816</v>
      </c>
    </row>
    <row r="20" spans="1:13" ht="11.1" customHeight="1" x14ac:dyDescent="0.2">
      <c r="A20" s="421" t="s">
        <v>388</v>
      </c>
      <c r="B20" s="115">
        <v>174837</v>
      </c>
      <c r="C20" s="114">
        <v>99085</v>
      </c>
      <c r="D20" s="114">
        <v>75752</v>
      </c>
      <c r="E20" s="114">
        <v>136215</v>
      </c>
      <c r="F20" s="114">
        <v>38295</v>
      </c>
      <c r="G20" s="114">
        <v>19585</v>
      </c>
      <c r="H20" s="114">
        <v>49440</v>
      </c>
      <c r="I20" s="115">
        <v>35216</v>
      </c>
      <c r="J20" s="114">
        <v>22709</v>
      </c>
      <c r="K20" s="114">
        <v>12507</v>
      </c>
      <c r="L20" s="422">
        <v>17639</v>
      </c>
      <c r="M20" s="423">
        <v>14892</v>
      </c>
    </row>
    <row r="21" spans="1:13" s="110" customFormat="1" ht="11.1" customHeight="1" x14ac:dyDescent="0.2">
      <c r="A21" s="421" t="s">
        <v>389</v>
      </c>
      <c r="B21" s="115">
        <v>174511</v>
      </c>
      <c r="C21" s="114">
        <v>98550</v>
      </c>
      <c r="D21" s="114">
        <v>75961</v>
      </c>
      <c r="E21" s="114">
        <v>135922</v>
      </c>
      <c r="F21" s="114">
        <v>38475</v>
      </c>
      <c r="G21" s="114">
        <v>19109</v>
      </c>
      <c r="H21" s="114">
        <v>49843</v>
      </c>
      <c r="I21" s="115">
        <v>35924</v>
      </c>
      <c r="J21" s="114">
        <v>23307</v>
      </c>
      <c r="K21" s="114">
        <v>12617</v>
      </c>
      <c r="L21" s="422">
        <v>15232</v>
      </c>
      <c r="M21" s="423">
        <v>16149</v>
      </c>
    </row>
    <row r="22" spans="1:13" ht="15" customHeight="1" x14ac:dyDescent="0.2">
      <c r="A22" s="421" t="s">
        <v>392</v>
      </c>
      <c r="B22" s="115">
        <v>174373</v>
      </c>
      <c r="C22" s="114">
        <v>98726</v>
      </c>
      <c r="D22" s="114">
        <v>75647</v>
      </c>
      <c r="E22" s="114">
        <v>135621</v>
      </c>
      <c r="F22" s="114">
        <v>38407</v>
      </c>
      <c r="G22" s="114">
        <v>18311</v>
      </c>
      <c r="H22" s="114">
        <v>50464</v>
      </c>
      <c r="I22" s="115">
        <v>35389</v>
      </c>
      <c r="J22" s="114">
        <v>23204</v>
      </c>
      <c r="K22" s="114">
        <v>12185</v>
      </c>
      <c r="L22" s="422">
        <v>13174</v>
      </c>
      <c r="M22" s="423">
        <v>13865</v>
      </c>
    </row>
    <row r="23" spans="1:13" ht="11.1" customHeight="1" x14ac:dyDescent="0.2">
      <c r="A23" s="421" t="s">
        <v>387</v>
      </c>
      <c r="B23" s="115">
        <v>174877</v>
      </c>
      <c r="C23" s="114">
        <v>99270</v>
      </c>
      <c r="D23" s="114">
        <v>75607</v>
      </c>
      <c r="E23" s="114">
        <v>135729</v>
      </c>
      <c r="F23" s="114">
        <v>38778</v>
      </c>
      <c r="G23" s="114">
        <v>17929</v>
      </c>
      <c r="H23" s="114">
        <v>51218</v>
      </c>
      <c r="I23" s="115">
        <v>35306</v>
      </c>
      <c r="J23" s="114">
        <v>23208</v>
      </c>
      <c r="K23" s="114">
        <v>12098</v>
      </c>
      <c r="L23" s="422">
        <v>12093</v>
      </c>
      <c r="M23" s="423">
        <v>11730</v>
      </c>
    </row>
    <row r="24" spans="1:13" ht="11.1" customHeight="1" x14ac:dyDescent="0.2">
      <c r="A24" s="421" t="s">
        <v>388</v>
      </c>
      <c r="B24" s="115">
        <v>178509</v>
      </c>
      <c r="C24" s="114">
        <v>101461</v>
      </c>
      <c r="D24" s="114">
        <v>77048</v>
      </c>
      <c r="E24" s="114">
        <v>137775</v>
      </c>
      <c r="F24" s="114">
        <v>39348</v>
      </c>
      <c r="G24" s="114">
        <v>19564</v>
      </c>
      <c r="H24" s="114">
        <v>52090</v>
      </c>
      <c r="I24" s="115">
        <v>34996</v>
      </c>
      <c r="J24" s="114">
        <v>22652</v>
      </c>
      <c r="K24" s="114">
        <v>12344</v>
      </c>
      <c r="L24" s="422">
        <v>17872</v>
      </c>
      <c r="M24" s="423">
        <v>14862</v>
      </c>
    </row>
    <row r="25" spans="1:13" s="110" customFormat="1" ht="11.1" customHeight="1" x14ac:dyDescent="0.2">
      <c r="A25" s="421" t="s">
        <v>389</v>
      </c>
      <c r="B25" s="115">
        <v>177158</v>
      </c>
      <c r="C25" s="114">
        <v>100203</v>
      </c>
      <c r="D25" s="114">
        <v>76955</v>
      </c>
      <c r="E25" s="114">
        <v>135984</v>
      </c>
      <c r="F25" s="114">
        <v>39781</v>
      </c>
      <c r="G25" s="114">
        <v>19027</v>
      </c>
      <c r="H25" s="114">
        <v>52273</v>
      </c>
      <c r="I25" s="115">
        <v>35508</v>
      </c>
      <c r="J25" s="114">
        <v>23123</v>
      </c>
      <c r="K25" s="114">
        <v>12385</v>
      </c>
      <c r="L25" s="422">
        <v>11924</v>
      </c>
      <c r="M25" s="423">
        <v>13135</v>
      </c>
    </row>
    <row r="26" spans="1:13" ht="15" customHeight="1" x14ac:dyDescent="0.2">
      <c r="A26" s="421" t="s">
        <v>393</v>
      </c>
      <c r="B26" s="115">
        <v>176782</v>
      </c>
      <c r="C26" s="114">
        <v>100053</v>
      </c>
      <c r="D26" s="114">
        <v>76729</v>
      </c>
      <c r="E26" s="114">
        <v>135691</v>
      </c>
      <c r="F26" s="114">
        <v>39701</v>
      </c>
      <c r="G26" s="114">
        <v>18436</v>
      </c>
      <c r="H26" s="114">
        <v>52624</v>
      </c>
      <c r="I26" s="115">
        <v>34863</v>
      </c>
      <c r="J26" s="114">
        <v>22927</v>
      </c>
      <c r="K26" s="114">
        <v>11936</v>
      </c>
      <c r="L26" s="422">
        <v>13191</v>
      </c>
      <c r="M26" s="423">
        <v>13673</v>
      </c>
    </row>
    <row r="27" spans="1:13" ht="11.1" customHeight="1" x14ac:dyDescent="0.2">
      <c r="A27" s="421" t="s">
        <v>387</v>
      </c>
      <c r="B27" s="115">
        <v>178119</v>
      </c>
      <c r="C27" s="114">
        <v>100780</v>
      </c>
      <c r="D27" s="114">
        <v>77339</v>
      </c>
      <c r="E27" s="114">
        <v>136465</v>
      </c>
      <c r="F27" s="114">
        <v>40280</v>
      </c>
      <c r="G27" s="114">
        <v>18185</v>
      </c>
      <c r="H27" s="114">
        <v>53438</v>
      </c>
      <c r="I27" s="115">
        <v>35316</v>
      </c>
      <c r="J27" s="114">
        <v>23071</v>
      </c>
      <c r="K27" s="114">
        <v>12245</v>
      </c>
      <c r="L27" s="422">
        <v>12486</v>
      </c>
      <c r="M27" s="423">
        <v>11187</v>
      </c>
    </row>
    <row r="28" spans="1:13" ht="11.1" customHeight="1" x14ac:dyDescent="0.2">
      <c r="A28" s="421" t="s">
        <v>388</v>
      </c>
      <c r="B28" s="115">
        <v>180384</v>
      </c>
      <c r="C28" s="114">
        <v>102150</v>
      </c>
      <c r="D28" s="114">
        <v>78234</v>
      </c>
      <c r="E28" s="114">
        <v>139060</v>
      </c>
      <c r="F28" s="114">
        <v>40717</v>
      </c>
      <c r="G28" s="114">
        <v>19411</v>
      </c>
      <c r="H28" s="114">
        <v>54018</v>
      </c>
      <c r="I28" s="115">
        <v>34892</v>
      </c>
      <c r="J28" s="114">
        <v>22627</v>
      </c>
      <c r="K28" s="114">
        <v>12265</v>
      </c>
      <c r="L28" s="422">
        <v>17936</v>
      </c>
      <c r="M28" s="423">
        <v>16359</v>
      </c>
    </row>
    <row r="29" spans="1:13" s="110" customFormat="1" ht="11.1" customHeight="1" x14ac:dyDescent="0.2">
      <c r="A29" s="421" t="s">
        <v>389</v>
      </c>
      <c r="B29" s="115">
        <v>179016</v>
      </c>
      <c r="C29" s="114">
        <v>100763</v>
      </c>
      <c r="D29" s="114">
        <v>78253</v>
      </c>
      <c r="E29" s="114">
        <v>137855</v>
      </c>
      <c r="F29" s="114">
        <v>41111</v>
      </c>
      <c r="G29" s="114">
        <v>18805</v>
      </c>
      <c r="H29" s="114">
        <v>54093</v>
      </c>
      <c r="I29" s="115">
        <v>35672</v>
      </c>
      <c r="J29" s="114">
        <v>23363</v>
      </c>
      <c r="K29" s="114">
        <v>12309</v>
      </c>
      <c r="L29" s="422">
        <v>12424</v>
      </c>
      <c r="M29" s="423">
        <v>13607</v>
      </c>
    </row>
    <row r="30" spans="1:13" ht="15" customHeight="1" x14ac:dyDescent="0.2">
      <c r="A30" s="421" t="s">
        <v>394</v>
      </c>
      <c r="B30" s="115">
        <v>179241</v>
      </c>
      <c r="C30" s="114">
        <v>100864</v>
      </c>
      <c r="D30" s="114">
        <v>78377</v>
      </c>
      <c r="E30" s="114">
        <v>137535</v>
      </c>
      <c r="F30" s="114">
        <v>41666</v>
      </c>
      <c r="G30" s="114">
        <v>18230</v>
      </c>
      <c r="H30" s="114">
        <v>54756</v>
      </c>
      <c r="I30" s="115">
        <v>34179</v>
      </c>
      <c r="J30" s="114">
        <v>22264</v>
      </c>
      <c r="K30" s="114">
        <v>11915</v>
      </c>
      <c r="L30" s="422">
        <v>15097</v>
      </c>
      <c r="M30" s="423">
        <v>15203</v>
      </c>
    </row>
    <row r="31" spans="1:13" ht="11.1" customHeight="1" x14ac:dyDescent="0.2">
      <c r="A31" s="421" t="s">
        <v>387</v>
      </c>
      <c r="B31" s="115">
        <v>180273</v>
      </c>
      <c r="C31" s="114">
        <v>101703</v>
      </c>
      <c r="D31" s="114">
        <v>78570</v>
      </c>
      <c r="E31" s="114">
        <v>137891</v>
      </c>
      <c r="F31" s="114">
        <v>42349</v>
      </c>
      <c r="G31" s="114">
        <v>17985</v>
      </c>
      <c r="H31" s="114">
        <v>55411</v>
      </c>
      <c r="I31" s="115">
        <v>34681</v>
      </c>
      <c r="J31" s="114">
        <v>22509</v>
      </c>
      <c r="K31" s="114">
        <v>12172</v>
      </c>
      <c r="L31" s="422">
        <v>15999</v>
      </c>
      <c r="M31" s="423">
        <v>14970</v>
      </c>
    </row>
    <row r="32" spans="1:13" ht="11.1" customHeight="1" x14ac:dyDescent="0.2">
      <c r="A32" s="421" t="s">
        <v>388</v>
      </c>
      <c r="B32" s="115">
        <v>183747</v>
      </c>
      <c r="C32" s="114">
        <v>103466</v>
      </c>
      <c r="D32" s="114">
        <v>80281</v>
      </c>
      <c r="E32" s="114">
        <v>140297</v>
      </c>
      <c r="F32" s="114">
        <v>43434</v>
      </c>
      <c r="G32" s="114">
        <v>19360</v>
      </c>
      <c r="H32" s="114">
        <v>56145</v>
      </c>
      <c r="I32" s="115">
        <v>35388</v>
      </c>
      <c r="J32" s="114">
        <v>22578</v>
      </c>
      <c r="K32" s="114">
        <v>12810</v>
      </c>
      <c r="L32" s="422">
        <v>20015</v>
      </c>
      <c r="M32" s="423">
        <v>16898</v>
      </c>
    </row>
    <row r="33" spans="1:13" s="110" customFormat="1" ht="11.1" customHeight="1" x14ac:dyDescent="0.2">
      <c r="A33" s="421" t="s">
        <v>389</v>
      </c>
      <c r="B33" s="115">
        <v>182720</v>
      </c>
      <c r="C33" s="114">
        <v>102356</v>
      </c>
      <c r="D33" s="114">
        <v>80364</v>
      </c>
      <c r="E33" s="114">
        <v>138961</v>
      </c>
      <c r="F33" s="114">
        <v>43747</v>
      </c>
      <c r="G33" s="114">
        <v>19023</v>
      </c>
      <c r="H33" s="114">
        <v>56144</v>
      </c>
      <c r="I33" s="115">
        <v>36066</v>
      </c>
      <c r="J33" s="114">
        <v>23088</v>
      </c>
      <c r="K33" s="114">
        <v>12978</v>
      </c>
      <c r="L33" s="422">
        <v>13563</v>
      </c>
      <c r="M33" s="423">
        <v>14485</v>
      </c>
    </row>
    <row r="34" spans="1:13" ht="15" customHeight="1" x14ac:dyDescent="0.2">
      <c r="A34" s="421" t="s">
        <v>395</v>
      </c>
      <c r="B34" s="115">
        <v>182400</v>
      </c>
      <c r="C34" s="114">
        <v>102450</v>
      </c>
      <c r="D34" s="114">
        <v>79950</v>
      </c>
      <c r="E34" s="114">
        <v>138550</v>
      </c>
      <c r="F34" s="114">
        <v>43843</v>
      </c>
      <c r="G34" s="114">
        <v>18300</v>
      </c>
      <c r="H34" s="114">
        <v>56743</v>
      </c>
      <c r="I34" s="115">
        <v>35511</v>
      </c>
      <c r="J34" s="114">
        <v>22721</v>
      </c>
      <c r="K34" s="114">
        <v>12790</v>
      </c>
      <c r="L34" s="422">
        <v>15752</v>
      </c>
      <c r="M34" s="423">
        <v>16075</v>
      </c>
    </row>
    <row r="35" spans="1:13" ht="11.1" customHeight="1" x14ac:dyDescent="0.2">
      <c r="A35" s="421" t="s">
        <v>387</v>
      </c>
      <c r="B35" s="115">
        <v>183417</v>
      </c>
      <c r="C35" s="114">
        <v>103288</v>
      </c>
      <c r="D35" s="114">
        <v>80129</v>
      </c>
      <c r="E35" s="114">
        <v>139146</v>
      </c>
      <c r="F35" s="114">
        <v>44269</v>
      </c>
      <c r="G35" s="114">
        <v>17991</v>
      </c>
      <c r="H35" s="114">
        <v>57418</v>
      </c>
      <c r="I35" s="115">
        <v>35989</v>
      </c>
      <c r="J35" s="114">
        <v>22920</v>
      </c>
      <c r="K35" s="114">
        <v>13069</v>
      </c>
      <c r="L35" s="422">
        <v>13875</v>
      </c>
      <c r="M35" s="423">
        <v>13127</v>
      </c>
    </row>
    <row r="36" spans="1:13" ht="11.1" customHeight="1" x14ac:dyDescent="0.2">
      <c r="A36" s="421" t="s">
        <v>388</v>
      </c>
      <c r="B36" s="115">
        <v>186244</v>
      </c>
      <c r="C36" s="114">
        <v>104784</v>
      </c>
      <c r="D36" s="114">
        <v>81460</v>
      </c>
      <c r="E36" s="114">
        <v>141168</v>
      </c>
      <c r="F36" s="114">
        <v>45075</v>
      </c>
      <c r="G36" s="114">
        <v>19653</v>
      </c>
      <c r="H36" s="114">
        <v>58024</v>
      </c>
      <c r="I36" s="115">
        <v>35790</v>
      </c>
      <c r="J36" s="114">
        <v>22300</v>
      </c>
      <c r="K36" s="114">
        <v>13490</v>
      </c>
      <c r="L36" s="422">
        <v>19468</v>
      </c>
      <c r="M36" s="423">
        <v>17080</v>
      </c>
    </row>
    <row r="37" spans="1:13" s="110" customFormat="1" ht="11.1" customHeight="1" x14ac:dyDescent="0.2">
      <c r="A37" s="421" t="s">
        <v>389</v>
      </c>
      <c r="B37" s="115">
        <v>185363</v>
      </c>
      <c r="C37" s="114">
        <v>103987</v>
      </c>
      <c r="D37" s="114">
        <v>81376</v>
      </c>
      <c r="E37" s="114">
        <v>139781</v>
      </c>
      <c r="F37" s="114">
        <v>45581</v>
      </c>
      <c r="G37" s="114">
        <v>19415</v>
      </c>
      <c r="H37" s="114">
        <v>58168</v>
      </c>
      <c r="I37" s="115">
        <v>36274</v>
      </c>
      <c r="J37" s="114">
        <v>22736</v>
      </c>
      <c r="K37" s="114">
        <v>13538</v>
      </c>
      <c r="L37" s="422">
        <v>15241</v>
      </c>
      <c r="M37" s="423">
        <v>16018</v>
      </c>
    </row>
    <row r="38" spans="1:13" ht="15" customHeight="1" x14ac:dyDescent="0.2">
      <c r="A38" s="424" t="s">
        <v>396</v>
      </c>
      <c r="B38" s="115">
        <v>184478</v>
      </c>
      <c r="C38" s="114">
        <v>103768</v>
      </c>
      <c r="D38" s="114">
        <v>80710</v>
      </c>
      <c r="E38" s="114">
        <v>139351</v>
      </c>
      <c r="F38" s="114">
        <v>45127</v>
      </c>
      <c r="G38" s="114">
        <v>18471</v>
      </c>
      <c r="H38" s="114">
        <v>58377</v>
      </c>
      <c r="I38" s="115">
        <v>35154</v>
      </c>
      <c r="J38" s="114">
        <v>22072</v>
      </c>
      <c r="K38" s="114">
        <v>13082</v>
      </c>
      <c r="L38" s="422">
        <v>15101</v>
      </c>
      <c r="M38" s="423">
        <v>15831</v>
      </c>
    </row>
    <row r="39" spans="1:13" ht="11.1" customHeight="1" x14ac:dyDescent="0.2">
      <c r="A39" s="421" t="s">
        <v>387</v>
      </c>
      <c r="B39" s="115">
        <v>185371</v>
      </c>
      <c r="C39" s="114">
        <v>104638</v>
      </c>
      <c r="D39" s="114">
        <v>80733</v>
      </c>
      <c r="E39" s="114">
        <v>139787</v>
      </c>
      <c r="F39" s="114">
        <v>45584</v>
      </c>
      <c r="G39" s="114">
        <v>18114</v>
      </c>
      <c r="H39" s="114">
        <v>59124</v>
      </c>
      <c r="I39" s="115">
        <v>35734</v>
      </c>
      <c r="J39" s="114">
        <v>22278</v>
      </c>
      <c r="K39" s="114">
        <v>13456</v>
      </c>
      <c r="L39" s="422">
        <v>14332</v>
      </c>
      <c r="M39" s="423">
        <v>13356</v>
      </c>
    </row>
    <row r="40" spans="1:13" ht="11.1" customHeight="1" x14ac:dyDescent="0.2">
      <c r="A40" s="424" t="s">
        <v>388</v>
      </c>
      <c r="B40" s="115">
        <v>187949</v>
      </c>
      <c r="C40" s="114">
        <v>106330</v>
      </c>
      <c r="D40" s="114">
        <v>81619</v>
      </c>
      <c r="E40" s="114">
        <v>141917</v>
      </c>
      <c r="F40" s="114">
        <v>46032</v>
      </c>
      <c r="G40" s="114">
        <v>19418</v>
      </c>
      <c r="H40" s="114">
        <v>59898</v>
      </c>
      <c r="I40" s="115">
        <v>35189</v>
      </c>
      <c r="J40" s="114">
        <v>21550</v>
      </c>
      <c r="K40" s="114">
        <v>13639</v>
      </c>
      <c r="L40" s="422">
        <v>19496</v>
      </c>
      <c r="M40" s="423">
        <v>17221</v>
      </c>
    </row>
    <row r="41" spans="1:13" s="110" customFormat="1" ht="11.1" customHeight="1" x14ac:dyDescent="0.2">
      <c r="A41" s="421" t="s">
        <v>389</v>
      </c>
      <c r="B41" s="115">
        <v>188551</v>
      </c>
      <c r="C41" s="114">
        <v>106541</v>
      </c>
      <c r="D41" s="114">
        <v>82010</v>
      </c>
      <c r="E41" s="114">
        <v>141953</v>
      </c>
      <c r="F41" s="114">
        <v>46598</v>
      </c>
      <c r="G41" s="114">
        <v>19336</v>
      </c>
      <c r="H41" s="114">
        <v>60419</v>
      </c>
      <c r="I41" s="115">
        <v>35443</v>
      </c>
      <c r="J41" s="114">
        <v>21713</v>
      </c>
      <c r="K41" s="114">
        <v>13730</v>
      </c>
      <c r="L41" s="422">
        <v>14195</v>
      </c>
      <c r="M41" s="423">
        <v>14427</v>
      </c>
    </row>
    <row r="42" spans="1:13" ht="15" customHeight="1" x14ac:dyDescent="0.2">
      <c r="A42" s="421" t="s">
        <v>397</v>
      </c>
      <c r="B42" s="115">
        <v>188746</v>
      </c>
      <c r="C42" s="114">
        <v>107170</v>
      </c>
      <c r="D42" s="114">
        <v>81576</v>
      </c>
      <c r="E42" s="114">
        <v>141987</v>
      </c>
      <c r="F42" s="114">
        <v>46759</v>
      </c>
      <c r="G42" s="114">
        <v>18662</v>
      </c>
      <c r="H42" s="114">
        <v>61181</v>
      </c>
      <c r="I42" s="115">
        <v>35282</v>
      </c>
      <c r="J42" s="114">
        <v>21508</v>
      </c>
      <c r="K42" s="114">
        <v>13774</v>
      </c>
      <c r="L42" s="422">
        <v>16594</v>
      </c>
      <c r="M42" s="423">
        <v>16493</v>
      </c>
    </row>
    <row r="43" spans="1:13" ht="11.1" customHeight="1" x14ac:dyDescent="0.2">
      <c r="A43" s="421" t="s">
        <v>387</v>
      </c>
      <c r="B43" s="115">
        <v>189940</v>
      </c>
      <c r="C43" s="114">
        <v>107861</v>
      </c>
      <c r="D43" s="114">
        <v>82079</v>
      </c>
      <c r="E43" s="114">
        <v>142378</v>
      </c>
      <c r="F43" s="114">
        <v>47562</v>
      </c>
      <c r="G43" s="114">
        <v>18514</v>
      </c>
      <c r="H43" s="114">
        <v>61846</v>
      </c>
      <c r="I43" s="115">
        <v>35903</v>
      </c>
      <c r="J43" s="114">
        <v>21690</v>
      </c>
      <c r="K43" s="114">
        <v>14213</v>
      </c>
      <c r="L43" s="422">
        <v>15156</v>
      </c>
      <c r="M43" s="423">
        <v>14786</v>
      </c>
    </row>
    <row r="44" spans="1:13" ht="11.1" customHeight="1" x14ac:dyDescent="0.2">
      <c r="A44" s="421" t="s">
        <v>388</v>
      </c>
      <c r="B44" s="115">
        <v>192362</v>
      </c>
      <c r="C44" s="114">
        <v>109488</v>
      </c>
      <c r="D44" s="114">
        <v>82874</v>
      </c>
      <c r="E44" s="114">
        <v>144728</v>
      </c>
      <c r="F44" s="114">
        <v>47634</v>
      </c>
      <c r="G44" s="114">
        <v>19733</v>
      </c>
      <c r="H44" s="114">
        <v>62330</v>
      </c>
      <c r="I44" s="115">
        <v>35439</v>
      </c>
      <c r="J44" s="114">
        <v>21073</v>
      </c>
      <c r="K44" s="114">
        <v>14366</v>
      </c>
      <c r="L44" s="422">
        <v>21515</v>
      </c>
      <c r="M44" s="423">
        <v>19448</v>
      </c>
    </row>
    <row r="45" spans="1:13" s="110" customFormat="1" ht="11.1" customHeight="1" x14ac:dyDescent="0.2">
      <c r="A45" s="421" t="s">
        <v>389</v>
      </c>
      <c r="B45" s="115">
        <v>191766</v>
      </c>
      <c r="C45" s="114">
        <v>108938</v>
      </c>
      <c r="D45" s="114">
        <v>82828</v>
      </c>
      <c r="E45" s="114">
        <v>143792</v>
      </c>
      <c r="F45" s="114">
        <v>47974</v>
      </c>
      <c r="G45" s="114">
        <v>19444</v>
      </c>
      <c r="H45" s="114">
        <v>62437</v>
      </c>
      <c r="I45" s="115">
        <v>35990</v>
      </c>
      <c r="J45" s="114">
        <v>21501</v>
      </c>
      <c r="K45" s="114">
        <v>14489</v>
      </c>
      <c r="L45" s="422">
        <v>14973</v>
      </c>
      <c r="M45" s="423">
        <v>16035</v>
      </c>
    </row>
    <row r="46" spans="1:13" ht="15" customHeight="1" x14ac:dyDescent="0.2">
      <c r="A46" s="421" t="s">
        <v>398</v>
      </c>
      <c r="B46" s="115">
        <v>191658</v>
      </c>
      <c r="C46" s="114">
        <v>108771</v>
      </c>
      <c r="D46" s="114">
        <v>82887</v>
      </c>
      <c r="E46" s="114">
        <v>143520</v>
      </c>
      <c r="F46" s="114">
        <v>48138</v>
      </c>
      <c r="G46" s="114">
        <v>18972</v>
      </c>
      <c r="H46" s="114">
        <v>62616</v>
      </c>
      <c r="I46" s="115">
        <v>35621</v>
      </c>
      <c r="J46" s="114">
        <v>21197</v>
      </c>
      <c r="K46" s="114">
        <v>14424</v>
      </c>
      <c r="L46" s="422">
        <v>17036</v>
      </c>
      <c r="M46" s="423">
        <v>17481</v>
      </c>
    </row>
    <row r="47" spans="1:13" ht="11.1" customHeight="1" x14ac:dyDescent="0.2">
      <c r="A47" s="421" t="s">
        <v>387</v>
      </c>
      <c r="B47" s="115">
        <v>191615</v>
      </c>
      <c r="C47" s="114">
        <v>109010</v>
      </c>
      <c r="D47" s="114">
        <v>82605</v>
      </c>
      <c r="E47" s="114">
        <v>142942</v>
      </c>
      <c r="F47" s="114">
        <v>48673</v>
      </c>
      <c r="G47" s="114">
        <v>18604</v>
      </c>
      <c r="H47" s="114">
        <v>62921</v>
      </c>
      <c r="I47" s="115">
        <v>36027</v>
      </c>
      <c r="J47" s="114">
        <v>21276</v>
      </c>
      <c r="K47" s="114">
        <v>14751</v>
      </c>
      <c r="L47" s="422">
        <v>15057</v>
      </c>
      <c r="M47" s="423">
        <v>15143</v>
      </c>
    </row>
    <row r="48" spans="1:13" ht="11.1" customHeight="1" x14ac:dyDescent="0.2">
      <c r="A48" s="421" t="s">
        <v>388</v>
      </c>
      <c r="B48" s="115">
        <v>192925</v>
      </c>
      <c r="C48" s="114">
        <v>109593</v>
      </c>
      <c r="D48" s="114">
        <v>83332</v>
      </c>
      <c r="E48" s="114">
        <v>144343</v>
      </c>
      <c r="F48" s="114">
        <v>48582</v>
      </c>
      <c r="G48" s="114">
        <v>19697</v>
      </c>
      <c r="H48" s="114">
        <v>63119</v>
      </c>
      <c r="I48" s="115">
        <v>34715</v>
      </c>
      <c r="J48" s="114">
        <v>20020</v>
      </c>
      <c r="K48" s="114">
        <v>14695</v>
      </c>
      <c r="L48" s="422">
        <v>20847</v>
      </c>
      <c r="M48" s="423">
        <v>19279</v>
      </c>
    </row>
    <row r="49" spans="1:17" s="110" customFormat="1" ht="11.1" customHeight="1" x14ac:dyDescent="0.2">
      <c r="A49" s="421" t="s">
        <v>389</v>
      </c>
      <c r="B49" s="115">
        <v>192281</v>
      </c>
      <c r="C49" s="114">
        <v>108764</v>
      </c>
      <c r="D49" s="114">
        <v>83517</v>
      </c>
      <c r="E49" s="114">
        <v>143198</v>
      </c>
      <c r="F49" s="114">
        <v>49083</v>
      </c>
      <c r="G49" s="114">
        <v>19602</v>
      </c>
      <c r="H49" s="114">
        <v>63090</v>
      </c>
      <c r="I49" s="115">
        <v>35253</v>
      </c>
      <c r="J49" s="114">
        <v>20341</v>
      </c>
      <c r="K49" s="114">
        <v>14912</v>
      </c>
      <c r="L49" s="422">
        <v>20875</v>
      </c>
      <c r="M49" s="423">
        <v>21694</v>
      </c>
    </row>
    <row r="50" spans="1:17" ht="15" customHeight="1" x14ac:dyDescent="0.2">
      <c r="A50" s="421" t="s">
        <v>399</v>
      </c>
      <c r="B50" s="143">
        <v>191322</v>
      </c>
      <c r="C50" s="144">
        <v>108152</v>
      </c>
      <c r="D50" s="144">
        <v>83170</v>
      </c>
      <c r="E50" s="144">
        <v>142590</v>
      </c>
      <c r="F50" s="144">
        <v>48732</v>
      </c>
      <c r="G50" s="144">
        <v>18897</v>
      </c>
      <c r="H50" s="144">
        <v>63202</v>
      </c>
      <c r="I50" s="143">
        <v>33526</v>
      </c>
      <c r="J50" s="144">
        <v>19364</v>
      </c>
      <c r="K50" s="144">
        <v>14162</v>
      </c>
      <c r="L50" s="425">
        <v>16066</v>
      </c>
      <c r="M50" s="426">
        <v>17150</v>
      </c>
    </row>
    <row r="51" spans="1:17" ht="11.25" customHeight="1" x14ac:dyDescent="0.2">
      <c r="A51" s="427"/>
      <c r="B51" s="428"/>
      <c r="C51" s="429"/>
      <c r="D51" s="429"/>
      <c r="E51" s="429"/>
      <c r="F51" s="429"/>
      <c r="G51" s="429"/>
      <c r="H51" s="429"/>
      <c r="I51" s="429"/>
      <c r="J51" s="430"/>
      <c r="K51" s="269"/>
      <c r="L51" s="429"/>
      <c r="M51" s="431" t="s">
        <v>45</v>
      </c>
    </row>
    <row r="52" spans="1:17" ht="18" customHeight="1" x14ac:dyDescent="0.2">
      <c r="A52" s="669" t="s">
        <v>400</v>
      </c>
      <c r="B52" s="669"/>
      <c r="C52" s="669"/>
      <c r="D52" s="669"/>
      <c r="E52" s="669"/>
      <c r="F52" s="669"/>
      <c r="G52" s="669"/>
      <c r="H52" s="669"/>
      <c r="I52" s="669"/>
      <c r="J52" s="669"/>
      <c r="K52" s="669"/>
      <c r="L52" s="669"/>
      <c r="M52" s="669"/>
    </row>
    <row r="53" spans="1:17" ht="38.1" customHeight="1" x14ac:dyDescent="0.2">
      <c r="A53" s="670" t="s">
        <v>401</v>
      </c>
      <c r="B53" s="670"/>
      <c r="C53" s="670"/>
      <c r="D53" s="670"/>
      <c r="E53" s="670"/>
      <c r="F53" s="670"/>
      <c r="G53" s="670"/>
      <c r="H53" s="670"/>
      <c r="I53" s="670"/>
      <c r="J53" s="670"/>
      <c r="K53" s="670"/>
      <c r="L53" s="670"/>
      <c r="M53" s="670"/>
    </row>
    <row r="54" spans="1:17" s="151" customFormat="1" ht="9" x14ac:dyDescent="0.15">
      <c r="A54" s="671" t="s">
        <v>323</v>
      </c>
      <c r="B54" s="671"/>
      <c r="C54" s="671"/>
      <c r="D54" s="671"/>
      <c r="E54" s="671"/>
      <c r="F54" s="671"/>
      <c r="G54" s="671"/>
      <c r="H54" s="671"/>
      <c r="I54" s="671"/>
      <c r="J54" s="671"/>
      <c r="K54" s="671"/>
      <c r="L54" s="671"/>
      <c r="M54" s="671"/>
    </row>
    <row r="55" spans="1:17" s="151" customFormat="1" ht="20.25" customHeight="1" x14ac:dyDescent="0.15">
      <c r="A55" s="672"/>
      <c r="B55" s="673"/>
      <c r="C55" s="673"/>
      <c r="D55" s="673"/>
      <c r="E55" s="673"/>
      <c r="F55" s="673"/>
      <c r="G55" s="673"/>
      <c r="H55" s="673"/>
      <c r="I55" s="673"/>
      <c r="J55" s="673"/>
      <c r="K55" s="673"/>
      <c r="L55" s="221"/>
      <c r="M55" s="221"/>
    </row>
    <row r="56" spans="1:17" s="151" customFormat="1" ht="18" customHeight="1" x14ac:dyDescent="0.2">
      <c r="A56" s="674" t="s">
        <v>520</v>
      </c>
      <c r="B56" s="675"/>
      <c r="C56" s="675"/>
      <c r="D56" s="675"/>
      <c r="E56" s="675"/>
      <c r="F56" s="675"/>
      <c r="G56" s="675"/>
      <c r="H56" s="675"/>
      <c r="I56" s="675"/>
      <c r="J56" s="675"/>
      <c r="K56" s="675"/>
    </row>
    <row r="57" spans="1:17" s="151" customFormat="1" ht="11.25" customHeight="1" x14ac:dyDescent="0.2">
      <c r="A57" s="665"/>
      <c r="B57" s="665"/>
      <c r="C57" s="665"/>
      <c r="D57" s="665"/>
      <c r="E57" s="665"/>
      <c r="F57" s="665"/>
      <c r="G57" s="665"/>
      <c r="H57" s="665"/>
      <c r="I57" s="665"/>
      <c r="J57" s="665"/>
      <c r="L57" s="219"/>
      <c r="N57" s="219"/>
      <c r="O57" s="219"/>
      <c r="P57" s="219"/>
      <c r="Q57" s="219"/>
    </row>
    <row r="58" spans="1:17" ht="12.75" customHeight="1" x14ac:dyDescent="0.2">
      <c r="A58" s="432"/>
      <c r="B58" s="433"/>
      <c r="C58" s="434"/>
      <c r="D58" s="434"/>
      <c r="E58" s="434"/>
      <c r="F58" s="434"/>
      <c r="G58" s="434"/>
      <c r="H58" s="434"/>
      <c r="I58" s="434"/>
      <c r="J58" s="435"/>
      <c r="L58" s="434"/>
      <c r="N58" s="226"/>
      <c r="O58" s="226"/>
      <c r="P58" s="226"/>
      <c r="Q58" s="226"/>
    </row>
    <row r="59" spans="1:17" ht="12.75" customHeight="1" x14ac:dyDescent="0.2">
      <c r="A59" s="436"/>
      <c r="B59" s="433"/>
      <c r="C59" s="434"/>
      <c r="D59" s="434"/>
      <c r="E59" s="434"/>
      <c r="F59" s="434"/>
      <c r="G59" s="434"/>
      <c r="H59" s="434"/>
      <c r="I59" s="434"/>
      <c r="J59" s="435"/>
      <c r="L59" s="434"/>
    </row>
    <row r="60" spans="1:17" ht="12.75" customHeight="1" x14ac:dyDescent="0.2">
      <c r="A60" s="437"/>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8"/>
    </row>
    <row r="68" spans="1:13" ht="15.95" customHeight="1" x14ac:dyDescent="0.2">
      <c r="A68" s="438"/>
    </row>
    <row r="70" spans="1:13" ht="15.95" customHeight="1" x14ac:dyDescent="0.2">
      <c r="K70" s="439"/>
      <c r="M70" s="439"/>
    </row>
    <row r="71" spans="1:13" ht="15.95" customHeight="1" x14ac:dyDescent="0.2">
      <c r="K71" s="439"/>
      <c r="M71" s="439"/>
    </row>
    <row r="72" spans="1:13" ht="15.95" customHeight="1" x14ac:dyDescent="0.2">
      <c r="A72" s="438"/>
      <c r="K72" s="439"/>
      <c r="M72" s="439"/>
    </row>
    <row r="76" spans="1:13" ht="15.95" customHeight="1" x14ac:dyDescent="0.2">
      <c r="A76" s="438"/>
    </row>
    <row r="80" spans="1:13" ht="15.95" customHeight="1" x14ac:dyDescent="0.2">
      <c r="A80" s="438"/>
    </row>
    <row r="84" spans="1:1" ht="15.95" customHeight="1" x14ac:dyDescent="0.2">
      <c r="A84" s="438"/>
    </row>
    <row r="88" spans="1:1" ht="15.95" customHeight="1" x14ac:dyDescent="0.2">
      <c r="A88" s="438"/>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5" customWidth="1"/>
    <col min="2" max="2" width="78" style="445" customWidth="1"/>
    <col min="3" max="6" width="102.75" style="445" customWidth="1"/>
    <col min="7" max="256" width="11" style="445"/>
    <col min="257" max="257" width="2" style="445" customWidth="1"/>
    <col min="258" max="258" width="78" style="445" customWidth="1"/>
    <col min="259" max="262" width="102.75" style="445" customWidth="1"/>
    <col min="263" max="512" width="11" style="445"/>
    <col min="513" max="513" width="2" style="445" customWidth="1"/>
    <col min="514" max="514" width="78" style="445" customWidth="1"/>
    <col min="515" max="518" width="102.75" style="445" customWidth="1"/>
    <col min="519" max="768" width="11" style="445"/>
    <col min="769" max="769" width="2" style="445" customWidth="1"/>
    <col min="770" max="770" width="78" style="445" customWidth="1"/>
    <col min="771" max="774" width="102.75" style="445" customWidth="1"/>
    <col min="775" max="1024" width="11" style="445"/>
    <col min="1025" max="1025" width="2" style="445" customWidth="1"/>
    <col min="1026" max="1026" width="78" style="445" customWidth="1"/>
    <col min="1027" max="1030" width="102.75" style="445" customWidth="1"/>
    <col min="1031" max="1280" width="11" style="445"/>
    <col min="1281" max="1281" width="2" style="445" customWidth="1"/>
    <col min="1282" max="1282" width="78" style="445" customWidth="1"/>
    <col min="1283" max="1286" width="102.75" style="445" customWidth="1"/>
    <col min="1287" max="1536" width="11" style="445"/>
    <col min="1537" max="1537" width="2" style="445" customWidth="1"/>
    <col min="1538" max="1538" width="78" style="445" customWidth="1"/>
    <col min="1539" max="1542" width="102.75" style="445" customWidth="1"/>
    <col min="1543" max="1792" width="11" style="445"/>
    <col min="1793" max="1793" width="2" style="445" customWidth="1"/>
    <col min="1794" max="1794" width="78" style="445" customWidth="1"/>
    <col min="1795" max="1798" width="102.75" style="445" customWidth="1"/>
    <col min="1799" max="2048" width="11" style="445"/>
    <col min="2049" max="2049" width="2" style="445" customWidth="1"/>
    <col min="2050" max="2050" width="78" style="445" customWidth="1"/>
    <col min="2051" max="2054" width="102.75" style="445" customWidth="1"/>
    <col min="2055" max="2304" width="11" style="445"/>
    <col min="2305" max="2305" width="2" style="445" customWidth="1"/>
    <col min="2306" max="2306" width="78" style="445" customWidth="1"/>
    <col min="2307" max="2310" width="102.75" style="445" customWidth="1"/>
    <col min="2311" max="2560" width="11" style="445"/>
    <col min="2561" max="2561" width="2" style="445" customWidth="1"/>
    <col min="2562" max="2562" width="78" style="445" customWidth="1"/>
    <col min="2563" max="2566" width="102.75" style="445" customWidth="1"/>
    <col min="2567" max="2816" width="11" style="445"/>
    <col min="2817" max="2817" width="2" style="445" customWidth="1"/>
    <col min="2818" max="2818" width="78" style="445" customWidth="1"/>
    <col min="2819" max="2822" width="102.75" style="445" customWidth="1"/>
    <col min="2823" max="3072" width="11" style="445"/>
    <col min="3073" max="3073" width="2" style="445" customWidth="1"/>
    <col min="3074" max="3074" width="78" style="445" customWidth="1"/>
    <col min="3075" max="3078" width="102.75" style="445" customWidth="1"/>
    <col min="3079" max="3328" width="11" style="445"/>
    <col min="3329" max="3329" width="2" style="445" customWidth="1"/>
    <col min="3330" max="3330" width="78" style="445" customWidth="1"/>
    <col min="3331" max="3334" width="102.75" style="445" customWidth="1"/>
    <col min="3335" max="3584" width="11" style="445"/>
    <col min="3585" max="3585" width="2" style="445" customWidth="1"/>
    <col min="3586" max="3586" width="78" style="445" customWidth="1"/>
    <col min="3587" max="3590" width="102.75" style="445" customWidth="1"/>
    <col min="3591" max="3840" width="11" style="445"/>
    <col min="3841" max="3841" width="2" style="445" customWidth="1"/>
    <col min="3842" max="3842" width="78" style="445" customWidth="1"/>
    <col min="3843" max="3846" width="102.75" style="445" customWidth="1"/>
    <col min="3847" max="4096" width="11" style="445"/>
    <col min="4097" max="4097" width="2" style="445" customWidth="1"/>
    <col min="4098" max="4098" width="78" style="445" customWidth="1"/>
    <col min="4099" max="4102" width="102.75" style="445" customWidth="1"/>
    <col min="4103" max="4352" width="11" style="445"/>
    <col min="4353" max="4353" width="2" style="445" customWidth="1"/>
    <col min="4354" max="4354" width="78" style="445" customWidth="1"/>
    <col min="4355" max="4358" width="102.75" style="445" customWidth="1"/>
    <col min="4359" max="4608" width="11" style="445"/>
    <col min="4609" max="4609" width="2" style="445" customWidth="1"/>
    <col min="4610" max="4610" width="78" style="445" customWidth="1"/>
    <col min="4611" max="4614" width="102.75" style="445" customWidth="1"/>
    <col min="4615" max="4864" width="11" style="445"/>
    <col min="4865" max="4865" width="2" style="445" customWidth="1"/>
    <col min="4866" max="4866" width="78" style="445" customWidth="1"/>
    <col min="4867" max="4870" width="102.75" style="445" customWidth="1"/>
    <col min="4871" max="5120" width="11" style="445"/>
    <col min="5121" max="5121" width="2" style="445" customWidth="1"/>
    <col min="5122" max="5122" width="78" style="445" customWidth="1"/>
    <col min="5123" max="5126" width="102.75" style="445" customWidth="1"/>
    <col min="5127" max="5376" width="11" style="445"/>
    <col min="5377" max="5377" width="2" style="445" customWidth="1"/>
    <col min="5378" max="5378" width="78" style="445" customWidth="1"/>
    <col min="5379" max="5382" width="102.75" style="445" customWidth="1"/>
    <col min="5383" max="5632" width="11" style="445"/>
    <col min="5633" max="5633" width="2" style="445" customWidth="1"/>
    <col min="5634" max="5634" width="78" style="445" customWidth="1"/>
    <col min="5635" max="5638" width="102.75" style="445" customWidth="1"/>
    <col min="5639" max="5888" width="11" style="445"/>
    <col min="5889" max="5889" width="2" style="445" customWidth="1"/>
    <col min="5890" max="5890" width="78" style="445" customWidth="1"/>
    <col min="5891" max="5894" width="102.75" style="445" customWidth="1"/>
    <col min="5895" max="6144" width="11" style="445"/>
    <col min="6145" max="6145" width="2" style="445" customWidth="1"/>
    <col min="6146" max="6146" width="78" style="445" customWidth="1"/>
    <col min="6147" max="6150" width="102.75" style="445" customWidth="1"/>
    <col min="6151" max="6400" width="11" style="445"/>
    <col min="6401" max="6401" width="2" style="445" customWidth="1"/>
    <col min="6402" max="6402" width="78" style="445" customWidth="1"/>
    <col min="6403" max="6406" width="102.75" style="445" customWidth="1"/>
    <col min="6407" max="6656" width="11" style="445"/>
    <col min="6657" max="6657" width="2" style="445" customWidth="1"/>
    <col min="6658" max="6658" width="78" style="445" customWidth="1"/>
    <col min="6659" max="6662" width="102.75" style="445" customWidth="1"/>
    <col min="6663" max="6912" width="11" style="445"/>
    <col min="6913" max="6913" width="2" style="445" customWidth="1"/>
    <col min="6914" max="6914" width="78" style="445" customWidth="1"/>
    <col min="6915" max="6918" width="102.75" style="445" customWidth="1"/>
    <col min="6919" max="7168" width="11" style="445"/>
    <col min="7169" max="7169" width="2" style="445" customWidth="1"/>
    <col min="7170" max="7170" width="78" style="445" customWidth="1"/>
    <col min="7171" max="7174" width="102.75" style="445" customWidth="1"/>
    <col min="7175" max="7424" width="11" style="445"/>
    <col min="7425" max="7425" width="2" style="445" customWidth="1"/>
    <col min="7426" max="7426" width="78" style="445" customWidth="1"/>
    <col min="7427" max="7430" width="102.75" style="445" customWidth="1"/>
    <col min="7431" max="7680" width="11" style="445"/>
    <col min="7681" max="7681" width="2" style="445" customWidth="1"/>
    <col min="7682" max="7682" width="78" style="445" customWidth="1"/>
    <col min="7683" max="7686" width="102.75" style="445" customWidth="1"/>
    <col min="7687" max="7936" width="11" style="445"/>
    <col min="7937" max="7937" width="2" style="445" customWidth="1"/>
    <col min="7938" max="7938" width="78" style="445" customWidth="1"/>
    <col min="7939" max="7942" width="102.75" style="445" customWidth="1"/>
    <col min="7943" max="8192" width="11" style="445"/>
    <col min="8193" max="8193" width="2" style="445" customWidth="1"/>
    <col min="8194" max="8194" width="78" style="445" customWidth="1"/>
    <col min="8195" max="8198" width="102.75" style="445" customWidth="1"/>
    <col min="8199" max="8448" width="11" style="445"/>
    <col min="8449" max="8449" width="2" style="445" customWidth="1"/>
    <col min="8450" max="8450" width="78" style="445" customWidth="1"/>
    <col min="8451" max="8454" width="102.75" style="445" customWidth="1"/>
    <col min="8455" max="8704" width="11" style="445"/>
    <col min="8705" max="8705" width="2" style="445" customWidth="1"/>
    <col min="8706" max="8706" width="78" style="445" customWidth="1"/>
    <col min="8707" max="8710" width="102.75" style="445" customWidth="1"/>
    <col min="8711" max="8960" width="11" style="445"/>
    <col min="8961" max="8961" width="2" style="445" customWidth="1"/>
    <col min="8962" max="8962" width="78" style="445" customWidth="1"/>
    <col min="8963" max="8966" width="102.75" style="445" customWidth="1"/>
    <col min="8967" max="9216" width="11" style="445"/>
    <col min="9217" max="9217" width="2" style="445" customWidth="1"/>
    <col min="9218" max="9218" width="78" style="445" customWidth="1"/>
    <col min="9219" max="9222" width="102.75" style="445" customWidth="1"/>
    <col min="9223" max="9472" width="11" style="445"/>
    <col min="9473" max="9473" width="2" style="445" customWidth="1"/>
    <col min="9474" max="9474" width="78" style="445" customWidth="1"/>
    <col min="9475" max="9478" width="102.75" style="445" customWidth="1"/>
    <col min="9479" max="9728" width="11" style="445"/>
    <col min="9729" max="9729" width="2" style="445" customWidth="1"/>
    <col min="9730" max="9730" width="78" style="445" customWidth="1"/>
    <col min="9731" max="9734" width="102.75" style="445" customWidth="1"/>
    <col min="9735" max="9984" width="11" style="445"/>
    <col min="9985" max="9985" width="2" style="445" customWidth="1"/>
    <col min="9986" max="9986" width="78" style="445" customWidth="1"/>
    <col min="9987" max="9990" width="102.75" style="445" customWidth="1"/>
    <col min="9991" max="10240" width="11" style="445"/>
    <col min="10241" max="10241" width="2" style="445" customWidth="1"/>
    <col min="10242" max="10242" width="78" style="445" customWidth="1"/>
    <col min="10243" max="10246" width="102.75" style="445" customWidth="1"/>
    <col min="10247" max="10496" width="11" style="445"/>
    <col min="10497" max="10497" width="2" style="445" customWidth="1"/>
    <col min="10498" max="10498" width="78" style="445" customWidth="1"/>
    <col min="10499" max="10502" width="102.75" style="445" customWidth="1"/>
    <col min="10503" max="10752" width="11" style="445"/>
    <col min="10753" max="10753" width="2" style="445" customWidth="1"/>
    <col min="10754" max="10754" width="78" style="445" customWidth="1"/>
    <col min="10755" max="10758" width="102.75" style="445" customWidth="1"/>
    <col min="10759" max="11008" width="11" style="445"/>
    <col min="11009" max="11009" width="2" style="445" customWidth="1"/>
    <col min="11010" max="11010" width="78" style="445" customWidth="1"/>
    <col min="11011" max="11014" width="102.75" style="445" customWidth="1"/>
    <col min="11015" max="11264" width="11" style="445"/>
    <col min="11265" max="11265" width="2" style="445" customWidth="1"/>
    <col min="11266" max="11266" width="78" style="445" customWidth="1"/>
    <col min="11267" max="11270" width="102.75" style="445" customWidth="1"/>
    <col min="11271" max="11520" width="11" style="445"/>
    <col min="11521" max="11521" width="2" style="445" customWidth="1"/>
    <col min="11522" max="11522" width="78" style="445" customWidth="1"/>
    <col min="11523" max="11526" width="102.75" style="445" customWidth="1"/>
    <col min="11527" max="11776" width="11" style="445"/>
    <col min="11777" max="11777" width="2" style="445" customWidth="1"/>
    <col min="11778" max="11778" width="78" style="445" customWidth="1"/>
    <col min="11779" max="11782" width="102.75" style="445" customWidth="1"/>
    <col min="11783" max="12032" width="11" style="445"/>
    <col min="12033" max="12033" width="2" style="445" customWidth="1"/>
    <col min="12034" max="12034" width="78" style="445" customWidth="1"/>
    <col min="12035" max="12038" width="102.75" style="445" customWidth="1"/>
    <col min="12039" max="12288" width="11" style="445"/>
    <col min="12289" max="12289" width="2" style="445" customWidth="1"/>
    <col min="12290" max="12290" width="78" style="445" customWidth="1"/>
    <col min="12291" max="12294" width="102.75" style="445" customWidth="1"/>
    <col min="12295" max="12544" width="11" style="445"/>
    <col min="12545" max="12545" width="2" style="445" customWidth="1"/>
    <col min="12546" max="12546" width="78" style="445" customWidth="1"/>
    <col min="12547" max="12550" width="102.75" style="445" customWidth="1"/>
    <col min="12551" max="12800" width="11" style="445"/>
    <col min="12801" max="12801" width="2" style="445" customWidth="1"/>
    <col min="12802" max="12802" width="78" style="445" customWidth="1"/>
    <col min="12803" max="12806" width="102.75" style="445" customWidth="1"/>
    <col min="12807" max="13056" width="11" style="445"/>
    <col min="13057" max="13057" width="2" style="445" customWidth="1"/>
    <col min="13058" max="13058" width="78" style="445" customWidth="1"/>
    <col min="13059" max="13062" width="102.75" style="445" customWidth="1"/>
    <col min="13063" max="13312" width="11" style="445"/>
    <col min="13313" max="13313" width="2" style="445" customWidth="1"/>
    <col min="13314" max="13314" width="78" style="445" customWidth="1"/>
    <col min="13315" max="13318" width="102.75" style="445" customWidth="1"/>
    <col min="13319" max="13568" width="11" style="445"/>
    <col min="13569" max="13569" width="2" style="445" customWidth="1"/>
    <col min="13570" max="13570" width="78" style="445" customWidth="1"/>
    <col min="13571" max="13574" width="102.75" style="445" customWidth="1"/>
    <col min="13575" max="13824" width="11" style="445"/>
    <col min="13825" max="13825" width="2" style="445" customWidth="1"/>
    <col min="13826" max="13826" width="78" style="445" customWidth="1"/>
    <col min="13827" max="13830" width="102.75" style="445" customWidth="1"/>
    <col min="13831" max="14080" width="11" style="445"/>
    <col min="14081" max="14081" width="2" style="445" customWidth="1"/>
    <col min="14082" max="14082" width="78" style="445" customWidth="1"/>
    <col min="14083" max="14086" width="102.75" style="445" customWidth="1"/>
    <col min="14087" max="14336" width="11" style="445"/>
    <col min="14337" max="14337" width="2" style="445" customWidth="1"/>
    <col min="14338" max="14338" width="78" style="445" customWidth="1"/>
    <col min="14339" max="14342" width="102.75" style="445" customWidth="1"/>
    <col min="14343" max="14592" width="11" style="445"/>
    <col min="14593" max="14593" width="2" style="445" customWidth="1"/>
    <col min="14594" max="14594" width="78" style="445" customWidth="1"/>
    <col min="14595" max="14598" width="102.75" style="445" customWidth="1"/>
    <col min="14599" max="14848" width="11" style="445"/>
    <col min="14849" max="14849" width="2" style="445" customWidth="1"/>
    <col min="14850" max="14850" width="78" style="445" customWidth="1"/>
    <col min="14851" max="14854" width="102.75" style="445" customWidth="1"/>
    <col min="14855" max="15104" width="11" style="445"/>
    <col min="15105" max="15105" width="2" style="445" customWidth="1"/>
    <col min="15106" max="15106" width="78" style="445" customWidth="1"/>
    <col min="15107" max="15110" width="102.75" style="445" customWidth="1"/>
    <col min="15111" max="15360" width="11" style="445"/>
    <col min="15361" max="15361" width="2" style="445" customWidth="1"/>
    <col min="15362" max="15362" width="78" style="445" customWidth="1"/>
    <col min="15363" max="15366" width="102.75" style="445" customWidth="1"/>
    <col min="15367" max="15616" width="11" style="445"/>
    <col min="15617" max="15617" width="2" style="445" customWidth="1"/>
    <col min="15618" max="15618" width="78" style="445" customWidth="1"/>
    <col min="15619" max="15622" width="102.75" style="445" customWidth="1"/>
    <col min="15623" max="15872" width="11" style="445"/>
    <col min="15873" max="15873" width="2" style="445" customWidth="1"/>
    <col min="15874" max="15874" width="78" style="445" customWidth="1"/>
    <col min="15875" max="15878" width="102.75" style="445" customWidth="1"/>
    <col min="15879" max="16128" width="11" style="445"/>
    <col min="16129" max="16129" width="2" style="445" customWidth="1"/>
    <col min="16130" max="16130" width="78" style="445" customWidth="1"/>
    <col min="16131" max="16134" width="102.75" style="445" customWidth="1"/>
    <col min="16135" max="16384" width="11" style="445"/>
  </cols>
  <sheetData>
    <row r="1" spans="1:2" s="442" customFormat="1" ht="36.75" customHeight="1" x14ac:dyDescent="0.2">
      <c r="A1" s="440"/>
      <c r="B1" s="441" t="s">
        <v>6</v>
      </c>
    </row>
    <row r="2" spans="1:2" s="443" customFormat="1" ht="19.5" customHeight="1" x14ac:dyDescent="0.2">
      <c r="B2" s="444" t="s">
        <v>402</v>
      </c>
    </row>
    <row r="3" spans="1:2" ht="15" x14ac:dyDescent="0.25">
      <c r="B3" s="446" t="s">
        <v>403</v>
      </c>
    </row>
    <row r="5" spans="1:2" ht="29.25" customHeight="1" x14ac:dyDescent="0.2">
      <c r="B5" s="447" t="s">
        <v>404</v>
      </c>
    </row>
    <row r="6" spans="1:2" ht="9.9499999999999993" customHeight="1" x14ac:dyDescent="0.2">
      <c r="B6" s="447"/>
    </row>
    <row r="7" spans="1:2" ht="73.5" customHeight="1" x14ac:dyDescent="0.2">
      <c r="B7" s="447" t="s">
        <v>405</v>
      </c>
    </row>
    <row r="8" spans="1:2" ht="9.9499999999999993" customHeight="1" x14ac:dyDescent="0.2">
      <c r="B8" s="447"/>
    </row>
    <row r="9" spans="1:2" ht="50.25" customHeight="1" x14ac:dyDescent="0.2">
      <c r="B9" s="447" t="s">
        <v>406</v>
      </c>
    </row>
    <row r="10" spans="1:2" ht="9.9499999999999993" customHeight="1" x14ac:dyDescent="0.2">
      <c r="B10" s="447"/>
    </row>
    <row r="11" spans="1:2" ht="79.5" customHeight="1" x14ac:dyDescent="0.2">
      <c r="B11" s="447" t="s">
        <v>407</v>
      </c>
    </row>
    <row r="12" spans="1:2" ht="9.9499999999999993" customHeight="1" x14ac:dyDescent="0.2">
      <c r="B12" s="447"/>
    </row>
    <row r="13" spans="1:2" ht="48.75" customHeight="1" x14ac:dyDescent="0.2">
      <c r="B13" s="447" t="s">
        <v>408</v>
      </c>
    </row>
    <row r="14" spans="1:2" ht="9.9499999999999993" customHeight="1" x14ac:dyDescent="0.2">
      <c r="B14" s="447"/>
    </row>
    <row r="15" spans="1:2" ht="33" customHeight="1" x14ac:dyDescent="0.2">
      <c r="B15" s="447" t="s">
        <v>409</v>
      </c>
    </row>
    <row r="16" spans="1:2" ht="9.9499999999999993" customHeight="1" x14ac:dyDescent="0.2">
      <c r="B16" s="447"/>
    </row>
    <row r="17" spans="2:2" ht="105" customHeight="1" x14ac:dyDescent="0.2">
      <c r="B17" s="447" t="s">
        <v>410</v>
      </c>
    </row>
    <row r="18" spans="2:2" ht="9.9499999999999993" customHeight="1" x14ac:dyDescent="0.2">
      <c r="B18" s="447"/>
    </row>
    <row r="19" spans="2:2" ht="13.5" customHeight="1" x14ac:dyDescent="0.2">
      <c r="B19" s="448" t="s">
        <v>411</v>
      </c>
    </row>
    <row r="20" spans="2:2" ht="40.5" customHeight="1" x14ac:dyDescent="0.2">
      <c r="B20" s="449" t="s">
        <v>412</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2" customWidth="1"/>
    <col min="2" max="2" width="78" style="452" customWidth="1"/>
    <col min="3" max="6" width="11" style="452"/>
    <col min="7" max="7" width="4.125" style="452" customWidth="1"/>
    <col min="8" max="256" width="11" style="452"/>
    <col min="257" max="257" width="1.875" style="452" customWidth="1"/>
    <col min="258" max="258" width="78" style="452" customWidth="1"/>
    <col min="259" max="262" width="11" style="452"/>
    <col min="263" max="263" width="4.125" style="452" customWidth="1"/>
    <col min="264" max="512" width="11" style="452"/>
    <col min="513" max="513" width="1.875" style="452" customWidth="1"/>
    <col min="514" max="514" width="78" style="452" customWidth="1"/>
    <col min="515" max="518" width="11" style="452"/>
    <col min="519" max="519" width="4.125" style="452" customWidth="1"/>
    <col min="520" max="768" width="11" style="452"/>
    <col min="769" max="769" width="1.875" style="452" customWidth="1"/>
    <col min="770" max="770" width="78" style="452" customWidth="1"/>
    <col min="771" max="774" width="11" style="452"/>
    <col min="775" max="775" width="4.125" style="452" customWidth="1"/>
    <col min="776" max="1024" width="11" style="452"/>
    <col min="1025" max="1025" width="1.875" style="452" customWidth="1"/>
    <col min="1026" max="1026" width="78" style="452" customWidth="1"/>
    <col min="1027" max="1030" width="11" style="452"/>
    <col min="1031" max="1031" width="4.125" style="452" customWidth="1"/>
    <col min="1032" max="1280" width="11" style="452"/>
    <col min="1281" max="1281" width="1.875" style="452" customWidth="1"/>
    <col min="1282" max="1282" width="78" style="452" customWidth="1"/>
    <col min="1283" max="1286" width="11" style="452"/>
    <col min="1287" max="1287" width="4.125" style="452" customWidth="1"/>
    <col min="1288" max="1536" width="11" style="452"/>
    <col min="1537" max="1537" width="1.875" style="452" customWidth="1"/>
    <col min="1538" max="1538" width="78" style="452" customWidth="1"/>
    <col min="1539" max="1542" width="11" style="452"/>
    <col min="1543" max="1543" width="4.125" style="452" customWidth="1"/>
    <col min="1544" max="1792" width="11" style="452"/>
    <col min="1793" max="1793" width="1.875" style="452" customWidth="1"/>
    <col min="1794" max="1794" width="78" style="452" customWidth="1"/>
    <col min="1795" max="1798" width="11" style="452"/>
    <col min="1799" max="1799" width="4.125" style="452" customWidth="1"/>
    <col min="1800" max="2048" width="11" style="452"/>
    <col min="2049" max="2049" width="1.875" style="452" customWidth="1"/>
    <col min="2050" max="2050" width="78" style="452" customWidth="1"/>
    <col min="2051" max="2054" width="11" style="452"/>
    <col min="2055" max="2055" width="4.125" style="452" customWidth="1"/>
    <col min="2056" max="2304" width="11" style="452"/>
    <col min="2305" max="2305" width="1.875" style="452" customWidth="1"/>
    <col min="2306" max="2306" width="78" style="452" customWidth="1"/>
    <col min="2307" max="2310" width="11" style="452"/>
    <col min="2311" max="2311" width="4.125" style="452" customWidth="1"/>
    <col min="2312" max="2560" width="11" style="452"/>
    <col min="2561" max="2561" width="1.875" style="452" customWidth="1"/>
    <col min="2562" max="2562" width="78" style="452" customWidth="1"/>
    <col min="2563" max="2566" width="11" style="452"/>
    <col min="2567" max="2567" width="4.125" style="452" customWidth="1"/>
    <col min="2568" max="2816" width="11" style="452"/>
    <col min="2817" max="2817" width="1.875" style="452" customWidth="1"/>
    <col min="2818" max="2818" width="78" style="452" customWidth="1"/>
    <col min="2819" max="2822" width="11" style="452"/>
    <col min="2823" max="2823" width="4.125" style="452" customWidth="1"/>
    <col min="2824" max="3072" width="11" style="452"/>
    <col min="3073" max="3073" width="1.875" style="452" customWidth="1"/>
    <col min="3074" max="3074" width="78" style="452" customWidth="1"/>
    <col min="3075" max="3078" width="11" style="452"/>
    <col min="3079" max="3079" width="4.125" style="452" customWidth="1"/>
    <col min="3080" max="3328" width="11" style="452"/>
    <col min="3329" max="3329" width="1.875" style="452" customWidth="1"/>
    <col min="3330" max="3330" width="78" style="452" customWidth="1"/>
    <col min="3331" max="3334" width="11" style="452"/>
    <col min="3335" max="3335" width="4.125" style="452" customWidth="1"/>
    <col min="3336" max="3584" width="11" style="452"/>
    <col min="3585" max="3585" width="1.875" style="452" customWidth="1"/>
    <col min="3586" max="3586" width="78" style="452" customWidth="1"/>
    <col min="3587" max="3590" width="11" style="452"/>
    <col min="3591" max="3591" width="4.125" style="452" customWidth="1"/>
    <col min="3592" max="3840" width="11" style="452"/>
    <col min="3841" max="3841" width="1.875" style="452" customWidth="1"/>
    <col min="3842" max="3842" width="78" style="452" customWidth="1"/>
    <col min="3843" max="3846" width="11" style="452"/>
    <col min="3847" max="3847" width="4.125" style="452" customWidth="1"/>
    <col min="3848" max="4096" width="11" style="452"/>
    <col min="4097" max="4097" width="1.875" style="452" customWidth="1"/>
    <col min="4098" max="4098" width="78" style="452" customWidth="1"/>
    <col min="4099" max="4102" width="11" style="452"/>
    <col min="4103" max="4103" width="4.125" style="452" customWidth="1"/>
    <col min="4104" max="4352" width="11" style="452"/>
    <col min="4353" max="4353" width="1.875" style="452" customWidth="1"/>
    <col min="4354" max="4354" width="78" style="452" customWidth="1"/>
    <col min="4355" max="4358" width="11" style="452"/>
    <col min="4359" max="4359" width="4.125" style="452" customWidth="1"/>
    <col min="4360" max="4608" width="11" style="452"/>
    <col min="4609" max="4609" width="1.875" style="452" customWidth="1"/>
    <col min="4610" max="4610" width="78" style="452" customWidth="1"/>
    <col min="4611" max="4614" width="11" style="452"/>
    <col min="4615" max="4615" width="4.125" style="452" customWidth="1"/>
    <col min="4616" max="4864" width="11" style="452"/>
    <col min="4865" max="4865" width="1.875" style="452" customWidth="1"/>
    <col min="4866" max="4866" width="78" style="452" customWidth="1"/>
    <col min="4867" max="4870" width="11" style="452"/>
    <col min="4871" max="4871" width="4.125" style="452" customWidth="1"/>
    <col min="4872" max="5120" width="11" style="452"/>
    <col min="5121" max="5121" width="1.875" style="452" customWidth="1"/>
    <col min="5122" max="5122" width="78" style="452" customWidth="1"/>
    <col min="5123" max="5126" width="11" style="452"/>
    <col min="5127" max="5127" width="4.125" style="452" customWidth="1"/>
    <col min="5128" max="5376" width="11" style="452"/>
    <col min="5377" max="5377" width="1.875" style="452" customWidth="1"/>
    <col min="5378" max="5378" width="78" style="452" customWidth="1"/>
    <col min="5379" max="5382" width="11" style="452"/>
    <col min="5383" max="5383" width="4.125" style="452" customWidth="1"/>
    <col min="5384" max="5632" width="11" style="452"/>
    <col min="5633" max="5633" width="1.875" style="452" customWidth="1"/>
    <col min="5634" max="5634" width="78" style="452" customWidth="1"/>
    <col min="5635" max="5638" width="11" style="452"/>
    <col min="5639" max="5639" width="4.125" style="452" customWidth="1"/>
    <col min="5640" max="5888" width="11" style="452"/>
    <col min="5889" max="5889" width="1.875" style="452" customWidth="1"/>
    <col min="5890" max="5890" width="78" style="452" customWidth="1"/>
    <col min="5891" max="5894" width="11" style="452"/>
    <col min="5895" max="5895" width="4.125" style="452" customWidth="1"/>
    <col min="5896" max="6144" width="11" style="452"/>
    <col min="6145" max="6145" width="1.875" style="452" customWidth="1"/>
    <col min="6146" max="6146" width="78" style="452" customWidth="1"/>
    <col min="6147" max="6150" width="11" style="452"/>
    <col min="6151" max="6151" width="4.125" style="452" customWidth="1"/>
    <col min="6152" max="6400" width="11" style="452"/>
    <col min="6401" max="6401" width="1.875" style="452" customWidth="1"/>
    <col min="6402" max="6402" width="78" style="452" customWidth="1"/>
    <col min="6403" max="6406" width="11" style="452"/>
    <col min="6407" max="6407" width="4.125" style="452" customWidth="1"/>
    <col min="6408" max="6656" width="11" style="452"/>
    <col min="6657" max="6657" width="1.875" style="452" customWidth="1"/>
    <col min="6658" max="6658" width="78" style="452" customWidth="1"/>
    <col min="6659" max="6662" width="11" style="452"/>
    <col min="6663" max="6663" width="4.125" style="452" customWidth="1"/>
    <col min="6664" max="6912" width="11" style="452"/>
    <col min="6913" max="6913" width="1.875" style="452" customWidth="1"/>
    <col min="6914" max="6914" width="78" style="452" customWidth="1"/>
    <col min="6915" max="6918" width="11" style="452"/>
    <col min="6919" max="6919" width="4.125" style="452" customWidth="1"/>
    <col min="6920" max="7168" width="11" style="452"/>
    <col min="7169" max="7169" width="1.875" style="452" customWidth="1"/>
    <col min="7170" max="7170" width="78" style="452" customWidth="1"/>
    <col min="7171" max="7174" width="11" style="452"/>
    <col min="7175" max="7175" width="4.125" style="452" customWidth="1"/>
    <col min="7176" max="7424" width="11" style="452"/>
    <col min="7425" max="7425" width="1.875" style="452" customWidth="1"/>
    <col min="7426" max="7426" width="78" style="452" customWidth="1"/>
    <col min="7427" max="7430" width="11" style="452"/>
    <col min="7431" max="7431" width="4.125" style="452" customWidth="1"/>
    <col min="7432" max="7680" width="11" style="452"/>
    <col min="7681" max="7681" width="1.875" style="452" customWidth="1"/>
    <col min="7682" max="7682" width="78" style="452" customWidth="1"/>
    <col min="7683" max="7686" width="11" style="452"/>
    <col min="7687" max="7687" width="4.125" style="452" customWidth="1"/>
    <col min="7688" max="7936" width="11" style="452"/>
    <col min="7937" max="7937" width="1.875" style="452" customWidth="1"/>
    <col min="7938" max="7938" width="78" style="452" customWidth="1"/>
    <col min="7939" max="7942" width="11" style="452"/>
    <col min="7943" max="7943" width="4.125" style="452" customWidth="1"/>
    <col min="7944" max="8192" width="11" style="452"/>
    <col min="8193" max="8193" width="1.875" style="452" customWidth="1"/>
    <col min="8194" max="8194" width="78" style="452" customWidth="1"/>
    <col min="8195" max="8198" width="11" style="452"/>
    <col min="8199" max="8199" width="4.125" style="452" customWidth="1"/>
    <col min="8200" max="8448" width="11" style="452"/>
    <col min="8449" max="8449" width="1.875" style="452" customWidth="1"/>
    <col min="8450" max="8450" width="78" style="452" customWidth="1"/>
    <col min="8451" max="8454" width="11" style="452"/>
    <col min="8455" max="8455" width="4.125" style="452" customWidth="1"/>
    <col min="8456" max="8704" width="11" style="452"/>
    <col min="8705" max="8705" width="1.875" style="452" customWidth="1"/>
    <col min="8706" max="8706" width="78" style="452" customWidth="1"/>
    <col min="8707" max="8710" width="11" style="452"/>
    <col min="8711" max="8711" width="4.125" style="452" customWidth="1"/>
    <col min="8712" max="8960" width="11" style="452"/>
    <col min="8961" max="8961" width="1.875" style="452" customWidth="1"/>
    <col min="8962" max="8962" width="78" style="452" customWidth="1"/>
    <col min="8963" max="8966" width="11" style="452"/>
    <col min="8967" max="8967" width="4.125" style="452" customWidth="1"/>
    <col min="8968" max="9216" width="11" style="452"/>
    <col min="9217" max="9217" width="1.875" style="452" customWidth="1"/>
    <col min="9218" max="9218" width="78" style="452" customWidth="1"/>
    <col min="9219" max="9222" width="11" style="452"/>
    <col min="9223" max="9223" width="4.125" style="452" customWidth="1"/>
    <col min="9224" max="9472" width="11" style="452"/>
    <col min="9473" max="9473" width="1.875" style="452" customWidth="1"/>
    <col min="9474" max="9474" width="78" style="452" customWidth="1"/>
    <col min="9475" max="9478" width="11" style="452"/>
    <col min="9479" max="9479" width="4.125" style="452" customWidth="1"/>
    <col min="9480" max="9728" width="11" style="452"/>
    <col min="9729" max="9729" width="1.875" style="452" customWidth="1"/>
    <col min="9730" max="9730" width="78" style="452" customWidth="1"/>
    <col min="9731" max="9734" width="11" style="452"/>
    <col min="9735" max="9735" width="4.125" style="452" customWidth="1"/>
    <col min="9736" max="9984" width="11" style="452"/>
    <col min="9985" max="9985" width="1.875" style="452" customWidth="1"/>
    <col min="9986" max="9986" width="78" style="452" customWidth="1"/>
    <col min="9987" max="9990" width="11" style="452"/>
    <col min="9991" max="9991" width="4.125" style="452" customWidth="1"/>
    <col min="9992" max="10240" width="11" style="452"/>
    <col min="10241" max="10241" width="1.875" style="452" customWidth="1"/>
    <col min="10242" max="10242" width="78" style="452" customWidth="1"/>
    <col min="10243" max="10246" width="11" style="452"/>
    <col min="10247" max="10247" width="4.125" style="452" customWidth="1"/>
    <col min="10248" max="10496" width="11" style="452"/>
    <col min="10497" max="10497" width="1.875" style="452" customWidth="1"/>
    <col min="10498" max="10498" width="78" style="452" customWidth="1"/>
    <col min="10499" max="10502" width="11" style="452"/>
    <col min="10503" max="10503" width="4.125" style="452" customWidth="1"/>
    <col min="10504" max="10752" width="11" style="452"/>
    <col min="10753" max="10753" width="1.875" style="452" customWidth="1"/>
    <col min="10754" max="10754" width="78" style="452" customWidth="1"/>
    <col min="10755" max="10758" width="11" style="452"/>
    <col min="10759" max="10759" width="4.125" style="452" customWidth="1"/>
    <col min="10760" max="11008" width="11" style="452"/>
    <col min="11009" max="11009" width="1.875" style="452" customWidth="1"/>
    <col min="11010" max="11010" width="78" style="452" customWidth="1"/>
    <col min="11011" max="11014" width="11" style="452"/>
    <col min="11015" max="11015" width="4.125" style="452" customWidth="1"/>
    <col min="11016" max="11264" width="11" style="452"/>
    <col min="11265" max="11265" width="1.875" style="452" customWidth="1"/>
    <col min="11266" max="11266" width="78" style="452" customWidth="1"/>
    <col min="11267" max="11270" width="11" style="452"/>
    <col min="11271" max="11271" width="4.125" style="452" customWidth="1"/>
    <col min="11272" max="11520" width="11" style="452"/>
    <col min="11521" max="11521" width="1.875" style="452" customWidth="1"/>
    <col min="11522" max="11522" width="78" style="452" customWidth="1"/>
    <col min="11523" max="11526" width="11" style="452"/>
    <col min="11527" max="11527" width="4.125" style="452" customWidth="1"/>
    <col min="11528" max="11776" width="11" style="452"/>
    <col min="11777" max="11777" width="1.875" style="452" customWidth="1"/>
    <col min="11778" max="11778" width="78" style="452" customWidth="1"/>
    <col min="11779" max="11782" width="11" style="452"/>
    <col min="11783" max="11783" width="4.125" style="452" customWidth="1"/>
    <col min="11784" max="12032" width="11" style="452"/>
    <col min="12033" max="12033" width="1.875" style="452" customWidth="1"/>
    <col min="12034" max="12034" width="78" style="452" customWidth="1"/>
    <col min="12035" max="12038" width="11" style="452"/>
    <col min="12039" max="12039" width="4.125" style="452" customWidth="1"/>
    <col min="12040" max="12288" width="11" style="452"/>
    <col min="12289" max="12289" width="1.875" style="452" customWidth="1"/>
    <col min="12290" max="12290" width="78" style="452" customWidth="1"/>
    <col min="12291" max="12294" width="11" style="452"/>
    <col min="12295" max="12295" width="4.125" style="452" customWidth="1"/>
    <col min="12296" max="12544" width="11" style="452"/>
    <col min="12545" max="12545" width="1.875" style="452" customWidth="1"/>
    <col min="12546" max="12546" width="78" style="452" customWidth="1"/>
    <col min="12547" max="12550" width="11" style="452"/>
    <col min="12551" max="12551" width="4.125" style="452" customWidth="1"/>
    <col min="12552" max="12800" width="11" style="452"/>
    <col min="12801" max="12801" width="1.875" style="452" customWidth="1"/>
    <col min="12802" max="12802" width="78" style="452" customWidth="1"/>
    <col min="12803" max="12806" width="11" style="452"/>
    <col min="12807" max="12807" width="4.125" style="452" customWidth="1"/>
    <col min="12808" max="13056" width="11" style="452"/>
    <col min="13057" max="13057" width="1.875" style="452" customWidth="1"/>
    <col min="13058" max="13058" width="78" style="452" customWidth="1"/>
    <col min="13059" max="13062" width="11" style="452"/>
    <col min="13063" max="13063" width="4.125" style="452" customWidth="1"/>
    <col min="13064" max="13312" width="11" style="452"/>
    <col min="13313" max="13313" width="1.875" style="452" customWidth="1"/>
    <col min="13314" max="13314" width="78" style="452" customWidth="1"/>
    <col min="13315" max="13318" width="11" style="452"/>
    <col min="13319" max="13319" width="4.125" style="452" customWidth="1"/>
    <col min="13320" max="13568" width="11" style="452"/>
    <col min="13569" max="13569" width="1.875" style="452" customWidth="1"/>
    <col min="13570" max="13570" width="78" style="452" customWidth="1"/>
    <col min="13571" max="13574" width="11" style="452"/>
    <col min="13575" max="13575" width="4.125" style="452" customWidth="1"/>
    <col min="13576" max="13824" width="11" style="452"/>
    <col min="13825" max="13825" width="1.875" style="452" customWidth="1"/>
    <col min="13826" max="13826" width="78" style="452" customWidth="1"/>
    <col min="13827" max="13830" width="11" style="452"/>
    <col min="13831" max="13831" width="4.125" style="452" customWidth="1"/>
    <col min="13832" max="14080" width="11" style="452"/>
    <col min="14081" max="14081" width="1.875" style="452" customWidth="1"/>
    <col min="14082" max="14082" width="78" style="452" customWidth="1"/>
    <col min="14083" max="14086" width="11" style="452"/>
    <col min="14087" max="14087" width="4.125" style="452" customWidth="1"/>
    <col min="14088" max="14336" width="11" style="452"/>
    <col min="14337" max="14337" width="1.875" style="452" customWidth="1"/>
    <col min="14338" max="14338" width="78" style="452" customWidth="1"/>
    <col min="14339" max="14342" width="11" style="452"/>
    <col min="14343" max="14343" width="4.125" style="452" customWidth="1"/>
    <col min="14344" max="14592" width="11" style="452"/>
    <col min="14593" max="14593" width="1.875" style="452" customWidth="1"/>
    <col min="14594" max="14594" width="78" style="452" customWidth="1"/>
    <col min="14595" max="14598" width="11" style="452"/>
    <col min="14599" max="14599" width="4.125" style="452" customWidth="1"/>
    <col min="14600" max="14848" width="11" style="452"/>
    <col min="14849" max="14849" width="1.875" style="452" customWidth="1"/>
    <col min="14850" max="14850" width="78" style="452" customWidth="1"/>
    <col min="14851" max="14854" width="11" style="452"/>
    <col min="14855" max="14855" width="4.125" style="452" customWidth="1"/>
    <col min="14856" max="15104" width="11" style="452"/>
    <col min="15105" max="15105" width="1.875" style="452" customWidth="1"/>
    <col min="15106" max="15106" width="78" style="452" customWidth="1"/>
    <col min="15107" max="15110" width="11" style="452"/>
    <col min="15111" max="15111" width="4.125" style="452" customWidth="1"/>
    <col min="15112" max="15360" width="11" style="452"/>
    <col min="15361" max="15361" width="1.875" style="452" customWidth="1"/>
    <col min="15362" max="15362" width="78" style="452" customWidth="1"/>
    <col min="15363" max="15366" width="11" style="452"/>
    <col min="15367" max="15367" width="4.125" style="452" customWidth="1"/>
    <col min="15368" max="15616" width="11" style="452"/>
    <col min="15617" max="15617" width="1.875" style="452" customWidth="1"/>
    <col min="15618" max="15618" width="78" style="452" customWidth="1"/>
    <col min="15619" max="15622" width="11" style="452"/>
    <col min="15623" max="15623" width="4.125" style="452" customWidth="1"/>
    <col min="15624" max="15872" width="11" style="452"/>
    <col min="15873" max="15873" width="1.875" style="452" customWidth="1"/>
    <col min="15874" max="15874" width="78" style="452" customWidth="1"/>
    <col min="15875" max="15878" width="11" style="452"/>
    <col min="15879" max="15879" width="4.125" style="452" customWidth="1"/>
    <col min="15880" max="16128" width="11" style="452"/>
    <col min="16129" max="16129" width="1.875" style="452" customWidth="1"/>
    <col min="16130" max="16130" width="78" style="452" customWidth="1"/>
    <col min="16131" max="16134" width="11" style="452"/>
    <col min="16135" max="16135" width="4.125" style="452" customWidth="1"/>
    <col min="16136" max="16384" width="11" style="452"/>
  </cols>
  <sheetData>
    <row r="1" spans="1:2" ht="39.75" customHeight="1" x14ac:dyDescent="0.2">
      <c r="A1" s="450"/>
      <c r="B1" s="451" t="s">
        <v>6</v>
      </c>
    </row>
    <row r="2" spans="1:2" ht="25.5" customHeight="1" x14ac:dyDescent="0.2">
      <c r="B2" s="453" t="s">
        <v>402</v>
      </c>
    </row>
    <row r="3" spans="1:2" ht="24.95" customHeight="1" x14ac:dyDescent="0.2">
      <c r="A3" s="454"/>
      <c r="B3" s="455" t="s">
        <v>413</v>
      </c>
    </row>
    <row r="4" spans="1:2" s="445" customFormat="1" ht="12" x14ac:dyDescent="0.2"/>
    <row r="5" spans="1:2" s="445" customFormat="1" ht="139.5" customHeight="1" x14ac:dyDescent="0.2">
      <c r="B5" s="447" t="s">
        <v>414</v>
      </c>
    </row>
    <row r="6" spans="1:2" s="445" customFormat="1" ht="9.9499999999999993" customHeight="1" x14ac:dyDescent="0.2">
      <c r="B6" s="447"/>
    </row>
    <row r="7" spans="1:2" s="445" customFormat="1" ht="222.75" customHeight="1" x14ac:dyDescent="0.2">
      <c r="B7" s="447" t="s">
        <v>415</v>
      </c>
    </row>
    <row r="8" spans="1:2" s="445" customFormat="1" ht="9.9499999999999993" customHeight="1" x14ac:dyDescent="0.2">
      <c r="B8" s="447"/>
    </row>
    <row r="9" spans="1:2" s="445" customFormat="1" ht="61.5" customHeight="1" x14ac:dyDescent="0.2">
      <c r="B9" s="456" t="s">
        <v>416</v>
      </c>
    </row>
    <row r="10" spans="1:2" s="445" customFormat="1" ht="9.9499999999999993" customHeight="1" x14ac:dyDescent="0.2">
      <c r="B10" s="447"/>
    </row>
    <row r="11" spans="1:2" s="445" customFormat="1" ht="152.25" customHeight="1" x14ac:dyDescent="0.2">
      <c r="B11" s="447" t="s">
        <v>417</v>
      </c>
    </row>
    <row r="12" spans="1:2" s="445" customFormat="1" ht="9.9499999999999993" customHeight="1" x14ac:dyDescent="0.2">
      <c r="B12" s="447"/>
    </row>
    <row r="13" spans="1:2" s="445" customFormat="1" ht="96" customHeight="1" x14ac:dyDescent="0.2">
      <c r="B13" s="447" t="s">
        <v>418</v>
      </c>
    </row>
    <row r="14" spans="1:2" s="445" customFormat="1" ht="9.9499999999999993" customHeight="1" x14ac:dyDescent="0.2">
      <c r="B14" s="447"/>
    </row>
    <row r="15" spans="1:2" s="445" customFormat="1" ht="176.25" customHeight="1" x14ac:dyDescent="0.2">
      <c r="B15" s="456" t="s">
        <v>419</v>
      </c>
    </row>
    <row r="16" spans="1:2" s="445" customFormat="1" ht="9.9499999999999993" customHeight="1" x14ac:dyDescent="0.2">
      <c r="B16" s="447"/>
    </row>
    <row r="17" spans="1:6" s="445" customFormat="1" ht="26.25" customHeight="1" x14ac:dyDescent="0.2">
      <c r="B17" s="448" t="s">
        <v>420</v>
      </c>
    </row>
    <row r="18" spans="1:6" s="445" customFormat="1" ht="37.5" customHeight="1" x14ac:dyDescent="0.2">
      <c r="B18" s="449" t="s">
        <v>421</v>
      </c>
    </row>
    <row r="19" spans="1:6" s="445" customFormat="1" ht="12" x14ac:dyDescent="0.2"/>
    <row r="20" spans="1:6" s="445" customFormat="1" ht="12" x14ac:dyDescent="0.2"/>
    <row r="21" spans="1:6" s="445" customFormat="1" ht="12" x14ac:dyDescent="0.2"/>
    <row r="22" spans="1:6" x14ac:dyDescent="0.2">
      <c r="A22" s="454"/>
      <c r="B22" s="454"/>
      <c r="C22" s="454"/>
      <c r="D22" s="454"/>
      <c r="E22" s="454"/>
      <c r="F22" s="454"/>
    </row>
    <row r="23" spans="1:6" x14ac:dyDescent="0.2">
      <c r="A23" s="454"/>
      <c r="B23" s="454"/>
      <c r="C23" s="454"/>
      <c r="D23" s="454"/>
      <c r="E23" s="454"/>
      <c r="F23" s="454"/>
    </row>
    <row r="24" spans="1:6" x14ac:dyDescent="0.2">
      <c r="A24" s="457"/>
      <c r="B24" s="454"/>
      <c r="C24" s="454"/>
      <c r="D24" s="454"/>
      <c r="E24" s="454"/>
      <c r="F24" s="454"/>
    </row>
    <row r="25" spans="1:6" x14ac:dyDescent="0.2">
      <c r="A25" s="458"/>
      <c r="B25" s="454"/>
      <c r="C25" s="454"/>
      <c r="D25" s="454"/>
      <c r="E25" s="454"/>
      <c r="F25" s="454"/>
    </row>
    <row r="26" spans="1:6" x14ac:dyDescent="0.2">
      <c r="A26" s="454"/>
      <c r="B26" s="454"/>
      <c r="C26" s="454"/>
      <c r="D26" s="454"/>
      <c r="E26" s="454"/>
      <c r="F26" s="454"/>
    </row>
    <row r="27" spans="1:6" x14ac:dyDescent="0.2">
      <c r="A27" s="454"/>
      <c r="B27" s="454"/>
      <c r="C27" s="454"/>
      <c r="D27" s="454"/>
      <c r="E27" s="454"/>
      <c r="F27" s="454"/>
    </row>
    <row r="28" spans="1:6" x14ac:dyDescent="0.2">
      <c r="A28" s="454"/>
      <c r="B28" s="454"/>
      <c r="C28" s="454"/>
      <c r="D28" s="454"/>
      <c r="E28" s="454"/>
      <c r="F28" s="454"/>
    </row>
    <row r="29" spans="1:6" x14ac:dyDescent="0.2">
      <c r="A29" s="454"/>
      <c r="B29" s="454"/>
      <c r="C29" s="454"/>
      <c r="D29" s="454"/>
      <c r="E29" s="454"/>
      <c r="F29" s="454"/>
    </row>
    <row r="30" spans="1:6" x14ac:dyDescent="0.2">
      <c r="A30" s="454"/>
      <c r="B30" s="454"/>
      <c r="C30" s="454"/>
      <c r="D30" s="454"/>
      <c r="E30" s="454"/>
      <c r="F30" s="454"/>
    </row>
    <row r="31" spans="1:6" x14ac:dyDescent="0.2">
      <c r="A31" s="454"/>
      <c r="B31" s="454"/>
      <c r="C31" s="454"/>
      <c r="D31" s="454"/>
      <c r="E31" s="454"/>
      <c r="F31" s="454"/>
    </row>
    <row r="32" spans="1:6" x14ac:dyDescent="0.2">
      <c r="A32" s="454"/>
      <c r="B32" s="454"/>
      <c r="C32" s="454"/>
      <c r="D32" s="454"/>
      <c r="E32" s="454"/>
      <c r="F32" s="454"/>
    </row>
    <row r="33" spans="1:10" x14ac:dyDescent="0.2">
      <c r="A33" s="459"/>
      <c r="B33" s="459"/>
      <c r="C33" s="459"/>
      <c r="D33" s="459"/>
      <c r="E33" s="459"/>
      <c r="F33" s="459"/>
    </row>
    <row r="34" spans="1:10" x14ac:dyDescent="0.2">
      <c r="A34" s="454"/>
      <c r="B34" s="454"/>
      <c r="C34" s="454"/>
      <c r="D34" s="454"/>
      <c r="E34" s="454"/>
      <c r="F34" s="454"/>
    </row>
    <row r="35" spans="1:10" x14ac:dyDescent="0.2">
      <c r="A35" s="454"/>
      <c r="B35" s="454"/>
      <c r="C35" s="454"/>
      <c r="D35" s="454"/>
      <c r="E35" s="454"/>
      <c r="F35" s="454"/>
    </row>
    <row r="36" spans="1:10" ht="8.1" customHeight="1" x14ac:dyDescent="0.2">
      <c r="A36" s="454"/>
      <c r="B36" s="454"/>
      <c r="C36" s="454"/>
      <c r="D36" s="454"/>
      <c r="E36" s="454"/>
      <c r="F36" s="454"/>
    </row>
    <row r="37" spans="1:10" ht="13.5" customHeight="1" x14ac:dyDescent="0.2">
      <c r="A37" s="454"/>
      <c r="B37" s="454"/>
      <c r="C37" s="454"/>
      <c r="D37" s="454"/>
      <c r="E37" s="454"/>
      <c r="F37" s="454"/>
    </row>
    <row r="38" spans="1:10" x14ac:dyDescent="0.2">
      <c r="A38" s="454"/>
      <c r="B38" s="454"/>
      <c r="C38" s="454"/>
      <c r="D38" s="454"/>
      <c r="E38" s="454"/>
      <c r="F38" s="454"/>
    </row>
    <row r="39" spans="1:10" x14ac:dyDescent="0.2">
      <c r="A39" s="454"/>
      <c r="B39" s="454"/>
      <c r="C39" s="454"/>
      <c r="D39" s="454"/>
      <c r="E39" s="454"/>
      <c r="F39" s="454"/>
      <c r="J39" s="460"/>
    </row>
    <row r="40" spans="1:10" x14ac:dyDescent="0.2">
      <c r="A40" s="454"/>
      <c r="B40" s="454"/>
      <c r="C40" s="454"/>
      <c r="D40" s="454"/>
      <c r="E40" s="454"/>
      <c r="F40" s="454"/>
    </row>
    <row r="41" spans="1:10" x14ac:dyDescent="0.2">
      <c r="A41" s="454"/>
      <c r="B41" s="454"/>
      <c r="C41" s="454"/>
      <c r="D41" s="454"/>
      <c r="E41" s="454"/>
      <c r="F41" s="454"/>
    </row>
    <row r="42" spans="1:10" x14ac:dyDescent="0.2">
      <c r="A42" s="454"/>
      <c r="B42" s="454"/>
      <c r="C42" s="454"/>
      <c r="D42" s="454"/>
      <c r="E42" s="454"/>
      <c r="F42" s="454"/>
    </row>
    <row r="43" spans="1:10" ht="33" customHeight="1" x14ac:dyDescent="0.2">
      <c r="A43" s="454"/>
      <c r="B43" s="454"/>
      <c r="C43" s="454"/>
      <c r="D43" s="454"/>
      <c r="E43" s="454"/>
      <c r="F43" s="454"/>
    </row>
    <row r="44" spans="1:10" ht="16.5" customHeight="1" x14ac:dyDescent="0.2">
      <c r="A44" s="454"/>
      <c r="B44" s="454"/>
      <c r="C44" s="454"/>
      <c r="D44" s="454"/>
      <c r="E44" s="454"/>
      <c r="F44" s="454"/>
    </row>
    <row r="45" spans="1:10" x14ac:dyDescent="0.2">
      <c r="A45" s="454"/>
      <c r="B45" s="454"/>
      <c r="C45" s="454"/>
      <c r="D45" s="454"/>
      <c r="E45" s="454"/>
      <c r="F45" s="454"/>
    </row>
    <row r="46" spans="1:10" x14ac:dyDescent="0.2">
      <c r="A46" s="454"/>
      <c r="B46" s="454"/>
      <c r="C46" s="454"/>
      <c r="D46" s="454"/>
      <c r="E46" s="454"/>
      <c r="F46" s="454"/>
    </row>
    <row r="47" spans="1:10" x14ac:dyDescent="0.2">
      <c r="A47" s="454"/>
      <c r="B47" s="454"/>
      <c r="C47" s="454"/>
      <c r="D47" s="454"/>
      <c r="E47" s="454"/>
      <c r="F47" s="454"/>
    </row>
    <row r="48" spans="1:10" x14ac:dyDescent="0.2">
      <c r="A48" s="454"/>
      <c r="B48" s="454"/>
      <c r="C48" s="454"/>
      <c r="D48" s="454"/>
      <c r="E48" s="454"/>
      <c r="F48" s="454"/>
    </row>
    <row r="49" spans="1:6" x14ac:dyDescent="0.2">
      <c r="A49" s="454"/>
      <c r="B49" s="454"/>
      <c r="C49" s="454"/>
      <c r="D49" s="454"/>
      <c r="E49" s="454"/>
      <c r="F49" s="454"/>
    </row>
    <row r="50" spans="1:6" x14ac:dyDescent="0.2">
      <c r="A50" s="454"/>
      <c r="B50" s="454"/>
      <c r="C50" s="454"/>
      <c r="D50" s="454"/>
      <c r="E50" s="454"/>
      <c r="F50" s="454"/>
    </row>
    <row r="51" spans="1:6" x14ac:dyDescent="0.2">
      <c r="A51" s="454"/>
      <c r="B51" s="454"/>
      <c r="C51" s="454"/>
      <c r="D51" s="454"/>
      <c r="E51" s="454"/>
      <c r="F51" s="454"/>
    </row>
    <row r="52" spans="1:6" x14ac:dyDescent="0.2">
      <c r="A52" s="454"/>
      <c r="B52" s="454"/>
      <c r="C52" s="454"/>
      <c r="D52" s="454"/>
      <c r="E52" s="454"/>
      <c r="F52" s="454"/>
    </row>
    <row r="53" spans="1:6" x14ac:dyDescent="0.2">
      <c r="A53" s="454"/>
      <c r="B53" s="454"/>
      <c r="C53" s="454"/>
      <c r="D53" s="454"/>
      <c r="E53" s="454"/>
      <c r="F53" s="454"/>
    </row>
    <row r="54" spans="1:6" x14ac:dyDescent="0.2">
      <c r="A54" s="454"/>
      <c r="B54" s="454"/>
      <c r="C54" s="454"/>
      <c r="D54" s="454"/>
      <c r="E54" s="454"/>
      <c r="F54" s="454"/>
    </row>
    <row r="55" spans="1:6" x14ac:dyDescent="0.2">
      <c r="A55" s="454"/>
      <c r="B55" s="454"/>
      <c r="C55" s="454"/>
      <c r="D55" s="454"/>
      <c r="E55" s="454"/>
      <c r="F55" s="454"/>
    </row>
    <row r="56" spans="1:6" x14ac:dyDescent="0.2">
      <c r="A56" s="454"/>
      <c r="B56" s="454"/>
      <c r="C56" s="454"/>
      <c r="D56" s="454"/>
      <c r="E56" s="454"/>
      <c r="F56" s="454"/>
    </row>
    <row r="57" spans="1:6" x14ac:dyDescent="0.2">
      <c r="A57" s="454"/>
      <c r="B57" s="454"/>
      <c r="C57" s="454"/>
      <c r="D57" s="454"/>
      <c r="E57" s="454"/>
      <c r="F57" s="454"/>
    </row>
    <row r="58" spans="1:6" x14ac:dyDescent="0.2">
      <c r="A58" s="454"/>
      <c r="B58" s="454"/>
      <c r="C58" s="454"/>
      <c r="D58" s="454"/>
      <c r="E58" s="454"/>
      <c r="F58" s="454"/>
    </row>
    <row r="59" spans="1:6" x14ac:dyDescent="0.2">
      <c r="A59" s="454"/>
      <c r="B59" s="454"/>
      <c r="C59" s="454"/>
      <c r="D59" s="454"/>
      <c r="E59" s="454"/>
      <c r="F59" s="454"/>
    </row>
    <row r="60" spans="1:6" x14ac:dyDescent="0.2">
      <c r="A60" s="454"/>
      <c r="B60" s="454"/>
      <c r="C60" s="454"/>
      <c r="D60" s="454"/>
      <c r="E60" s="454"/>
      <c r="F60" s="454"/>
    </row>
    <row r="61" spans="1:6" x14ac:dyDescent="0.2">
      <c r="A61" s="454"/>
      <c r="B61" s="454"/>
      <c r="C61" s="454"/>
      <c r="D61" s="454"/>
      <c r="E61" s="454"/>
      <c r="F61" s="454"/>
    </row>
    <row r="62" spans="1:6" x14ac:dyDescent="0.2">
      <c r="A62" s="454"/>
      <c r="B62" s="454"/>
      <c r="C62" s="454"/>
      <c r="D62" s="454"/>
      <c r="E62" s="454"/>
      <c r="F62" s="454"/>
    </row>
    <row r="63" spans="1:6" x14ac:dyDescent="0.2">
      <c r="A63" s="454"/>
      <c r="B63" s="454"/>
      <c r="C63" s="454"/>
      <c r="D63" s="454"/>
      <c r="E63" s="454"/>
      <c r="F63" s="454"/>
    </row>
    <row r="64" spans="1:6" x14ac:dyDescent="0.2">
      <c r="A64" s="454"/>
      <c r="B64" s="454"/>
      <c r="C64" s="454"/>
      <c r="D64" s="454"/>
      <c r="E64" s="454"/>
      <c r="F64" s="454"/>
    </row>
    <row r="65" spans="1:6" x14ac:dyDescent="0.2">
      <c r="A65" s="454"/>
      <c r="B65" s="454"/>
      <c r="C65" s="454"/>
      <c r="D65" s="454"/>
      <c r="E65" s="454"/>
      <c r="F65" s="454"/>
    </row>
    <row r="66" spans="1:6" x14ac:dyDescent="0.2">
      <c r="A66" s="454"/>
      <c r="B66" s="454"/>
      <c r="C66" s="454"/>
      <c r="D66" s="454"/>
      <c r="E66" s="454"/>
      <c r="F66" s="454"/>
    </row>
    <row r="67" spans="1:6" x14ac:dyDescent="0.2">
      <c r="A67" s="454"/>
      <c r="B67" s="454"/>
      <c r="C67" s="454"/>
      <c r="D67" s="454"/>
      <c r="E67" s="454"/>
      <c r="F67" s="454"/>
    </row>
    <row r="68" spans="1:6" x14ac:dyDescent="0.2">
      <c r="A68" s="454"/>
      <c r="B68" s="454"/>
      <c r="C68" s="454"/>
      <c r="D68" s="454"/>
      <c r="E68" s="454"/>
      <c r="F68" s="454"/>
    </row>
    <row r="69" spans="1:6" x14ac:dyDescent="0.2">
      <c r="A69" s="454"/>
      <c r="B69" s="454"/>
      <c r="C69" s="454"/>
      <c r="D69" s="454"/>
      <c r="E69" s="454"/>
      <c r="F69" s="454"/>
    </row>
    <row r="70" spans="1:6" x14ac:dyDescent="0.2">
      <c r="A70" s="454"/>
      <c r="B70" s="454"/>
      <c r="C70" s="454"/>
      <c r="D70" s="454"/>
      <c r="E70" s="454"/>
      <c r="F70" s="454"/>
    </row>
    <row r="71" spans="1:6" x14ac:dyDescent="0.2">
      <c r="A71" s="454"/>
      <c r="B71" s="454"/>
      <c r="C71" s="454"/>
      <c r="D71" s="454"/>
      <c r="E71" s="454"/>
      <c r="F71" s="454"/>
    </row>
    <row r="72" spans="1:6" x14ac:dyDescent="0.2">
      <c r="A72" s="454"/>
      <c r="B72" s="454"/>
      <c r="C72" s="454"/>
      <c r="D72" s="454"/>
      <c r="E72" s="454"/>
      <c r="F72" s="454"/>
    </row>
    <row r="73" spans="1:6" x14ac:dyDescent="0.2">
      <c r="A73" s="454"/>
      <c r="B73" s="454"/>
      <c r="C73" s="454"/>
      <c r="D73" s="454"/>
      <c r="E73" s="454"/>
      <c r="F73" s="454"/>
    </row>
    <row r="74" spans="1:6" x14ac:dyDescent="0.2">
      <c r="A74" s="454"/>
      <c r="B74" s="454"/>
      <c r="C74" s="454"/>
      <c r="D74" s="454"/>
      <c r="E74" s="454"/>
      <c r="F74" s="454"/>
    </row>
    <row r="75" spans="1:6" x14ac:dyDescent="0.2">
      <c r="A75" s="454"/>
      <c r="B75" s="454"/>
      <c r="C75" s="454"/>
      <c r="D75" s="454"/>
      <c r="E75" s="454"/>
      <c r="F75" s="454"/>
    </row>
    <row r="76" spans="1:6" x14ac:dyDescent="0.2">
      <c r="A76" s="454"/>
      <c r="B76" s="454"/>
      <c r="C76" s="454"/>
      <c r="D76" s="454"/>
      <c r="E76" s="454"/>
      <c r="F76" s="454"/>
    </row>
    <row r="77" spans="1:6" x14ac:dyDescent="0.2">
      <c r="A77" s="454"/>
      <c r="B77" s="454"/>
      <c r="C77" s="454"/>
      <c r="D77" s="454"/>
      <c r="E77" s="454"/>
      <c r="F77" s="454"/>
    </row>
    <row r="78" spans="1:6" x14ac:dyDescent="0.2">
      <c r="A78" s="454"/>
      <c r="B78" s="454"/>
      <c r="C78" s="454"/>
      <c r="D78" s="454"/>
      <c r="E78" s="454"/>
      <c r="F78" s="454"/>
    </row>
    <row r="79" spans="1:6" x14ac:dyDescent="0.2">
      <c r="A79" s="454"/>
      <c r="B79" s="454"/>
      <c r="C79" s="454"/>
      <c r="D79" s="454"/>
      <c r="E79" s="454"/>
      <c r="F79" s="454"/>
    </row>
    <row r="80" spans="1:6" x14ac:dyDescent="0.2">
      <c r="A80" s="454"/>
      <c r="B80" s="454"/>
      <c r="C80" s="454"/>
      <c r="D80" s="454"/>
      <c r="E80" s="454"/>
      <c r="F80" s="454"/>
    </row>
    <row r="81" spans="1:6" x14ac:dyDescent="0.2">
      <c r="A81" s="454"/>
      <c r="B81" s="454"/>
      <c r="C81" s="454"/>
      <c r="D81" s="454"/>
      <c r="E81" s="454"/>
      <c r="F81" s="454"/>
    </row>
    <row r="82" spans="1:6" x14ac:dyDescent="0.2">
      <c r="A82" s="454"/>
      <c r="B82" s="454"/>
      <c r="C82" s="454"/>
      <c r="D82" s="454"/>
      <c r="E82" s="454"/>
      <c r="F82" s="454"/>
    </row>
    <row r="83" spans="1:6" x14ac:dyDescent="0.2">
      <c r="A83" s="454"/>
      <c r="B83" s="454"/>
      <c r="C83" s="454"/>
      <c r="D83" s="454"/>
      <c r="E83" s="454"/>
      <c r="F83" s="454"/>
    </row>
    <row r="84" spans="1:6" x14ac:dyDescent="0.2">
      <c r="A84" s="454"/>
      <c r="B84" s="454"/>
      <c r="C84" s="454"/>
      <c r="D84" s="454"/>
      <c r="E84" s="454"/>
      <c r="F84" s="454"/>
    </row>
    <row r="85" spans="1:6" x14ac:dyDescent="0.2">
      <c r="A85" s="454"/>
      <c r="B85" s="454"/>
      <c r="C85" s="454"/>
      <c r="D85" s="454"/>
      <c r="E85" s="454"/>
      <c r="F85" s="454"/>
    </row>
    <row r="86" spans="1:6" x14ac:dyDescent="0.2">
      <c r="A86" s="454"/>
      <c r="B86" s="454"/>
      <c r="C86" s="454"/>
      <c r="D86" s="454"/>
      <c r="E86" s="454"/>
      <c r="F86" s="454"/>
    </row>
    <row r="87" spans="1:6" x14ac:dyDescent="0.2">
      <c r="A87" s="454"/>
      <c r="B87" s="454"/>
      <c r="C87" s="454"/>
      <c r="D87" s="454"/>
      <c r="E87" s="454"/>
      <c r="F87" s="454"/>
    </row>
    <row r="88" spans="1:6" x14ac:dyDescent="0.2">
      <c r="A88" s="454"/>
      <c r="B88" s="454"/>
      <c r="C88" s="454"/>
      <c r="D88" s="454"/>
      <c r="E88" s="454"/>
      <c r="F88" s="454"/>
    </row>
    <row r="89" spans="1:6" x14ac:dyDescent="0.2">
      <c r="A89" s="454"/>
      <c r="B89" s="454"/>
      <c r="C89" s="454"/>
      <c r="D89" s="454"/>
      <c r="E89" s="454"/>
      <c r="F89" s="454"/>
    </row>
    <row r="90" spans="1:6" x14ac:dyDescent="0.2">
      <c r="A90" s="454"/>
      <c r="B90" s="454"/>
      <c r="C90" s="454"/>
      <c r="D90" s="454"/>
      <c r="E90" s="454"/>
      <c r="F90" s="454"/>
    </row>
    <row r="91" spans="1:6" x14ac:dyDescent="0.2">
      <c r="A91" s="454"/>
      <c r="B91" s="454"/>
      <c r="C91" s="454"/>
      <c r="D91" s="454"/>
      <c r="E91" s="454"/>
      <c r="F91" s="454"/>
    </row>
    <row r="92" spans="1:6" x14ac:dyDescent="0.2">
      <c r="A92" s="454"/>
      <c r="B92" s="454"/>
      <c r="C92" s="454"/>
      <c r="D92" s="454"/>
      <c r="E92" s="454"/>
      <c r="F92" s="454"/>
    </row>
    <row r="93" spans="1:6" x14ac:dyDescent="0.2">
      <c r="A93" s="454"/>
      <c r="B93" s="454"/>
      <c r="C93" s="454"/>
      <c r="D93" s="454"/>
      <c r="E93" s="454"/>
      <c r="F93" s="454"/>
    </row>
    <row r="94" spans="1:6" x14ac:dyDescent="0.2">
      <c r="A94" s="454"/>
      <c r="B94" s="454"/>
      <c r="C94" s="454"/>
      <c r="D94" s="454"/>
      <c r="E94" s="454"/>
      <c r="F94" s="454"/>
    </row>
    <row r="95" spans="1:6" x14ac:dyDescent="0.2">
      <c r="A95" s="454"/>
      <c r="B95" s="454"/>
      <c r="C95" s="454"/>
      <c r="D95" s="454"/>
      <c r="E95" s="454"/>
      <c r="F95" s="454"/>
    </row>
    <row r="96" spans="1:6" x14ac:dyDescent="0.2">
      <c r="A96" s="454"/>
      <c r="B96" s="454"/>
      <c r="C96" s="454"/>
      <c r="D96" s="454"/>
      <c r="E96" s="454"/>
      <c r="F96" s="454"/>
    </row>
    <row r="97" spans="1:6" x14ac:dyDescent="0.2">
      <c r="A97" s="454"/>
      <c r="B97" s="454"/>
      <c r="C97" s="454"/>
      <c r="D97" s="454"/>
      <c r="E97" s="454"/>
      <c r="F97" s="454"/>
    </row>
    <row r="98" spans="1:6" x14ac:dyDescent="0.2">
      <c r="A98" s="454"/>
      <c r="B98" s="454"/>
      <c r="C98" s="454"/>
      <c r="D98" s="454"/>
      <c r="E98" s="454"/>
      <c r="F98" s="454"/>
    </row>
    <row r="99" spans="1:6" x14ac:dyDescent="0.2">
      <c r="A99" s="454"/>
      <c r="B99" s="454"/>
      <c r="C99" s="454"/>
      <c r="D99" s="454"/>
      <c r="E99" s="454"/>
      <c r="F99" s="454"/>
    </row>
    <row r="100" spans="1:6" x14ac:dyDescent="0.2">
      <c r="A100" s="454"/>
      <c r="B100" s="454"/>
      <c r="C100" s="454"/>
      <c r="D100" s="454"/>
      <c r="E100" s="454"/>
      <c r="F100" s="454"/>
    </row>
    <row r="101" spans="1:6" x14ac:dyDescent="0.2">
      <c r="A101" s="454"/>
      <c r="B101" s="454"/>
      <c r="C101" s="454"/>
      <c r="D101" s="454"/>
      <c r="E101" s="454"/>
      <c r="F101" s="454"/>
    </row>
    <row r="102" spans="1:6" x14ac:dyDescent="0.2">
      <c r="A102" s="454"/>
      <c r="B102" s="454"/>
      <c r="C102" s="454"/>
      <c r="D102" s="454"/>
      <c r="E102" s="454"/>
      <c r="F102" s="454"/>
    </row>
    <row r="103" spans="1:6" x14ac:dyDescent="0.2">
      <c r="A103" s="454"/>
      <c r="B103" s="454"/>
      <c r="C103" s="454"/>
      <c r="D103" s="454"/>
      <c r="E103" s="454"/>
      <c r="F103" s="454"/>
    </row>
    <row r="104" spans="1:6" x14ac:dyDescent="0.2">
      <c r="A104" s="454"/>
      <c r="B104" s="454"/>
      <c r="C104" s="454"/>
      <c r="D104" s="454"/>
      <c r="E104" s="454"/>
      <c r="F104" s="454"/>
    </row>
    <row r="105" spans="1:6" x14ac:dyDescent="0.2">
      <c r="A105" s="454"/>
      <c r="B105" s="454"/>
      <c r="C105" s="454"/>
      <c r="D105" s="454"/>
      <c r="E105" s="454"/>
      <c r="F105" s="454"/>
    </row>
    <row r="106" spans="1:6" x14ac:dyDescent="0.2">
      <c r="A106" s="454"/>
      <c r="B106" s="454"/>
      <c r="C106" s="454"/>
      <c r="D106" s="454"/>
      <c r="E106" s="454"/>
      <c r="F106" s="454"/>
    </row>
    <row r="107" spans="1:6" x14ac:dyDescent="0.2">
      <c r="A107" s="454"/>
      <c r="B107" s="454"/>
      <c r="C107" s="454"/>
      <c r="D107" s="454"/>
      <c r="E107" s="454"/>
      <c r="F107" s="454"/>
    </row>
    <row r="108" spans="1:6" x14ac:dyDescent="0.2">
      <c r="A108" s="454"/>
      <c r="B108" s="454"/>
      <c r="C108" s="454"/>
      <c r="D108" s="454"/>
      <c r="E108" s="454"/>
      <c r="F108" s="454"/>
    </row>
    <row r="109" spans="1:6" x14ac:dyDescent="0.2">
      <c r="A109" s="454"/>
      <c r="B109" s="454"/>
      <c r="C109" s="454"/>
      <c r="D109" s="454"/>
      <c r="E109" s="454"/>
      <c r="F109" s="454"/>
    </row>
    <row r="110" spans="1:6" x14ac:dyDescent="0.2">
      <c r="A110" s="454"/>
      <c r="B110" s="454"/>
      <c r="C110" s="454"/>
      <c r="D110" s="454"/>
      <c r="E110" s="454"/>
      <c r="F110" s="454"/>
    </row>
    <row r="111" spans="1:6" x14ac:dyDescent="0.2">
      <c r="A111" s="454"/>
      <c r="B111" s="454"/>
      <c r="C111" s="454"/>
      <c r="D111" s="454"/>
      <c r="E111" s="454"/>
      <c r="F111" s="454"/>
    </row>
    <row r="112" spans="1:6" x14ac:dyDescent="0.2">
      <c r="A112" s="454"/>
      <c r="B112" s="454"/>
      <c r="C112" s="454"/>
      <c r="D112" s="454"/>
      <c r="E112" s="454"/>
      <c r="F112" s="454"/>
    </row>
    <row r="113" spans="1:6" x14ac:dyDescent="0.2">
      <c r="A113" s="454"/>
      <c r="B113" s="454"/>
      <c r="C113" s="454"/>
      <c r="D113" s="454"/>
      <c r="E113" s="454"/>
      <c r="F113" s="454"/>
    </row>
    <row r="114" spans="1:6" x14ac:dyDescent="0.2">
      <c r="A114" s="454"/>
      <c r="B114" s="454"/>
      <c r="C114" s="454"/>
      <c r="D114" s="454"/>
      <c r="E114" s="454"/>
      <c r="F114" s="454"/>
    </row>
    <row r="115" spans="1:6" x14ac:dyDescent="0.2">
      <c r="A115" s="454"/>
      <c r="B115" s="454"/>
      <c r="C115" s="454"/>
      <c r="D115" s="454"/>
      <c r="E115" s="454"/>
      <c r="F115" s="454"/>
    </row>
    <row r="116" spans="1:6" x14ac:dyDescent="0.2">
      <c r="A116" s="454"/>
      <c r="B116" s="454"/>
      <c r="C116" s="454"/>
      <c r="D116" s="454"/>
      <c r="E116" s="454"/>
      <c r="F116" s="454"/>
    </row>
    <row r="117" spans="1:6" x14ac:dyDescent="0.2">
      <c r="A117" s="454"/>
      <c r="B117" s="454"/>
      <c r="C117" s="454"/>
      <c r="D117" s="454"/>
      <c r="E117" s="454"/>
      <c r="F117" s="454"/>
    </row>
    <row r="118" spans="1:6" x14ac:dyDescent="0.2">
      <c r="A118" s="454"/>
      <c r="B118" s="454"/>
      <c r="C118" s="454"/>
      <c r="D118" s="454"/>
      <c r="E118" s="454"/>
      <c r="F118" s="454"/>
    </row>
    <row r="119" spans="1:6" x14ac:dyDescent="0.2">
      <c r="A119" s="454"/>
      <c r="B119" s="454"/>
      <c r="C119" s="454"/>
      <c r="D119" s="454"/>
      <c r="E119" s="454"/>
      <c r="F119" s="454"/>
    </row>
    <row r="120" spans="1:6" x14ac:dyDescent="0.2">
      <c r="A120" s="454"/>
      <c r="B120" s="454"/>
      <c r="C120" s="454"/>
      <c r="D120" s="454"/>
      <c r="E120" s="454"/>
      <c r="F120" s="454"/>
    </row>
    <row r="121" spans="1:6" x14ac:dyDescent="0.2">
      <c r="A121" s="454"/>
      <c r="B121" s="454"/>
      <c r="C121" s="454"/>
      <c r="D121" s="454"/>
      <c r="E121" s="454"/>
      <c r="F121" s="454"/>
    </row>
    <row r="122" spans="1:6" x14ac:dyDescent="0.2">
      <c r="A122" s="454"/>
      <c r="B122" s="454"/>
      <c r="C122" s="454"/>
      <c r="D122" s="454"/>
      <c r="E122" s="454"/>
      <c r="F122" s="454"/>
    </row>
    <row r="123" spans="1:6" x14ac:dyDescent="0.2">
      <c r="A123" s="454"/>
      <c r="B123" s="454"/>
      <c r="C123" s="454"/>
      <c r="D123" s="454"/>
      <c r="E123" s="454"/>
      <c r="F123" s="454"/>
    </row>
    <row r="124" spans="1:6" x14ac:dyDescent="0.2">
      <c r="A124" s="454"/>
      <c r="B124" s="454"/>
      <c r="C124" s="454"/>
      <c r="D124" s="454"/>
      <c r="E124" s="454"/>
      <c r="F124" s="454"/>
    </row>
    <row r="125" spans="1:6" x14ac:dyDescent="0.2">
      <c r="A125" s="454"/>
      <c r="B125" s="454"/>
      <c r="C125" s="454"/>
      <c r="D125" s="454"/>
      <c r="E125" s="454"/>
      <c r="F125" s="454"/>
    </row>
    <row r="126" spans="1:6" x14ac:dyDescent="0.2">
      <c r="A126" s="454"/>
      <c r="B126" s="454"/>
      <c r="C126" s="454"/>
      <c r="D126" s="454"/>
      <c r="E126" s="454"/>
      <c r="F126" s="454"/>
    </row>
    <row r="127" spans="1:6" x14ac:dyDescent="0.2">
      <c r="A127" s="454"/>
      <c r="B127" s="454"/>
      <c r="C127" s="454"/>
      <c r="D127" s="454"/>
      <c r="E127" s="454"/>
      <c r="F127" s="454"/>
    </row>
    <row r="128" spans="1:6" x14ac:dyDescent="0.2">
      <c r="A128" s="454"/>
      <c r="B128" s="454"/>
      <c r="C128" s="454"/>
      <c r="D128" s="454"/>
      <c r="E128" s="454"/>
      <c r="F128" s="454"/>
    </row>
    <row r="129" spans="1:6" x14ac:dyDescent="0.2">
      <c r="A129" s="454"/>
      <c r="B129" s="454"/>
      <c r="C129" s="454"/>
      <c r="D129" s="454"/>
      <c r="E129" s="454"/>
      <c r="F129" s="454"/>
    </row>
    <row r="130" spans="1:6" x14ac:dyDescent="0.2">
      <c r="A130" s="454"/>
      <c r="B130" s="454"/>
      <c r="C130" s="454"/>
      <c r="D130" s="454"/>
      <c r="E130" s="454"/>
      <c r="F130" s="454"/>
    </row>
    <row r="131" spans="1:6" x14ac:dyDescent="0.2">
      <c r="A131" s="454"/>
      <c r="B131" s="454"/>
      <c r="C131" s="454"/>
      <c r="D131" s="454"/>
      <c r="E131" s="454"/>
      <c r="F131" s="454"/>
    </row>
    <row r="132" spans="1:6" x14ac:dyDescent="0.2">
      <c r="A132" s="454"/>
      <c r="B132" s="454"/>
      <c r="C132" s="454"/>
      <c r="D132" s="454"/>
      <c r="E132" s="454"/>
      <c r="F132" s="454"/>
    </row>
    <row r="133" spans="1:6" x14ac:dyDescent="0.2">
      <c r="A133" s="454"/>
      <c r="B133" s="454"/>
      <c r="C133" s="454"/>
      <c r="D133" s="454"/>
      <c r="E133" s="454"/>
      <c r="F133" s="454"/>
    </row>
    <row r="134" spans="1:6" x14ac:dyDescent="0.2">
      <c r="A134" s="454"/>
      <c r="B134" s="454"/>
      <c r="C134" s="454"/>
      <c r="D134" s="454"/>
      <c r="E134" s="454"/>
      <c r="F134" s="454"/>
    </row>
    <row r="135" spans="1:6" x14ac:dyDescent="0.2">
      <c r="A135" s="454"/>
      <c r="B135" s="454"/>
      <c r="C135" s="454"/>
      <c r="D135" s="454"/>
      <c r="E135" s="454"/>
      <c r="F135" s="454"/>
    </row>
    <row r="136" spans="1:6" x14ac:dyDescent="0.2">
      <c r="A136" s="454"/>
      <c r="B136" s="454"/>
      <c r="C136" s="454"/>
      <c r="D136" s="454"/>
      <c r="E136" s="454"/>
      <c r="F136" s="454"/>
    </row>
    <row r="137" spans="1:6" x14ac:dyDescent="0.2">
      <c r="A137" s="454"/>
      <c r="B137" s="454"/>
      <c r="C137" s="454"/>
      <c r="D137" s="454"/>
      <c r="E137" s="454"/>
      <c r="F137" s="454"/>
    </row>
    <row r="138" spans="1:6" x14ac:dyDescent="0.2">
      <c r="A138" s="454"/>
      <c r="B138" s="454"/>
      <c r="C138" s="454"/>
      <c r="D138" s="454"/>
      <c r="E138" s="454"/>
      <c r="F138" s="454"/>
    </row>
    <row r="139" spans="1:6" x14ac:dyDescent="0.2">
      <c r="A139" s="454"/>
      <c r="B139" s="454"/>
      <c r="C139" s="454"/>
      <c r="D139" s="454"/>
      <c r="E139" s="454"/>
      <c r="F139" s="454"/>
    </row>
    <row r="140" spans="1:6" x14ac:dyDescent="0.2">
      <c r="A140" s="454"/>
      <c r="B140" s="454"/>
      <c r="C140" s="454"/>
      <c r="D140" s="454"/>
      <c r="E140" s="454"/>
      <c r="F140" s="454"/>
    </row>
    <row r="141" spans="1:6" x14ac:dyDescent="0.2">
      <c r="A141" s="454"/>
      <c r="B141" s="454"/>
      <c r="C141" s="454"/>
      <c r="D141" s="454"/>
      <c r="E141" s="454"/>
      <c r="F141" s="454"/>
    </row>
    <row r="142" spans="1:6" x14ac:dyDescent="0.2">
      <c r="A142" s="454"/>
      <c r="B142" s="454"/>
      <c r="C142" s="454"/>
      <c r="D142" s="454"/>
      <c r="E142" s="454"/>
      <c r="F142" s="454"/>
    </row>
    <row r="143" spans="1:6" x14ac:dyDescent="0.2">
      <c r="A143" s="454"/>
      <c r="B143" s="454"/>
      <c r="C143" s="454"/>
      <c r="D143" s="454"/>
      <c r="E143" s="454"/>
      <c r="F143" s="454"/>
    </row>
    <row r="144" spans="1:6" x14ac:dyDescent="0.2">
      <c r="A144" s="454"/>
      <c r="B144" s="454"/>
      <c r="C144" s="454"/>
      <c r="D144" s="454"/>
      <c r="E144" s="454"/>
      <c r="F144" s="454"/>
    </row>
    <row r="145" spans="1:6" x14ac:dyDescent="0.2">
      <c r="A145" s="454"/>
      <c r="B145" s="454"/>
      <c r="C145" s="454"/>
      <c r="D145" s="454"/>
      <c r="E145" s="454"/>
      <c r="F145" s="454"/>
    </row>
    <row r="146" spans="1:6" x14ac:dyDescent="0.2">
      <c r="A146" s="454"/>
      <c r="B146" s="454"/>
      <c r="C146" s="454"/>
      <c r="D146" s="454"/>
      <c r="E146" s="454"/>
      <c r="F146" s="454"/>
    </row>
    <row r="147" spans="1:6" x14ac:dyDescent="0.2">
      <c r="A147" s="454"/>
      <c r="B147" s="454"/>
      <c r="C147" s="454"/>
      <c r="D147" s="454"/>
      <c r="E147" s="454"/>
      <c r="F147" s="454"/>
    </row>
    <row r="148" spans="1:6" x14ac:dyDescent="0.2">
      <c r="A148" s="454"/>
      <c r="B148" s="454"/>
      <c r="C148" s="454"/>
      <c r="D148" s="454"/>
      <c r="E148" s="454"/>
      <c r="F148" s="454"/>
    </row>
    <row r="149" spans="1:6" x14ac:dyDescent="0.2">
      <c r="A149" s="454"/>
      <c r="B149" s="454"/>
      <c r="C149" s="454"/>
      <c r="D149" s="454"/>
      <c r="E149" s="454"/>
      <c r="F149" s="454"/>
    </row>
    <row r="150" spans="1:6" x14ac:dyDescent="0.2">
      <c r="A150" s="454"/>
      <c r="B150" s="454"/>
      <c r="C150" s="454"/>
      <c r="D150" s="454"/>
      <c r="E150" s="454"/>
      <c r="F150" s="454"/>
    </row>
    <row r="151" spans="1:6" x14ac:dyDescent="0.2">
      <c r="A151" s="454"/>
      <c r="B151" s="454"/>
      <c r="C151" s="454"/>
      <c r="D151" s="454"/>
      <c r="E151" s="454"/>
      <c r="F151" s="454"/>
    </row>
    <row r="152" spans="1:6" x14ac:dyDescent="0.2">
      <c r="A152" s="454"/>
      <c r="B152" s="454"/>
      <c r="C152" s="454"/>
      <c r="D152" s="454"/>
      <c r="E152" s="454"/>
      <c r="F152" s="454"/>
    </row>
    <row r="153" spans="1:6" x14ac:dyDescent="0.2">
      <c r="A153" s="454"/>
      <c r="B153" s="454"/>
      <c r="C153" s="454"/>
      <c r="D153" s="454"/>
      <c r="E153" s="454"/>
      <c r="F153" s="454"/>
    </row>
    <row r="154" spans="1:6" x14ac:dyDescent="0.2">
      <c r="A154" s="454"/>
      <c r="B154" s="454"/>
      <c r="C154" s="454"/>
      <c r="D154" s="454"/>
      <c r="E154" s="454"/>
      <c r="F154" s="454"/>
    </row>
    <row r="155" spans="1:6" x14ac:dyDescent="0.2">
      <c r="A155" s="454"/>
      <c r="B155" s="454"/>
      <c r="C155" s="454"/>
      <c r="D155" s="454"/>
      <c r="E155" s="454"/>
      <c r="F155" s="454"/>
    </row>
    <row r="156" spans="1:6" x14ac:dyDescent="0.2">
      <c r="A156" s="454"/>
      <c r="B156" s="454"/>
      <c r="C156" s="454"/>
      <c r="D156" s="454"/>
      <c r="E156" s="454"/>
      <c r="F156" s="454"/>
    </row>
    <row r="157" spans="1:6" x14ac:dyDescent="0.2">
      <c r="A157" s="454"/>
      <c r="B157" s="454"/>
      <c r="C157" s="454"/>
      <c r="D157" s="454"/>
      <c r="E157" s="454"/>
      <c r="F157" s="454"/>
    </row>
    <row r="158" spans="1:6" x14ac:dyDescent="0.2">
      <c r="A158" s="454"/>
      <c r="B158" s="454"/>
      <c r="C158" s="454"/>
      <c r="D158" s="454"/>
      <c r="E158" s="454"/>
      <c r="F158" s="454"/>
    </row>
    <row r="159" spans="1:6" x14ac:dyDescent="0.2">
      <c r="A159" s="454"/>
      <c r="B159" s="454"/>
      <c r="C159" s="454"/>
      <c r="D159" s="454"/>
      <c r="E159" s="454"/>
      <c r="F159" s="454"/>
    </row>
    <row r="160" spans="1:6" x14ac:dyDescent="0.2">
      <c r="A160" s="454"/>
      <c r="B160" s="454"/>
      <c r="C160" s="454"/>
      <c r="D160" s="454"/>
      <c r="E160" s="454"/>
      <c r="F160" s="454"/>
    </row>
    <row r="161" spans="1:6" x14ac:dyDescent="0.2">
      <c r="A161" s="454"/>
      <c r="B161" s="454"/>
      <c r="C161" s="454"/>
      <c r="D161" s="454"/>
      <c r="E161" s="454"/>
      <c r="F161" s="454"/>
    </row>
    <row r="162" spans="1:6" x14ac:dyDescent="0.2">
      <c r="A162" s="454"/>
      <c r="B162" s="454"/>
      <c r="C162" s="454"/>
      <c r="D162" s="454"/>
      <c r="E162" s="454"/>
      <c r="F162" s="454"/>
    </row>
    <row r="163" spans="1:6" x14ac:dyDescent="0.2">
      <c r="A163" s="454"/>
      <c r="B163" s="454"/>
      <c r="C163" s="454"/>
      <c r="D163" s="454"/>
      <c r="E163" s="454"/>
      <c r="F163" s="454"/>
    </row>
    <row r="164" spans="1:6" x14ac:dyDescent="0.2">
      <c r="A164" s="454"/>
      <c r="B164" s="454"/>
      <c r="C164" s="454"/>
      <c r="D164" s="454"/>
      <c r="E164" s="454"/>
      <c r="F164" s="454"/>
    </row>
    <row r="165" spans="1:6" x14ac:dyDescent="0.2">
      <c r="A165" s="454"/>
      <c r="B165" s="454"/>
      <c r="C165" s="454"/>
      <c r="D165" s="454"/>
      <c r="E165" s="454"/>
      <c r="F165" s="454"/>
    </row>
    <row r="166" spans="1:6" x14ac:dyDescent="0.2">
      <c r="A166" s="454"/>
      <c r="B166" s="454"/>
      <c r="C166" s="454"/>
      <c r="D166" s="454"/>
      <c r="E166" s="454"/>
      <c r="F166" s="454"/>
    </row>
    <row r="167" spans="1:6" x14ac:dyDescent="0.2">
      <c r="A167" s="454"/>
      <c r="B167" s="454"/>
      <c r="C167" s="454"/>
      <c r="D167" s="454"/>
      <c r="E167" s="454"/>
      <c r="F167" s="454"/>
    </row>
    <row r="168" spans="1:6" x14ac:dyDescent="0.2">
      <c r="A168" s="454"/>
      <c r="B168" s="454"/>
      <c r="C168" s="454"/>
      <c r="D168" s="454"/>
      <c r="E168" s="454"/>
      <c r="F168" s="454"/>
    </row>
    <row r="169" spans="1:6" x14ac:dyDescent="0.2">
      <c r="A169" s="454"/>
      <c r="B169" s="454"/>
      <c r="C169" s="454"/>
      <c r="D169" s="454"/>
      <c r="E169" s="454"/>
      <c r="F169" s="454"/>
    </row>
    <row r="170" spans="1:6" x14ac:dyDescent="0.2">
      <c r="A170" s="454"/>
      <c r="B170" s="454"/>
      <c r="C170" s="454"/>
      <c r="D170" s="454"/>
      <c r="E170" s="454"/>
      <c r="F170" s="454"/>
    </row>
    <row r="171" spans="1:6" x14ac:dyDescent="0.2">
      <c r="A171" s="454"/>
      <c r="B171" s="454"/>
      <c r="C171" s="454"/>
      <c r="D171" s="454"/>
      <c r="E171" s="454"/>
      <c r="F171" s="454"/>
    </row>
    <row r="172" spans="1:6" x14ac:dyDescent="0.2">
      <c r="A172" s="454"/>
      <c r="B172" s="454"/>
      <c r="C172" s="454"/>
      <c r="D172" s="454"/>
      <c r="E172" s="454"/>
      <c r="F172" s="454"/>
    </row>
    <row r="173" spans="1:6" x14ac:dyDescent="0.2">
      <c r="A173" s="454"/>
      <c r="B173" s="454"/>
      <c r="C173" s="454"/>
      <c r="D173" s="454"/>
      <c r="E173" s="454"/>
      <c r="F173" s="454"/>
    </row>
    <row r="174" spans="1:6" x14ac:dyDescent="0.2">
      <c r="A174" s="454"/>
      <c r="B174" s="454"/>
      <c r="C174" s="454"/>
      <c r="D174" s="454"/>
      <c r="E174" s="454"/>
      <c r="F174" s="454"/>
    </row>
    <row r="175" spans="1:6" x14ac:dyDescent="0.2">
      <c r="A175" s="454"/>
      <c r="B175" s="454"/>
      <c r="C175" s="454"/>
      <c r="D175" s="454"/>
      <c r="E175" s="454"/>
      <c r="F175" s="454"/>
    </row>
    <row r="176" spans="1:6" x14ac:dyDescent="0.2">
      <c r="A176" s="454"/>
      <c r="B176" s="454"/>
      <c r="C176" s="454"/>
      <c r="D176" s="454"/>
      <c r="E176" s="454"/>
      <c r="F176" s="454"/>
    </row>
    <row r="177" spans="1:6" x14ac:dyDescent="0.2">
      <c r="A177" s="454"/>
      <c r="B177" s="454"/>
      <c r="C177" s="454"/>
      <c r="D177" s="454"/>
      <c r="E177" s="454"/>
      <c r="F177" s="454"/>
    </row>
    <row r="178" spans="1:6" x14ac:dyDescent="0.2">
      <c r="A178" s="454"/>
      <c r="B178" s="454"/>
      <c r="C178" s="454"/>
      <c r="D178" s="454"/>
      <c r="E178" s="454"/>
      <c r="F178" s="454"/>
    </row>
    <row r="179" spans="1:6" x14ac:dyDescent="0.2">
      <c r="A179" s="454"/>
      <c r="B179" s="454"/>
      <c r="C179" s="454"/>
      <c r="D179" s="454"/>
      <c r="E179" s="454"/>
      <c r="F179" s="454"/>
    </row>
    <row r="180" spans="1:6" x14ac:dyDescent="0.2">
      <c r="A180" s="454"/>
      <c r="B180" s="454"/>
      <c r="C180" s="454"/>
      <c r="D180" s="454"/>
      <c r="E180" s="454"/>
      <c r="F180" s="454"/>
    </row>
    <row r="181" spans="1:6" x14ac:dyDescent="0.2">
      <c r="A181" s="454"/>
      <c r="B181" s="454"/>
      <c r="C181" s="454"/>
      <c r="D181" s="454"/>
      <c r="E181" s="454"/>
      <c r="F181" s="454"/>
    </row>
    <row r="182" spans="1:6" x14ac:dyDescent="0.2">
      <c r="A182" s="454"/>
      <c r="B182" s="454"/>
      <c r="C182" s="454"/>
      <c r="D182" s="454"/>
      <c r="E182" s="454"/>
      <c r="F182" s="454"/>
    </row>
    <row r="183" spans="1:6" x14ac:dyDescent="0.2">
      <c r="A183" s="454"/>
      <c r="B183" s="454"/>
      <c r="C183" s="454"/>
      <c r="D183" s="454"/>
      <c r="E183" s="454"/>
      <c r="F183" s="454"/>
    </row>
    <row r="184" spans="1:6" x14ac:dyDescent="0.2">
      <c r="A184" s="454"/>
      <c r="B184" s="454"/>
      <c r="C184" s="454"/>
      <c r="D184" s="454"/>
      <c r="E184" s="454"/>
      <c r="F184" s="454"/>
    </row>
    <row r="185" spans="1:6" x14ac:dyDescent="0.2">
      <c r="A185" s="454"/>
      <c r="B185" s="454"/>
      <c r="C185" s="454"/>
      <c r="D185" s="454"/>
      <c r="E185" s="454"/>
      <c r="F185" s="454"/>
    </row>
    <row r="186" spans="1:6" x14ac:dyDescent="0.2">
      <c r="A186" s="454"/>
      <c r="B186" s="454"/>
      <c r="C186" s="454"/>
      <c r="D186" s="454"/>
      <c r="E186" s="454"/>
      <c r="F186" s="454"/>
    </row>
    <row r="187" spans="1:6" x14ac:dyDescent="0.2">
      <c r="A187" s="454"/>
      <c r="B187" s="454"/>
      <c r="C187" s="454"/>
      <c r="D187" s="454"/>
      <c r="E187" s="454"/>
      <c r="F187" s="454"/>
    </row>
    <row r="188" spans="1:6" x14ac:dyDescent="0.2">
      <c r="A188" s="454"/>
      <c r="B188" s="454"/>
      <c r="C188" s="454"/>
      <c r="D188" s="454"/>
      <c r="E188" s="454"/>
      <c r="F188" s="454"/>
    </row>
    <row r="189" spans="1:6" x14ac:dyDescent="0.2">
      <c r="A189" s="454"/>
      <c r="B189" s="454"/>
      <c r="C189" s="454"/>
      <c r="D189" s="454"/>
      <c r="E189" s="454"/>
      <c r="F189" s="454"/>
    </row>
    <row r="190" spans="1:6" x14ac:dyDescent="0.2">
      <c r="A190" s="454"/>
      <c r="B190" s="454"/>
      <c r="C190" s="454"/>
      <c r="D190" s="454"/>
      <c r="E190" s="454"/>
      <c r="F190" s="454"/>
    </row>
    <row r="191" spans="1:6" x14ac:dyDescent="0.2">
      <c r="A191" s="454"/>
      <c r="B191" s="454"/>
      <c r="C191" s="454"/>
      <c r="D191" s="454"/>
      <c r="E191" s="454"/>
      <c r="F191" s="454"/>
    </row>
    <row r="192" spans="1:6" x14ac:dyDescent="0.2">
      <c r="A192" s="454"/>
      <c r="B192" s="454"/>
      <c r="C192" s="454"/>
      <c r="D192" s="454"/>
      <c r="E192" s="454"/>
      <c r="F192" s="454"/>
    </row>
    <row r="193" spans="1:6" x14ac:dyDescent="0.2">
      <c r="A193" s="454"/>
      <c r="B193" s="454"/>
      <c r="C193" s="454"/>
      <c r="D193" s="454"/>
      <c r="E193" s="454"/>
      <c r="F193" s="454"/>
    </row>
    <row r="194" spans="1:6" x14ac:dyDescent="0.2">
      <c r="A194" s="454"/>
      <c r="B194" s="454"/>
      <c r="C194" s="454"/>
      <c r="D194" s="454"/>
      <c r="E194" s="454"/>
      <c r="F194" s="454"/>
    </row>
    <row r="195" spans="1:6" x14ac:dyDescent="0.2">
      <c r="A195" s="454"/>
      <c r="B195" s="454"/>
      <c r="C195" s="454"/>
      <c r="D195" s="454"/>
      <c r="E195" s="454"/>
      <c r="F195" s="454"/>
    </row>
    <row r="196" spans="1:6" x14ac:dyDescent="0.2">
      <c r="A196" s="454"/>
      <c r="B196" s="454"/>
      <c r="C196" s="454"/>
      <c r="D196" s="454"/>
      <c r="E196" s="454"/>
      <c r="F196" s="454"/>
    </row>
    <row r="197" spans="1:6" x14ac:dyDescent="0.2">
      <c r="A197" s="454"/>
      <c r="B197" s="454"/>
      <c r="C197" s="454"/>
      <c r="D197" s="454"/>
      <c r="E197" s="454"/>
      <c r="F197" s="454"/>
    </row>
    <row r="198" spans="1:6" x14ac:dyDescent="0.2">
      <c r="A198" s="454"/>
      <c r="B198" s="454"/>
      <c r="C198" s="454"/>
      <c r="D198" s="454"/>
      <c r="E198" s="454"/>
      <c r="F198" s="454"/>
    </row>
    <row r="199" spans="1:6" x14ac:dyDescent="0.2">
      <c r="A199" s="454"/>
      <c r="B199" s="454"/>
      <c r="C199" s="454"/>
      <c r="D199" s="454"/>
      <c r="E199" s="454"/>
      <c r="F199" s="454"/>
    </row>
    <row r="200" spans="1:6" x14ac:dyDescent="0.2">
      <c r="A200" s="454"/>
      <c r="B200" s="454"/>
      <c r="C200" s="454"/>
      <c r="D200" s="454"/>
      <c r="E200" s="454"/>
      <c r="F200" s="454"/>
    </row>
    <row r="201" spans="1:6" x14ac:dyDescent="0.2">
      <c r="A201" s="454"/>
      <c r="B201" s="454"/>
      <c r="C201" s="454"/>
      <c r="D201" s="454"/>
      <c r="E201" s="454"/>
      <c r="F201" s="454"/>
    </row>
    <row r="202" spans="1:6" x14ac:dyDescent="0.2">
      <c r="A202" s="454"/>
      <c r="B202" s="454"/>
      <c r="C202" s="454"/>
      <c r="D202" s="454"/>
      <c r="E202" s="454"/>
      <c r="F202" s="454"/>
    </row>
    <row r="203" spans="1:6" x14ac:dyDescent="0.2">
      <c r="A203" s="454"/>
      <c r="B203" s="454"/>
      <c r="C203" s="454"/>
      <c r="D203" s="454"/>
      <c r="E203" s="454"/>
      <c r="F203" s="454"/>
    </row>
    <row r="204" spans="1:6" x14ac:dyDescent="0.2">
      <c r="A204" s="454"/>
      <c r="B204" s="454"/>
      <c r="C204" s="454"/>
      <c r="D204" s="454"/>
      <c r="E204" s="454"/>
      <c r="F204" s="454"/>
    </row>
    <row r="205" spans="1:6" x14ac:dyDescent="0.2">
      <c r="A205" s="454"/>
      <c r="B205" s="454"/>
      <c r="C205" s="454"/>
      <c r="D205" s="454"/>
      <c r="E205" s="454"/>
      <c r="F205" s="454"/>
    </row>
    <row r="206" spans="1:6" x14ac:dyDescent="0.2">
      <c r="A206" s="454"/>
      <c r="B206" s="454"/>
      <c r="C206" s="454"/>
      <c r="D206" s="454"/>
      <c r="E206" s="454"/>
      <c r="F206" s="454"/>
    </row>
    <row r="207" spans="1:6" x14ac:dyDescent="0.2">
      <c r="A207" s="454"/>
      <c r="B207" s="454"/>
      <c r="C207" s="454"/>
      <c r="D207" s="454"/>
      <c r="E207" s="454"/>
      <c r="F207" s="454"/>
    </row>
    <row r="208" spans="1:6" x14ac:dyDescent="0.2">
      <c r="A208" s="454"/>
      <c r="B208" s="454"/>
      <c r="C208" s="454"/>
      <c r="D208" s="454"/>
      <c r="E208" s="454"/>
      <c r="F208" s="454"/>
    </row>
    <row r="209" spans="1:6" x14ac:dyDescent="0.2">
      <c r="A209" s="454"/>
      <c r="B209" s="454"/>
      <c r="C209" s="454"/>
      <c r="D209" s="454"/>
      <c r="E209" s="454"/>
      <c r="F209" s="454"/>
    </row>
    <row r="210" spans="1:6" x14ac:dyDescent="0.2">
      <c r="A210" s="454"/>
      <c r="B210" s="454"/>
      <c r="C210" s="454"/>
      <c r="D210" s="454"/>
      <c r="E210" s="454"/>
      <c r="F210" s="454"/>
    </row>
    <row r="211" spans="1:6" x14ac:dyDescent="0.2">
      <c r="A211" s="454"/>
      <c r="B211" s="454"/>
      <c r="C211" s="454"/>
      <c r="D211" s="454"/>
      <c r="E211" s="454"/>
      <c r="F211" s="454"/>
    </row>
    <row r="212" spans="1:6" x14ac:dyDescent="0.2">
      <c r="A212" s="454"/>
      <c r="B212" s="454"/>
      <c r="C212" s="454"/>
      <c r="D212" s="454"/>
      <c r="E212" s="454"/>
      <c r="F212" s="454"/>
    </row>
    <row r="213" spans="1:6" x14ac:dyDescent="0.2">
      <c r="A213" s="454"/>
      <c r="B213" s="454"/>
      <c r="C213" s="454"/>
      <c r="D213" s="454"/>
      <c r="E213" s="454"/>
      <c r="F213" s="454"/>
    </row>
    <row r="214" spans="1:6" x14ac:dyDescent="0.2">
      <c r="A214" s="454"/>
      <c r="B214" s="454"/>
      <c r="C214" s="454"/>
      <c r="D214" s="454"/>
      <c r="E214" s="454"/>
      <c r="F214" s="454"/>
    </row>
    <row r="215" spans="1:6" x14ac:dyDescent="0.2">
      <c r="A215" s="454"/>
      <c r="B215" s="454"/>
      <c r="C215" s="454"/>
      <c r="D215" s="454"/>
      <c r="E215" s="454"/>
      <c r="F215" s="454"/>
    </row>
    <row r="216" spans="1:6" x14ac:dyDescent="0.2">
      <c r="A216" s="454"/>
      <c r="B216" s="454"/>
      <c r="C216" s="454"/>
      <c r="D216" s="454"/>
      <c r="E216" s="454"/>
      <c r="F216" s="454"/>
    </row>
    <row r="217" spans="1:6" x14ac:dyDescent="0.2">
      <c r="A217" s="454"/>
      <c r="B217" s="454"/>
      <c r="C217" s="454"/>
      <c r="D217" s="454"/>
      <c r="E217" s="454"/>
      <c r="F217" s="454"/>
    </row>
    <row r="218" spans="1:6" x14ac:dyDescent="0.2">
      <c r="A218" s="454"/>
      <c r="B218" s="454"/>
      <c r="C218" s="454"/>
      <c r="D218" s="454"/>
      <c r="E218" s="454"/>
      <c r="F218" s="454"/>
    </row>
    <row r="219" spans="1:6" x14ac:dyDescent="0.2">
      <c r="A219" s="454"/>
      <c r="B219" s="454"/>
      <c r="C219" s="454"/>
      <c r="D219" s="454"/>
      <c r="E219" s="454"/>
      <c r="F219" s="454"/>
    </row>
    <row r="220" spans="1:6" x14ac:dyDescent="0.2">
      <c r="A220" s="454"/>
      <c r="B220" s="454"/>
      <c r="C220" s="454"/>
      <c r="D220" s="454"/>
      <c r="E220" s="454"/>
      <c r="F220" s="454"/>
    </row>
    <row r="221" spans="1:6" x14ac:dyDescent="0.2">
      <c r="A221" s="454"/>
      <c r="B221" s="454"/>
      <c r="C221" s="454"/>
      <c r="D221" s="454"/>
      <c r="E221" s="454"/>
      <c r="F221" s="454"/>
    </row>
    <row r="222" spans="1:6" x14ac:dyDescent="0.2">
      <c r="A222" s="454"/>
      <c r="B222" s="454"/>
      <c r="C222" s="454"/>
      <c r="D222" s="454"/>
      <c r="E222" s="454"/>
      <c r="F222" s="454"/>
    </row>
    <row r="223" spans="1:6" x14ac:dyDescent="0.2">
      <c r="A223" s="454"/>
      <c r="B223" s="454"/>
      <c r="C223" s="454"/>
      <c r="D223" s="454"/>
      <c r="E223" s="454"/>
      <c r="F223" s="454"/>
    </row>
    <row r="224" spans="1:6" x14ac:dyDescent="0.2">
      <c r="A224" s="454"/>
      <c r="B224" s="454"/>
      <c r="C224" s="454"/>
      <c r="D224" s="454"/>
      <c r="E224" s="454"/>
      <c r="F224" s="454"/>
    </row>
    <row r="225" spans="1:6" x14ac:dyDescent="0.2">
      <c r="A225" s="454"/>
      <c r="B225" s="454"/>
      <c r="C225" s="454"/>
      <c r="D225" s="454"/>
      <c r="E225" s="454"/>
      <c r="F225" s="454"/>
    </row>
    <row r="226" spans="1:6" x14ac:dyDescent="0.2">
      <c r="A226" s="454"/>
      <c r="B226" s="454"/>
      <c r="C226" s="454"/>
      <c r="D226" s="454"/>
      <c r="E226" s="454"/>
      <c r="F226" s="454"/>
    </row>
    <row r="227" spans="1:6" x14ac:dyDescent="0.2">
      <c r="A227" s="454"/>
      <c r="B227" s="454"/>
      <c r="C227" s="454"/>
      <c r="D227" s="454"/>
      <c r="E227" s="454"/>
      <c r="F227" s="454"/>
    </row>
    <row r="228" spans="1:6" x14ac:dyDescent="0.2">
      <c r="A228" s="454"/>
      <c r="B228" s="454"/>
      <c r="C228" s="454"/>
      <c r="D228" s="454"/>
      <c r="E228" s="454"/>
      <c r="F228" s="454"/>
    </row>
    <row r="229" spans="1:6" x14ac:dyDescent="0.2">
      <c r="A229" s="454"/>
      <c r="B229" s="454"/>
      <c r="C229" s="454"/>
      <c r="D229" s="454"/>
      <c r="E229" s="454"/>
      <c r="F229" s="454"/>
    </row>
    <row r="230" spans="1:6" x14ac:dyDescent="0.2">
      <c r="A230" s="454"/>
      <c r="B230" s="454"/>
      <c r="C230" s="454"/>
      <c r="D230" s="454"/>
      <c r="E230" s="454"/>
      <c r="F230" s="454"/>
    </row>
    <row r="231" spans="1:6" x14ac:dyDescent="0.2">
      <c r="A231" s="454"/>
      <c r="B231" s="454"/>
      <c r="C231" s="454"/>
      <c r="D231" s="454"/>
      <c r="E231" s="454"/>
      <c r="F231" s="454"/>
    </row>
    <row r="232" spans="1:6" x14ac:dyDescent="0.2">
      <c r="A232" s="454"/>
      <c r="B232" s="454"/>
      <c r="C232" s="454"/>
      <c r="D232" s="454"/>
      <c r="E232" s="454"/>
      <c r="F232" s="454"/>
    </row>
    <row r="233" spans="1:6" x14ac:dyDescent="0.2">
      <c r="A233" s="454"/>
      <c r="B233" s="454"/>
      <c r="C233" s="454"/>
      <c r="D233" s="454"/>
      <c r="E233" s="454"/>
      <c r="F233" s="454"/>
    </row>
    <row r="234" spans="1:6" x14ac:dyDescent="0.2">
      <c r="A234" s="454"/>
      <c r="B234" s="454"/>
      <c r="C234" s="454"/>
      <c r="D234" s="454"/>
      <c r="E234" s="454"/>
      <c r="F234" s="454"/>
    </row>
    <row r="235" spans="1:6" x14ac:dyDescent="0.2">
      <c r="A235" s="454"/>
      <c r="B235" s="454"/>
      <c r="C235" s="454"/>
      <c r="D235" s="454"/>
      <c r="E235" s="454"/>
      <c r="F235" s="454"/>
    </row>
    <row r="236" spans="1:6" x14ac:dyDescent="0.2">
      <c r="A236" s="454"/>
      <c r="B236" s="454"/>
      <c r="C236" s="454"/>
      <c r="D236" s="454"/>
      <c r="E236" s="454"/>
      <c r="F236" s="454"/>
    </row>
    <row r="237" spans="1:6" x14ac:dyDescent="0.2">
      <c r="A237" s="454"/>
      <c r="B237" s="454"/>
      <c r="C237" s="454"/>
      <c r="D237" s="454"/>
      <c r="E237" s="454"/>
      <c r="F237" s="454"/>
    </row>
    <row r="238" spans="1:6" x14ac:dyDescent="0.2">
      <c r="A238" s="454"/>
      <c r="B238" s="454"/>
      <c r="C238" s="454"/>
      <c r="D238" s="454"/>
      <c r="E238" s="454"/>
      <c r="F238" s="454"/>
    </row>
    <row r="239" spans="1:6" x14ac:dyDescent="0.2">
      <c r="A239" s="454"/>
      <c r="B239" s="454"/>
      <c r="C239" s="454"/>
      <c r="D239" s="454"/>
      <c r="E239" s="454"/>
      <c r="F239" s="454"/>
    </row>
    <row r="240" spans="1:6" x14ac:dyDescent="0.2">
      <c r="A240" s="454"/>
      <c r="B240" s="454"/>
      <c r="C240" s="454"/>
      <c r="D240" s="454"/>
      <c r="E240" s="454"/>
      <c r="F240" s="454"/>
    </row>
    <row r="241" spans="1:6" x14ac:dyDescent="0.2">
      <c r="A241" s="454"/>
      <c r="B241" s="454"/>
      <c r="C241" s="454"/>
      <c r="D241" s="454"/>
      <c r="E241" s="454"/>
      <c r="F241" s="454"/>
    </row>
    <row r="242" spans="1:6" x14ac:dyDescent="0.2">
      <c r="A242" s="454"/>
      <c r="B242" s="454"/>
      <c r="C242" s="454"/>
      <c r="D242" s="454"/>
      <c r="E242" s="454"/>
      <c r="F242" s="454"/>
    </row>
    <row r="243" spans="1:6" x14ac:dyDescent="0.2">
      <c r="A243" s="454"/>
      <c r="B243" s="454"/>
      <c r="C243" s="454"/>
      <c r="D243" s="454"/>
      <c r="E243" s="454"/>
      <c r="F243" s="454"/>
    </row>
    <row r="244" spans="1:6" x14ac:dyDescent="0.2">
      <c r="A244" s="454"/>
      <c r="B244" s="454"/>
      <c r="C244" s="454"/>
      <c r="D244" s="454"/>
      <c r="E244" s="454"/>
      <c r="F244" s="454"/>
    </row>
    <row r="245" spans="1:6" x14ac:dyDescent="0.2">
      <c r="A245" s="454"/>
      <c r="B245" s="454"/>
      <c r="C245" s="454"/>
      <c r="D245" s="454"/>
      <c r="E245" s="454"/>
      <c r="F245" s="454"/>
    </row>
    <row r="246" spans="1:6" x14ac:dyDescent="0.2">
      <c r="A246" s="454"/>
      <c r="B246" s="454"/>
      <c r="C246" s="454"/>
      <c r="D246" s="454"/>
      <c r="E246" s="454"/>
      <c r="F246" s="454"/>
    </row>
    <row r="247" spans="1:6" x14ac:dyDescent="0.2">
      <c r="A247" s="454"/>
      <c r="B247" s="454"/>
      <c r="C247" s="454"/>
      <c r="D247" s="454"/>
      <c r="E247" s="454"/>
      <c r="F247" s="454"/>
    </row>
    <row r="248" spans="1:6" x14ac:dyDescent="0.2">
      <c r="A248" s="454"/>
      <c r="B248" s="454"/>
      <c r="C248" s="454"/>
      <c r="D248" s="454"/>
      <c r="E248" s="454"/>
      <c r="F248" s="454"/>
    </row>
    <row r="249" spans="1:6" x14ac:dyDescent="0.2">
      <c r="A249" s="454"/>
      <c r="B249" s="454"/>
      <c r="C249" s="454"/>
      <c r="D249" s="454"/>
      <c r="E249" s="454"/>
      <c r="F249" s="454"/>
    </row>
    <row r="250" spans="1:6" x14ac:dyDescent="0.2">
      <c r="A250" s="454"/>
      <c r="B250" s="454"/>
      <c r="C250" s="454"/>
      <c r="D250" s="454"/>
      <c r="E250" s="454"/>
      <c r="F250" s="454"/>
    </row>
    <row r="251" spans="1:6" x14ac:dyDescent="0.2">
      <c r="A251" s="454"/>
      <c r="B251" s="454"/>
      <c r="C251" s="454"/>
      <c r="D251" s="454"/>
      <c r="E251" s="454"/>
      <c r="F251" s="454"/>
    </row>
    <row r="252" spans="1:6" x14ac:dyDescent="0.2">
      <c r="A252" s="454"/>
      <c r="B252" s="454"/>
      <c r="C252" s="454"/>
      <c r="D252" s="454"/>
      <c r="E252" s="454"/>
      <c r="F252" s="454"/>
    </row>
    <row r="253" spans="1:6" x14ac:dyDescent="0.2">
      <c r="A253" s="454"/>
      <c r="B253" s="454"/>
      <c r="C253" s="454"/>
      <c r="D253" s="454"/>
      <c r="E253" s="454"/>
      <c r="F253" s="454"/>
    </row>
    <row r="254" spans="1:6" x14ac:dyDescent="0.2">
      <c r="A254" s="454"/>
      <c r="B254" s="454"/>
      <c r="C254" s="454"/>
      <c r="D254" s="454"/>
      <c r="E254" s="454"/>
      <c r="F254" s="454"/>
    </row>
    <row r="255" spans="1:6" x14ac:dyDescent="0.2">
      <c r="A255" s="454"/>
      <c r="B255" s="454"/>
      <c r="C255" s="454"/>
      <c r="D255" s="454"/>
      <c r="E255" s="454"/>
      <c r="F255" s="454"/>
    </row>
    <row r="256" spans="1:6" x14ac:dyDescent="0.2">
      <c r="A256" s="454"/>
      <c r="B256" s="454"/>
      <c r="C256" s="454"/>
      <c r="D256" s="454"/>
      <c r="E256" s="454"/>
      <c r="F256" s="454"/>
    </row>
    <row r="257" spans="1:6" x14ac:dyDescent="0.2">
      <c r="A257" s="454"/>
      <c r="B257" s="454"/>
      <c r="C257" s="454"/>
      <c r="D257" s="454"/>
      <c r="E257" s="454"/>
      <c r="F257" s="454"/>
    </row>
    <row r="258" spans="1:6" x14ac:dyDescent="0.2">
      <c r="A258" s="454"/>
      <c r="B258" s="454"/>
      <c r="C258" s="454"/>
      <c r="D258" s="454"/>
      <c r="E258" s="454"/>
      <c r="F258" s="454"/>
    </row>
    <row r="259" spans="1:6" x14ac:dyDescent="0.2">
      <c r="A259" s="454"/>
      <c r="B259" s="454"/>
      <c r="C259" s="454"/>
      <c r="D259" s="454"/>
      <c r="E259" s="454"/>
      <c r="F259" s="454"/>
    </row>
    <row r="260" spans="1:6" x14ac:dyDescent="0.2">
      <c r="A260" s="454"/>
      <c r="B260" s="454"/>
      <c r="C260" s="454"/>
      <c r="D260" s="454"/>
      <c r="E260" s="454"/>
      <c r="F260" s="454"/>
    </row>
    <row r="261" spans="1:6" x14ac:dyDescent="0.2">
      <c r="A261" s="454"/>
      <c r="B261" s="454"/>
      <c r="C261" s="454"/>
      <c r="D261" s="454"/>
      <c r="E261" s="454"/>
      <c r="F261" s="454"/>
    </row>
    <row r="262" spans="1:6" x14ac:dyDescent="0.2">
      <c r="A262" s="454"/>
      <c r="B262" s="454"/>
      <c r="C262" s="454"/>
      <c r="D262" s="454"/>
      <c r="E262" s="454"/>
      <c r="F262" s="454"/>
    </row>
    <row r="263" spans="1:6" x14ac:dyDescent="0.2">
      <c r="A263" s="454"/>
      <c r="B263" s="454"/>
      <c r="C263" s="454"/>
      <c r="D263" s="454"/>
      <c r="E263" s="454"/>
      <c r="F263" s="454"/>
    </row>
    <row r="264" spans="1:6" x14ac:dyDescent="0.2">
      <c r="A264" s="454"/>
      <c r="B264" s="454"/>
      <c r="C264" s="454"/>
      <c r="D264" s="454"/>
      <c r="E264" s="454"/>
      <c r="F264" s="454"/>
    </row>
    <row r="265" spans="1:6" x14ac:dyDescent="0.2">
      <c r="A265" s="454"/>
      <c r="B265" s="454"/>
      <c r="C265" s="454"/>
      <c r="D265" s="454"/>
      <c r="E265" s="454"/>
      <c r="F265" s="454"/>
    </row>
    <row r="266" spans="1:6" x14ac:dyDescent="0.2">
      <c r="A266" s="454"/>
      <c r="B266" s="454"/>
      <c r="C266" s="454"/>
      <c r="D266" s="454"/>
      <c r="E266" s="454"/>
      <c r="F266" s="454"/>
    </row>
    <row r="267" spans="1:6" x14ac:dyDescent="0.2">
      <c r="A267" s="454"/>
      <c r="B267" s="454"/>
      <c r="C267" s="454"/>
      <c r="D267" s="454"/>
      <c r="E267" s="454"/>
      <c r="F267" s="454"/>
    </row>
    <row r="268" spans="1:6" x14ac:dyDescent="0.2">
      <c r="A268" s="454"/>
      <c r="B268" s="454"/>
      <c r="C268" s="454"/>
      <c r="D268" s="454"/>
      <c r="E268" s="454"/>
      <c r="F268" s="454"/>
    </row>
    <row r="269" spans="1:6" x14ac:dyDescent="0.2">
      <c r="A269" s="454"/>
      <c r="B269" s="454"/>
      <c r="C269" s="454"/>
      <c r="D269" s="454"/>
      <c r="E269" s="454"/>
      <c r="F269" s="454"/>
    </row>
    <row r="270" spans="1:6" x14ac:dyDescent="0.2">
      <c r="A270" s="454"/>
      <c r="B270" s="454"/>
      <c r="C270" s="454"/>
      <c r="D270" s="454"/>
      <c r="E270" s="454"/>
      <c r="F270" s="454"/>
    </row>
    <row r="271" spans="1:6" x14ac:dyDescent="0.2">
      <c r="A271" s="454"/>
      <c r="B271" s="454"/>
      <c r="C271" s="454"/>
      <c r="D271" s="454"/>
      <c r="E271" s="454"/>
      <c r="F271" s="454"/>
    </row>
    <row r="272" spans="1:6" x14ac:dyDescent="0.2">
      <c r="A272" s="454"/>
      <c r="B272" s="454"/>
      <c r="C272" s="454"/>
      <c r="D272" s="454"/>
      <c r="E272" s="454"/>
      <c r="F272" s="454"/>
    </row>
    <row r="273" spans="1:6" x14ac:dyDescent="0.2">
      <c r="A273" s="454"/>
      <c r="B273" s="454"/>
      <c r="C273" s="454"/>
      <c r="D273" s="454"/>
      <c r="E273" s="454"/>
      <c r="F273" s="454"/>
    </row>
    <row r="274" spans="1:6" x14ac:dyDescent="0.2">
      <c r="A274" s="454"/>
      <c r="B274" s="454"/>
      <c r="C274" s="454"/>
      <c r="D274" s="454"/>
      <c r="E274" s="454"/>
      <c r="F274" s="454"/>
    </row>
    <row r="275" spans="1:6" x14ac:dyDescent="0.2">
      <c r="A275" s="454"/>
      <c r="B275" s="454"/>
      <c r="C275" s="454"/>
      <c r="D275" s="454"/>
      <c r="E275" s="454"/>
      <c r="F275" s="454"/>
    </row>
    <row r="276" spans="1:6" x14ac:dyDescent="0.2">
      <c r="A276" s="454"/>
      <c r="B276" s="454"/>
      <c r="C276" s="454"/>
      <c r="D276" s="454"/>
      <c r="E276" s="454"/>
      <c r="F276" s="454"/>
    </row>
    <row r="277" spans="1:6" x14ac:dyDescent="0.2">
      <c r="A277" s="454"/>
      <c r="B277" s="454"/>
      <c r="C277" s="454"/>
      <c r="D277" s="454"/>
      <c r="E277" s="454"/>
      <c r="F277" s="454"/>
    </row>
    <row r="278" spans="1:6" x14ac:dyDescent="0.2">
      <c r="A278" s="454"/>
      <c r="B278" s="454"/>
      <c r="C278" s="454"/>
      <c r="D278" s="454"/>
      <c r="E278" s="454"/>
      <c r="F278" s="454"/>
    </row>
    <row r="279" spans="1:6" x14ac:dyDescent="0.2">
      <c r="A279" s="454"/>
      <c r="B279" s="454"/>
      <c r="C279" s="454"/>
      <c r="D279" s="454"/>
      <c r="E279" s="454"/>
      <c r="F279" s="454"/>
    </row>
    <row r="280" spans="1:6" x14ac:dyDescent="0.2">
      <c r="A280" s="454"/>
      <c r="B280" s="454"/>
      <c r="C280" s="454"/>
      <c r="D280" s="454"/>
      <c r="E280" s="454"/>
      <c r="F280" s="454"/>
    </row>
    <row r="281" spans="1:6" x14ac:dyDescent="0.2">
      <c r="A281" s="454"/>
      <c r="B281" s="454"/>
      <c r="C281" s="454"/>
      <c r="D281" s="454"/>
      <c r="E281" s="454"/>
      <c r="F281" s="454"/>
    </row>
    <row r="282" spans="1:6" x14ac:dyDescent="0.2">
      <c r="A282" s="454"/>
      <c r="B282" s="454"/>
      <c r="C282" s="454"/>
      <c r="D282" s="454"/>
      <c r="E282" s="454"/>
      <c r="F282" s="454"/>
    </row>
    <row r="283" spans="1:6" x14ac:dyDescent="0.2">
      <c r="A283" s="454"/>
      <c r="B283" s="454"/>
      <c r="C283" s="454"/>
      <c r="D283" s="454"/>
      <c r="E283" s="454"/>
      <c r="F283" s="454"/>
    </row>
    <row r="284" spans="1:6" x14ac:dyDescent="0.2">
      <c r="A284" s="454"/>
      <c r="B284" s="454"/>
      <c r="C284" s="454"/>
      <c r="D284" s="454"/>
      <c r="E284" s="454"/>
      <c r="F284" s="454"/>
    </row>
    <row r="285" spans="1:6" x14ac:dyDescent="0.2">
      <c r="A285" s="454"/>
      <c r="B285" s="454"/>
      <c r="C285" s="454"/>
      <c r="D285" s="454"/>
      <c r="E285" s="454"/>
      <c r="F285" s="454"/>
    </row>
    <row r="286" spans="1:6" x14ac:dyDescent="0.2">
      <c r="A286" s="454"/>
      <c r="B286" s="454"/>
      <c r="C286" s="454"/>
      <c r="D286" s="454"/>
      <c r="E286" s="454"/>
      <c r="F286" s="454"/>
    </row>
    <row r="287" spans="1:6" x14ac:dyDescent="0.2">
      <c r="A287" s="454"/>
      <c r="B287" s="454"/>
      <c r="C287" s="454"/>
      <c r="D287" s="454"/>
      <c r="E287" s="454"/>
      <c r="F287" s="454"/>
    </row>
    <row r="288" spans="1:6" x14ac:dyDescent="0.2">
      <c r="A288" s="454"/>
      <c r="B288" s="454"/>
      <c r="C288" s="454"/>
      <c r="D288" s="454"/>
      <c r="E288" s="454"/>
      <c r="F288" s="454"/>
    </row>
    <row r="289" spans="1:6" x14ac:dyDescent="0.2">
      <c r="A289" s="454"/>
      <c r="B289" s="454"/>
      <c r="C289" s="454"/>
      <c r="D289" s="454"/>
      <c r="E289" s="454"/>
      <c r="F289" s="454"/>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3" customWidth="1"/>
    <col min="2" max="2" width="78.75" style="463" customWidth="1"/>
    <col min="3" max="5" width="10.25" style="463"/>
    <col min="6" max="6" width="4.25" style="463" customWidth="1"/>
    <col min="7" max="256" width="10.25" style="463"/>
    <col min="257" max="257" width="1.25" style="463" customWidth="1"/>
    <col min="258" max="258" width="78.75" style="463" customWidth="1"/>
    <col min="259" max="261" width="10.25" style="463"/>
    <col min="262" max="262" width="4.25" style="463" customWidth="1"/>
    <col min="263" max="512" width="10.25" style="463"/>
    <col min="513" max="513" width="1.25" style="463" customWidth="1"/>
    <col min="514" max="514" width="78.75" style="463" customWidth="1"/>
    <col min="515" max="517" width="10.25" style="463"/>
    <col min="518" max="518" width="4.25" style="463" customWidth="1"/>
    <col min="519" max="768" width="10.25" style="463"/>
    <col min="769" max="769" width="1.25" style="463" customWidth="1"/>
    <col min="770" max="770" width="78.75" style="463" customWidth="1"/>
    <col min="771" max="773" width="10.25" style="463"/>
    <col min="774" max="774" width="4.25" style="463" customWidth="1"/>
    <col min="775" max="1024" width="10.25" style="463"/>
    <col min="1025" max="1025" width="1.25" style="463" customWidth="1"/>
    <col min="1026" max="1026" width="78.75" style="463" customWidth="1"/>
    <col min="1027" max="1029" width="10.25" style="463"/>
    <col min="1030" max="1030" width="4.25" style="463" customWidth="1"/>
    <col min="1031" max="1280" width="10.25" style="463"/>
    <col min="1281" max="1281" width="1.25" style="463" customWidth="1"/>
    <col min="1282" max="1282" width="78.75" style="463" customWidth="1"/>
    <col min="1283" max="1285" width="10.25" style="463"/>
    <col min="1286" max="1286" width="4.25" style="463" customWidth="1"/>
    <col min="1287" max="1536" width="10.25" style="463"/>
    <col min="1537" max="1537" width="1.25" style="463" customWidth="1"/>
    <col min="1538" max="1538" width="78.75" style="463" customWidth="1"/>
    <col min="1539" max="1541" width="10.25" style="463"/>
    <col min="1542" max="1542" width="4.25" style="463" customWidth="1"/>
    <col min="1543" max="1792" width="10.25" style="463"/>
    <col min="1793" max="1793" width="1.25" style="463" customWidth="1"/>
    <col min="1794" max="1794" width="78.75" style="463" customWidth="1"/>
    <col min="1795" max="1797" width="10.25" style="463"/>
    <col min="1798" max="1798" width="4.25" style="463" customWidth="1"/>
    <col min="1799" max="2048" width="10.25" style="463"/>
    <col min="2049" max="2049" width="1.25" style="463" customWidth="1"/>
    <col min="2050" max="2050" width="78.75" style="463" customWidth="1"/>
    <col min="2051" max="2053" width="10.25" style="463"/>
    <col min="2054" max="2054" width="4.25" style="463" customWidth="1"/>
    <col min="2055" max="2304" width="10.25" style="463"/>
    <col min="2305" max="2305" width="1.25" style="463" customWidth="1"/>
    <col min="2306" max="2306" width="78.75" style="463" customWidth="1"/>
    <col min="2307" max="2309" width="10.25" style="463"/>
    <col min="2310" max="2310" width="4.25" style="463" customWidth="1"/>
    <col min="2311" max="2560" width="10.25" style="463"/>
    <col min="2561" max="2561" width="1.25" style="463" customWidth="1"/>
    <col min="2562" max="2562" width="78.75" style="463" customWidth="1"/>
    <col min="2563" max="2565" width="10.25" style="463"/>
    <col min="2566" max="2566" width="4.25" style="463" customWidth="1"/>
    <col min="2567" max="2816" width="10.25" style="463"/>
    <col min="2817" max="2817" width="1.25" style="463" customWidth="1"/>
    <col min="2818" max="2818" width="78.75" style="463" customWidth="1"/>
    <col min="2819" max="2821" width="10.25" style="463"/>
    <col min="2822" max="2822" width="4.25" style="463" customWidth="1"/>
    <col min="2823" max="3072" width="10.25" style="463"/>
    <col min="3073" max="3073" width="1.25" style="463" customWidth="1"/>
    <col min="3074" max="3074" width="78.75" style="463" customWidth="1"/>
    <col min="3075" max="3077" width="10.25" style="463"/>
    <col min="3078" max="3078" width="4.25" style="463" customWidth="1"/>
    <col min="3079" max="3328" width="10.25" style="463"/>
    <col min="3329" max="3329" width="1.25" style="463" customWidth="1"/>
    <col min="3330" max="3330" width="78.75" style="463" customWidth="1"/>
    <col min="3331" max="3333" width="10.25" style="463"/>
    <col min="3334" max="3334" width="4.25" style="463" customWidth="1"/>
    <col min="3335" max="3584" width="10.25" style="463"/>
    <col min="3585" max="3585" width="1.25" style="463" customWidth="1"/>
    <col min="3586" max="3586" width="78.75" style="463" customWidth="1"/>
    <col min="3587" max="3589" width="10.25" style="463"/>
    <col min="3590" max="3590" width="4.25" style="463" customWidth="1"/>
    <col min="3591" max="3840" width="10.25" style="463"/>
    <col min="3841" max="3841" width="1.25" style="463" customWidth="1"/>
    <col min="3842" max="3842" width="78.75" style="463" customWidth="1"/>
    <col min="3843" max="3845" width="10.25" style="463"/>
    <col min="3846" max="3846" width="4.25" style="463" customWidth="1"/>
    <col min="3847" max="4096" width="10.25" style="463"/>
    <col min="4097" max="4097" width="1.25" style="463" customWidth="1"/>
    <col min="4098" max="4098" width="78.75" style="463" customWidth="1"/>
    <col min="4099" max="4101" width="10.25" style="463"/>
    <col min="4102" max="4102" width="4.25" style="463" customWidth="1"/>
    <col min="4103" max="4352" width="10.25" style="463"/>
    <col min="4353" max="4353" width="1.25" style="463" customWidth="1"/>
    <col min="4354" max="4354" width="78.75" style="463" customWidth="1"/>
    <col min="4355" max="4357" width="10.25" style="463"/>
    <col min="4358" max="4358" width="4.25" style="463" customWidth="1"/>
    <col min="4359" max="4608" width="10.25" style="463"/>
    <col min="4609" max="4609" width="1.25" style="463" customWidth="1"/>
    <col min="4610" max="4610" width="78.75" style="463" customWidth="1"/>
    <col min="4611" max="4613" width="10.25" style="463"/>
    <col min="4614" max="4614" width="4.25" style="463" customWidth="1"/>
    <col min="4615" max="4864" width="10.25" style="463"/>
    <col min="4865" max="4865" width="1.25" style="463" customWidth="1"/>
    <col min="4866" max="4866" width="78.75" style="463" customWidth="1"/>
    <col min="4867" max="4869" width="10.25" style="463"/>
    <col min="4870" max="4870" width="4.25" style="463" customWidth="1"/>
    <col min="4871" max="5120" width="10.25" style="463"/>
    <col min="5121" max="5121" width="1.25" style="463" customWidth="1"/>
    <col min="5122" max="5122" width="78.75" style="463" customWidth="1"/>
    <col min="5123" max="5125" width="10.25" style="463"/>
    <col min="5126" max="5126" width="4.25" style="463" customWidth="1"/>
    <col min="5127" max="5376" width="10.25" style="463"/>
    <col min="5377" max="5377" width="1.25" style="463" customWidth="1"/>
    <col min="5378" max="5378" width="78.75" style="463" customWidth="1"/>
    <col min="5379" max="5381" width="10.25" style="463"/>
    <col min="5382" max="5382" width="4.25" style="463" customWidth="1"/>
    <col min="5383" max="5632" width="10.25" style="463"/>
    <col min="5633" max="5633" width="1.25" style="463" customWidth="1"/>
    <col min="5634" max="5634" width="78.75" style="463" customWidth="1"/>
    <col min="5635" max="5637" width="10.25" style="463"/>
    <col min="5638" max="5638" width="4.25" style="463" customWidth="1"/>
    <col min="5639" max="5888" width="10.25" style="463"/>
    <col min="5889" max="5889" width="1.25" style="463" customWidth="1"/>
    <col min="5890" max="5890" width="78.75" style="463" customWidth="1"/>
    <col min="5891" max="5893" width="10.25" style="463"/>
    <col min="5894" max="5894" width="4.25" style="463" customWidth="1"/>
    <col min="5895" max="6144" width="10.25" style="463"/>
    <col min="6145" max="6145" width="1.25" style="463" customWidth="1"/>
    <col min="6146" max="6146" width="78.75" style="463" customWidth="1"/>
    <col min="6147" max="6149" width="10.25" style="463"/>
    <col min="6150" max="6150" width="4.25" style="463" customWidth="1"/>
    <col min="6151" max="6400" width="10.25" style="463"/>
    <col min="6401" max="6401" width="1.25" style="463" customWidth="1"/>
    <col min="6402" max="6402" width="78.75" style="463" customWidth="1"/>
    <col min="6403" max="6405" width="10.25" style="463"/>
    <col min="6406" max="6406" width="4.25" style="463" customWidth="1"/>
    <col min="6407" max="6656" width="10.25" style="463"/>
    <col min="6657" max="6657" width="1.25" style="463" customWidth="1"/>
    <col min="6658" max="6658" width="78.75" style="463" customWidth="1"/>
    <col min="6659" max="6661" width="10.25" style="463"/>
    <col min="6662" max="6662" width="4.25" style="463" customWidth="1"/>
    <col min="6663" max="6912" width="10.25" style="463"/>
    <col min="6913" max="6913" width="1.25" style="463" customWidth="1"/>
    <col min="6914" max="6914" width="78.75" style="463" customWidth="1"/>
    <col min="6915" max="6917" width="10.25" style="463"/>
    <col min="6918" max="6918" width="4.25" style="463" customWidth="1"/>
    <col min="6919" max="7168" width="10.25" style="463"/>
    <col min="7169" max="7169" width="1.25" style="463" customWidth="1"/>
    <col min="7170" max="7170" width="78.75" style="463" customWidth="1"/>
    <col min="7171" max="7173" width="10.25" style="463"/>
    <col min="7174" max="7174" width="4.25" style="463" customWidth="1"/>
    <col min="7175" max="7424" width="10.25" style="463"/>
    <col min="7425" max="7425" width="1.25" style="463" customWidth="1"/>
    <col min="7426" max="7426" width="78.75" style="463" customWidth="1"/>
    <col min="7427" max="7429" width="10.25" style="463"/>
    <col min="7430" max="7430" width="4.25" style="463" customWidth="1"/>
    <col min="7431" max="7680" width="10.25" style="463"/>
    <col min="7681" max="7681" width="1.25" style="463" customWidth="1"/>
    <col min="7682" max="7682" width="78.75" style="463" customWidth="1"/>
    <col min="7683" max="7685" width="10.25" style="463"/>
    <col min="7686" max="7686" width="4.25" style="463" customWidth="1"/>
    <col min="7687" max="7936" width="10.25" style="463"/>
    <col min="7937" max="7937" width="1.25" style="463" customWidth="1"/>
    <col min="7938" max="7938" width="78.75" style="463" customWidth="1"/>
    <col min="7939" max="7941" width="10.25" style="463"/>
    <col min="7942" max="7942" width="4.25" style="463" customWidth="1"/>
    <col min="7943" max="8192" width="10.25" style="463"/>
    <col min="8193" max="8193" width="1.25" style="463" customWidth="1"/>
    <col min="8194" max="8194" width="78.75" style="463" customWidth="1"/>
    <col min="8195" max="8197" width="10.25" style="463"/>
    <col min="8198" max="8198" width="4.25" style="463" customWidth="1"/>
    <col min="8199" max="8448" width="10.25" style="463"/>
    <col min="8449" max="8449" width="1.25" style="463" customWidth="1"/>
    <col min="8450" max="8450" width="78.75" style="463" customWidth="1"/>
    <col min="8451" max="8453" width="10.25" style="463"/>
    <col min="8454" max="8454" width="4.25" style="463" customWidth="1"/>
    <col min="8455" max="8704" width="10.25" style="463"/>
    <col min="8705" max="8705" width="1.25" style="463" customWidth="1"/>
    <col min="8706" max="8706" width="78.75" style="463" customWidth="1"/>
    <col min="8707" max="8709" width="10.25" style="463"/>
    <col min="8710" max="8710" width="4.25" style="463" customWidth="1"/>
    <col min="8711" max="8960" width="10.25" style="463"/>
    <col min="8961" max="8961" width="1.25" style="463" customWidth="1"/>
    <col min="8962" max="8962" width="78.75" style="463" customWidth="1"/>
    <col min="8963" max="8965" width="10.25" style="463"/>
    <col min="8966" max="8966" width="4.25" style="463" customWidth="1"/>
    <col min="8967" max="9216" width="10.25" style="463"/>
    <col min="9217" max="9217" width="1.25" style="463" customWidth="1"/>
    <col min="9218" max="9218" width="78.75" style="463" customWidth="1"/>
    <col min="9219" max="9221" width="10.25" style="463"/>
    <col min="9222" max="9222" width="4.25" style="463" customWidth="1"/>
    <col min="9223" max="9472" width="10.25" style="463"/>
    <col min="9473" max="9473" width="1.25" style="463" customWidth="1"/>
    <col min="9474" max="9474" width="78.75" style="463" customWidth="1"/>
    <col min="9475" max="9477" width="10.25" style="463"/>
    <col min="9478" max="9478" width="4.25" style="463" customWidth="1"/>
    <col min="9479" max="9728" width="10.25" style="463"/>
    <col min="9729" max="9729" width="1.25" style="463" customWidth="1"/>
    <col min="9730" max="9730" width="78.75" style="463" customWidth="1"/>
    <col min="9731" max="9733" width="10.25" style="463"/>
    <col min="9734" max="9734" width="4.25" style="463" customWidth="1"/>
    <col min="9735" max="9984" width="10.25" style="463"/>
    <col min="9985" max="9985" width="1.25" style="463" customWidth="1"/>
    <col min="9986" max="9986" width="78.75" style="463" customWidth="1"/>
    <col min="9987" max="9989" width="10.25" style="463"/>
    <col min="9990" max="9990" width="4.25" style="463" customWidth="1"/>
    <col min="9991" max="10240" width="10.25" style="463"/>
    <col min="10241" max="10241" width="1.25" style="463" customWidth="1"/>
    <col min="10242" max="10242" width="78.75" style="463" customWidth="1"/>
    <col min="10243" max="10245" width="10.25" style="463"/>
    <col min="10246" max="10246" width="4.25" style="463" customWidth="1"/>
    <col min="10247" max="10496" width="10.25" style="463"/>
    <col min="10497" max="10497" width="1.25" style="463" customWidth="1"/>
    <col min="10498" max="10498" width="78.75" style="463" customWidth="1"/>
    <col min="10499" max="10501" width="10.25" style="463"/>
    <col min="10502" max="10502" width="4.25" style="463" customWidth="1"/>
    <col min="10503" max="10752" width="10.25" style="463"/>
    <col min="10753" max="10753" width="1.25" style="463" customWidth="1"/>
    <col min="10754" max="10754" width="78.75" style="463" customWidth="1"/>
    <col min="10755" max="10757" width="10.25" style="463"/>
    <col min="10758" max="10758" width="4.25" style="463" customWidth="1"/>
    <col min="10759" max="11008" width="10.25" style="463"/>
    <col min="11009" max="11009" width="1.25" style="463" customWidth="1"/>
    <col min="11010" max="11010" width="78.75" style="463" customWidth="1"/>
    <col min="11011" max="11013" width="10.25" style="463"/>
    <col min="11014" max="11014" width="4.25" style="463" customWidth="1"/>
    <col min="11015" max="11264" width="10.25" style="463"/>
    <col min="11265" max="11265" width="1.25" style="463" customWidth="1"/>
    <col min="11266" max="11266" width="78.75" style="463" customWidth="1"/>
    <col min="11267" max="11269" width="10.25" style="463"/>
    <col min="11270" max="11270" width="4.25" style="463" customWidth="1"/>
    <col min="11271" max="11520" width="10.25" style="463"/>
    <col min="11521" max="11521" width="1.25" style="463" customWidth="1"/>
    <col min="11522" max="11522" width="78.75" style="463" customWidth="1"/>
    <col min="11523" max="11525" width="10.25" style="463"/>
    <col min="11526" max="11526" width="4.25" style="463" customWidth="1"/>
    <col min="11527" max="11776" width="10.25" style="463"/>
    <col min="11777" max="11777" width="1.25" style="463" customWidth="1"/>
    <col min="11778" max="11778" width="78.75" style="463" customWidth="1"/>
    <col min="11779" max="11781" width="10.25" style="463"/>
    <col min="11782" max="11782" width="4.25" style="463" customWidth="1"/>
    <col min="11783" max="12032" width="10.25" style="463"/>
    <col min="12033" max="12033" width="1.25" style="463" customWidth="1"/>
    <col min="12034" max="12034" width="78.75" style="463" customWidth="1"/>
    <col min="12035" max="12037" width="10.25" style="463"/>
    <col min="12038" max="12038" width="4.25" style="463" customWidth="1"/>
    <col min="12039" max="12288" width="10.25" style="463"/>
    <col min="12289" max="12289" width="1.25" style="463" customWidth="1"/>
    <col min="12290" max="12290" width="78.75" style="463" customWidth="1"/>
    <col min="12291" max="12293" width="10.25" style="463"/>
    <col min="12294" max="12294" width="4.25" style="463" customWidth="1"/>
    <col min="12295" max="12544" width="10.25" style="463"/>
    <col min="12545" max="12545" width="1.25" style="463" customWidth="1"/>
    <col min="12546" max="12546" width="78.75" style="463" customWidth="1"/>
    <col min="12547" max="12549" width="10.25" style="463"/>
    <col min="12550" max="12550" width="4.25" style="463" customWidth="1"/>
    <col min="12551" max="12800" width="10.25" style="463"/>
    <col min="12801" max="12801" width="1.25" style="463" customWidth="1"/>
    <col min="12802" max="12802" width="78.75" style="463" customWidth="1"/>
    <col min="12803" max="12805" width="10.25" style="463"/>
    <col min="12806" max="12806" width="4.25" style="463" customWidth="1"/>
    <col min="12807" max="13056" width="10.25" style="463"/>
    <col min="13057" max="13057" width="1.25" style="463" customWidth="1"/>
    <col min="13058" max="13058" width="78.75" style="463" customWidth="1"/>
    <col min="13059" max="13061" width="10.25" style="463"/>
    <col min="13062" max="13062" width="4.25" style="463" customWidth="1"/>
    <col min="13063" max="13312" width="10.25" style="463"/>
    <col min="13313" max="13313" width="1.25" style="463" customWidth="1"/>
    <col min="13314" max="13314" width="78.75" style="463" customWidth="1"/>
    <col min="13315" max="13317" width="10.25" style="463"/>
    <col min="13318" max="13318" width="4.25" style="463" customWidth="1"/>
    <col min="13319" max="13568" width="10.25" style="463"/>
    <col min="13569" max="13569" width="1.25" style="463" customWidth="1"/>
    <col min="13570" max="13570" width="78.75" style="463" customWidth="1"/>
    <col min="13571" max="13573" width="10.25" style="463"/>
    <col min="13574" max="13574" width="4.25" style="463" customWidth="1"/>
    <col min="13575" max="13824" width="10.25" style="463"/>
    <col min="13825" max="13825" width="1.25" style="463" customWidth="1"/>
    <col min="13826" max="13826" width="78.75" style="463" customWidth="1"/>
    <col min="13827" max="13829" width="10.25" style="463"/>
    <col min="13830" max="13830" width="4.25" style="463" customWidth="1"/>
    <col min="13831" max="14080" width="10.25" style="463"/>
    <col min="14081" max="14081" width="1.25" style="463" customWidth="1"/>
    <col min="14082" max="14082" width="78.75" style="463" customWidth="1"/>
    <col min="14083" max="14085" width="10.25" style="463"/>
    <col min="14086" max="14086" width="4.25" style="463" customWidth="1"/>
    <col min="14087" max="14336" width="10.25" style="463"/>
    <col min="14337" max="14337" width="1.25" style="463" customWidth="1"/>
    <col min="14338" max="14338" width="78.75" style="463" customWidth="1"/>
    <col min="14339" max="14341" width="10.25" style="463"/>
    <col min="14342" max="14342" width="4.25" style="463" customWidth="1"/>
    <col min="14343" max="14592" width="10.25" style="463"/>
    <col min="14593" max="14593" width="1.25" style="463" customWidth="1"/>
    <col min="14594" max="14594" width="78.75" style="463" customWidth="1"/>
    <col min="14595" max="14597" width="10.25" style="463"/>
    <col min="14598" max="14598" width="4.25" style="463" customWidth="1"/>
    <col min="14599" max="14848" width="10.25" style="463"/>
    <col min="14849" max="14849" width="1.25" style="463" customWidth="1"/>
    <col min="14850" max="14850" width="78.75" style="463" customWidth="1"/>
    <col min="14851" max="14853" width="10.25" style="463"/>
    <col min="14854" max="14854" width="4.25" style="463" customWidth="1"/>
    <col min="14855" max="15104" width="10.25" style="463"/>
    <col min="15105" max="15105" width="1.25" style="463" customWidth="1"/>
    <col min="15106" max="15106" width="78.75" style="463" customWidth="1"/>
    <col min="15107" max="15109" width="10.25" style="463"/>
    <col min="15110" max="15110" width="4.25" style="463" customWidth="1"/>
    <col min="15111" max="15360" width="10.25" style="463"/>
    <col min="15361" max="15361" width="1.25" style="463" customWidth="1"/>
    <col min="15362" max="15362" width="78.75" style="463" customWidth="1"/>
    <col min="15363" max="15365" width="10.25" style="463"/>
    <col min="15366" max="15366" width="4.25" style="463" customWidth="1"/>
    <col min="15367" max="15616" width="10.25" style="463"/>
    <col min="15617" max="15617" width="1.25" style="463" customWidth="1"/>
    <col min="15618" max="15618" width="78.75" style="463" customWidth="1"/>
    <col min="15619" max="15621" width="10.25" style="463"/>
    <col min="15622" max="15622" width="4.25" style="463" customWidth="1"/>
    <col min="15623" max="15872" width="10.25" style="463"/>
    <col min="15873" max="15873" width="1.25" style="463" customWidth="1"/>
    <col min="15874" max="15874" width="78.75" style="463" customWidth="1"/>
    <col min="15875" max="15877" width="10.25" style="463"/>
    <col min="15878" max="15878" width="4.25" style="463" customWidth="1"/>
    <col min="15879" max="16128" width="10.25" style="463"/>
    <col min="16129" max="16129" width="1.25" style="463" customWidth="1"/>
    <col min="16130" max="16130" width="78.75" style="463" customWidth="1"/>
    <col min="16131" max="16133" width="10.25" style="463"/>
    <col min="16134" max="16134" width="4.25" style="463" customWidth="1"/>
    <col min="16135" max="16384" width="10.25" style="463"/>
  </cols>
  <sheetData>
    <row r="1" spans="1:5" ht="39.75" customHeight="1" x14ac:dyDescent="0.2">
      <c r="A1" s="461"/>
      <c r="B1" s="462" t="s">
        <v>6</v>
      </c>
    </row>
    <row r="2" spans="1:5" ht="25.5" customHeight="1" x14ac:dyDescent="0.2">
      <c r="B2" s="464" t="s">
        <v>422</v>
      </c>
    </row>
    <row r="3" spans="1:5" ht="24.95" customHeight="1" x14ac:dyDescent="0.2">
      <c r="A3" s="465"/>
      <c r="B3" s="466" t="s">
        <v>423</v>
      </c>
    </row>
    <row r="4" spans="1:5" ht="24.75" customHeight="1" x14ac:dyDescent="0.2">
      <c r="A4" s="465"/>
      <c r="B4" s="467"/>
    </row>
    <row r="5" spans="1:5" s="470" customFormat="1" ht="60" x14ac:dyDescent="0.2">
      <c r="A5" s="468"/>
      <c r="B5" s="469" t="s">
        <v>424</v>
      </c>
      <c r="C5" s="468"/>
      <c r="D5" s="468"/>
      <c r="E5" s="468"/>
    </row>
    <row r="6" spans="1:5" s="470" customFormat="1" ht="10.15" customHeight="1" x14ac:dyDescent="0.2">
      <c r="A6" s="468"/>
      <c r="B6" s="469"/>
      <c r="C6" s="468"/>
      <c r="D6" s="468"/>
      <c r="E6" s="468"/>
    </row>
    <row r="7" spans="1:5" ht="96" x14ac:dyDescent="0.2">
      <c r="A7" s="465"/>
      <c r="B7" s="469" t="s">
        <v>425</v>
      </c>
      <c r="C7" s="465"/>
      <c r="D7" s="465"/>
      <c r="E7" s="465"/>
    </row>
    <row r="8" spans="1:5" ht="10.15" customHeight="1" x14ac:dyDescent="0.2">
      <c r="A8" s="465"/>
      <c r="B8" s="465"/>
      <c r="C8" s="465"/>
      <c r="D8" s="465"/>
      <c r="E8" s="465"/>
    </row>
    <row r="9" spans="1:5" ht="204" x14ac:dyDescent="0.2">
      <c r="A9" s="465"/>
      <c r="B9" s="469" t="s">
        <v>426</v>
      </c>
      <c r="C9" s="465"/>
      <c r="D9" s="465"/>
      <c r="E9" s="465"/>
    </row>
    <row r="10" spans="1:5" ht="10.15" customHeight="1" x14ac:dyDescent="0.2">
      <c r="A10" s="465"/>
      <c r="B10" s="471"/>
      <c r="C10" s="465"/>
      <c r="D10" s="465"/>
      <c r="E10" s="465"/>
    </row>
    <row r="11" spans="1:5" ht="36" x14ac:dyDescent="0.2">
      <c r="A11" s="465"/>
      <c r="B11" s="469" t="s">
        <v>427</v>
      </c>
      <c r="C11" s="465"/>
      <c r="D11" s="465"/>
      <c r="E11" s="465"/>
    </row>
    <row r="12" spans="1:5" ht="9" customHeight="1" x14ac:dyDescent="0.2">
      <c r="A12" s="465"/>
      <c r="B12" s="471"/>
      <c r="C12" s="465"/>
      <c r="D12" s="465"/>
      <c r="E12" s="465"/>
    </row>
    <row r="13" spans="1:5" ht="96" x14ac:dyDescent="0.2">
      <c r="A13" s="465"/>
      <c r="B13" s="469" t="s">
        <v>428</v>
      </c>
      <c r="C13" s="465"/>
      <c r="D13" s="465"/>
      <c r="E13" s="465"/>
    </row>
    <row r="14" spans="1:5" ht="9" customHeight="1" x14ac:dyDescent="0.2">
      <c r="A14" s="465"/>
      <c r="B14" s="471"/>
      <c r="C14" s="465"/>
      <c r="D14" s="465"/>
      <c r="E14" s="465"/>
    </row>
    <row r="15" spans="1:5" ht="96" x14ac:dyDescent="0.2">
      <c r="A15" s="465"/>
      <c r="B15" s="469" t="s">
        <v>429</v>
      </c>
      <c r="C15" s="465"/>
      <c r="D15" s="465"/>
      <c r="E15" s="465"/>
    </row>
    <row r="16" spans="1:5" ht="9" customHeight="1" x14ac:dyDescent="0.2">
      <c r="A16" s="465"/>
      <c r="B16" s="471"/>
      <c r="C16" s="465"/>
      <c r="D16" s="465"/>
      <c r="E16" s="465"/>
    </row>
    <row r="17" spans="1:8" ht="120" x14ac:dyDescent="0.2">
      <c r="A17" s="465"/>
      <c r="B17" s="469" t="s">
        <v>430</v>
      </c>
      <c r="C17" s="465"/>
      <c r="D17" s="465"/>
      <c r="E17" s="465"/>
    </row>
    <row r="18" spans="1:8" ht="9" customHeight="1" x14ac:dyDescent="0.2">
      <c r="A18" s="465"/>
      <c r="B18" s="471"/>
      <c r="C18" s="465"/>
      <c r="D18" s="465"/>
      <c r="E18" s="465"/>
    </row>
    <row r="19" spans="1:8" ht="168" x14ac:dyDescent="0.2">
      <c r="A19" s="465"/>
      <c r="B19" s="469" t="s">
        <v>431</v>
      </c>
      <c r="C19" s="465"/>
      <c r="D19" s="465"/>
      <c r="E19" s="465"/>
    </row>
    <row r="20" spans="1:8" ht="9" customHeight="1" x14ac:dyDescent="0.2">
      <c r="A20" s="465"/>
      <c r="B20" s="471"/>
      <c r="C20" s="465"/>
      <c r="D20" s="465"/>
      <c r="E20" s="465"/>
    </row>
    <row r="21" spans="1:8" ht="24" x14ac:dyDescent="0.2">
      <c r="A21" s="465"/>
      <c r="B21" s="469" t="s">
        <v>432</v>
      </c>
      <c r="C21" s="465"/>
      <c r="D21" s="465"/>
      <c r="E21" s="465"/>
    </row>
    <row r="22" spans="1:8" ht="9" customHeight="1" x14ac:dyDescent="0.2">
      <c r="A22" s="465"/>
      <c r="B22" s="471"/>
      <c r="C22" s="465"/>
      <c r="D22" s="465"/>
      <c r="E22" s="465"/>
    </row>
    <row r="23" spans="1:8" ht="96" x14ac:dyDescent="0.2">
      <c r="A23" s="465"/>
      <c r="B23" s="469" t="s">
        <v>433</v>
      </c>
      <c r="C23" s="465"/>
      <c r="D23" s="465"/>
      <c r="E23" s="465"/>
    </row>
    <row r="24" spans="1:8" ht="9" customHeight="1" x14ac:dyDescent="0.2">
      <c r="A24" s="465"/>
      <c r="B24" s="471"/>
      <c r="C24" s="465"/>
      <c r="D24" s="465"/>
      <c r="E24" s="465"/>
    </row>
    <row r="25" spans="1:8" ht="24" x14ac:dyDescent="0.2">
      <c r="A25" s="465"/>
      <c r="B25" s="469" t="s">
        <v>434</v>
      </c>
      <c r="C25" s="465"/>
      <c r="D25" s="465"/>
      <c r="E25" s="465"/>
    </row>
    <row r="26" spans="1:8" ht="24" x14ac:dyDescent="0.2">
      <c r="A26" s="465"/>
      <c r="B26" s="472" t="s">
        <v>435</v>
      </c>
      <c r="C26" s="472"/>
      <c r="D26" s="472"/>
      <c r="E26" s="472"/>
      <c r="F26" s="472"/>
      <c r="G26" s="472"/>
      <c r="H26" s="472"/>
    </row>
    <row r="27" spans="1:8" x14ac:dyDescent="0.2">
      <c r="A27" s="465"/>
      <c r="B27" s="472"/>
      <c r="C27" s="472"/>
      <c r="D27" s="472"/>
      <c r="E27" s="472"/>
      <c r="F27" s="472"/>
      <c r="G27" s="472"/>
      <c r="H27" s="472"/>
    </row>
    <row r="28" spans="1:8" x14ac:dyDescent="0.2">
      <c r="A28" s="465"/>
      <c r="B28" s="465"/>
      <c r="C28" s="465"/>
      <c r="D28" s="465"/>
      <c r="E28" s="465"/>
    </row>
    <row r="29" spans="1:8" x14ac:dyDescent="0.2">
      <c r="A29" s="465"/>
      <c r="B29" s="465"/>
      <c r="C29" s="465"/>
      <c r="D29" s="465"/>
      <c r="E29" s="465"/>
    </row>
    <row r="30" spans="1:8" x14ac:dyDescent="0.2">
      <c r="A30" s="459"/>
      <c r="B30" s="459"/>
      <c r="C30" s="459"/>
      <c r="D30" s="459"/>
      <c r="E30" s="459"/>
    </row>
    <row r="31" spans="1:8" x14ac:dyDescent="0.2">
      <c r="A31" s="465"/>
      <c r="B31" s="465"/>
      <c r="C31" s="465"/>
      <c r="D31" s="465"/>
      <c r="E31" s="465"/>
    </row>
    <row r="32" spans="1:8" x14ac:dyDescent="0.2">
      <c r="A32" s="465"/>
      <c r="B32" s="465"/>
      <c r="C32" s="465"/>
      <c r="D32" s="465"/>
      <c r="E32" s="465"/>
    </row>
    <row r="33" spans="1:9" ht="8.1" customHeight="1" x14ac:dyDescent="0.2">
      <c r="A33" s="465"/>
      <c r="B33" s="465"/>
      <c r="C33" s="465"/>
      <c r="D33" s="465"/>
      <c r="E33" s="465"/>
    </row>
    <row r="34" spans="1:9" ht="13.5" customHeight="1" x14ac:dyDescent="0.2">
      <c r="A34" s="465"/>
      <c r="B34" s="465"/>
      <c r="C34" s="465"/>
      <c r="D34" s="465"/>
      <c r="E34" s="465"/>
    </row>
    <row r="35" spans="1:9" x14ac:dyDescent="0.2">
      <c r="A35" s="465"/>
      <c r="B35" s="465"/>
      <c r="C35" s="465"/>
      <c r="D35" s="465"/>
      <c r="E35" s="465"/>
    </row>
    <row r="36" spans="1:9" x14ac:dyDescent="0.2">
      <c r="A36" s="465"/>
      <c r="B36" s="465"/>
      <c r="C36" s="465"/>
      <c r="D36" s="465"/>
      <c r="E36" s="465"/>
      <c r="I36" s="473"/>
    </row>
    <row r="37" spans="1:9" x14ac:dyDescent="0.2">
      <c r="A37" s="465"/>
      <c r="B37" s="465"/>
      <c r="C37" s="465"/>
      <c r="D37" s="465"/>
      <c r="E37" s="465"/>
    </row>
    <row r="38" spans="1:9" x14ac:dyDescent="0.2">
      <c r="A38" s="465"/>
      <c r="B38" s="465"/>
      <c r="C38" s="465"/>
      <c r="D38" s="465"/>
      <c r="E38" s="465"/>
    </row>
    <row r="39" spans="1:9" x14ac:dyDescent="0.2">
      <c r="A39" s="465"/>
      <c r="B39" s="465"/>
      <c r="C39" s="465"/>
      <c r="D39" s="465"/>
      <c r="E39" s="465"/>
    </row>
    <row r="40" spans="1:9" ht="33" customHeight="1" x14ac:dyDescent="0.2">
      <c r="A40" s="465"/>
      <c r="B40" s="465"/>
      <c r="C40" s="465"/>
      <c r="D40" s="465"/>
      <c r="E40" s="465"/>
    </row>
    <row r="41" spans="1:9" ht="16.5" customHeight="1" x14ac:dyDescent="0.2">
      <c r="A41" s="465"/>
      <c r="B41" s="465"/>
      <c r="C41" s="465"/>
      <c r="D41" s="465"/>
      <c r="E41" s="465"/>
    </row>
    <row r="42" spans="1:9" x14ac:dyDescent="0.2">
      <c r="A42" s="465"/>
      <c r="B42" s="465"/>
      <c r="C42" s="465"/>
      <c r="D42" s="465"/>
      <c r="E42" s="465"/>
    </row>
    <row r="43" spans="1:9" x14ac:dyDescent="0.2">
      <c r="A43" s="465"/>
      <c r="B43" s="465"/>
      <c r="C43" s="465"/>
      <c r="D43" s="465"/>
      <c r="E43" s="465"/>
    </row>
    <row r="44" spans="1:9" x14ac:dyDescent="0.2">
      <c r="A44" s="465"/>
      <c r="B44" s="465"/>
      <c r="C44" s="465"/>
      <c r="D44" s="465"/>
      <c r="E44" s="465"/>
    </row>
    <row r="45" spans="1:9" x14ac:dyDescent="0.2">
      <c r="A45" s="465"/>
      <c r="B45" s="465"/>
      <c r="C45" s="465"/>
      <c r="D45" s="465"/>
      <c r="E45" s="465"/>
    </row>
    <row r="46" spans="1:9" x14ac:dyDescent="0.2">
      <c r="A46" s="465"/>
      <c r="B46" s="465"/>
      <c r="C46" s="465"/>
      <c r="D46" s="465"/>
      <c r="E46" s="465"/>
    </row>
    <row r="47" spans="1:9" x14ac:dyDescent="0.2">
      <c r="A47" s="465"/>
      <c r="B47" s="465"/>
      <c r="C47" s="465"/>
      <c r="D47" s="465"/>
      <c r="E47" s="465"/>
    </row>
    <row r="48" spans="1:9" x14ac:dyDescent="0.2">
      <c r="A48" s="465"/>
      <c r="B48" s="465"/>
      <c r="C48" s="465"/>
      <c r="D48" s="465"/>
      <c r="E48" s="465"/>
    </row>
    <row r="49" spans="1:5" x14ac:dyDescent="0.2">
      <c r="A49" s="465"/>
      <c r="B49" s="465"/>
      <c r="C49" s="465"/>
      <c r="D49" s="465"/>
      <c r="E49" s="465"/>
    </row>
    <row r="50" spans="1:5" x14ac:dyDescent="0.2">
      <c r="A50" s="465"/>
      <c r="B50" s="465"/>
      <c r="C50" s="465"/>
      <c r="D50" s="465"/>
      <c r="E50" s="465"/>
    </row>
    <row r="51" spans="1:5" x14ac:dyDescent="0.2">
      <c r="A51" s="465"/>
      <c r="B51" s="465"/>
      <c r="C51" s="465"/>
      <c r="D51" s="465"/>
      <c r="E51" s="465"/>
    </row>
    <row r="52" spans="1:5" x14ac:dyDescent="0.2">
      <c r="A52" s="465"/>
      <c r="B52" s="465"/>
      <c r="C52" s="465"/>
      <c r="D52" s="465"/>
      <c r="E52" s="465"/>
    </row>
    <row r="53" spans="1:5" x14ac:dyDescent="0.2">
      <c r="A53" s="465"/>
      <c r="B53" s="465"/>
      <c r="C53" s="465"/>
      <c r="D53" s="465"/>
      <c r="E53" s="465"/>
    </row>
    <row r="54" spans="1:5" x14ac:dyDescent="0.2">
      <c r="A54" s="465"/>
      <c r="B54" s="465"/>
      <c r="C54" s="465"/>
      <c r="D54" s="465"/>
      <c r="E54" s="465"/>
    </row>
    <row r="55" spans="1:5" x14ac:dyDescent="0.2">
      <c r="A55" s="465"/>
      <c r="B55" s="465"/>
      <c r="C55" s="465"/>
      <c r="D55" s="465"/>
      <c r="E55" s="465"/>
    </row>
    <row r="56" spans="1:5" x14ac:dyDescent="0.2">
      <c r="A56" s="465"/>
      <c r="B56" s="465"/>
      <c r="C56" s="465"/>
      <c r="D56" s="465"/>
      <c r="E56" s="465"/>
    </row>
    <row r="57" spans="1:5" x14ac:dyDescent="0.2">
      <c r="A57" s="465"/>
      <c r="B57" s="465"/>
      <c r="C57" s="465"/>
      <c r="D57" s="465"/>
      <c r="E57" s="465"/>
    </row>
    <row r="58" spans="1:5" x14ac:dyDescent="0.2">
      <c r="A58" s="465"/>
      <c r="B58" s="465"/>
      <c r="C58" s="465"/>
      <c r="D58" s="465"/>
      <c r="E58" s="465"/>
    </row>
    <row r="59" spans="1:5" x14ac:dyDescent="0.2">
      <c r="A59" s="465"/>
      <c r="B59" s="465"/>
      <c r="C59" s="465"/>
      <c r="D59" s="465"/>
      <c r="E59" s="465"/>
    </row>
    <row r="60" spans="1:5" x14ac:dyDescent="0.2">
      <c r="A60" s="465"/>
      <c r="B60" s="465"/>
      <c r="C60" s="465"/>
      <c r="D60" s="465"/>
      <c r="E60" s="465"/>
    </row>
    <row r="61" spans="1:5" x14ac:dyDescent="0.2">
      <c r="A61" s="465"/>
      <c r="B61" s="465"/>
      <c r="C61" s="465"/>
      <c r="D61" s="465"/>
      <c r="E61" s="465"/>
    </row>
    <row r="62" spans="1:5" x14ac:dyDescent="0.2">
      <c r="A62" s="465"/>
      <c r="B62" s="465"/>
      <c r="C62" s="465"/>
      <c r="D62" s="465"/>
      <c r="E62" s="465"/>
    </row>
    <row r="63" spans="1:5" x14ac:dyDescent="0.2">
      <c r="A63" s="465"/>
      <c r="B63" s="465"/>
      <c r="C63" s="465"/>
      <c r="D63" s="465"/>
      <c r="E63" s="465"/>
    </row>
    <row r="64" spans="1:5" x14ac:dyDescent="0.2">
      <c r="A64" s="465"/>
      <c r="B64" s="465"/>
      <c r="C64" s="465"/>
      <c r="D64" s="465"/>
      <c r="E64" s="465"/>
    </row>
    <row r="65" spans="1:5" x14ac:dyDescent="0.2">
      <c r="A65" s="465"/>
      <c r="B65" s="465"/>
      <c r="C65" s="465"/>
      <c r="D65" s="465"/>
      <c r="E65" s="465"/>
    </row>
    <row r="66" spans="1:5" x14ac:dyDescent="0.2">
      <c r="A66" s="465"/>
      <c r="B66" s="465"/>
      <c r="C66" s="465"/>
      <c r="D66" s="465"/>
      <c r="E66" s="465"/>
    </row>
    <row r="67" spans="1:5" x14ac:dyDescent="0.2">
      <c r="A67" s="465"/>
      <c r="B67" s="465"/>
      <c r="C67" s="465"/>
      <c r="D67" s="465"/>
      <c r="E67" s="465"/>
    </row>
    <row r="68" spans="1:5" x14ac:dyDescent="0.2">
      <c r="A68" s="465"/>
      <c r="B68" s="465"/>
      <c r="C68" s="465"/>
      <c r="D68" s="465"/>
      <c r="E68" s="465"/>
    </row>
    <row r="69" spans="1:5" x14ac:dyDescent="0.2">
      <c r="A69" s="465"/>
      <c r="B69" s="465"/>
      <c r="C69" s="465"/>
      <c r="D69" s="465"/>
      <c r="E69" s="465"/>
    </row>
    <row r="70" spans="1:5" x14ac:dyDescent="0.2">
      <c r="A70" s="465"/>
      <c r="B70" s="465"/>
      <c r="C70" s="465"/>
      <c r="D70" s="465"/>
      <c r="E70" s="465"/>
    </row>
    <row r="71" spans="1:5" x14ac:dyDescent="0.2">
      <c r="A71" s="465"/>
      <c r="B71" s="465"/>
      <c r="C71" s="465"/>
      <c r="D71" s="465"/>
      <c r="E71" s="465"/>
    </row>
    <row r="72" spans="1:5" x14ac:dyDescent="0.2">
      <c r="A72" s="465"/>
      <c r="B72" s="465"/>
      <c r="C72" s="465"/>
      <c r="D72" s="465"/>
      <c r="E72" s="465"/>
    </row>
    <row r="73" spans="1:5" x14ac:dyDescent="0.2">
      <c r="A73" s="465"/>
      <c r="B73" s="465"/>
      <c r="C73" s="465"/>
      <c r="D73" s="465"/>
      <c r="E73" s="465"/>
    </row>
    <row r="74" spans="1:5" x14ac:dyDescent="0.2">
      <c r="A74" s="465"/>
      <c r="B74" s="465"/>
      <c r="C74" s="465"/>
      <c r="D74" s="465"/>
      <c r="E74" s="465"/>
    </row>
    <row r="75" spans="1:5" x14ac:dyDescent="0.2">
      <c r="A75" s="465"/>
      <c r="B75" s="465"/>
      <c r="C75" s="465"/>
      <c r="D75" s="465"/>
      <c r="E75" s="465"/>
    </row>
    <row r="76" spans="1:5" x14ac:dyDescent="0.2">
      <c r="A76" s="465"/>
      <c r="B76" s="465"/>
      <c r="C76" s="465"/>
      <c r="D76" s="465"/>
      <c r="E76" s="465"/>
    </row>
    <row r="77" spans="1:5" x14ac:dyDescent="0.2">
      <c r="A77" s="465"/>
      <c r="B77" s="465"/>
      <c r="C77" s="465"/>
      <c r="D77" s="465"/>
      <c r="E77" s="465"/>
    </row>
    <row r="78" spans="1:5" x14ac:dyDescent="0.2">
      <c r="A78" s="465"/>
      <c r="B78" s="465"/>
      <c r="C78" s="465"/>
      <c r="D78" s="465"/>
      <c r="E78" s="465"/>
    </row>
    <row r="79" spans="1:5" x14ac:dyDescent="0.2">
      <c r="A79" s="465"/>
      <c r="B79" s="465"/>
      <c r="C79" s="465"/>
      <c r="D79" s="465"/>
      <c r="E79" s="465"/>
    </row>
    <row r="80" spans="1:5" x14ac:dyDescent="0.2">
      <c r="A80" s="465"/>
      <c r="B80" s="465"/>
      <c r="C80" s="465"/>
      <c r="D80" s="465"/>
      <c r="E80" s="465"/>
    </row>
    <row r="81" spans="1:5" x14ac:dyDescent="0.2">
      <c r="A81" s="465"/>
      <c r="B81" s="465"/>
      <c r="C81" s="465"/>
      <c r="D81" s="465"/>
      <c r="E81" s="465"/>
    </row>
    <row r="82" spans="1:5" x14ac:dyDescent="0.2">
      <c r="A82" s="465"/>
      <c r="B82" s="465"/>
      <c r="C82" s="465"/>
      <c r="D82" s="465"/>
      <c r="E82" s="465"/>
    </row>
    <row r="83" spans="1:5" x14ac:dyDescent="0.2">
      <c r="A83" s="465"/>
      <c r="B83" s="465"/>
      <c r="C83" s="465"/>
      <c r="D83" s="465"/>
      <c r="E83" s="465"/>
    </row>
    <row r="84" spans="1:5" x14ac:dyDescent="0.2">
      <c r="A84" s="465"/>
      <c r="B84" s="465"/>
      <c r="C84" s="465"/>
      <c r="D84" s="465"/>
      <c r="E84" s="465"/>
    </row>
    <row r="85" spans="1:5" x14ac:dyDescent="0.2">
      <c r="A85" s="465"/>
      <c r="B85" s="465"/>
      <c r="C85" s="465"/>
      <c r="D85" s="465"/>
      <c r="E85" s="465"/>
    </row>
    <row r="86" spans="1:5" x14ac:dyDescent="0.2">
      <c r="A86" s="465"/>
      <c r="B86" s="465"/>
      <c r="C86" s="465"/>
      <c r="D86" s="465"/>
      <c r="E86" s="465"/>
    </row>
    <row r="87" spans="1:5" x14ac:dyDescent="0.2">
      <c r="A87" s="465"/>
      <c r="B87" s="465"/>
      <c r="C87" s="465"/>
      <c r="D87" s="465"/>
      <c r="E87" s="465"/>
    </row>
    <row r="88" spans="1:5" x14ac:dyDescent="0.2">
      <c r="A88" s="465"/>
      <c r="B88" s="465"/>
      <c r="C88" s="465"/>
      <c r="D88" s="465"/>
      <c r="E88" s="465"/>
    </row>
    <row r="89" spans="1:5" x14ac:dyDescent="0.2">
      <c r="A89" s="465"/>
      <c r="B89" s="465"/>
      <c r="C89" s="465"/>
      <c r="D89" s="465"/>
      <c r="E89" s="465"/>
    </row>
    <row r="90" spans="1:5" x14ac:dyDescent="0.2">
      <c r="A90" s="465"/>
      <c r="B90" s="465"/>
      <c r="C90" s="465"/>
      <c r="D90" s="465"/>
      <c r="E90" s="465"/>
    </row>
    <row r="91" spans="1:5" x14ac:dyDescent="0.2">
      <c r="A91" s="465"/>
      <c r="B91" s="465"/>
      <c r="C91" s="465"/>
      <c r="D91" s="465"/>
      <c r="E91" s="465"/>
    </row>
    <row r="92" spans="1:5" x14ac:dyDescent="0.2">
      <c r="A92" s="465"/>
      <c r="B92" s="465"/>
      <c r="C92" s="465"/>
      <c r="D92" s="465"/>
      <c r="E92" s="465"/>
    </row>
    <row r="93" spans="1:5" x14ac:dyDescent="0.2">
      <c r="A93" s="465"/>
      <c r="B93" s="465"/>
      <c r="C93" s="465"/>
      <c r="D93" s="465"/>
      <c r="E93" s="465"/>
    </row>
    <row r="94" spans="1:5" x14ac:dyDescent="0.2">
      <c r="A94" s="465"/>
      <c r="B94" s="465"/>
      <c r="C94" s="465"/>
      <c r="D94" s="465"/>
      <c r="E94" s="465"/>
    </row>
    <row r="95" spans="1:5" x14ac:dyDescent="0.2">
      <c r="A95" s="465"/>
      <c r="B95" s="465"/>
      <c r="C95" s="465"/>
      <c r="D95" s="465"/>
      <c r="E95" s="465"/>
    </row>
    <row r="96" spans="1:5" x14ac:dyDescent="0.2">
      <c r="A96" s="465"/>
      <c r="B96" s="465"/>
      <c r="C96" s="465"/>
      <c r="D96" s="465"/>
      <c r="E96" s="465"/>
    </row>
    <row r="97" spans="1:5" x14ac:dyDescent="0.2">
      <c r="A97" s="465"/>
      <c r="B97" s="465"/>
      <c r="C97" s="465"/>
      <c r="D97" s="465"/>
      <c r="E97" s="465"/>
    </row>
    <row r="98" spans="1:5" x14ac:dyDescent="0.2">
      <c r="A98" s="465"/>
      <c r="B98" s="465"/>
      <c r="C98" s="465"/>
      <c r="D98" s="465"/>
      <c r="E98" s="465"/>
    </row>
    <row r="99" spans="1:5" x14ac:dyDescent="0.2">
      <c r="A99" s="465"/>
      <c r="B99" s="465"/>
      <c r="C99" s="465"/>
      <c r="D99" s="465"/>
      <c r="E99" s="465"/>
    </row>
    <row r="100" spans="1:5" x14ac:dyDescent="0.2">
      <c r="A100" s="465"/>
      <c r="B100" s="465"/>
      <c r="C100" s="465"/>
      <c r="D100" s="465"/>
      <c r="E100" s="465"/>
    </row>
    <row r="101" spans="1:5" x14ac:dyDescent="0.2">
      <c r="A101" s="465"/>
      <c r="B101" s="465"/>
      <c r="C101" s="465"/>
      <c r="D101" s="465"/>
      <c r="E101" s="465"/>
    </row>
    <row r="102" spans="1:5" x14ac:dyDescent="0.2">
      <c r="A102" s="465"/>
      <c r="B102" s="465"/>
      <c r="C102" s="465"/>
      <c r="D102" s="465"/>
      <c r="E102" s="465"/>
    </row>
    <row r="103" spans="1:5" x14ac:dyDescent="0.2">
      <c r="A103" s="465"/>
      <c r="B103" s="465"/>
      <c r="C103" s="465"/>
      <c r="D103" s="465"/>
      <c r="E103" s="465"/>
    </row>
    <row r="104" spans="1:5" x14ac:dyDescent="0.2">
      <c r="A104" s="465"/>
      <c r="B104" s="465"/>
      <c r="C104" s="465"/>
      <c r="D104" s="465"/>
      <c r="E104" s="465"/>
    </row>
    <row r="105" spans="1:5" x14ac:dyDescent="0.2">
      <c r="A105" s="465"/>
      <c r="B105" s="465"/>
      <c r="C105" s="465"/>
      <c r="D105" s="465"/>
      <c r="E105" s="465"/>
    </row>
    <row r="106" spans="1:5" x14ac:dyDescent="0.2">
      <c r="A106" s="465"/>
      <c r="B106" s="465"/>
      <c r="C106" s="465"/>
      <c r="D106" s="465"/>
      <c r="E106" s="465"/>
    </row>
    <row r="107" spans="1:5" x14ac:dyDescent="0.2">
      <c r="A107" s="465"/>
      <c r="B107" s="465"/>
      <c r="C107" s="465"/>
      <c r="D107" s="465"/>
      <c r="E107" s="465"/>
    </row>
    <row r="108" spans="1:5" x14ac:dyDescent="0.2">
      <c r="A108" s="465"/>
      <c r="B108" s="465"/>
      <c r="C108" s="465"/>
      <c r="D108" s="465"/>
      <c r="E108" s="465"/>
    </row>
    <row r="109" spans="1:5" x14ac:dyDescent="0.2">
      <c r="A109" s="465"/>
      <c r="B109" s="465"/>
      <c r="C109" s="465"/>
      <c r="D109" s="465"/>
      <c r="E109" s="465"/>
    </row>
    <row r="110" spans="1:5" x14ac:dyDescent="0.2">
      <c r="A110" s="465"/>
      <c r="B110" s="465"/>
      <c r="C110" s="465"/>
      <c r="D110" s="465"/>
      <c r="E110" s="465"/>
    </row>
    <row r="111" spans="1:5" x14ac:dyDescent="0.2">
      <c r="A111" s="465"/>
      <c r="B111" s="465"/>
      <c r="C111" s="465"/>
      <c r="D111" s="465"/>
      <c r="E111" s="465"/>
    </row>
    <row r="112" spans="1:5" x14ac:dyDescent="0.2">
      <c r="A112" s="465"/>
      <c r="B112" s="465"/>
      <c r="C112" s="465"/>
      <c r="D112" s="465"/>
      <c r="E112" s="465"/>
    </row>
    <row r="113" spans="1:5" x14ac:dyDescent="0.2">
      <c r="A113" s="465"/>
      <c r="B113" s="465"/>
      <c r="C113" s="465"/>
      <c r="D113" s="465"/>
      <c r="E113" s="465"/>
    </row>
    <row r="114" spans="1:5" x14ac:dyDescent="0.2">
      <c r="A114" s="465"/>
      <c r="B114" s="465"/>
      <c r="C114" s="465"/>
      <c r="D114" s="465"/>
      <c r="E114" s="465"/>
    </row>
    <row r="115" spans="1:5" x14ac:dyDescent="0.2">
      <c r="A115" s="465"/>
      <c r="B115" s="465"/>
      <c r="C115" s="465"/>
      <c r="D115" s="465"/>
      <c r="E115" s="465"/>
    </row>
    <row r="116" spans="1:5" x14ac:dyDescent="0.2">
      <c r="A116" s="465"/>
      <c r="B116" s="465"/>
      <c r="C116" s="465"/>
      <c r="D116" s="465"/>
      <c r="E116" s="465"/>
    </row>
    <row r="117" spans="1:5" x14ac:dyDescent="0.2">
      <c r="A117" s="465"/>
      <c r="B117" s="465"/>
      <c r="C117" s="465"/>
      <c r="D117" s="465"/>
      <c r="E117" s="465"/>
    </row>
    <row r="118" spans="1:5" x14ac:dyDescent="0.2">
      <c r="A118" s="465"/>
      <c r="B118" s="465"/>
      <c r="C118" s="465"/>
      <c r="D118" s="465"/>
      <c r="E118" s="465"/>
    </row>
    <row r="119" spans="1:5" x14ac:dyDescent="0.2">
      <c r="A119" s="465"/>
      <c r="B119" s="465"/>
      <c r="C119" s="465"/>
      <c r="D119" s="465"/>
      <c r="E119" s="465"/>
    </row>
    <row r="120" spans="1:5" x14ac:dyDescent="0.2">
      <c r="A120" s="465"/>
      <c r="B120" s="465"/>
      <c r="C120" s="465"/>
      <c r="D120" s="465"/>
      <c r="E120" s="465"/>
    </row>
    <row r="121" spans="1:5" x14ac:dyDescent="0.2">
      <c r="A121" s="465"/>
      <c r="B121" s="465"/>
      <c r="C121" s="465"/>
      <c r="D121" s="465"/>
      <c r="E121" s="465"/>
    </row>
    <row r="122" spans="1:5" x14ac:dyDescent="0.2">
      <c r="A122" s="465"/>
      <c r="B122" s="465"/>
      <c r="C122" s="465"/>
      <c r="D122" s="465"/>
      <c r="E122" s="465"/>
    </row>
    <row r="123" spans="1:5" x14ac:dyDescent="0.2">
      <c r="A123" s="465"/>
      <c r="B123" s="465"/>
      <c r="C123" s="465"/>
      <c r="D123" s="465"/>
      <c r="E123" s="465"/>
    </row>
    <row r="124" spans="1:5" x14ac:dyDescent="0.2">
      <c r="A124" s="465"/>
      <c r="B124" s="465"/>
      <c r="C124" s="465"/>
      <c r="D124" s="465"/>
      <c r="E124" s="465"/>
    </row>
    <row r="125" spans="1:5" x14ac:dyDescent="0.2">
      <c r="A125" s="465"/>
      <c r="B125" s="465"/>
      <c r="C125" s="465"/>
      <c r="D125" s="465"/>
      <c r="E125" s="465"/>
    </row>
    <row r="126" spans="1:5" x14ac:dyDescent="0.2">
      <c r="A126" s="465"/>
      <c r="B126" s="465"/>
      <c r="C126" s="465"/>
      <c r="D126" s="465"/>
      <c r="E126" s="465"/>
    </row>
    <row r="127" spans="1:5" x14ac:dyDescent="0.2">
      <c r="A127" s="465"/>
      <c r="B127" s="465"/>
      <c r="C127" s="465"/>
      <c r="D127" s="465"/>
      <c r="E127" s="465"/>
    </row>
    <row r="128" spans="1:5" x14ac:dyDescent="0.2">
      <c r="A128" s="465"/>
      <c r="B128" s="465"/>
      <c r="C128" s="465"/>
      <c r="D128" s="465"/>
      <c r="E128" s="465"/>
    </row>
    <row r="129" spans="1:5" x14ac:dyDescent="0.2">
      <c r="A129" s="465"/>
      <c r="B129" s="465"/>
      <c r="C129" s="465"/>
      <c r="D129" s="465"/>
      <c r="E129" s="465"/>
    </row>
    <row r="130" spans="1:5" x14ac:dyDescent="0.2">
      <c r="A130" s="465"/>
      <c r="B130" s="465"/>
      <c r="C130" s="465"/>
      <c r="D130" s="465"/>
      <c r="E130" s="465"/>
    </row>
    <row r="131" spans="1:5" x14ac:dyDescent="0.2">
      <c r="A131" s="465"/>
      <c r="B131" s="465"/>
      <c r="C131" s="465"/>
      <c r="D131" s="465"/>
      <c r="E131" s="465"/>
    </row>
    <row r="132" spans="1:5" x14ac:dyDescent="0.2">
      <c r="A132" s="465"/>
      <c r="B132" s="465"/>
      <c r="C132" s="465"/>
      <c r="D132" s="465"/>
      <c r="E132" s="465"/>
    </row>
    <row r="133" spans="1:5" x14ac:dyDescent="0.2">
      <c r="A133" s="465"/>
      <c r="B133" s="465"/>
      <c r="C133" s="465"/>
      <c r="D133" s="465"/>
      <c r="E133" s="465"/>
    </row>
    <row r="134" spans="1:5" x14ac:dyDescent="0.2">
      <c r="A134" s="465"/>
      <c r="B134" s="465"/>
      <c r="C134" s="465"/>
      <c r="D134" s="465"/>
      <c r="E134" s="465"/>
    </row>
    <row r="135" spans="1:5" x14ac:dyDescent="0.2">
      <c r="A135" s="465"/>
      <c r="B135" s="465"/>
      <c r="C135" s="465"/>
      <c r="D135" s="465"/>
      <c r="E135" s="465"/>
    </row>
    <row r="136" spans="1:5" x14ac:dyDescent="0.2">
      <c r="A136" s="465"/>
      <c r="B136" s="465"/>
      <c r="C136" s="465"/>
      <c r="D136" s="465"/>
      <c r="E136" s="465"/>
    </row>
    <row r="137" spans="1:5" x14ac:dyDescent="0.2">
      <c r="A137" s="465"/>
      <c r="B137" s="465"/>
      <c r="C137" s="465"/>
      <c r="D137" s="465"/>
      <c r="E137" s="465"/>
    </row>
    <row r="138" spans="1:5" x14ac:dyDescent="0.2">
      <c r="A138" s="465"/>
      <c r="B138" s="465"/>
      <c r="C138" s="465"/>
      <c r="D138" s="465"/>
      <c r="E138" s="465"/>
    </row>
    <row r="139" spans="1:5" x14ac:dyDescent="0.2">
      <c r="A139" s="465"/>
      <c r="B139" s="465"/>
      <c r="C139" s="465"/>
      <c r="D139" s="465"/>
      <c r="E139" s="465"/>
    </row>
    <row r="140" spans="1:5" x14ac:dyDescent="0.2">
      <c r="A140" s="465"/>
      <c r="B140" s="465"/>
      <c r="C140" s="465"/>
      <c r="D140" s="465"/>
      <c r="E140" s="465"/>
    </row>
    <row r="141" spans="1:5" x14ac:dyDescent="0.2">
      <c r="A141" s="465"/>
      <c r="B141" s="465"/>
      <c r="C141" s="465"/>
      <c r="D141" s="465"/>
      <c r="E141" s="465"/>
    </row>
    <row r="142" spans="1:5" x14ac:dyDescent="0.2">
      <c r="A142" s="465"/>
      <c r="B142" s="465"/>
      <c r="C142" s="465"/>
      <c r="D142" s="465"/>
      <c r="E142" s="465"/>
    </row>
    <row r="143" spans="1:5" x14ac:dyDescent="0.2">
      <c r="A143" s="465"/>
      <c r="B143" s="465"/>
      <c r="C143" s="465"/>
      <c r="D143" s="465"/>
      <c r="E143" s="465"/>
    </row>
    <row r="144" spans="1:5" x14ac:dyDescent="0.2">
      <c r="A144" s="465"/>
      <c r="B144" s="465"/>
      <c r="C144" s="465"/>
      <c r="D144" s="465"/>
      <c r="E144" s="465"/>
    </row>
    <row r="145" spans="1:5" x14ac:dyDescent="0.2">
      <c r="A145" s="465"/>
      <c r="B145" s="465"/>
      <c r="C145" s="465"/>
      <c r="D145" s="465"/>
      <c r="E145" s="465"/>
    </row>
    <row r="146" spans="1:5" x14ac:dyDescent="0.2">
      <c r="A146" s="465"/>
      <c r="B146" s="465"/>
      <c r="C146" s="465"/>
      <c r="D146" s="465"/>
      <c r="E146" s="465"/>
    </row>
    <row r="147" spans="1:5" x14ac:dyDescent="0.2">
      <c r="A147" s="465"/>
      <c r="B147" s="465"/>
      <c r="C147" s="465"/>
      <c r="D147" s="465"/>
      <c r="E147" s="465"/>
    </row>
    <row r="148" spans="1:5" x14ac:dyDescent="0.2">
      <c r="A148" s="465"/>
      <c r="B148" s="465"/>
      <c r="C148" s="465"/>
      <c r="D148" s="465"/>
      <c r="E148" s="465"/>
    </row>
    <row r="149" spans="1:5" x14ac:dyDescent="0.2">
      <c r="A149" s="465"/>
      <c r="B149" s="465"/>
      <c r="C149" s="465"/>
      <c r="D149" s="465"/>
      <c r="E149" s="465"/>
    </row>
    <row r="150" spans="1:5" x14ac:dyDescent="0.2">
      <c r="A150" s="465"/>
      <c r="B150" s="465"/>
      <c r="C150" s="465"/>
      <c r="D150" s="465"/>
      <c r="E150" s="465"/>
    </row>
    <row r="151" spans="1:5" x14ac:dyDescent="0.2">
      <c r="A151" s="465"/>
      <c r="B151" s="465"/>
      <c r="C151" s="465"/>
      <c r="D151" s="465"/>
      <c r="E151" s="465"/>
    </row>
    <row r="152" spans="1:5" x14ac:dyDescent="0.2">
      <c r="A152" s="465"/>
      <c r="B152" s="465"/>
      <c r="C152" s="465"/>
      <c r="D152" s="465"/>
      <c r="E152" s="465"/>
    </row>
    <row r="153" spans="1:5" x14ac:dyDescent="0.2">
      <c r="A153" s="465"/>
      <c r="B153" s="465"/>
      <c r="C153" s="465"/>
      <c r="D153" s="465"/>
      <c r="E153" s="465"/>
    </row>
    <row r="154" spans="1:5" x14ac:dyDescent="0.2">
      <c r="A154" s="465"/>
      <c r="B154" s="465"/>
      <c r="C154" s="465"/>
      <c r="D154" s="465"/>
      <c r="E154" s="465"/>
    </row>
    <row r="155" spans="1:5" x14ac:dyDescent="0.2">
      <c r="A155" s="465"/>
      <c r="B155" s="465"/>
      <c r="C155" s="465"/>
      <c r="D155" s="465"/>
      <c r="E155" s="465"/>
    </row>
    <row r="156" spans="1:5" x14ac:dyDescent="0.2">
      <c r="A156" s="465"/>
      <c r="B156" s="465"/>
      <c r="C156" s="465"/>
      <c r="D156" s="465"/>
      <c r="E156" s="465"/>
    </row>
    <row r="157" spans="1:5" x14ac:dyDescent="0.2">
      <c r="A157" s="465"/>
      <c r="B157" s="465"/>
      <c r="C157" s="465"/>
      <c r="D157" s="465"/>
      <c r="E157" s="465"/>
    </row>
    <row r="158" spans="1:5" x14ac:dyDescent="0.2">
      <c r="A158" s="465"/>
      <c r="B158" s="465"/>
      <c r="C158" s="465"/>
      <c r="D158" s="465"/>
      <c r="E158" s="465"/>
    </row>
    <row r="159" spans="1:5" x14ac:dyDescent="0.2">
      <c r="A159" s="465"/>
      <c r="B159" s="465"/>
      <c r="C159" s="465"/>
      <c r="D159" s="465"/>
      <c r="E159" s="465"/>
    </row>
    <row r="160" spans="1:5" x14ac:dyDescent="0.2">
      <c r="A160" s="465"/>
      <c r="B160" s="465"/>
      <c r="C160" s="465"/>
      <c r="D160" s="465"/>
      <c r="E160" s="465"/>
    </row>
    <row r="161" spans="1:5" x14ac:dyDescent="0.2">
      <c r="A161" s="465"/>
      <c r="B161" s="465"/>
      <c r="C161" s="465"/>
      <c r="D161" s="465"/>
      <c r="E161" s="465"/>
    </row>
    <row r="162" spans="1:5" x14ac:dyDescent="0.2">
      <c r="A162" s="465"/>
      <c r="B162" s="465"/>
      <c r="C162" s="465"/>
      <c r="D162" s="465"/>
      <c r="E162" s="465"/>
    </row>
    <row r="163" spans="1:5" x14ac:dyDescent="0.2">
      <c r="A163" s="465"/>
      <c r="B163" s="465"/>
      <c r="C163" s="465"/>
      <c r="D163" s="465"/>
      <c r="E163" s="465"/>
    </row>
    <row r="164" spans="1:5" x14ac:dyDescent="0.2">
      <c r="A164" s="465"/>
      <c r="B164" s="465"/>
      <c r="C164" s="465"/>
      <c r="D164" s="465"/>
      <c r="E164" s="465"/>
    </row>
    <row r="165" spans="1:5" x14ac:dyDescent="0.2">
      <c r="A165" s="465"/>
      <c r="B165" s="465"/>
      <c r="C165" s="465"/>
      <c r="D165" s="465"/>
      <c r="E165" s="465"/>
    </row>
    <row r="166" spans="1:5" x14ac:dyDescent="0.2">
      <c r="A166" s="465"/>
      <c r="B166" s="465"/>
      <c r="C166" s="465"/>
      <c r="D166" s="465"/>
      <c r="E166" s="465"/>
    </row>
    <row r="167" spans="1:5" x14ac:dyDescent="0.2">
      <c r="A167" s="465"/>
      <c r="B167" s="465"/>
      <c r="C167" s="465"/>
      <c r="D167" s="465"/>
      <c r="E167" s="465"/>
    </row>
    <row r="168" spans="1:5" x14ac:dyDescent="0.2">
      <c r="A168" s="465"/>
      <c r="B168" s="465"/>
      <c r="C168" s="465"/>
      <c r="D168" s="465"/>
      <c r="E168" s="465"/>
    </row>
    <row r="169" spans="1:5" x14ac:dyDescent="0.2">
      <c r="A169" s="465"/>
      <c r="B169" s="465"/>
      <c r="C169" s="465"/>
      <c r="D169" s="465"/>
      <c r="E169" s="465"/>
    </row>
    <row r="170" spans="1:5" x14ac:dyDescent="0.2">
      <c r="A170" s="465"/>
      <c r="B170" s="465"/>
      <c r="C170" s="465"/>
      <c r="D170" s="465"/>
      <c r="E170" s="465"/>
    </row>
    <row r="171" spans="1:5" x14ac:dyDescent="0.2">
      <c r="A171" s="465"/>
      <c r="B171" s="465"/>
      <c r="C171" s="465"/>
      <c r="D171" s="465"/>
      <c r="E171" s="465"/>
    </row>
    <row r="172" spans="1:5" x14ac:dyDescent="0.2">
      <c r="A172" s="465"/>
      <c r="B172" s="465"/>
      <c r="C172" s="465"/>
      <c r="D172" s="465"/>
      <c r="E172" s="465"/>
    </row>
    <row r="173" spans="1:5" x14ac:dyDescent="0.2">
      <c r="A173" s="465"/>
      <c r="B173" s="465"/>
      <c r="C173" s="465"/>
      <c r="D173" s="465"/>
      <c r="E173" s="465"/>
    </row>
    <row r="174" spans="1:5" x14ac:dyDescent="0.2">
      <c r="A174" s="465"/>
      <c r="B174" s="465"/>
      <c r="C174" s="465"/>
      <c r="D174" s="465"/>
      <c r="E174" s="465"/>
    </row>
    <row r="175" spans="1:5" x14ac:dyDescent="0.2">
      <c r="A175" s="465"/>
      <c r="B175" s="465"/>
      <c r="C175" s="465"/>
      <c r="D175" s="465"/>
      <c r="E175" s="465"/>
    </row>
    <row r="176" spans="1:5" x14ac:dyDescent="0.2">
      <c r="A176" s="465"/>
      <c r="B176" s="465"/>
      <c r="C176" s="465"/>
      <c r="D176" s="465"/>
      <c r="E176" s="465"/>
    </row>
    <row r="177" spans="1:5" x14ac:dyDescent="0.2">
      <c r="A177" s="465"/>
      <c r="B177" s="465"/>
      <c r="C177" s="465"/>
      <c r="D177" s="465"/>
      <c r="E177" s="465"/>
    </row>
    <row r="178" spans="1:5" x14ac:dyDescent="0.2">
      <c r="A178" s="465"/>
      <c r="B178" s="465"/>
      <c r="C178" s="465"/>
      <c r="D178" s="465"/>
      <c r="E178" s="465"/>
    </row>
    <row r="179" spans="1:5" x14ac:dyDescent="0.2">
      <c r="A179" s="465"/>
      <c r="B179" s="465"/>
      <c r="C179" s="465"/>
      <c r="D179" s="465"/>
      <c r="E179" s="465"/>
    </row>
    <row r="180" spans="1:5" x14ac:dyDescent="0.2">
      <c r="A180" s="465"/>
      <c r="B180" s="465"/>
      <c r="C180" s="465"/>
      <c r="D180" s="465"/>
      <c r="E180" s="465"/>
    </row>
    <row r="181" spans="1:5" x14ac:dyDescent="0.2">
      <c r="A181" s="465"/>
      <c r="B181" s="465"/>
      <c r="C181" s="465"/>
      <c r="D181" s="465"/>
      <c r="E181" s="465"/>
    </row>
    <row r="182" spans="1:5" x14ac:dyDescent="0.2">
      <c r="A182" s="465"/>
      <c r="B182" s="465"/>
      <c r="C182" s="465"/>
      <c r="D182" s="465"/>
      <c r="E182" s="465"/>
    </row>
    <row r="183" spans="1:5" x14ac:dyDescent="0.2">
      <c r="A183" s="465"/>
      <c r="B183" s="465"/>
      <c r="C183" s="465"/>
      <c r="D183" s="465"/>
      <c r="E183" s="465"/>
    </row>
    <row r="184" spans="1:5" x14ac:dyDescent="0.2">
      <c r="A184" s="465"/>
      <c r="B184" s="465"/>
      <c r="C184" s="465"/>
      <c r="D184" s="465"/>
      <c r="E184" s="465"/>
    </row>
    <row r="185" spans="1:5" x14ac:dyDescent="0.2">
      <c r="A185" s="465"/>
      <c r="B185" s="465"/>
      <c r="C185" s="465"/>
      <c r="D185" s="465"/>
      <c r="E185" s="465"/>
    </row>
    <row r="186" spans="1:5" x14ac:dyDescent="0.2">
      <c r="A186" s="465"/>
      <c r="B186" s="465"/>
      <c r="C186" s="465"/>
      <c r="D186" s="465"/>
      <c r="E186" s="465"/>
    </row>
    <row r="187" spans="1:5" x14ac:dyDescent="0.2">
      <c r="A187" s="465"/>
      <c r="B187" s="465"/>
      <c r="C187" s="465"/>
      <c r="D187" s="465"/>
      <c r="E187" s="465"/>
    </row>
    <row r="188" spans="1:5" x14ac:dyDescent="0.2">
      <c r="A188" s="465"/>
      <c r="B188" s="465"/>
      <c r="C188" s="465"/>
      <c r="D188" s="465"/>
      <c r="E188" s="465"/>
    </row>
    <row r="189" spans="1:5" x14ac:dyDescent="0.2">
      <c r="A189" s="465"/>
      <c r="B189" s="465"/>
      <c r="C189" s="465"/>
      <c r="D189" s="465"/>
      <c r="E189" s="465"/>
    </row>
    <row r="190" spans="1:5" x14ac:dyDescent="0.2">
      <c r="A190" s="465"/>
      <c r="B190" s="465"/>
      <c r="C190" s="465"/>
      <c r="D190" s="465"/>
      <c r="E190" s="465"/>
    </row>
    <row r="191" spans="1:5" x14ac:dyDescent="0.2">
      <c r="A191" s="465"/>
      <c r="B191" s="465"/>
      <c r="C191" s="465"/>
      <c r="D191" s="465"/>
      <c r="E191" s="465"/>
    </row>
    <row r="192" spans="1:5" x14ac:dyDescent="0.2">
      <c r="A192" s="465"/>
      <c r="B192" s="465"/>
      <c r="C192" s="465"/>
      <c r="D192" s="465"/>
      <c r="E192" s="465"/>
    </row>
    <row r="193" spans="1:5" x14ac:dyDescent="0.2">
      <c r="A193" s="465"/>
      <c r="B193" s="465"/>
      <c r="C193" s="465"/>
      <c r="D193" s="465"/>
      <c r="E193" s="465"/>
    </row>
    <row r="194" spans="1:5" x14ac:dyDescent="0.2">
      <c r="A194" s="465"/>
      <c r="B194" s="465"/>
      <c r="C194" s="465"/>
      <c r="D194" s="465"/>
      <c r="E194" s="465"/>
    </row>
    <row r="195" spans="1:5" x14ac:dyDescent="0.2">
      <c r="A195" s="465"/>
      <c r="B195" s="465"/>
      <c r="C195" s="465"/>
      <c r="D195" s="465"/>
      <c r="E195" s="465"/>
    </row>
    <row r="196" spans="1:5" x14ac:dyDescent="0.2">
      <c r="A196" s="465"/>
      <c r="B196" s="465"/>
      <c r="C196" s="465"/>
      <c r="D196" s="465"/>
      <c r="E196" s="465"/>
    </row>
    <row r="197" spans="1:5" x14ac:dyDescent="0.2">
      <c r="A197" s="465"/>
      <c r="B197" s="465"/>
      <c r="C197" s="465"/>
      <c r="D197" s="465"/>
      <c r="E197" s="465"/>
    </row>
    <row r="198" spans="1:5" x14ac:dyDescent="0.2">
      <c r="A198" s="465"/>
      <c r="B198" s="465"/>
      <c r="C198" s="465"/>
      <c r="D198" s="465"/>
      <c r="E198" s="465"/>
    </row>
    <row r="199" spans="1:5" x14ac:dyDescent="0.2">
      <c r="A199" s="465"/>
      <c r="B199" s="465"/>
      <c r="C199" s="465"/>
      <c r="D199" s="465"/>
      <c r="E199" s="465"/>
    </row>
    <row r="200" spans="1:5" x14ac:dyDescent="0.2">
      <c r="A200" s="465"/>
      <c r="B200" s="465"/>
      <c r="C200" s="465"/>
      <c r="D200" s="465"/>
      <c r="E200" s="465"/>
    </row>
    <row r="201" spans="1:5" x14ac:dyDescent="0.2">
      <c r="A201" s="465"/>
      <c r="B201" s="465"/>
      <c r="C201" s="465"/>
      <c r="D201" s="465"/>
      <c r="E201" s="465"/>
    </row>
    <row r="202" spans="1:5" x14ac:dyDescent="0.2">
      <c r="A202" s="465"/>
      <c r="B202" s="465"/>
      <c r="C202" s="465"/>
      <c r="D202" s="465"/>
      <c r="E202" s="465"/>
    </row>
    <row r="203" spans="1:5" x14ac:dyDescent="0.2">
      <c r="A203" s="465"/>
      <c r="B203" s="465"/>
      <c r="C203" s="465"/>
      <c r="D203" s="465"/>
      <c r="E203" s="465"/>
    </row>
    <row r="204" spans="1:5" x14ac:dyDescent="0.2">
      <c r="A204" s="465"/>
      <c r="B204" s="465"/>
      <c r="C204" s="465"/>
      <c r="D204" s="465"/>
      <c r="E204" s="465"/>
    </row>
    <row r="205" spans="1:5" x14ac:dyDescent="0.2">
      <c r="A205" s="465"/>
      <c r="B205" s="465"/>
      <c r="C205" s="465"/>
      <c r="D205" s="465"/>
      <c r="E205" s="465"/>
    </row>
    <row r="206" spans="1:5" x14ac:dyDescent="0.2">
      <c r="A206" s="465"/>
      <c r="B206" s="465"/>
      <c r="C206" s="465"/>
      <c r="D206" s="465"/>
      <c r="E206" s="465"/>
    </row>
    <row r="207" spans="1:5" x14ac:dyDescent="0.2">
      <c r="A207" s="465"/>
      <c r="B207" s="465"/>
      <c r="C207" s="465"/>
      <c r="D207" s="465"/>
      <c r="E207" s="465"/>
    </row>
    <row r="208" spans="1:5" x14ac:dyDescent="0.2">
      <c r="A208" s="465"/>
      <c r="B208" s="465"/>
      <c r="C208" s="465"/>
      <c r="D208" s="465"/>
      <c r="E208" s="465"/>
    </row>
    <row r="209" spans="1:5" x14ac:dyDescent="0.2">
      <c r="A209" s="465"/>
      <c r="B209" s="465"/>
      <c r="C209" s="465"/>
      <c r="D209" s="465"/>
      <c r="E209" s="465"/>
    </row>
    <row r="210" spans="1:5" x14ac:dyDescent="0.2">
      <c r="A210" s="465"/>
      <c r="B210" s="465"/>
      <c r="C210" s="465"/>
      <c r="D210" s="465"/>
      <c r="E210" s="465"/>
    </row>
    <row r="211" spans="1:5" x14ac:dyDescent="0.2">
      <c r="A211" s="465"/>
      <c r="B211" s="465"/>
      <c r="C211" s="465"/>
      <c r="D211" s="465"/>
      <c r="E211" s="465"/>
    </row>
    <row r="212" spans="1:5" x14ac:dyDescent="0.2">
      <c r="A212" s="465"/>
      <c r="B212" s="465"/>
      <c r="C212" s="465"/>
      <c r="D212" s="465"/>
      <c r="E212" s="465"/>
    </row>
    <row r="213" spans="1:5" x14ac:dyDescent="0.2">
      <c r="A213" s="465"/>
      <c r="B213" s="465"/>
      <c r="C213" s="465"/>
      <c r="D213" s="465"/>
      <c r="E213" s="465"/>
    </row>
    <row r="214" spans="1:5" x14ac:dyDescent="0.2">
      <c r="A214" s="465"/>
      <c r="B214" s="465"/>
      <c r="C214" s="465"/>
      <c r="D214" s="465"/>
      <c r="E214" s="465"/>
    </row>
    <row r="215" spans="1:5" x14ac:dyDescent="0.2">
      <c r="A215" s="465"/>
      <c r="B215" s="465"/>
      <c r="C215" s="465"/>
      <c r="D215" s="465"/>
      <c r="E215" s="465"/>
    </row>
    <row r="216" spans="1:5" x14ac:dyDescent="0.2">
      <c r="A216" s="465"/>
      <c r="B216" s="465"/>
      <c r="C216" s="465"/>
      <c r="D216" s="465"/>
      <c r="E216" s="465"/>
    </row>
    <row r="217" spans="1:5" x14ac:dyDescent="0.2">
      <c r="A217" s="465"/>
      <c r="B217" s="465"/>
      <c r="C217" s="465"/>
      <c r="D217" s="465"/>
      <c r="E217" s="465"/>
    </row>
    <row r="218" spans="1:5" x14ac:dyDescent="0.2">
      <c r="A218" s="465"/>
      <c r="B218" s="465"/>
      <c r="C218" s="465"/>
      <c r="D218" s="465"/>
      <c r="E218" s="465"/>
    </row>
    <row r="219" spans="1:5" x14ac:dyDescent="0.2">
      <c r="A219" s="465"/>
      <c r="B219" s="465"/>
      <c r="C219" s="465"/>
      <c r="D219" s="465"/>
      <c r="E219" s="465"/>
    </row>
    <row r="220" spans="1:5" x14ac:dyDescent="0.2">
      <c r="A220" s="465"/>
      <c r="B220" s="465"/>
      <c r="C220" s="465"/>
      <c r="D220" s="465"/>
      <c r="E220" s="465"/>
    </row>
    <row r="221" spans="1:5" x14ac:dyDescent="0.2">
      <c r="A221" s="465"/>
      <c r="B221" s="465"/>
      <c r="C221" s="465"/>
      <c r="D221" s="465"/>
      <c r="E221" s="465"/>
    </row>
    <row r="222" spans="1:5" x14ac:dyDescent="0.2">
      <c r="A222" s="465"/>
      <c r="B222" s="465"/>
      <c r="C222" s="465"/>
      <c r="D222" s="465"/>
      <c r="E222" s="465"/>
    </row>
    <row r="223" spans="1:5" x14ac:dyDescent="0.2">
      <c r="A223" s="465"/>
      <c r="B223" s="465"/>
      <c r="C223" s="465"/>
      <c r="D223" s="465"/>
      <c r="E223" s="465"/>
    </row>
    <row r="224" spans="1:5" x14ac:dyDescent="0.2">
      <c r="A224" s="465"/>
      <c r="B224" s="465"/>
      <c r="C224" s="465"/>
      <c r="D224" s="465"/>
      <c r="E224" s="465"/>
    </row>
    <row r="225" spans="1:5" x14ac:dyDescent="0.2">
      <c r="A225" s="465"/>
      <c r="B225" s="465"/>
      <c r="C225" s="465"/>
      <c r="D225" s="465"/>
      <c r="E225" s="465"/>
    </row>
    <row r="226" spans="1:5" x14ac:dyDescent="0.2">
      <c r="A226" s="465"/>
      <c r="B226" s="465"/>
      <c r="C226" s="465"/>
      <c r="D226" s="465"/>
      <c r="E226" s="465"/>
    </row>
    <row r="227" spans="1:5" x14ac:dyDescent="0.2">
      <c r="A227" s="465"/>
      <c r="B227" s="465"/>
      <c r="C227" s="465"/>
      <c r="D227" s="465"/>
      <c r="E227" s="465"/>
    </row>
    <row r="228" spans="1:5" x14ac:dyDescent="0.2">
      <c r="A228" s="465"/>
      <c r="B228" s="465"/>
      <c r="C228" s="465"/>
      <c r="D228" s="465"/>
      <c r="E228" s="465"/>
    </row>
    <row r="229" spans="1:5" x14ac:dyDescent="0.2">
      <c r="A229" s="465"/>
      <c r="B229" s="465"/>
      <c r="C229" s="465"/>
      <c r="D229" s="465"/>
      <c r="E229" s="465"/>
    </row>
    <row r="230" spans="1:5" x14ac:dyDescent="0.2">
      <c r="A230" s="465"/>
      <c r="B230" s="465"/>
      <c r="C230" s="465"/>
      <c r="D230" s="465"/>
      <c r="E230" s="465"/>
    </row>
    <row r="231" spans="1:5" x14ac:dyDescent="0.2">
      <c r="A231" s="465"/>
      <c r="B231" s="465"/>
      <c r="C231" s="465"/>
      <c r="D231" s="465"/>
      <c r="E231" s="465"/>
    </row>
    <row r="232" spans="1:5" x14ac:dyDescent="0.2">
      <c r="A232" s="465"/>
      <c r="B232" s="465"/>
      <c r="C232" s="465"/>
      <c r="D232" s="465"/>
      <c r="E232" s="465"/>
    </row>
    <row r="233" spans="1:5" x14ac:dyDescent="0.2">
      <c r="A233" s="465"/>
      <c r="B233" s="465"/>
      <c r="C233" s="465"/>
      <c r="D233" s="465"/>
      <c r="E233" s="465"/>
    </row>
    <row r="234" spans="1:5" x14ac:dyDescent="0.2">
      <c r="A234" s="465"/>
      <c r="B234" s="465"/>
      <c r="C234" s="465"/>
      <c r="D234" s="465"/>
      <c r="E234" s="465"/>
    </row>
    <row r="235" spans="1:5" x14ac:dyDescent="0.2">
      <c r="A235" s="465"/>
      <c r="B235" s="465"/>
      <c r="C235" s="465"/>
      <c r="D235" s="465"/>
      <c r="E235" s="465"/>
    </row>
    <row r="236" spans="1:5" x14ac:dyDescent="0.2">
      <c r="A236" s="465"/>
      <c r="B236" s="465"/>
      <c r="C236" s="465"/>
      <c r="D236" s="465"/>
      <c r="E236" s="465"/>
    </row>
    <row r="237" spans="1:5" x14ac:dyDescent="0.2">
      <c r="A237" s="465"/>
      <c r="B237" s="465"/>
      <c r="C237" s="465"/>
      <c r="D237" s="465"/>
      <c r="E237" s="465"/>
    </row>
    <row r="238" spans="1:5" x14ac:dyDescent="0.2">
      <c r="A238" s="465"/>
      <c r="B238" s="465"/>
      <c r="C238" s="465"/>
      <c r="D238" s="465"/>
      <c r="E238" s="465"/>
    </row>
    <row r="239" spans="1:5" x14ac:dyDescent="0.2">
      <c r="A239" s="465"/>
      <c r="B239" s="465"/>
      <c r="C239" s="465"/>
      <c r="D239" s="465"/>
      <c r="E239" s="465"/>
    </row>
    <row r="240" spans="1:5" x14ac:dyDescent="0.2">
      <c r="A240" s="465"/>
      <c r="B240" s="465"/>
      <c r="C240" s="465"/>
      <c r="D240" s="465"/>
      <c r="E240" s="465"/>
    </row>
    <row r="241" spans="1:5" x14ac:dyDescent="0.2">
      <c r="A241" s="465"/>
      <c r="B241" s="465"/>
      <c r="C241" s="465"/>
      <c r="D241" s="465"/>
      <c r="E241" s="465"/>
    </row>
    <row r="242" spans="1:5" x14ac:dyDescent="0.2">
      <c r="A242" s="465"/>
      <c r="B242" s="465"/>
      <c r="C242" s="465"/>
      <c r="D242" s="465"/>
      <c r="E242" s="465"/>
    </row>
    <row r="243" spans="1:5" x14ac:dyDescent="0.2">
      <c r="A243" s="465"/>
      <c r="B243" s="465"/>
      <c r="C243" s="465"/>
      <c r="D243" s="465"/>
      <c r="E243" s="465"/>
    </row>
    <row r="244" spans="1:5" x14ac:dyDescent="0.2">
      <c r="A244" s="465"/>
      <c r="B244" s="465"/>
      <c r="C244" s="465"/>
      <c r="D244" s="465"/>
      <c r="E244" s="465"/>
    </row>
    <row r="245" spans="1:5" x14ac:dyDescent="0.2">
      <c r="A245" s="465"/>
      <c r="B245" s="465"/>
      <c r="C245" s="465"/>
      <c r="D245" s="465"/>
      <c r="E245" s="465"/>
    </row>
    <row r="246" spans="1:5" x14ac:dyDescent="0.2">
      <c r="A246" s="465"/>
      <c r="B246" s="465"/>
      <c r="C246" s="465"/>
      <c r="D246" s="465"/>
      <c r="E246" s="465"/>
    </row>
    <row r="247" spans="1:5" x14ac:dyDescent="0.2">
      <c r="A247" s="465"/>
      <c r="B247" s="465"/>
      <c r="C247" s="465"/>
      <c r="D247" s="465"/>
      <c r="E247" s="465"/>
    </row>
    <row r="248" spans="1:5" x14ac:dyDescent="0.2">
      <c r="A248" s="465"/>
      <c r="B248" s="465"/>
      <c r="C248" s="465"/>
      <c r="D248" s="465"/>
      <c r="E248" s="465"/>
    </row>
    <row r="249" spans="1:5" x14ac:dyDescent="0.2">
      <c r="A249" s="465"/>
      <c r="B249" s="465"/>
      <c r="C249" s="465"/>
      <c r="D249" s="465"/>
      <c r="E249" s="465"/>
    </row>
    <row r="250" spans="1:5" x14ac:dyDescent="0.2">
      <c r="A250" s="465"/>
      <c r="B250" s="465"/>
      <c r="C250" s="465"/>
      <c r="D250" s="465"/>
      <c r="E250" s="465"/>
    </row>
    <row r="251" spans="1:5" x14ac:dyDescent="0.2">
      <c r="A251" s="465"/>
      <c r="B251" s="465"/>
      <c r="C251" s="465"/>
      <c r="D251" s="465"/>
      <c r="E251" s="465"/>
    </row>
    <row r="252" spans="1:5" x14ac:dyDescent="0.2">
      <c r="A252" s="465"/>
      <c r="B252" s="465"/>
      <c r="C252" s="465"/>
      <c r="D252" s="465"/>
      <c r="E252" s="465"/>
    </row>
    <row r="253" spans="1:5" x14ac:dyDescent="0.2">
      <c r="A253" s="465"/>
      <c r="B253" s="465"/>
      <c r="C253" s="465"/>
      <c r="D253" s="465"/>
      <c r="E253" s="465"/>
    </row>
    <row r="254" spans="1:5" x14ac:dyDescent="0.2">
      <c r="A254" s="465"/>
      <c r="B254" s="465"/>
      <c r="C254" s="465"/>
      <c r="D254" s="465"/>
      <c r="E254" s="465"/>
    </row>
    <row r="255" spans="1:5" x14ac:dyDescent="0.2">
      <c r="A255" s="465"/>
      <c r="B255" s="465"/>
      <c r="C255" s="465"/>
      <c r="D255" s="465"/>
      <c r="E255" s="465"/>
    </row>
    <row r="256" spans="1:5" x14ac:dyDescent="0.2">
      <c r="A256" s="465"/>
      <c r="B256" s="465"/>
      <c r="C256" s="465"/>
      <c r="D256" s="465"/>
      <c r="E256" s="465"/>
    </row>
    <row r="257" spans="1:5" x14ac:dyDescent="0.2">
      <c r="A257" s="465"/>
      <c r="B257" s="465"/>
      <c r="C257" s="465"/>
      <c r="D257" s="465"/>
      <c r="E257" s="465"/>
    </row>
    <row r="258" spans="1:5" x14ac:dyDescent="0.2">
      <c r="A258" s="465"/>
      <c r="B258" s="465"/>
      <c r="C258" s="465"/>
      <c r="D258" s="465"/>
      <c r="E258" s="465"/>
    </row>
    <row r="259" spans="1:5" x14ac:dyDescent="0.2">
      <c r="A259" s="465"/>
      <c r="B259" s="465"/>
      <c r="C259" s="465"/>
      <c r="D259" s="465"/>
      <c r="E259" s="465"/>
    </row>
    <row r="260" spans="1:5" x14ac:dyDescent="0.2">
      <c r="A260" s="465"/>
      <c r="B260" s="465"/>
      <c r="C260" s="465"/>
      <c r="D260" s="465"/>
      <c r="E260" s="465"/>
    </row>
    <row r="261" spans="1:5" x14ac:dyDescent="0.2">
      <c r="A261" s="465"/>
      <c r="B261" s="465"/>
      <c r="C261" s="465"/>
      <c r="D261" s="465"/>
      <c r="E261" s="465"/>
    </row>
    <row r="262" spans="1:5" x14ac:dyDescent="0.2">
      <c r="A262" s="465"/>
      <c r="B262" s="465"/>
      <c r="C262" s="465"/>
      <c r="D262" s="465"/>
      <c r="E262" s="465"/>
    </row>
    <row r="263" spans="1:5" x14ac:dyDescent="0.2">
      <c r="A263" s="465"/>
      <c r="B263" s="465"/>
      <c r="C263" s="465"/>
      <c r="D263" s="465"/>
      <c r="E263" s="465"/>
    </row>
    <row r="264" spans="1:5" x14ac:dyDescent="0.2">
      <c r="A264" s="465"/>
      <c r="B264" s="465"/>
      <c r="C264" s="465"/>
      <c r="D264" s="465"/>
      <c r="E264" s="465"/>
    </row>
    <row r="265" spans="1:5" x14ac:dyDescent="0.2">
      <c r="A265" s="465"/>
      <c r="B265" s="465"/>
      <c r="C265" s="465"/>
      <c r="D265" s="465"/>
      <c r="E265" s="465"/>
    </row>
    <row r="266" spans="1:5" x14ac:dyDescent="0.2">
      <c r="A266" s="465"/>
      <c r="B266" s="465"/>
      <c r="C266" s="465"/>
      <c r="D266" s="465"/>
      <c r="E266" s="465"/>
    </row>
    <row r="267" spans="1:5" x14ac:dyDescent="0.2">
      <c r="A267" s="465"/>
      <c r="B267" s="465"/>
      <c r="C267" s="465"/>
      <c r="D267" s="465"/>
      <c r="E267" s="465"/>
    </row>
    <row r="268" spans="1:5" x14ac:dyDescent="0.2">
      <c r="A268" s="465"/>
      <c r="B268" s="465"/>
      <c r="C268" s="465"/>
      <c r="D268" s="465"/>
      <c r="E268" s="465"/>
    </row>
    <row r="269" spans="1:5" x14ac:dyDescent="0.2">
      <c r="A269" s="465"/>
      <c r="B269" s="465"/>
      <c r="C269" s="465"/>
      <c r="D269" s="465"/>
      <c r="E269" s="465"/>
    </row>
    <row r="270" spans="1:5" x14ac:dyDescent="0.2">
      <c r="A270" s="465"/>
      <c r="B270" s="465"/>
      <c r="C270" s="465"/>
      <c r="D270" s="465"/>
      <c r="E270" s="465"/>
    </row>
    <row r="271" spans="1:5" x14ac:dyDescent="0.2">
      <c r="A271" s="465"/>
      <c r="B271" s="465"/>
      <c r="C271" s="465"/>
      <c r="D271" s="465"/>
      <c r="E271" s="465"/>
    </row>
    <row r="272" spans="1:5" x14ac:dyDescent="0.2">
      <c r="A272" s="465"/>
      <c r="B272" s="465"/>
      <c r="C272" s="465"/>
      <c r="D272" s="465"/>
      <c r="E272" s="465"/>
    </row>
    <row r="273" spans="1:5" x14ac:dyDescent="0.2">
      <c r="A273" s="465"/>
      <c r="B273" s="465"/>
      <c r="C273" s="465"/>
      <c r="D273" s="465"/>
      <c r="E273" s="465"/>
    </row>
    <row r="274" spans="1:5" x14ac:dyDescent="0.2">
      <c r="A274" s="465"/>
      <c r="B274" s="465"/>
      <c r="C274" s="465"/>
      <c r="D274" s="465"/>
      <c r="E274" s="465"/>
    </row>
    <row r="275" spans="1:5" x14ac:dyDescent="0.2">
      <c r="A275" s="465"/>
      <c r="B275" s="465"/>
      <c r="C275" s="465"/>
      <c r="D275" s="465"/>
      <c r="E275" s="465"/>
    </row>
    <row r="276" spans="1:5" x14ac:dyDescent="0.2">
      <c r="A276" s="465"/>
      <c r="B276" s="465"/>
      <c r="C276" s="465"/>
      <c r="D276" s="465"/>
      <c r="E276" s="465"/>
    </row>
    <row r="277" spans="1:5" x14ac:dyDescent="0.2">
      <c r="A277" s="465"/>
      <c r="B277" s="465"/>
      <c r="C277" s="465"/>
      <c r="D277" s="465"/>
      <c r="E277" s="465"/>
    </row>
    <row r="278" spans="1:5" x14ac:dyDescent="0.2">
      <c r="A278" s="465"/>
      <c r="B278" s="465"/>
      <c r="C278" s="465"/>
      <c r="D278" s="465"/>
      <c r="E278" s="465"/>
    </row>
    <row r="279" spans="1:5" x14ac:dyDescent="0.2">
      <c r="A279" s="465"/>
      <c r="B279" s="465"/>
      <c r="C279" s="465"/>
      <c r="D279" s="465"/>
      <c r="E279" s="465"/>
    </row>
    <row r="280" spans="1:5" x14ac:dyDescent="0.2">
      <c r="A280" s="465"/>
      <c r="B280" s="465"/>
      <c r="C280" s="465"/>
      <c r="D280" s="465"/>
      <c r="E280" s="465"/>
    </row>
    <row r="281" spans="1:5" x14ac:dyDescent="0.2">
      <c r="A281" s="465"/>
      <c r="B281" s="465"/>
      <c r="C281" s="465"/>
      <c r="D281" s="465"/>
      <c r="E281" s="465"/>
    </row>
    <row r="282" spans="1:5" x14ac:dyDescent="0.2">
      <c r="A282" s="465"/>
      <c r="B282" s="465"/>
      <c r="C282" s="465"/>
      <c r="D282" s="465"/>
      <c r="E282" s="465"/>
    </row>
    <row r="283" spans="1:5" x14ac:dyDescent="0.2">
      <c r="A283" s="465"/>
      <c r="B283" s="465"/>
      <c r="C283" s="465"/>
      <c r="D283" s="465"/>
      <c r="E283" s="465"/>
    </row>
    <row r="284" spans="1:5" x14ac:dyDescent="0.2">
      <c r="A284" s="465"/>
      <c r="B284" s="465"/>
      <c r="C284" s="465"/>
      <c r="D284" s="465"/>
      <c r="E284" s="465"/>
    </row>
    <row r="285" spans="1:5" x14ac:dyDescent="0.2">
      <c r="A285" s="465"/>
      <c r="B285" s="465"/>
      <c r="C285" s="465"/>
      <c r="D285" s="465"/>
      <c r="E285" s="465"/>
    </row>
    <row r="286" spans="1:5" x14ac:dyDescent="0.2">
      <c r="A286" s="465"/>
      <c r="B286" s="465"/>
      <c r="C286" s="465"/>
      <c r="D286" s="465"/>
      <c r="E286" s="465"/>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3" customWidth="1"/>
    <col min="2" max="4" width="13.75" style="452" customWidth="1"/>
    <col min="5" max="7" width="13.75" style="487" customWidth="1"/>
    <col min="8" max="8" width="13.75" style="475" customWidth="1"/>
    <col min="9" max="14" width="13.75" style="487" customWidth="1"/>
    <col min="15" max="16384" width="11" style="452"/>
  </cols>
  <sheetData>
    <row r="1" spans="1:14" s="474" customFormat="1" ht="15" customHeight="1" x14ac:dyDescent="0.2">
      <c r="E1" s="475"/>
      <c r="F1" s="475"/>
      <c r="G1" s="475"/>
      <c r="H1" s="475"/>
      <c r="I1" s="475"/>
      <c r="J1" s="475"/>
      <c r="K1" s="475"/>
      <c r="L1" s="475"/>
      <c r="M1" s="475"/>
      <c r="N1" s="475"/>
    </row>
    <row r="2" spans="1:14" s="474" customFormat="1" ht="15" customHeight="1" x14ac:dyDescent="0.2">
      <c r="A2" s="476" t="s">
        <v>65</v>
      </c>
      <c r="E2" s="475"/>
      <c r="F2" s="475"/>
      <c r="G2" s="475"/>
      <c r="H2" s="475"/>
      <c r="I2" s="475"/>
      <c r="J2" s="475"/>
      <c r="K2" s="475"/>
      <c r="L2" s="475"/>
      <c r="M2" s="475"/>
      <c r="N2" s="475"/>
    </row>
    <row r="3" spans="1:14" s="474" customFormat="1" ht="15" customHeight="1" x14ac:dyDescent="0.2">
      <c r="E3" s="475"/>
      <c r="F3" s="475"/>
      <c r="G3" s="475"/>
      <c r="H3" s="475"/>
      <c r="I3" s="475"/>
      <c r="J3" s="475"/>
      <c r="K3" s="475"/>
      <c r="L3" s="475"/>
      <c r="M3" s="475"/>
      <c r="N3" s="475"/>
    </row>
    <row r="4" spans="1:14" s="474" customFormat="1" ht="15" customHeight="1" x14ac:dyDescent="0.2">
      <c r="B4" s="676" t="s">
        <v>436</v>
      </c>
      <c r="C4" s="676"/>
      <c r="D4" s="676" t="s">
        <v>437</v>
      </c>
      <c r="E4" s="676"/>
      <c r="F4" s="677" t="s">
        <v>438</v>
      </c>
      <c r="G4" s="677"/>
      <c r="H4" s="677" t="s">
        <v>439</v>
      </c>
      <c r="I4" s="677"/>
      <c r="J4" s="677" t="s">
        <v>440</v>
      </c>
      <c r="K4" s="677"/>
      <c r="L4" s="677"/>
      <c r="M4" s="677"/>
      <c r="N4" s="677"/>
    </row>
    <row r="5" spans="1:14" s="474" customFormat="1" ht="15" customHeight="1" x14ac:dyDescent="0.2">
      <c r="B5" s="474" t="s">
        <v>441</v>
      </c>
      <c r="C5" s="474" t="s">
        <v>442</v>
      </c>
      <c r="D5" s="474" t="s">
        <v>441</v>
      </c>
      <c r="E5" s="474" t="s">
        <v>442</v>
      </c>
      <c r="F5" s="474" t="s">
        <v>441</v>
      </c>
      <c r="G5" s="474" t="s">
        <v>442</v>
      </c>
      <c r="H5" s="474" t="s">
        <v>441</v>
      </c>
      <c r="I5" s="474" t="s">
        <v>442</v>
      </c>
      <c r="J5" s="475" t="s">
        <v>443</v>
      </c>
      <c r="K5" s="475" t="s">
        <v>444</v>
      </c>
      <c r="L5" s="475" t="s">
        <v>445</v>
      </c>
      <c r="M5" s="475" t="s">
        <v>446</v>
      </c>
      <c r="N5" s="475" t="s">
        <v>447</v>
      </c>
    </row>
    <row r="6" spans="1:14" s="474" customFormat="1" ht="15" customHeight="1" x14ac:dyDescent="0.2">
      <c r="A6" s="477" t="s">
        <v>448</v>
      </c>
      <c r="B6" s="478">
        <f>'Tabelle 2.3'!J11</f>
        <v>-0.17531227498982563</v>
      </c>
      <c r="C6" s="479">
        <f>'Tabelle 3.3'!J11</f>
        <v>-5.8813621178518289</v>
      </c>
      <c r="D6" s="480">
        <f t="shared" ref="D6:E9" si="0">IF(OR(AND(B6&gt;=-50,B6&lt;=50),ISNUMBER(B6)=FALSE),B6,"")</f>
        <v>-0.17531227498982563</v>
      </c>
      <c r="E6" s="480">
        <f t="shared" si="0"/>
        <v>-5.8813621178518289</v>
      </c>
      <c r="F6" s="475" t="str">
        <f t="shared" ref="F6:G9" si="1">IF(ISNUMBER(B6)=FALSE,"",IF(B6&lt;-50,"&lt; -50",IF(B6&gt;50,"&gt; 50","")))</f>
        <v/>
      </c>
      <c r="G6" s="475" t="str">
        <f t="shared" si="1"/>
        <v/>
      </c>
      <c r="H6" s="481" t="str">
        <f t="shared" ref="H6:I9" si="2">IF(B6&lt;-50,0.75,IF(B6&gt;50,-0.75,""))</f>
        <v/>
      </c>
      <c r="I6" s="481" t="str">
        <f t="shared" si="2"/>
        <v/>
      </c>
      <c r="J6" s="475" t="e">
        <f>IF(OR(B6&lt;-50,B6&gt;50),N6,#N/A)</f>
        <v>#N/A</v>
      </c>
      <c r="K6" s="475" t="e">
        <f>IF(B6&lt;-50,-45,IF(B6&gt;50,45,#N/A))</f>
        <v>#N/A</v>
      </c>
      <c r="L6" s="475" t="e">
        <f>IF(OR(C6&lt;-50,C6&gt;50),N6,#N/A)</f>
        <v>#N/A</v>
      </c>
      <c r="M6" s="475" t="e">
        <f>IF(C6&lt;-50,-45,IF(C6&gt;50,45,#N/A))</f>
        <v>#N/A</v>
      </c>
      <c r="N6" s="475">
        <v>5</v>
      </c>
    </row>
    <row r="7" spans="1:14" s="474" customFormat="1" ht="15" customHeight="1" x14ac:dyDescent="0.2">
      <c r="A7" s="477" t="s">
        <v>449</v>
      </c>
      <c r="B7" s="478">
        <f>'Tabelle 2.1'!J25</f>
        <v>0.77822269034374059</v>
      </c>
      <c r="C7" s="479">
        <f>'Tabelle 3.1'!J23</f>
        <v>-2.6975865719528453</v>
      </c>
      <c r="D7" s="480">
        <f t="shared" si="0"/>
        <v>0.77822269034374059</v>
      </c>
      <c r="E7" s="480">
        <f>IF(OR(AND(C7&gt;=-50,C7&lt;=50),ISNUMBER(C7)=FALSE),C7,"")</f>
        <v>-2.6975865719528453</v>
      </c>
      <c r="F7" s="475" t="str">
        <f t="shared" si="1"/>
        <v/>
      </c>
      <c r="G7" s="475" t="str">
        <f>IF(ISNUMBER(C7)=FALSE,"",IF(C7&lt;-50,"&lt; -50",IF(C7&gt;50,"&gt; 50","")))</f>
        <v/>
      </c>
      <c r="H7" s="481" t="str">
        <f t="shared" si="2"/>
        <v/>
      </c>
      <c r="I7" s="481" t="str">
        <f>IF(C7&lt;-50,0.75,IF(C7&gt;50,-0.75,""))</f>
        <v/>
      </c>
      <c r="J7" s="475" t="e">
        <f>IF(OR(B7&lt;-50,B7&gt;50),N7,#N/A)</f>
        <v>#N/A</v>
      </c>
      <c r="K7" s="475" t="e">
        <f>IF(B7&lt;-50,-45,IF(B7&gt;50,45,#N/A))</f>
        <v>#N/A</v>
      </c>
      <c r="L7" s="475" t="e">
        <f>IF(OR(C7&lt;-50,C7&gt;50),N7,#N/A)</f>
        <v>#N/A</v>
      </c>
      <c r="M7" s="475" t="e">
        <f>IF(C7&lt;-50,-45,IF(C7&gt;50,45,#N/A))</f>
        <v>#N/A</v>
      </c>
      <c r="N7" s="475">
        <v>15</v>
      </c>
    </row>
    <row r="8" spans="1:14" s="474" customFormat="1" ht="15" customHeight="1" x14ac:dyDescent="0.2">
      <c r="A8" s="477" t="s">
        <v>450</v>
      </c>
      <c r="B8" s="478">
        <f>'Tabelle 2.1'!J38</f>
        <v>1.1186464311118853</v>
      </c>
      <c r="C8" s="479">
        <f>'Tabelle 3.1'!J34</f>
        <v>-2.7637010795899166</v>
      </c>
      <c r="D8" s="480">
        <f t="shared" si="0"/>
        <v>1.1186464311118853</v>
      </c>
      <c r="E8" s="480">
        <f>IF(OR(AND(C8&gt;=-50,C8&lt;=50),ISNUMBER(C8)=FALSE),C8,"")</f>
        <v>-2.7637010795899166</v>
      </c>
      <c r="F8" s="475" t="str">
        <f t="shared" si="1"/>
        <v/>
      </c>
      <c r="G8" s="475" t="str">
        <f>IF(ISNUMBER(C8)=FALSE,"",IF(C8&lt;-50,"&lt; -50",IF(C8&gt;50,"&gt; 50","")))</f>
        <v/>
      </c>
      <c r="H8" s="481" t="str">
        <f t="shared" si="2"/>
        <v/>
      </c>
      <c r="I8" s="481" t="str">
        <f>IF(C8&lt;-50,0.75,IF(C8&gt;50,-0.75,""))</f>
        <v/>
      </c>
      <c r="J8" s="475" t="e">
        <f>IF(OR(B8&lt;-50,B8&gt;50),N8,#N/A)</f>
        <v>#N/A</v>
      </c>
      <c r="K8" s="475" t="e">
        <f>IF(B8&lt;-50,-45,IF(B8&gt;50,45,#N/A))</f>
        <v>#N/A</v>
      </c>
      <c r="L8" s="475" t="e">
        <f>IF(OR(C8&lt;-50,C8&gt;50),N8,#N/A)</f>
        <v>#N/A</v>
      </c>
      <c r="M8" s="475" t="e">
        <f>IF(C8&lt;-50,-45,IF(C8&gt;50,45,#N/A))</f>
        <v>#N/A</v>
      </c>
      <c r="N8" s="475">
        <v>25</v>
      </c>
    </row>
    <row r="9" spans="1:14" s="474" customFormat="1" ht="15" customHeight="1" x14ac:dyDescent="0.2">
      <c r="A9" s="477" t="s">
        <v>451</v>
      </c>
      <c r="B9" s="478">
        <f>'Tabelle 2.1'!J51</f>
        <v>1.0875687030768</v>
      </c>
      <c r="C9" s="479">
        <f>'Tabelle 3.1'!J45</f>
        <v>-2.8655893304673015</v>
      </c>
      <c r="D9" s="480">
        <f t="shared" si="0"/>
        <v>1.0875687030768</v>
      </c>
      <c r="E9" s="480">
        <f t="shared" si="0"/>
        <v>-2.8655893304673015</v>
      </c>
      <c r="F9" s="475" t="str">
        <f t="shared" si="1"/>
        <v/>
      </c>
      <c r="G9" s="475" t="str">
        <f t="shared" si="1"/>
        <v/>
      </c>
      <c r="H9" s="481" t="str">
        <f t="shared" si="2"/>
        <v/>
      </c>
      <c r="I9" s="481" t="str">
        <f t="shared" si="2"/>
        <v/>
      </c>
      <c r="J9" s="475" t="e">
        <f>IF(OR(B9&lt;-50,B9&gt;50),N9,#N/A)</f>
        <v>#N/A</v>
      </c>
      <c r="K9" s="475" t="e">
        <f>IF(B9&lt;-50,-45,IF(B9&gt;50,45,#N/A))</f>
        <v>#N/A</v>
      </c>
      <c r="L9" s="475" t="e">
        <f>IF(OR(C9&lt;-50,C9&gt;50),N9,#N/A)</f>
        <v>#N/A</v>
      </c>
      <c r="M9" s="475" t="e">
        <f>IF(C9&lt;-50,-45,IF(C9&gt;50,45,#N/A))</f>
        <v>#N/A</v>
      </c>
      <c r="N9" s="475">
        <v>35</v>
      </c>
    </row>
    <row r="10" spans="1:14" s="474" customFormat="1" ht="15" customHeight="1" x14ac:dyDescent="0.2">
      <c r="E10" s="475"/>
      <c r="F10" s="475"/>
      <c r="G10" s="475"/>
      <c r="H10" s="475"/>
      <c r="I10" s="475"/>
      <c r="J10" s="475"/>
      <c r="K10" s="475"/>
      <c r="L10" s="475"/>
      <c r="M10" s="475"/>
      <c r="N10" s="475"/>
    </row>
    <row r="11" spans="1:14" s="474" customFormat="1" ht="15" customHeight="1" x14ac:dyDescent="0.2">
      <c r="E11" s="475"/>
      <c r="F11" s="475"/>
      <c r="G11" s="475"/>
      <c r="H11" s="475"/>
      <c r="I11" s="475"/>
      <c r="J11" s="475"/>
      <c r="K11" s="475"/>
      <c r="L11" s="475"/>
      <c r="M11" s="475"/>
      <c r="N11" s="475"/>
    </row>
    <row r="12" spans="1:14" s="474" customFormat="1" ht="15" customHeight="1" x14ac:dyDescent="0.2">
      <c r="A12" s="683" t="s">
        <v>452</v>
      </c>
      <c r="B12" s="676" t="s">
        <v>436</v>
      </c>
      <c r="C12" s="676"/>
      <c r="D12" s="676" t="s">
        <v>437</v>
      </c>
      <c r="E12" s="676"/>
      <c r="F12" s="677" t="s">
        <v>438</v>
      </c>
      <c r="G12" s="677"/>
      <c r="H12" s="677" t="s">
        <v>439</v>
      </c>
      <c r="I12" s="677"/>
      <c r="J12" s="677" t="s">
        <v>440</v>
      </c>
      <c r="K12" s="677"/>
      <c r="L12" s="677"/>
      <c r="M12" s="677"/>
      <c r="N12" s="677"/>
    </row>
    <row r="13" spans="1:14" s="474" customFormat="1" ht="15" customHeight="1" x14ac:dyDescent="0.2">
      <c r="A13" s="683"/>
      <c r="B13" s="474" t="s">
        <v>441</v>
      </c>
      <c r="C13" s="474" t="s">
        <v>442</v>
      </c>
      <c r="D13" s="474" t="s">
        <v>441</v>
      </c>
      <c r="E13" s="474" t="s">
        <v>442</v>
      </c>
      <c r="F13" s="474" t="s">
        <v>441</v>
      </c>
      <c r="G13" s="474" t="s">
        <v>442</v>
      </c>
      <c r="H13" s="474" t="s">
        <v>441</v>
      </c>
      <c r="I13" s="474" t="s">
        <v>442</v>
      </c>
      <c r="J13" s="475" t="s">
        <v>443</v>
      </c>
      <c r="K13" s="475" t="s">
        <v>444</v>
      </c>
      <c r="L13" s="475" t="s">
        <v>445</v>
      </c>
      <c r="M13" s="475" t="s">
        <v>446</v>
      </c>
      <c r="N13" s="475" t="s">
        <v>447</v>
      </c>
    </row>
    <row r="14" spans="1:14" s="474" customFormat="1" ht="15" customHeight="1" x14ac:dyDescent="0.2">
      <c r="A14" s="474">
        <v>1</v>
      </c>
      <c r="B14" s="478">
        <f>'Tabelle 2.3'!J11</f>
        <v>-0.17531227498982563</v>
      </c>
      <c r="C14" s="479">
        <f>'Tabelle 3.3'!J11</f>
        <v>-5.8813621178518289</v>
      </c>
      <c r="D14" s="480">
        <f>IF(OR(AND(B14&gt;=-50,B14&lt;=50),ISNUMBER(B14)=FALSE),B14,"")</f>
        <v>-0.17531227498982563</v>
      </c>
      <c r="E14" s="480">
        <f>IF(OR(AND(C14&gt;=-50,C14&lt;=50),ISNUMBER(C14)=FALSE),C14,"")</f>
        <v>-5.8813621178518289</v>
      </c>
      <c r="F14" s="475" t="str">
        <f>IF(ISNUMBER(B14)=FALSE,"",IF(B14&lt;-50,"&lt; -50",IF(B14&gt;50,"&gt; 50","")))</f>
        <v/>
      </c>
      <c r="G14" s="475" t="str">
        <f>IF(ISNUMBER(C14)=FALSE,"",IF(C14&lt;-50,"&lt; -50",IF(C14&gt;50,"&gt; 50","")))</f>
        <v/>
      </c>
      <c r="H14" s="481" t="str">
        <f>IF(B14&lt;-50,0.75,IF(B14&gt;50,-0.75,""))</f>
        <v/>
      </c>
      <c r="I14" s="481" t="str">
        <f>IF(C14&lt;-50,0.75,IF(C14&gt;50,-0.75,""))</f>
        <v/>
      </c>
      <c r="J14" s="475" t="e">
        <f>IF(OR(B14&lt;-50,B14&gt;50),N14,#N/A)</f>
        <v>#N/A</v>
      </c>
      <c r="K14" s="475" t="e">
        <f>IF(B14&lt;-50,-45,IF(B14&gt;50,45,#N/A))</f>
        <v>#N/A</v>
      </c>
      <c r="L14" s="475" t="e">
        <f>IF(OR(C14&lt;-50,C14&gt;50),N14,#N/A)</f>
        <v>#N/A</v>
      </c>
      <c r="M14" s="475" t="e">
        <f>IF(C14&lt;-50,-45,IF(C14&gt;50,45,#N/A))</f>
        <v>#N/A</v>
      </c>
      <c r="N14" s="475">
        <v>5</v>
      </c>
    </row>
    <row r="15" spans="1:14" s="474" customFormat="1" ht="15" customHeight="1" x14ac:dyDescent="0.2">
      <c r="A15" s="474">
        <v>2</v>
      </c>
      <c r="B15" s="478">
        <f>'Tabelle 2.3'!J12</f>
        <v>3.4965034965034967</v>
      </c>
      <c r="C15" s="479">
        <f>'Tabelle 3.3'!J12</f>
        <v>5.2631578947368425</v>
      </c>
      <c r="D15" s="480">
        <f t="shared" ref="D15:E45" si="3">IF(OR(AND(B15&gt;=-50,B15&lt;=50),ISNUMBER(B15)=FALSE),B15,"")</f>
        <v>3.4965034965034967</v>
      </c>
      <c r="E15" s="480">
        <f t="shared" si="3"/>
        <v>5.2631578947368425</v>
      </c>
      <c r="F15" s="475" t="str">
        <f t="shared" ref="F15:G45" si="4">IF(ISNUMBER(B15)=FALSE,"",IF(B15&lt;-50,"&lt; -50",IF(B15&gt;50,"&gt; 50","")))</f>
        <v/>
      </c>
      <c r="G15" s="475" t="str">
        <f t="shared" si="4"/>
        <v/>
      </c>
      <c r="H15" s="481" t="str">
        <f t="shared" ref="H15:I45" si="5">IF(B15&lt;-50,0.75,IF(B15&gt;50,-0.75,""))</f>
        <v/>
      </c>
      <c r="I15" s="481" t="str">
        <f t="shared" si="5"/>
        <v/>
      </c>
      <c r="J15" s="475" t="e">
        <f t="shared" ref="J15:J45" si="6">IF(OR(B15&lt;-50,B15&gt;50),N15,#N/A)</f>
        <v>#N/A</v>
      </c>
      <c r="K15" s="475" t="e">
        <f t="shared" ref="K15:K45" si="7">IF(B15&lt;-50,-45,IF(B15&gt;50,45,#N/A))</f>
        <v>#N/A</v>
      </c>
      <c r="L15" s="475" t="e">
        <f t="shared" ref="L15:L45" si="8">IF(OR(C15&lt;-50,C15&gt;50),N15,#N/A)</f>
        <v>#N/A</v>
      </c>
      <c r="M15" s="475" t="e">
        <f t="shared" ref="M15:M45" si="9">IF(C15&lt;-50,-45,IF(C15&gt;50,45,#N/A))</f>
        <v>#N/A</v>
      </c>
      <c r="N15" s="475">
        <v>15</v>
      </c>
    </row>
    <row r="16" spans="1:14" s="474" customFormat="1" ht="15" customHeight="1" x14ac:dyDescent="0.2">
      <c r="A16" s="474">
        <v>3</v>
      </c>
      <c r="B16" s="478">
        <f>'Tabelle 2.3'!J13</f>
        <v>4.4261451363870306</v>
      </c>
      <c r="C16" s="479">
        <f>'Tabelle 3.3'!J13</f>
        <v>-14.925373134328359</v>
      </c>
      <c r="D16" s="480">
        <f t="shared" si="3"/>
        <v>4.4261451363870306</v>
      </c>
      <c r="E16" s="480">
        <f t="shared" si="3"/>
        <v>-14.925373134328359</v>
      </c>
      <c r="F16" s="475" t="str">
        <f t="shared" si="4"/>
        <v/>
      </c>
      <c r="G16" s="475" t="str">
        <f t="shared" si="4"/>
        <v/>
      </c>
      <c r="H16" s="481" t="str">
        <f t="shared" si="5"/>
        <v/>
      </c>
      <c r="I16" s="481" t="str">
        <f t="shared" si="5"/>
        <v/>
      </c>
      <c r="J16" s="475" t="e">
        <f t="shared" si="6"/>
        <v>#N/A</v>
      </c>
      <c r="K16" s="475" t="e">
        <f t="shared" si="7"/>
        <v>#N/A</v>
      </c>
      <c r="L16" s="475" t="e">
        <f t="shared" si="8"/>
        <v>#N/A</v>
      </c>
      <c r="M16" s="475" t="e">
        <f t="shared" si="9"/>
        <v>#N/A</v>
      </c>
      <c r="N16" s="475">
        <v>25</v>
      </c>
    </row>
    <row r="17" spans="1:14" s="474" customFormat="1" ht="15" customHeight="1" x14ac:dyDescent="0.2">
      <c r="A17" s="474">
        <v>4</v>
      </c>
      <c r="B17" s="478">
        <f>'Tabelle 2.3'!J14</f>
        <v>-3.8489025012761613</v>
      </c>
      <c r="C17" s="479">
        <f>'Tabelle 3.3'!J14</f>
        <v>-3.7142857142857144</v>
      </c>
      <c r="D17" s="480">
        <f t="shared" si="3"/>
        <v>-3.8489025012761613</v>
      </c>
      <c r="E17" s="480">
        <f t="shared" si="3"/>
        <v>-3.7142857142857144</v>
      </c>
      <c r="F17" s="475" t="str">
        <f t="shared" si="4"/>
        <v/>
      </c>
      <c r="G17" s="475" t="str">
        <f t="shared" si="4"/>
        <v/>
      </c>
      <c r="H17" s="481" t="str">
        <f t="shared" si="5"/>
        <v/>
      </c>
      <c r="I17" s="481" t="str">
        <f t="shared" si="5"/>
        <v/>
      </c>
      <c r="J17" s="475" t="e">
        <f t="shared" si="6"/>
        <v>#N/A</v>
      </c>
      <c r="K17" s="475" t="e">
        <f t="shared" si="7"/>
        <v>#N/A</v>
      </c>
      <c r="L17" s="475" t="e">
        <f t="shared" si="8"/>
        <v>#N/A</v>
      </c>
      <c r="M17" s="475" t="e">
        <f t="shared" si="9"/>
        <v>#N/A</v>
      </c>
      <c r="N17" s="475">
        <v>36</v>
      </c>
    </row>
    <row r="18" spans="1:14" s="474" customFormat="1" ht="15" customHeight="1" x14ac:dyDescent="0.2">
      <c r="A18" s="474">
        <v>5</v>
      </c>
      <c r="B18" s="478">
        <f>'Tabelle 2.3'!J15</f>
        <v>-0.21529628870207093</v>
      </c>
      <c r="C18" s="479">
        <f>'Tabelle 3.3'!J15</f>
        <v>1.3774104683195592</v>
      </c>
      <c r="D18" s="480">
        <f t="shared" si="3"/>
        <v>-0.21529628870207093</v>
      </c>
      <c r="E18" s="480">
        <f t="shared" si="3"/>
        <v>1.3774104683195592</v>
      </c>
      <c r="F18" s="475" t="str">
        <f t="shared" si="4"/>
        <v/>
      </c>
      <c r="G18" s="475" t="str">
        <f t="shared" si="4"/>
        <v/>
      </c>
      <c r="H18" s="481" t="str">
        <f t="shared" si="5"/>
        <v/>
      </c>
      <c r="I18" s="481" t="str">
        <f t="shared" si="5"/>
        <v/>
      </c>
      <c r="J18" s="475" t="e">
        <f t="shared" si="6"/>
        <v>#N/A</v>
      </c>
      <c r="K18" s="475" t="e">
        <f t="shared" si="7"/>
        <v>#N/A</v>
      </c>
      <c r="L18" s="475" t="e">
        <f t="shared" si="8"/>
        <v>#N/A</v>
      </c>
      <c r="M18" s="475" t="e">
        <f t="shared" si="9"/>
        <v>#N/A</v>
      </c>
      <c r="N18" s="475">
        <v>46</v>
      </c>
    </row>
    <row r="19" spans="1:14" s="474" customFormat="1" ht="15" customHeight="1" x14ac:dyDescent="0.2">
      <c r="A19" s="474">
        <v>6</v>
      </c>
      <c r="B19" s="478">
        <f>'Tabelle 2.3'!J16</f>
        <v>-6.4320814320814321</v>
      </c>
      <c r="C19" s="479">
        <f>'Tabelle 3.3'!J16</f>
        <v>-7.6779026217228461</v>
      </c>
      <c r="D19" s="480">
        <f t="shared" si="3"/>
        <v>-6.4320814320814321</v>
      </c>
      <c r="E19" s="480">
        <f t="shared" si="3"/>
        <v>-7.6779026217228461</v>
      </c>
      <c r="F19" s="475" t="str">
        <f t="shared" si="4"/>
        <v/>
      </c>
      <c r="G19" s="475" t="str">
        <f t="shared" si="4"/>
        <v/>
      </c>
      <c r="H19" s="481" t="str">
        <f t="shared" si="5"/>
        <v/>
      </c>
      <c r="I19" s="481" t="str">
        <f t="shared" si="5"/>
        <v/>
      </c>
      <c r="J19" s="475" t="e">
        <f t="shared" si="6"/>
        <v>#N/A</v>
      </c>
      <c r="K19" s="475" t="e">
        <f t="shared" si="7"/>
        <v>#N/A</v>
      </c>
      <c r="L19" s="475" t="e">
        <f t="shared" si="8"/>
        <v>#N/A</v>
      </c>
      <c r="M19" s="475" t="e">
        <f t="shared" si="9"/>
        <v>#N/A</v>
      </c>
      <c r="N19" s="475">
        <v>56</v>
      </c>
    </row>
    <row r="20" spans="1:14" s="474" customFormat="1" ht="15" customHeight="1" x14ac:dyDescent="0.2">
      <c r="A20" s="474">
        <v>7</v>
      </c>
      <c r="B20" s="478">
        <f>'Tabelle 2.3'!J17</f>
        <v>-0.31655110039192041</v>
      </c>
      <c r="C20" s="479">
        <f>'Tabelle 3.3'!J17</f>
        <v>-1.9607843137254901</v>
      </c>
      <c r="D20" s="480">
        <f t="shared" si="3"/>
        <v>-0.31655110039192041</v>
      </c>
      <c r="E20" s="480">
        <f t="shared" si="3"/>
        <v>-1.9607843137254901</v>
      </c>
      <c r="F20" s="475" t="str">
        <f t="shared" si="4"/>
        <v/>
      </c>
      <c r="G20" s="475" t="str">
        <f t="shared" si="4"/>
        <v/>
      </c>
      <c r="H20" s="481" t="str">
        <f t="shared" si="5"/>
        <v/>
      </c>
      <c r="I20" s="481" t="str">
        <f t="shared" si="5"/>
        <v/>
      </c>
      <c r="J20" s="475" t="e">
        <f t="shared" si="6"/>
        <v>#N/A</v>
      </c>
      <c r="K20" s="475" t="e">
        <f t="shared" si="7"/>
        <v>#N/A</v>
      </c>
      <c r="L20" s="475" t="e">
        <f t="shared" si="8"/>
        <v>#N/A</v>
      </c>
      <c r="M20" s="475" t="e">
        <f t="shared" si="9"/>
        <v>#N/A</v>
      </c>
      <c r="N20" s="475">
        <v>67</v>
      </c>
    </row>
    <row r="21" spans="1:14" s="474" customFormat="1" ht="15" customHeight="1" x14ac:dyDescent="0.2">
      <c r="A21" s="474">
        <v>8</v>
      </c>
      <c r="B21" s="478">
        <f>'Tabelle 2.3'!J18</f>
        <v>1.981963087248322</v>
      </c>
      <c r="C21" s="479">
        <f>'Tabelle 3.3'!J18</f>
        <v>-1.572617946345976</v>
      </c>
      <c r="D21" s="480">
        <f t="shared" si="3"/>
        <v>1.981963087248322</v>
      </c>
      <c r="E21" s="480">
        <f t="shared" si="3"/>
        <v>-1.572617946345976</v>
      </c>
      <c r="F21" s="475" t="str">
        <f t="shared" si="4"/>
        <v/>
      </c>
      <c r="G21" s="475" t="str">
        <f t="shared" si="4"/>
        <v/>
      </c>
      <c r="H21" s="481" t="str">
        <f t="shared" si="5"/>
        <v/>
      </c>
      <c r="I21" s="481" t="str">
        <f t="shared" si="5"/>
        <v/>
      </c>
      <c r="J21" s="475" t="e">
        <f t="shared" si="6"/>
        <v>#N/A</v>
      </c>
      <c r="K21" s="475" t="e">
        <f t="shared" si="7"/>
        <v>#N/A</v>
      </c>
      <c r="L21" s="475" t="e">
        <f t="shared" si="8"/>
        <v>#N/A</v>
      </c>
      <c r="M21" s="475" t="e">
        <f t="shared" si="9"/>
        <v>#N/A</v>
      </c>
      <c r="N21" s="475">
        <v>77</v>
      </c>
    </row>
    <row r="22" spans="1:14" s="474" customFormat="1" ht="15" customHeight="1" x14ac:dyDescent="0.2">
      <c r="A22" s="474">
        <v>9</v>
      </c>
      <c r="B22" s="478">
        <f>'Tabelle 2.3'!J19</f>
        <v>-2.4492037342119715</v>
      </c>
      <c r="C22" s="479">
        <f>'Tabelle 3.3'!J19</f>
        <v>3.5277324632952691</v>
      </c>
      <c r="D22" s="480">
        <f t="shared" si="3"/>
        <v>-2.4492037342119715</v>
      </c>
      <c r="E22" s="480">
        <f t="shared" si="3"/>
        <v>3.5277324632952691</v>
      </c>
      <c r="F22" s="475" t="str">
        <f t="shared" si="4"/>
        <v/>
      </c>
      <c r="G22" s="475" t="str">
        <f t="shared" si="4"/>
        <v/>
      </c>
      <c r="H22" s="481" t="str">
        <f t="shared" si="5"/>
        <v/>
      </c>
      <c r="I22" s="481" t="str">
        <f t="shared" si="5"/>
        <v/>
      </c>
      <c r="J22" s="475" t="e">
        <f t="shared" si="6"/>
        <v>#N/A</v>
      </c>
      <c r="K22" s="475" t="e">
        <f t="shared" si="7"/>
        <v>#N/A</v>
      </c>
      <c r="L22" s="475" t="e">
        <f t="shared" si="8"/>
        <v>#N/A</v>
      </c>
      <c r="M22" s="475" t="e">
        <f t="shared" si="9"/>
        <v>#N/A</v>
      </c>
      <c r="N22" s="475">
        <v>87</v>
      </c>
    </row>
    <row r="23" spans="1:14" s="474" customFormat="1" ht="15" customHeight="1" x14ac:dyDescent="0.2">
      <c r="A23" s="474">
        <v>10</v>
      </c>
      <c r="B23" s="478">
        <f>'Tabelle 2.3'!J20</f>
        <v>1.7190026380733554</v>
      </c>
      <c r="C23" s="479">
        <f>'Tabelle 3.3'!J20</f>
        <v>-5.0214592274678109</v>
      </c>
      <c r="D23" s="480">
        <f t="shared" si="3"/>
        <v>1.7190026380733554</v>
      </c>
      <c r="E23" s="480">
        <f t="shared" si="3"/>
        <v>-5.0214592274678109</v>
      </c>
      <c r="F23" s="475" t="str">
        <f t="shared" si="4"/>
        <v/>
      </c>
      <c r="G23" s="475" t="str">
        <f t="shared" si="4"/>
        <v/>
      </c>
      <c r="H23" s="481" t="str">
        <f t="shared" si="5"/>
        <v/>
      </c>
      <c r="I23" s="481" t="str">
        <f t="shared" si="5"/>
        <v/>
      </c>
      <c r="J23" s="475" t="e">
        <f t="shared" si="6"/>
        <v>#N/A</v>
      </c>
      <c r="K23" s="475" t="e">
        <f t="shared" si="7"/>
        <v>#N/A</v>
      </c>
      <c r="L23" s="475" t="e">
        <f t="shared" si="8"/>
        <v>#N/A</v>
      </c>
      <c r="M23" s="475" t="e">
        <f t="shared" si="9"/>
        <v>#N/A</v>
      </c>
      <c r="N23" s="475">
        <v>98</v>
      </c>
    </row>
    <row r="24" spans="1:14" s="474" customFormat="1" ht="15" customHeight="1" x14ac:dyDescent="0.2">
      <c r="A24" s="474">
        <v>11</v>
      </c>
      <c r="B24" s="478">
        <f>'Tabelle 2.3'!J21</f>
        <v>0.48562548562548563</v>
      </c>
      <c r="C24" s="479">
        <f>'Tabelle 3.3'!J21</f>
        <v>-10.103132161955692</v>
      </c>
      <c r="D24" s="480">
        <f t="shared" si="3"/>
        <v>0.48562548562548563</v>
      </c>
      <c r="E24" s="480">
        <f t="shared" si="3"/>
        <v>-10.103132161955692</v>
      </c>
      <c r="F24" s="475" t="str">
        <f t="shared" si="4"/>
        <v/>
      </c>
      <c r="G24" s="475" t="str">
        <f t="shared" si="4"/>
        <v/>
      </c>
      <c r="H24" s="481" t="str">
        <f t="shared" si="5"/>
        <v/>
      </c>
      <c r="I24" s="481" t="str">
        <f t="shared" si="5"/>
        <v/>
      </c>
      <c r="J24" s="475" t="e">
        <f t="shared" si="6"/>
        <v>#N/A</v>
      </c>
      <c r="K24" s="475" t="e">
        <f t="shared" si="7"/>
        <v>#N/A</v>
      </c>
      <c r="L24" s="475" t="e">
        <f t="shared" si="8"/>
        <v>#N/A</v>
      </c>
      <c r="M24" s="475" t="e">
        <f t="shared" si="9"/>
        <v>#N/A</v>
      </c>
      <c r="N24" s="475">
        <v>108</v>
      </c>
    </row>
    <row r="25" spans="1:14" s="474" customFormat="1" ht="15" customHeight="1" x14ac:dyDescent="0.2">
      <c r="A25" s="474">
        <v>12</v>
      </c>
      <c r="B25" s="478">
        <f>'Tabelle 2.3'!J22</f>
        <v>3.281853281853282</v>
      </c>
      <c r="C25" s="479">
        <f>'Tabelle 3.3'!J22</f>
        <v>-2.5757575757575757</v>
      </c>
      <c r="D25" s="480">
        <f t="shared" si="3"/>
        <v>3.281853281853282</v>
      </c>
      <c r="E25" s="480">
        <f t="shared" si="3"/>
        <v>-2.5757575757575757</v>
      </c>
      <c r="F25" s="475" t="str">
        <f t="shared" si="4"/>
        <v/>
      </c>
      <c r="G25" s="475" t="str">
        <f t="shared" si="4"/>
        <v/>
      </c>
      <c r="H25" s="481" t="str">
        <f t="shared" si="5"/>
        <v/>
      </c>
      <c r="I25" s="481" t="str">
        <f t="shared" si="5"/>
        <v/>
      </c>
      <c r="J25" s="475" t="e">
        <f t="shared" si="6"/>
        <v>#N/A</v>
      </c>
      <c r="K25" s="475" t="e">
        <f t="shared" si="7"/>
        <v>#N/A</v>
      </c>
      <c r="L25" s="475" t="e">
        <f t="shared" si="8"/>
        <v>#N/A</v>
      </c>
      <c r="M25" s="475" t="e">
        <f t="shared" si="9"/>
        <v>#N/A</v>
      </c>
      <c r="N25" s="475">
        <v>118</v>
      </c>
    </row>
    <row r="26" spans="1:14" s="474" customFormat="1" ht="15" customHeight="1" x14ac:dyDescent="0.2">
      <c r="A26" s="474">
        <v>13</v>
      </c>
      <c r="B26" s="478">
        <f>'Tabelle 2.3'!J23</f>
        <v>-0.34375511540350301</v>
      </c>
      <c r="C26" s="479">
        <f>'Tabelle 3.3'!J23</f>
        <v>-0.67796610169491522</v>
      </c>
      <c r="D26" s="480">
        <f t="shared" si="3"/>
        <v>-0.34375511540350301</v>
      </c>
      <c r="E26" s="480">
        <f t="shared" si="3"/>
        <v>-0.67796610169491522</v>
      </c>
      <c r="F26" s="475" t="str">
        <f t="shared" si="4"/>
        <v/>
      </c>
      <c r="G26" s="475" t="str">
        <f t="shared" si="4"/>
        <v/>
      </c>
      <c r="H26" s="481" t="str">
        <f t="shared" si="5"/>
        <v/>
      </c>
      <c r="I26" s="481" t="str">
        <f t="shared" si="5"/>
        <v/>
      </c>
      <c r="J26" s="475" t="e">
        <f t="shared" si="6"/>
        <v>#N/A</v>
      </c>
      <c r="K26" s="475" t="e">
        <f t="shared" si="7"/>
        <v>#N/A</v>
      </c>
      <c r="L26" s="475" t="e">
        <f t="shared" si="8"/>
        <v>#N/A</v>
      </c>
      <c r="M26" s="475" t="e">
        <f t="shared" si="9"/>
        <v>#N/A</v>
      </c>
      <c r="N26" s="475">
        <v>129</v>
      </c>
    </row>
    <row r="27" spans="1:14" s="474" customFormat="1" ht="15" customHeight="1" x14ac:dyDescent="0.2">
      <c r="A27" s="474">
        <v>14</v>
      </c>
      <c r="B27" s="478">
        <f>'Tabelle 2.3'!J24</f>
        <v>5.3853196187193708</v>
      </c>
      <c r="C27" s="479">
        <f>'Tabelle 3.3'!J24</f>
        <v>-4.449972360420122</v>
      </c>
      <c r="D27" s="480">
        <f t="shared" si="3"/>
        <v>5.3853196187193708</v>
      </c>
      <c r="E27" s="480">
        <f t="shared" si="3"/>
        <v>-4.449972360420122</v>
      </c>
      <c r="F27" s="475" t="str">
        <f t="shared" si="4"/>
        <v/>
      </c>
      <c r="G27" s="475" t="str">
        <f t="shared" si="4"/>
        <v/>
      </c>
      <c r="H27" s="481" t="str">
        <f t="shared" si="5"/>
        <v/>
      </c>
      <c r="I27" s="481" t="str">
        <f t="shared" si="5"/>
        <v/>
      </c>
      <c r="J27" s="475" t="e">
        <f t="shared" si="6"/>
        <v>#N/A</v>
      </c>
      <c r="K27" s="475" t="e">
        <f t="shared" si="7"/>
        <v>#N/A</v>
      </c>
      <c r="L27" s="475" t="e">
        <f t="shared" si="8"/>
        <v>#N/A</v>
      </c>
      <c r="M27" s="475" t="e">
        <f t="shared" si="9"/>
        <v>#N/A</v>
      </c>
      <c r="N27" s="475">
        <v>139</v>
      </c>
    </row>
    <row r="28" spans="1:14" s="474" customFormat="1" ht="15" customHeight="1" x14ac:dyDescent="0.2">
      <c r="A28" s="474">
        <v>15</v>
      </c>
      <c r="B28" s="478">
        <f>'Tabelle 2.3'!J25</f>
        <v>0.95111873392063617</v>
      </c>
      <c r="C28" s="479">
        <f>'Tabelle 3.3'!J25</f>
        <v>-15.078780739213665</v>
      </c>
      <c r="D28" s="480">
        <f t="shared" si="3"/>
        <v>0.95111873392063617</v>
      </c>
      <c r="E28" s="480">
        <f t="shared" si="3"/>
        <v>-15.078780739213665</v>
      </c>
      <c r="F28" s="475" t="str">
        <f t="shared" si="4"/>
        <v/>
      </c>
      <c r="G28" s="475" t="str">
        <f t="shared" si="4"/>
        <v/>
      </c>
      <c r="H28" s="481" t="str">
        <f t="shared" si="5"/>
        <v/>
      </c>
      <c r="I28" s="481" t="str">
        <f t="shared" si="5"/>
        <v/>
      </c>
      <c r="J28" s="475" t="e">
        <f t="shared" si="6"/>
        <v>#N/A</v>
      </c>
      <c r="K28" s="475" t="e">
        <f t="shared" si="7"/>
        <v>#N/A</v>
      </c>
      <c r="L28" s="475" t="e">
        <f t="shared" si="8"/>
        <v>#N/A</v>
      </c>
      <c r="M28" s="475" t="e">
        <f t="shared" si="9"/>
        <v>#N/A</v>
      </c>
      <c r="N28" s="475">
        <v>149</v>
      </c>
    </row>
    <row r="29" spans="1:14" s="474" customFormat="1" ht="15" customHeight="1" x14ac:dyDescent="0.2">
      <c r="A29" s="474">
        <v>16</v>
      </c>
      <c r="B29" s="478">
        <f>'Tabelle 2.3'!J26</f>
        <v>-14.391457347409295</v>
      </c>
      <c r="C29" s="479">
        <f>'Tabelle 3.3'!J26</f>
        <v>-16.116248348745046</v>
      </c>
      <c r="D29" s="480">
        <f t="shared" si="3"/>
        <v>-14.391457347409295</v>
      </c>
      <c r="E29" s="480">
        <f t="shared" si="3"/>
        <v>-16.116248348745046</v>
      </c>
      <c r="F29" s="475" t="str">
        <f t="shared" si="4"/>
        <v/>
      </c>
      <c r="G29" s="475" t="str">
        <f t="shared" si="4"/>
        <v/>
      </c>
      <c r="H29" s="481" t="str">
        <f t="shared" si="5"/>
        <v/>
      </c>
      <c r="I29" s="481" t="str">
        <f t="shared" si="5"/>
        <v/>
      </c>
      <c r="J29" s="475" t="e">
        <f t="shared" si="6"/>
        <v>#N/A</v>
      </c>
      <c r="K29" s="475" t="e">
        <f t="shared" si="7"/>
        <v>#N/A</v>
      </c>
      <c r="L29" s="475" t="e">
        <f t="shared" si="8"/>
        <v>#N/A</v>
      </c>
      <c r="M29" s="475" t="e">
        <f t="shared" si="9"/>
        <v>#N/A</v>
      </c>
      <c r="N29" s="475">
        <v>160</v>
      </c>
    </row>
    <row r="30" spans="1:14" s="474" customFormat="1" ht="15" customHeight="1" x14ac:dyDescent="0.2">
      <c r="A30" s="474">
        <v>17</v>
      </c>
      <c r="B30" s="478">
        <f>'Tabelle 2.3'!J27</f>
        <v>1.342477746972129</v>
      </c>
      <c r="C30" s="479">
        <f>'Tabelle 3.3'!J27</f>
        <v>-16.379310344827587</v>
      </c>
      <c r="D30" s="480">
        <f t="shared" si="3"/>
        <v>1.342477746972129</v>
      </c>
      <c r="E30" s="480">
        <f t="shared" si="3"/>
        <v>-16.379310344827587</v>
      </c>
      <c r="F30" s="475" t="str">
        <f t="shared" si="4"/>
        <v/>
      </c>
      <c r="G30" s="475" t="str">
        <f t="shared" si="4"/>
        <v/>
      </c>
      <c r="H30" s="481" t="str">
        <f t="shared" si="5"/>
        <v/>
      </c>
      <c r="I30" s="481" t="str">
        <f t="shared" si="5"/>
        <v/>
      </c>
      <c r="J30" s="475" t="e">
        <f t="shared" si="6"/>
        <v>#N/A</v>
      </c>
      <c r="K30" s="475" t="e">
        <f t="shared" si="7"/>
        <v>#N/A</v>
      </c>
      <c r="L30" s="475" t="e">
        <f t="shared" si="8"/>
        <v>#N/A</v>
      </c>
      <c r="M30" s="475" t="e">
        <f t="shared" si="9"/>
        <v>#N/A</v>
      </c>
      <c r="N30" s="475">
        <v>170</v>
      </c>
    </row>
    <row r="31" spans="1:14" s="474" customFormat="1" ht="15" customHeight="1" x14ac:dyDescent="0.2">
      <c r="A31" s="474">
        <v>18</v>
      </c>
      <c r="B31" s="478">
        <f>'Tabelle 2.3'!J28</f>
        <v>-5.6601103721522571E-2</v>
      </c>
      <c r="C31" s="479">
        <f>'Tabelle 3.3'!J28</f>
        <v>-5.2893590541381457</v>
      </c>
      <c r="D31" s="480">
        <f t="shared" si="3"/>
        <v>-5.6601103721522571E-2</v>
      </c>
      <c r="E31" s="480">
        <f t="shared" si="3"/>
        <v>-5.2893590541381457</v>
      </c>
      <c r="F31" s="475" t="str">
        <f t="shared" si="4"/>
        <v/>
      </c>
      <c r="G31" s="475" t="str">
        <f t="shared" si="4"/>
        <v/>
      </c>
      <c r="H31" s="481" t="str">
        <f t="shared" si="5"/>
        <v/>
      </c>
      <c r="I31" s="481" t="str">
        <f t="shared" si="5"/>
        <v/>
      </c>
      <c r="J31" s="475" t="e">
        <f t="shared" si="6"/>
        <v>#N/A</v>
      </c>
      <c r="K31" s="475" t="e">
        <f t="shared" si="7"/>
        <v>#N/A</v>
      </c>
      <c r="L31" s="475" t="e">
        <f t="shared" si="8"/>
        <v>#N/A</v>
      </c>
      <c r="M31" s="475" t="e">
        <f t="shared" si="9"/>
        <v>#N/A</v>
      </c>
      <c r="N31" s="475">
        <v>180</v>
      </c>
    </row>
    <row r="32" spans="1:14" s="474" customFormat="1" ht="15" customHeight="1" x14ac:dyDescent="0.2">
      <c r="A32" s="474">
        <v>19</v>
      </c>
      <c r="B32" s="478">
        <f>'Tabelle 2.3'!J29</f>
        <v>5.1714709788297792</v>
      </c>
      <c r="C32" s="479">
        <f>'Tabelle 3.3'!J29</f>
        <v>-1.6034985422740524</v>
      </c>
      <c r="D32" s="480">
        <f t="shared" si="3"/>
        <v>5.1714709788297792</v>
      </c>
      <c r="E32" s="480">
        <f t="shared" si="3"/>
        <v>-1.6034985422740524</v>
      </c>
      <c r="F32" s="475" t="str">
        <f t="shared" si="4"/>
        <v/>
      </c>
      <c r="G32" s="475" t="str">
        <f t="shared" si="4"/>
        <v/>
      </c>
      <c r="H32" s="481" t="str">
        <f t="shared" si="5"/>
        <v/>
      </c>
      <c r="I32" s="481" t="str">
        <f t="shared" si="5"/>
        <v/>
      </c>
      <c r="J32" s="475" t="e">
        <f t="shared" si="6"/>
        <v>#N/A</v>
      </c>
      <c r="K32" s="475" t="e">
        <f t="shared" si="7"/>
        <v>#N/A</v>
      </c>
      <c r="L32" s="475" t="e">
        <f t="shared" si="8"/>
        <v>#N/A</v>
      </c>
      <c r="M32" s="475" t="e">
        <f t="shared" si="9"/>
        <v>#N/A</v>
      </c>
      <c r="N32" s="475">
        <v>191</v>
      </c>
    </row>
    <row r="33" spans="1:14" s="474" customFormat="1" ht="15" customHeight="1" x14ac:dyDescent="0.2">
      <c r="A33" s="474">
        <v>20</v>
      </c>
      <c r="B33" s="478">
        <f>'Tabelle 2.3'!J30</f>
        <v>1.9700303887666353</v>
      </c>
      <c r="C33" s="479">
        <f>'Tabelle 3.3'!J30</f>
        <v>-1.3289036544850499</v>
      </c>
      <c r="D33" s="480">
        <f t="shared" si="3"/>
        <v>1.9700303887666353</v>
      </c>
      <c r="E33" s="480">
        <f t="shared" si="3"/>
        <v>-1.3289036544850499</v>
      </c>
      <c r="F33" s="475" t="str">
        <f t="shared" si="4"/>
        <v/>
      </c>
      <c r="G33" s="475" t="str">
        <f t="shared" si="4"/>
        <v/>
      </c>
      <c r="H33" s="481" t="str">
        <f t="shared" si="5"/>
        <v/>
      </c>
      <c r="I33" s="481" t="str">
        <f t="shared" si="5"/>
        <v/>
      </c>
      <c r="J33" s="475" t="e">
        <f t="shared" si="6"/>
        <v>#N/A</v>
      </c>
      <c r="K33" s="475" t="e">
        <f t="shared" si="7"/>
        <v>#N/A</v>
      </c>
      <c r="L33" s="475" t="e">
        <f t="shared" si="8"/>
        <v>#N/A</v>
      </c>
      <c r="M33" s="475" t="e">
        <f t="shared" si="9"/>
        <v>#N/A</v>
      </c>
      <c r="N33" s="475">
        <v>201</v>
      </c>
    </row>
    <row r="34" spans="1:14" s="474" customFormat="1" ht="15" customHeight="1" x14ac:dyDescent="0.2">
      <c r="A34" s="474">
        <v>21</v>
      </c>
      <c r="B34" s="478">
        <f>'Tabelle 2.3'!J31</f>
        <v>2.9219143576826196</v>
      </c>
      <c r="C34" s="479">
        <f>'Tabelle 3.3'!J31</f>
        <v>-2.0740351798372276</v>
      </c>
      <c r="D34" s="480">
        <f t="shared" si="3"/>
        <v>2.9219143576826196</v>
      </c>
      <c r="E34" s="480">
        <f t="shared" si="3"/>
        <v>-2.0740351798372276</v>
      </c>
      <c r="F34" s="475" t="str">
        <f t="shared" si="4"/>
        <v/>
      </c>
      <c r="G34" s="475" t="str">
        <f t="shared" si="4"/>
        <v/>
      </c>
      <c r="H34" s="481" t="str">
        <f t="shared" si="5"/>
        <v/>
      </c>
      <c r="I34" s="481" t="str">
        <f t="shared" si="5"/>
        <v/>
      </c>
      <c r="J34" s="475" t="e">
        <f t="shared" si="6"/>
        <v>#N/A</v>
      </c>
      <c r="K34" s="475" t="e">
        <f t="shared" si="7"/>
        <v>#N/A</v>
      </c>
      <c r="L34" s="475" t="e">
        <f t="shared" si="8"/>
        <v>#N/A</v>
      </c>
      <c r="M34" s="475" t="e">
        <f t="shared" si="9"/>
        <v>#N/A</v>
      </c>
      <c r="N34" s="475">
        <v>211</v>
      </c>
    </row>
    <row r="35" spans="1:14" s="474" customFormat="1" ht="15" customHeight="1" x14ac:dyDescent="0.2">
      <c r="A35" s="474">
        <v>22</v>
      </c>
      <c r="B35" s="478">
        <f>'Tabelle 2.3'!J32</f>
        <v>0</v>
      </c>
      <c r="C35" s="479">
        <f>'Tabelle 3.3'!J32</f>
        <v>0</v>
      </c>
      <c r="D35" s="480">
        <f t="shared" si="3"/>
        <v>0</v>
      </c>
      <c r="E35" s="480">
        <f t="shared" si="3"/>
        <v>0</v>
      </c>
      <c r="F35" s="475" t="str">
        <f t="shared" si="4"/>
        <v/>
      </c>
      <c r="G35" s="475" t="str">
        <f t="shared" si="4"/>
        <v/>
      </c>
      <c r="H35" s="481" t="str">
        <f t="shared" si="5"/>
        <v/>
      </c>
      <c r="I35" s="481" t="str">
        <f t="shared" si="5"/>
        <v/>
      </c>
      <c r="J35" s="475" t="e">
        <f t="shared" si="6"/>
        <v>#N/A</v>
      </c>
      <c r="K35" s="475" t="e">
        <f t="shared" si="7"/>
        <v>#N/A</v>
      </c>
      <c r="L35" s="475" t="e">
        <f t="shared" si="8"/>
        <v>#N/A</v>
      </c>
      <c r="M35" s="475" t="e">
        <f t="shared" si="9"/>
        <v>#N/A</v>
      </c>
      <c r="N35" s="475">
        <v>222</v>
      </c>
    </row>
    <row r="36" spans="1:14" s="474" customFormat="1" ht="15" customHeight="1" x14ac:dyDescent="0.2">
      <c r="A36" s="474">
        <v>23</v>
      </c>
      <c r="B36" s="478"/>
      <c r="C36" s="479"/>
      <c r="D36" s="480">
        <f t="shared" si="3"/>
        <v>0</v>
      </c>
      <c r="E36" s="480">
        <f t="shared" si="3"/>
        <v>0</v>
      </c>
      <c r="F36" s="475" t="str">
        <f t="shared" si="4"/>
        <v/>
      </c>
      <c r="G36" s="475" t="str">
        <f t="shared" si="4"/>
        <v/>
      </c>
      <c r="H36" s="481" t="str">
        <f t="shared" si="5"/>
        <v/>
      </c>
      <c r="I36" s="481" t="str">
        <f t="shared" si="5"/>
        <v/>
      </c>
      <c r="J36" s="475" t="e">
        <f t="shared" si="6"/>
        <v>#N/A</v>
      </c>
      <c r="K36" s="475" t="e">
        <f t="shared" si="7"/>
        <v>#N/A</v>
      </c>
      <c r="L36" s="475" t="e">
        <f t="shared" si="8"/>
        <v>#N/A</v>
      </c>
      <c r="M36" s="475" t="e">
        <f t="shared" si="9"/>
        <v>#N/A</v>
      </c>
      <c r="N36" s="475">
        <v>232</v>
      </c>
    </row>
    <row r="37" spans="1:14" s="474" customFormat="1" ht="15" customHeight="1" x14ac:dyDescent="0.2">
      <c r="A37" s="474">
        <v>24</v>
      </c>
      <c r="B37" s="478">
        <f>'Tabelle 2.3'!J34</f>
        <v>3.4965034965034967</v>
      </c>
      <c r="C37" s="479">
        <f>'Tabelle 3.3'!J34</f>
        <v>5.2631578947368425</v>
      </c>
      <c r="D37" s="480">
        <f t="shared" si="3"/>
        <v>3.4965034965034967</v>
      </c>
      <c r="E37" s="480">
        <f t="shared" si="3"/>
        <v>5.2631578947368425</v>
      </c>
      <c r="F37" s="475" t="str">
        <f t="shared" si="4"/>
        <v/>
      </c>
      <c r="G37" s="475" t="str">
        <f t="shared" si="4"/>
        <v/>
      </c>
      <c r="H37" s="481" t="str">
        <f t="shared" si="5"/>
        <v/>
      </c>
      <c r="I37" s="481" t="str">
        <f t="shared" si="5"/>
        <v/>
      </c>
      <c r="J37" s="475" t="e">
        <f t="shared" si="6"/>
        <v>#N/A</v>
      </c>
      <c r="K37" s="475" t="e">
        <f t="shared" si="7"/>
        <v>#N/A</v>
      </c>
      <c r="L37" s="475" t="e">
        <f t="shared" si="8"/>
        <v>#N/A</v>
      </c>
      <c r="M37" s="475" t="e">
        <f t="shared" si="9"/>
        <v>#N/A</v>
      </c>
      <c r="N37" s="475">
        <v>242</v>
      </c>
    </row>
    <row r="38" spans="1:14" s="474" customFormat="1" ht="15" customHeight="1" x14ac:dyDescent="0.2">
      <c r="A38" s="474">
        <v>25</v>
      </c>
      <c r="B38" s="478">
        <f>'Tabelle 2.3'!J35</f>
        <v>-2.1805254553058817</v>
      </c>
      <c r="C38" s="479">
        <f>'Tabelle 3.3'!J35</f>
        <v>-3.002729754322111</v>
      </c>
      <c r="D38" s="480">
        <f t="shared" si="3"/>
        <v>-2.1805254553058817</v>
      </c>
      <c r="E38" s="480">
        <f t="shared" si="3"/>
        <v>-3.002729754322111</v>
      </c>
      <c r="F38" s="475" t="str">
        <f t="shared" si="4"/>
        <v/>
      </c>
      <c r="G38" s="475" t="str">
        <f t="shared" si="4"/>
        <v/>
      </c>
      <c r="H38" s="481" t="str">
        <f t="shared" si="5"/>
        <v/>
      </c>
      <c r="I38" s="481" t="str">
        <f t="shared" si="5"/>
        <v/>
      </c>
      <c r="J38" s="475" t="e">
        <f t="shared" si="6"/>
        <v>#N/A</v>
      </c>
      <c r="K38" s="475" t="e">
        <f t="shared" si="7"/>
        <v>#N/A</v>
      </c>
      <c r="L38" s="475" t="e">
        <f t="shared" si="8"/>
        <v>#N/A</v>
      </c>
      <c r="M38" s="475" t="e">
        <f t="shared" si="9"/>
        <v>#N/A</v>
      </c>
      <c r="N38" s="475">
        <v>253</v>
      </c>
    </row>
    <row r="39" spans="1:14" s="474" customFormat="1" ht="15" customHeight="1" x14ac:dyDescent="0.2">
      <c r="A39" s="474">
        <v>26</v>
      </c>
      <c r="B39" s="478">
        <f>'Tabelle 2.3'!J36</f>
        <v>0.58021927393404504</v>
      </c>
      <c r="C39" s="479">
        <f>'Tabelle 3.3'!J36</f>
        <v>-6.0835704657780436</v>
      </c>
      <c r="D39" s="480">
        <f t="shared" si="3"/>
        <v>0.58021927393404504</v>
      </c>
      <c r="E39" s="480">
        <f t="shared" si="3"/>
        <v>-6.0835704657780436</v>
      </c>
      <c r="F39" s="475" t="str">
        <f t="shared" si="4"/>
        <v/>
      </c>
      <c r="G39" s="475" t="str">
        <f t="shared" si="4"/>
        <v/>
      </c>
      <c r="H39" s="481" t="str">
        <f t="shared" si="5"/>
        <v/>
      </c>
      <c r="I39" s="481" t="str">
        <f t="shared" si="5"/>
        <v/>
      </c>
      <c r="J39" s="475" t="e">
        <f t="shared" si="6"/>
        <v>#N/A</v>
      </c>
      <c r="K39" s="475" t="e">
        <f t="shared" si="7"/>
        <v>#N/A</v>
      </c>
      <c r="L39" s="475" t="e">
        <f t="shared" si="8"/>
        <v>#N/A</v>
      </c>
      <c r="M39" s="475" t="e">
        <f t="shared" si="9"/>
        <v>#N/A</v>
      </c>
      <c r="N39" s="475">
        <v>263</v>
      </c>
    </row>
    <row r="40" spans="1:14" s="474" customFormat="1" ht="15" customHeight="1" x14ac:dyDescent="0.2">
      <c r="A40" s="474">
        <v>27</v>
      </c>
      <c r="B40" s="478" t="e">
        <f>'Tabelle 2.3'!#REF!</f>
        <v>#REF!</v>
      </c>
      <c r="C40" s="479" t="e">
        <f>'Tabelle 3.3'!#REF!</f>
        <v>#REF!</v>
      </c>
      <c r="D40" s="480" t="e">
        <f t="shared" si="3"/>
        <v>#REF!</v>
      </c>
      <c r="E40" s="480" t="e">
        <f t="shared" si="3"/>
        <v>#REF!</v>
      </c>
      <c r="F40" s="475" t="str">
        <f t="shared" si="4"/>
        <v/>
      </c>
      <c r="G40" s="475" t="str">
        <f t="shared" si="4"/>
        <v/>
      </c>
      <c r="H40" s="481" t="e">
        <f t="shared" si="5"/>
        <v>#REF!</v>
      </c>
      <c r="I40" s="481" t="e">
        <f t="shared" si="5"/>
        <v>#REF!</v>
      </c>
      <c r="J40" s="475" t="e">
        <f t="shared" si="6"/>
        <v>#REF!</v>
      </c>
      <c r="K40" s="475" t="e">
        <f t="shared" si="7"/>
        <v>#REF!</v>
      </c>
      <c r="L40" s="475" t="e">
        <f t="shared" si="8"/>
        <v>#REF!</v>
      </c>
      <c r="M40" s="475" t="e">
        <f t="shared" si="9"/>
        <v>#REF!</v>
      </c>
      <c r="N40" s="475">
        <v>273</v>
      </c>
    </row>
    <row r="41" spans="1:14" s="474" customFormat="1" ht="15" customHeight="1" x14ac:dyDescent="0.2">
      <c r="A41" s="474">
        <v>28</v>
      </c>
      <c r="B41" s="478" t="e">
        <f>'Tabelle 2.3'!#REF!</f>
        <v>#REF!</v>
      </c>
      <c r="C41" s="479" t="e">
        <f>'Tabelle 3.3'!#REF!</f>
        <v>#REF!</v>
      </c>
      <c r="D41" s="480" t="e">
        <f t="shared" si="3"/>
        <v>#REF!</v>
      </c>
      <c r="E41" s="480" t="e">
        <f t="shared" si="3"/>
        <v>#REF!</v>
      </c>
      <c r="F41" s="475" t="str">
        <f t="shared" si="4"/>
        <v/>
      </c>
      <c r="G41" s="475" t="str">
        <f t="shared" si="4"/>
        <v/>
      </c>
      <c r="H41" s="481" t="e">
        <f t="shared" si="5"/>
        <v>#REF!</v>
      </c>
      <c r="I41" s="481" t="e">
        <f t="shared" si="5"/>
        <v>#REF!</v>
      </c>
      <c r="J41" s="475" t="e">
        <f t="shared" si="6"/>
        <v>#REF!</v>
      </c>
      <c r="K41" s="475" t="e">
        <f t="shared" si="7"/>
        <v>#REF!</v>
      </c>
      <c r="L41" s="475" t="e">
        <f t="shared" si="8"/>
        <v>#REF!</v>
      </c>
      <c r="M41" s="475" t="e">
        <f t="shared" si="9"/>
        <v>#REF!</v>
      </c>
      <c r="N41" s="475">
        <v>284</v>
      </c>
    </row>
    <row r="42" spans="1:14" s="474" customFormat="1" ht="15" customHeight="1" x14ac:dyDescent="0.2">
      <c r="A42" s="474">
        <v>29</v>
      </c>
      <c r="B42" s="478" t="e">
        <f>'Tabelle 2.3'!#REF!</f>
        <v>#REF!</v>
      </c>
      <c r="C42" s="479" t="e">
        <f>'Tabelle 3.3'!#REF!</f>
        <v>#REF!</v>
      </c>
      <c r="D42" s="480" t="e">
        <f t="shared" si="3"/>
        <v>#REF!</v>
      </c>
      <c r="E42" s="480" t="e">
        <f t="shared" si="3"/>
        <v>#REF!</v>
      </c>
      <c r="F42" s="475" t="str">
        <f t="shared" si="4"/>
        <v/>
      </c>
      <c r="G42" s="475" t="str">
        <f t="shared" si="4"/>
        <v/>
      </c>
      <c r="H42" s="481" t="e">
        <f t="shared" si="5"/>
        <v>#REF!</v>
      </c>
      <c r="I42" s="481" t="e">
        <f t="shared" si="5"/>
        <v>#REF!</v>
      </c>
      <c r="J42" s="475" t="e">
        <f t="shared" si="6"/>
        <v>#REF!</v>
      </c>
      <c r="K42" s="475" t="e">
        <f t="shared" si="7"/>
        <v>#REF!</v>
      </c>
      <c r="L42" s="475" t="e">
        <f t="shared" si="8"/>
        <v>#REF!</v>
      </c>
      <c r="M42" s="475" t="e">
        <f t="shared" si="9"/>
        <v>#REF!</v>
      </c>
      <c r="N42" s="475">
        <v>294</v>
      </c>
    </row>
    <row r="43" spans="1:14" s="474" customFormat="1" ht="15" customHeight="1" x14ac:dyDescent="0.2">
      <c r="A43" s="474">
        <v>30</v>
      </c>
      <c r="B43" s="478" t="e">
        <f>'Tabelle 2.3'!#REF!</f>
        <v>#REF!</v>
      </c>
      <c r="C43" s="479" t="e">
        <f>'Tabelle 3.3'!#REF!</f>
        <v>#REF!</v>
      </c>
      <c r="D43" s="480" t="e">
        <f t="shared" si="3"/>
        <v>#REF!</v>
      </c>
      <c r="E43" s="480" t="e">
        <f t="shared" si="3"/>
        <v>#REF!</v>
      </c>
      <c r="F43" s="475" t="str">
        <f t="shared" si="4"/>
        <v/>
      </c>
      <c r="G43" s="475" t="str">
        <f t="shared" si="4"/>
        <v/>
      </c>
      <c r="H43" s="481" t="e">
        <f t="shared" si="5"/>
        <v>#REF!</v>
      </c>
      <c r="I43" s="481" t="e">
        <f t="shared" si="5"/>
        <v>#REF!</v>
      </c>
      <c r="J43" s="475" t="e">
        <f t="shared" si="6"/>
        <v>#REF!</v>
      </c>
      <c r="K43" s="475" t="e">
        <f t="shared" si="7"/>
        <v>#REF!</v>
      </c>
      <c r="L43" s="475" t="e">
        <f t="shared" si="8"/>
        <v>#REF!</v>
      </c>
      <c r="M43" s="475" t="e">
        <f t="shared" si="9"/>
        <v>#REF!</v>
      </c>
      <c r="N43" s="475">
        <v>304</v>
      </c>
    </row>
    <row r="44" spans="1:14" s="474" customFormat="1" ht="15" customHeight="1" x14ac:dyDescent="0.2">
      <c r="A44" s="474">
        <v>31</v>
      </c>
      <c r="B44" s="478" t="e">
        <f>'Tabelle 2.3'!#REF!</f>
        <v>#REF!</v>
      </c>
      <c r="C44" s="479" t="e">
        <f>'Tabelle 3.3'!#REF!</f>
        <v>#REF!</v>
      </c>
      <c r="D44" s="480" t="e">
        <f t="shared" si="3"/>
        <v>#REF!</v>
      </c>
      <c r="E44" s="480" t="e">
        <f t="shared" si="3"/>
        <v>#REF!</v>
      </c>
      <c r="F44" s="475" t="str">
        <f t="shared" si="4"/>
        <v/>
      </c>
      <c r="G44" s="475" t="str">
        <f t="shared" si="4"/>
        <v/>
      </c>
      <c r="H44" s="481" t="e">
        <f t="shared" si="5"/>
        <v>#REF!</v>
      </c>
      <c r="I44" s="481" t="e">
        <f t="shared" si="5"/>
        <v>#REF!</v>
      </c>
      <c r="J44" s="475" t="e">
        <f t="shared" si="6"/>
        <v>#REF!</v>
      </c>
      <c r="K44" s="475" t="e">
        <f t="shared" si="7"/>
        <v>#REF!</v>
      </c>
      <c r="L44" s="475" t="e">
        <f t="shared" si="8"/>
        <v>#REF!</v>
      </c>
      <c r="M44" s="475" t="e">
        <f t="shared" si="9"/>
        <v>#REF!</v>
      </c>
      <c r="N44" s="475">
        <v>315</v>
      </c>
    </row>
    <row r="45" spans="1:14" s="474" customFormat="1" ht="15" customHeight="1" x14ac:dyDescent="0.2">
      <c r="A45" s="474">
        <v>32</v>
      </c>
      <c r="B45" s="478">
        <f>'Tabelle 2.3'!J36</f>
        <v>0.58021927393404504</v>
      </c>
      <c r="C45" s="479">
        <f>'Tabelle 3.3'!J36</f>
        <v>-6.0835704657780436</v>
      </c>
      <c r="D45" s="480">
        <f t="shared" si="3"/>
        <v>0.58021927393404504</v>
      </c>
      <c r="E45" s="480">
        <f t="shared" si="3"/>
        <v>-6.0835704657780436</v>
      </c>
      <c r="F45" s="475" t="str">
        <f t="shared" si="4"/>
        <v/>
      </c>
      <c r="G45" s="475" t="str">
        <f t="shared" si="4"/>
        <v/>
      </c>
      <c r="H45" s="481" t="str">
        <f t="shared" si="5"/>
        <v/>
      </c>
      <c r="I45" s="481" t="str">
        <f t="shared" si="5"/>
        <v/>
      </c>
      <c r="J45" s="475" t="e">
        <f t="shared" si="6"/>
        <v>#N/A</v>
      </c>
      <c r="K45" s="475" t="e">
        <f t="shared" si="7"/>
        <v>#N/A</v>
      </c>
      <c r="L45" s="475" t="e">
        <f t="shared" si="8"/>
        <v>#N/A</v>
      </c>
      <c r="M45" s="475" t="e">
        <f t="shared" si="9"/>
        <v>#N/A</v>
      </c>
      <c r="N45" s="475">
        <v>325</v>
      </c>
    </row>
    <row r="46" spans="1:14" s="474" customFormat="1" ht="15" customHeight="1" x14ac:dyDescent="0.2">
      <c r="E46" s="475"/>
      <c r="F46" s="475"/>
      <c r="G46" s="475"/>
      <c r="H46" s="475"/>
      <c r="I46" s="475"/>
      <c r="J46" s="475"/>
      <c r="K46" s="475"/>
      <c r="L46" s="475"/>
      <c r="M46" s="475"/>
      <c r="N46" s="475"/>
    </row>
    <row r="47" spans="1:14" s="474" customFormat="1" ht="15" customHeight="1" x14ac:dyDescent="0.2">
      <c r="D47" s="482"/>
      <c r="E47" s="475"/>
      <c r="F47" s="475"/>
      <c r="G47" s="475"/>
      <c r="H47" s="475"/>
      <c r="I47" s="475"/>
      <c r="J47" s="475"/>
      <c r="K47" s="475"/>
      <c r="L47" s="475"/>
      <c r="M47" s="475"/>
      <c r="N47" s="475"/>
    </row>
    <row r="48" spans="1:14" s="474" customFormat="1" ht="15" customHeight="1" x14ac:dyDescent="0.2">
      <c r="A48" s="476" t="s">
        <v>453</v>
      </c>
      <c r="E48" s="475"/>
      <c r="F48" s="475"/>
      <c r="G48" s="475"/>
      <c r="H48" s="475"/>
      <c r="I48" s="475"/>
      <c r="J48" s="475"/>
      <c r="K48" s="475"/>
      <c r="L48" s="475"/>
      <c r="M48" s="475"/>
      <c r="N48" s="475"/>
    </row>
    <row r="49" spans="1:14" ht="15" customHeight="1" x14ac:dyDescent="0.2">
      <c r="A49" s="678" t="s">
        <v>454</v>
      </c>
      <c r="B49" s="679" t="s">
        <v>102</v>
      </c>
      <c r="C49" s="679"/>
      <c r="D49" s="679"/>
      <c r="E49" s="680" t="s">
        <v>455</v>
      </c>
      <c r="F49" s="680"/>
      <c r="G49" s="680"/>
      <c r="H49" s="681" t="s">
        <v>456</v>
      </c>
      <c r="I49" s="682" t="s">
        <v>457</v>
      </c>
      <c r="J49" s="682"/>
      <c r="K49" s="682"/>
      <c r="L49" s="483" t="s">
        <v>458</v>
      </c>
      <c r="M49" s="460"/>
      <c r="N49" s="452"/>
    </row>
    <row r="50" spans="1:14" ht="39.950000000000003" customHeight="1" x14ac:dyDescent="0.2">
      <c r="A50" s="678"/>
      <c r="B50" s="484" t="s">
        <v>441</v>
      </c>
      <c r="C50" s="484" t="s">
        <v>120</v>
      </c>
      <c r="D50" s="484" t="s">
        <v>121</v>
      </c>
      <c r="E50" s="484" t="s">
        <v>441</v>
      </c>
      <c r="F50" s="484" t="s">
        <v>120</v>
      </c>
      <c r="G50" s="484" t="s">
        <v>121</v>
      </c>
      <c r="H50" s="681"/>
      <c r="I50" s="484" t="s">
        <v>441</v>
      </c>
      <c r="J50" s="484" t="s">
        <v>120</v>
      </c>
      <c r="K50" s="484" t="s">
        <v>121</v>
      </c>
      <c r="L50" s="484" t="s">
        <v>459</v>
      </c>
      <c r="M50" s="484"/>
      <c r="N50" s="484"/>
    </row>
    <row r="51" spans="1:14" ht="15" customHeight="1" x14ac:dyDescent="0.2">
      <c r="A51" s="485" t="s">
        <v>460</v>
      </c>
      <c r="B51" s="486">
        <v>176782</v>
      </c>
      <c r="C51" s="486">
        <v>22927</v>
      </c>
      <c r="D51" s="486">
        <v>11936</v>
      </c>
      <c r="E51" s="487">
        <f>IF($A$51=37802,IF(COUNTBLANK(B$51:B$70)&gt;0,#N/A,B51/B$51*100),IF(COUNTBLANK(B$51:B$75)&gt;0,#N/A,B51/B$51*100))</f>
        <v>100</v>
      </c>
      <c r="F51" s="487">
        <f>IF($A$51=37802,IF(COUNTBLANK(C$51:C$70)&gt;0,#N/A,C51/C$51*100),IF(COUNTBLANK(C$51:C$75)&gt;0,#N/A,C51/C$51*100))</f>
        <v>100</v>
      </c>
      <c r="G51" s="487">
        <f>IF($A$51=37802,IF(COUNTBLANK(D$51:D$70)&gt;0,#N/A,D51/D$51*100),IF(COUNTBLANK(D$51:D$75)&gt;0,#N/A,D51/D$51*100))</f>
        <v>100</v>
      </c>
      <c r="H51" s="488" t="str">
        <f>IF(ISERROR(L51)=TRUE,IF(MONTH(A51)=MONTH(MAX(A$51:A$75)),A51,""),"")</f>
        <v/>
      </c>
      <c r="I51" s="487" t="str">
        <f>IF($H51&lt;&gt;"",E51,"")</f>
        <v/>
      </c>
      <c r="J51" s="487" t="str">
        <f>IF($H51&lt;&gt;"",F51,"")</f>
        <v/>
      </c>
      <c r="K51" s="487" t="str">
        <f t="shared" ref="J51:K66" si="10">IF($H51&lt;&gt;"",G51,"")</f>
        <v/>
      </c>
      <c r="L51" s="487" t="e">
        <f>IF(A$51=37802,IF(AND(COUNTBLANK(B$51:B$70)&lt;&gt;0,COUNTBLANK(C$51:C$70)&lt;&gt;0,COUNTBLANK(D$51:D$70)&lt;&gt;0),135,#N/A),IF(AND(COUNTBLANK(B$51:B$75)&lt;&gt;0,COUNTBLANK(C$51:C$75)&lt;&gt;0,COUNTBLANK(D$51:D$75)&lt;&gt;0),135,#N/A))</f>
        <v>#N/A</v>
      </c>
    </row>
    <row r="52" spans="1:14" ht="15" customHeight="1" x14ac:dyDescent="0.2">
      <c r="A52" s="485" t="s">
        <v>461</v>
      </c>
      <c r="B52" s="486">
        <v>178119</v>
      </c>
      <c r="C52" s="486">
        <v>23071</v>
      </c>
      <c r="D52" s="486">
        <v>12245</v>
      </c>
      <c r="E52" s="487">
        <f t="shared" ref="E52:G70" si="11">IF($A$51=37802,IF(COUNTBLANK(B$51:B$70)&gt;0,#N/A,B52/B$51*100),IF(COUNTBLANK(B$51:B$75)&gt;0,#N/A,B52/B$51*100))</f>
        <v>100.7562987181953</v>
      </c>
      <c r="F52" s="487">
        <f t="shared" si="11"/>
        <v>100.62808042918829</v>
      </c>
      <c r="G52" s="487">
        <f t="shared" si="11"/>
        <v>102.58880697050938</v>
      </c>
      <c r="H52" s="488" t="str">
        <f>IF(ISERROR(L52)=TRUE,IF(MONTH(A52)=MONTH(MAX(A$51:A$75)),A52,""),"")</f>
        <v/>
      </c>
      <c r="I52" s="487" t="str">
        <f t="shared" ref="I52:K75" si="12">IF($H52&lt;&gt;"",E52,"")</f>
        <v/>
      </c>
      <c r="J52" s="487" t="str">
        <f t="shared" si="10"/>
        <v/>
      </c>
      <c r="K52" s="487" t="str">
        <f t="shared" si="10"/>
        <v/>
      </c>
      <c r="L52" s="487" t="e">
        <f t="shared" ref="L52:L75" si="13">IF(A$51=37802,IF(AND(COUNTBLANK(B$51:B$70)&lt;&gt;0,COUNTBLANK(C$51:C$70)&lt;&gt;0,COUNTBLANK(D$51:D$70)&lt;&gt;0),135,#N/A),IF(AND(COUNTBLANK(B$51:B$75)&lt;&gt;0,COUNTBLANK(C$51:C$75)&lt;&gt;0,COUNTBLANK(D$51:D$75)&lt;&gt;0),135,#N/A))</f>
        <v>#N/A</v>
      </c>
    </row>
    <row r="53" spans="1:14" ht="15" customHeight="1" x14ac:dyDescent="0.2">
      <c r="A53" s="489">
        <v>41883</v>
      </c>
      <c r="B53" s="486">
        <v>180384</v>
      </c>
      <c r="C53" s="486">
        <v>22627</v>
      </c>
      <c r="D53" s="486">
        <v>12265</v>
      </c>
      <c r="E53" s="487">
        <f t="shared" si="11"/>
        <v>102.03753775836906</v>
      </c>
      <c r="F53" s="487">
        <f t="shared" si="11"/>
        <v>98.69149910585773</v>
      </c>
      <c r="G53" s="487">
        <f t="shared" si="11"/>
        <v>102.75636729222519</v>
      </c>
      <c r="H53" s="488">
        <f>IF(ISERROR(L53)=TRUE,IF(MONTH(A53)=MONTH(MAX(A$51:A$75)),A53,""),"")</f>
        <v>41883</v>
      </c>
      <c r="I53" s="487">
        <f t="shared" si="12"/>
        <v>102.03753775836906</v>
      </c>
      <c r="J53" s="487">
        <f t="shared" si="10"/>
        <v>98.69149910585773</v>
      </c>
      <c r="K53" s="487">
        <f t="shared" si="10"/>
        <v>102.75636729222519</v>
      </c>
      <c r="L53" s="487" t="e">
        <f t="shared" si="13"/>
        <v>#N/A</v>
      </c>
    </row>
    <row r="54" spans="1:14" ht="15" customHeight="1" x14ac:dyDescent="0.2">
      <c r="A54" s="489" t="s">
        <v>462</v>
      </c>
      <c r="B54" s="486">
        <v>179016</v>
      </c>
      <c r="C54" s="486">
        <v>23363</v>
      </c>
      <c r="D54" s="486">
        <v>12309</v>
      </c>
      <c r="E54" s="487">
        <f t="shared" si="11"/>
        <v>101.26370331821113</v>
      </c>
      <c r="F54" s="487">
        <f t="shared" si="11"/>
        <v>101.90168796615345</v>
      </c>
      <c r="G54" s="487">
        <f t="shared" si="11"/>
        <v>103.125</v>
      </c>
      <c r="H54" s="488" t="str">
        <f>IF(ISERROR(L54)=TRUE,IF(MONTH(A54)=MONTH(MAX(A$51:A$75)),A54,""),"")</f>
        <v/>
      </c>
      <c r="I54" s="487" t="str">
        <f t="shared" si="12"/>
        <v/>
      </c>
      <c r="J54" s="487" t="str">
        <f t="shared" si="10"/>
        <v/>
      </c>
      <c r="K54" s="487" t="str">
        <f t="shared" si="10"/>
        <v/>
      </c>
      <c r="L54" s="487" t="e">
        <f t="shared" si="13"/>
        <v>#N/A</v>
      </c>
    </row>
    <row r="55" spans="1:14" ht="15" customHeight="1" x14ac:dyDescent="0.2">
      <c r="A55" s="489" t="s">
        <v>463</v>
      </c>
      <c r="B55" s="486">
        <v>179241</v>
      </c>
      <c r="C55" s="486">
        <v>22264</v>
      </c>
      <c r="D55" s="486">
        <v>11915</v>
      </c>
      <c r="E55" s="487">
        <f t="shared" si="11"/>
        <v>101.39097871955289</v>
      </c>
      <c r="F55" s="487">
        <f t="shared" si="11"/>
        <v>97.108213023945567</v>
      </c>
      <c r="G55" s="487">
        <f t="shared" si="11"/>
        <v>99.824061662198389</v>
      </c>
      <c r="H55" s="488" t="str">
        <f t="shared" ref="H55:H70" si="14">IF(ISERROR(L55)=TRUE,IF(MONTH(A55)=MONTH(MAX(A$51:A$75)),A55,""),"")</f>
        <v/>
      </c>
      <c r="I55" s="487" t="str">
        <f t="shared" si="12"/>
        <v/>
      </c>
      <c r="J55" s="487" t="str">
        <f t="shared" si="10"/>
        <v/>
      </c>
      <c r="K55" s="487" t="str">
        <f t="shared" si="10"/>
        <v/>
      </c>
      <c r="L55" s="487" t="e">
        <f t="shared" si="13"/>
        <v>#N/A</v>
      </c>
    </row>
    <row r="56" spans="1:14" ht="15" customHeight="1" x14ac:dyDescent="0.2">
      <c r="A56" s="489" t="s">
        <v>464</v>
      </c>
      <c r="B56" s="486">
        <v>180273</v>
      </c>
      <c r="C56" s="486">
        <v>22509</v>
      </c>
      <c r="D56" s="486">
        <v>12172</v>
      </c>
      <c r="E56" s="487">
        <f t="shared" si="11"/>
        <v>101.97474856037378</v>
      </c>
      <c r="F56" s="487">
        <f t="shared" si="11"/>
        <v>98.176822087495097</v>
      </c>
      <c r="G56" s="487">
        <f t="shared" si="11"/>
        <v>101.97721179624666</v>
      </c>
      <c r="H56" s="488" t="str">
        <f t="shared" si="14"/>
        <v/>
      </c>
      <c r="I56" s="487" t="str">
        <f t="shared" si="12"/>
        <v/>
      </c>
      <c r="J56" s="487" t="str">
        <f t="shared" si="10"/>
        <v/>
      </c>
      <c r="K56" s="487" t="str">
        <f t="shared" si="10"/>
        <v/>
      </c>
      <c r="L56" s="487" t="e">
        <f t="shared" si="13"/>
        <v>#N/A</v>
      </c>
    </row>
    <row r="57" spans="1:14" ht="15" customHeight="1" x14ac:dyDescent="0.2">
      <c r="A57" s="489">
        <v>42248</v>
      </c>
      <c r="B57" s="486">
        <v>183747</v>
      </c>
      <c r="C57" s="486">
        <v>22578</v>
      </c>
      <c r="D57" s="486">
        <v>12810</v>
      </c>
      <c r="E57" s="487">
        <f t="shared" si="11"/>
        <v>103.93988075709066</v>
      </c>
      <c r="F57" s="487">
        <f t="shared" si="11"/>
        <v>98.477777293147824</v>
      </c>
      <c r="G57" s="487">
        <f t="shared" si="11"/>
        <v>107.32238605898124</v>
      </c>
      <c r="H57" s="488">
        <f t="shared" si="14"/>
        <v>42248</v>
      </c>
      <c r="I57" s="487">
        <f t="shared" si="12"/>
        <v>103.93988075709066</v>
      </c>
      <c r="J57" s="487">
        <f t="shared" si="10"/>
        <v>98.477777293147824</v>
      </c>
      <c r="K57" s="487">
        <f t="shared" si="10"/>
        <v>107.32238605898124</v>
      </c>
      <c r="L57" s="487" t="e">
        <f t="shared" si="13"/>
        <v>#N/A</v>
      </c>
    </row>
    <row r="58" spans="1:14" ht="15" customHeight="1" x14ac:dyDescent="0.2">
      <c r="A58" s="489" t="s">
        <v>465</v>
      </c>
      <c r="B58" s="486">
        <v>182720</v>
      </c>
      <c r="C58" s="486">
        <v>23088</v>
      </c>
      <c r="D58" s="486">
        <v>12978</v>
      </c>
      <c r="E58" s="487">
        <f t="shared" si="11"/>
        <v>103.3589392585218</v>
      </c>
      <c r="F58" s="487">
        <f t="shared" si="11"/>
        <v>100.70222881318969</v>
      </c>
      <c r="G58" s="487">
        <f t="shared" si="11"/>
        <v>108.72989276139411</v>
      </c>
      <c r="H58" s="488" t="str">
        <f t="shared" si="14"/>
        <v/>
      </c>
      <c r="I58" s="487" t="str">
        <f t="shared" si="12"/>
        <v/>
      </c>
      <c r="J58" s="487" t="str">
        <f t="shared" si="10"/>
        <v/>
      </c>
      <c r="K58" s="487" t="str">
        <f t="shared" si="10"/>
        <v/>
      </c>
      <c r="L58" s="487" t="e">
        <f t="shared" si="13"/>
        <v>#N/A</v>
      </c>
    </row>
    <row r="59" spans="1:14" ht="15" customHeight="1" x14ac:dyDescent="0.2">
      <c r="A59" s="489" t="s">
        <v>466</v>
      </c>
      <c r="B59" s="486">
        <v>182400</v>
      </c>
      <c r="C59" s="486">
        <v>22721</v>
      </c>
      <c r="D59" s="486">
        <v>12790</v>
      </c>
      <c r="E59" s="487">
        <f t="shared" si="11"/>
        <v>103.17792535439128</v>
      </c>
      <c r="F59" s="487">
        <f t="shared" si="11"/>
        <v>99.101496052688958</v>
      </c>
      <c r="G59" s="487">
        <f t="shared" si="11"/>
        <v>107.15482573726543</v>
      </c>
      <c r="H59" s="488" t="str">
        <f t="shared" si="14"/>
        <v/>
      </c>
      <c r="I59" s="487" t="str">
        <f t="shared" si="12"/>
        <v/>
      </c>
      <c r="J59" s="487" t="str">
        <f t="shared" si="10"/>
        <v/>
      </c>
      <c r="K59" s="487" t="str">
        <f t="shared" si="10"/>
        <v/>
      </c>
      <c r="L59" s="487" t="e">
        <f t="shared" si="13"/>
        <v>#N/A</v>
      </c>
    </row>
    <row r="60" spans="1:14" ht="15" customHeight="1" x14ac:dyDescent="0.2">
      <c r="A60" s="489" t="s">
        <v>467</v>
      </c>
      <c r="B60" s="486">
        <v>183417</v>
      </c>
      <c r="C60" s="486">
        <v>22920</v>
      </c>
      <c r="D60" s="486">
        <v>13069</v>
      </c>
      <c r="E60" s="487">
        <f t="shared" si="11"/>
        <v>103.75321016845606</v>
      </c>
      <c r="F60" s="487">
        <f t="shared" si="11"/>
        <v>99.969468312470013</v>
      </c>
      <c r="G60" s="487">
        <f t="shared" si="11"/>
        <v>109.49229222520107</v>
      </c>
      <c r="H60" s="488" t="str">
        <f t="shared" si="14"/>
        <v/>
      </c>
      <c r="I60" s="487" t="str">
        <f t="shared" si="12"/>
        <v/>
      </c>
      <c r="J60" s="487" t="str">
        <f t="shared" si="10"/>
        <v/>
      </c>
      <c r="K60" s="487" t="str">
        <f t="shared" si="10"/>
        <v/>
      </c>
      <c r="L60" s="487" t="e">
        <f t="shared" si="13"/>
        <v>#N/A</v>
      </c>
    </row>
    <row r="61" spans="1:14" ht="15" customHeight="1" x14ac:dyDescent="0.2">
      <c r="A61" s="489">
        <v>42614</v>
      </c>
      <c r="B61" s="486">
        <v>186244</v>
      </c>
      <c r="C61" s="486">
        <v>22300</v>
      </c>
      <c r="D61" s="486">
        <v>13490</v>
      </c>
      <c r="E61" s="487">
        <f t="shared" si="11"/>
        <v>105.35235487775904</v>
      </c>
      <c r="F61" s="487">
        <f t="shared" si="11"/>
        <v>97.265233131242638</v>
      </c>
      <c r="G61" s="487">
        <f t="shared" si="11"/>
        <v>113.01943699731905</v>
      </c>
      <c r="H61" s="488">
        <f t="shared" si="14"/>
        <v>42614</v>
      </c>
      <c r="I61" s="487">
        <f t="shared" si="12"/>
        <v>105.35235487775904</v>
      </c>
      <c r="J61" s="487">
        <f t="shared" si="10"/>
        <v>97.265233131242638</v>
      </c>
      <c r="K61" s="487">
        <f t="shared" si="10"/>
        <v>113.01943699731905</v>
      </c>
      <c r="L61" s="487" t="e">
        <f t="shared" si="13"/>
        <v>#N/A</v>
      </c>
    </row>
    <row r="62" spans="1:14" ht="15" customHeight="1" x14ac:dyDescent="0.2">
      <c r="A62" s="489" t="s">
        <v>468</v>
      </c>
      <c r="B62" s="486">
        <v>185363</v>
      </c>
      <c r="C62" s="486">
        <v>22736</v>
      </c>
      <c r="D62" s="486">
        <v>13538</v>
      </c>
      <c r="E62" s="487">
        <f t="shared" si="11"/>
        <v>104.85400097294975</v>
      </c>
      <c r="F62" s="487">
        <f t="shared" si="11"/>
        <v>99.166921097396084</v>
      </c>
      <c r="G62" s="487">
        <f t="shared" si="11"/>
        <v>113.421581769437</v>
      </c>
      <c r="H62" s="488" t="str">
        <f t="shared" si="14"/>
        <v/>
      </c>
      <c r="I62" s="487" t="str">
        <f t="shared" si="12"/>
        <v/>
      </c>
      <c r="J62" s="487" t="str">
        <f t="shared" si="10"/>
        <v/>
      </c>
      <c r="K62" s="487" t="str">
        <f t="shared" si="10"/>
        <v/>
      </c>
      <c r="L62" s="487" t="e">
        <f t="shared" si="13"/>
        <v>#N/A</v>
      </c>
    </row>
    <row r="63" spans="1:14" ht="15" customHeight="1" x14ac:dyDescent="0.2">
      <c r="A63" s="489" t="s">
        <v>469</v>
      </c>
      <c r="B63" s="486">
        <v>184478</v>
      </c>
      <c r="C63" s="486">
        <v>22072</v>
      </c>
      <c r="D63" s="486">
        <v>13082</v>
      </c>
      <c r="E63" s="487">
        <f t="shared" si="11"/>
        <v>104.35338439433879</v>
      </c>
      <c r="F63" s="487">
        <f t="shared" si="11"/>
        <v>96.270772451694512</v>
      </c>
      <c r="G63" s="487">
        <f t="shared" si="11"/>
        <v>109.60120643431634</v>
      </c>
      <c r="H63" s="488" t="str">
        <f t="shared" si="14"/>
        <v/>
      </c>
      <c r="I63" s="487" t="str">
        <f t="shared" si="12"/>
        <v/>
      </c>
      <c r="J63" s="487" t="str">
        <f t="shared" si="10"/>
        <v/>
      </c>
      <c r="K63" s="487" t="str">
        <f t="shared" si="10"/>
        <v/>
      </c>
      <c r="L63" s="487" t="e">
        <f t="shared" si="13"/>
        <v>#N/A</v>
      </c>
    </row>
    <row r="64" spans="1:14" ht="15" customHeight="1" x14ac:dyDescent="0.2">
      <c r="A64" s="489" t="s">
        <v>470</v>
      </c>
      <c r="B64" s="486">
        <v>185371</v>
      </c>
      <c r="C64" s="486">
        <v>22278</v>
      </c>
      <c r="D64" s="486">
        <v>13456</v>
      </c>
      <c r="E64" s="487">
        <f t="shared" si="11"/>
        <v>104.858526320553</v>
      </c>
      <c r="F64" s="487">
        <f t="shared" si="11"/>
        <v>97.16927639900554</v>
      </c>
      <c r="G64" s="487">
        <f t="shared" si="11"/>
        <v>112.73458445040214</v>
      </c>
      <c r="H64" s="488" t="str">
        <f t="shared" si="14"/>
        <v/>
      </c>
      <c r="I64" s="487" t="str">
        <f t="shared" si="12"/>
        <v/>
      </c>
      <c r="J64" s="487" t="str">
        <f t="shared" si="10"/>
        <v/>
      </c>
      <c r="K64" s="487" t="str">
        <f t="shared" si="10"/>
        <v/>
      </c>
      <c r="L64" s="487" t="e">
        <f t="shared" si="13"/>
        <v>#N/A</v>
      </c>
    </row>
    <row r="65" spans="1:12" ht="15" customHeight="1" x14ac:dyDescent="0.2">
      <c r="A65" s="489">
        <v>42979</v>
      </c>
      <c r="B65" s="486">
        <v>187949</v>
      </c>
      <c r="C65" s="486">
        <v>21550</v>
      </c>
      <c r="D65" s="486">
        <v>13639</v>
      </c>
      <c r="E65" s="487">
        <f t="shared" si="11"/>
        <v>106.31681958570442</v>
      </c>
      <c r="F65" s="487">
        <f t="shared" si="11"/>
        <v>93.993980895886935</v>
      </c>
      <c r="G65" s="487">
        <f t="shared" si="11"/>
        <v>114.26776139410188</v>
      </c>
      <c r="H65" s="488">
        <f t="shared" si="14"/>
        <v>42979</v>
      </c>
      <c r="I65" s="487">
        <f t="shared" si="12"/>
        <v>106.31681958570442</v>
      </c>
      <c r="J65" s="487">
        <f t="shared" si="10"/>
        <v>93.993980895886935</v>
      </c>
      <c r="K65" s="487">
        <f t="shared" si="10"/>
        <v>114.26776139410188</v>
      </c>
      <c r="L65" s="487" t="e">
        <f t="shared" si="13"/>
        <v>#N/A</v>
      </c>
    </row>
    <row r="66" spans="1:12" ht="15" customHeight="1" x14ac:dyDescent="0.2">
      <c r="A66" s="489" t="s">
        <v>471</v>
      </c>
      <c r="B66" s="486">
        <v>188551</v>
      </c>
      <c r="C66" s="486">
        <v>21713</v>
      </c>
      <c r="D66" s="486">
        <v>13730</v>
      </c>
      <c r="E66" s="487">
        <f t="shared" si="11"/>
        <v>106.65735199284995</v>
      </c>
      <c r="F66" s="487">
        <f t="shared" si="11"/>
        <v>94.704933048370918</v>
      </c>
      <c r="G66" s="487">
        <f t="shared" si="11"/>
        <v>115.03016085790885</v>
      </c>
      <c r="H66" s="488" t="str">
        <f t="shared" si="14"/>
        <v/>
      </c>
      <c r="I66" s="487" t="str">
        <f t="shared" si="12"/>
        <v/>
      </c>
      <c r="J66" s="487" t="str">
        <f t="shared" si="10"/>
        <v/>
      </c>
      <c r="K66" s="487" t="str">
        <f t="shared" si="10"/>
        <v/>
      </c>
      <c r="L66" s="487" t="e">
        <f t="shared" si="13"/>
        <v>#N/A</v>
      </c>
    </row>
    <row r="67" spans="1:12" ht="15" customHeight="1" x14ac:dyDescent="0.2">
      <c r="A67" s="489" t="s">
        <v>472</v>
      </c>
      <c r="B67" s="486">
        <v>188746</v>
      </c>
      <c r="C67" s="486">
        <v>21508</v>
      </c>
      <c r="D67" s="486">
        <v>13774</v>
      </c>
      <c r="E67" s="487">
        <f t="shared" si="11"/>
        <v>106.76765734067948</v>
      </c>
      <c r="F67" s="487">
        <f t="shared" si="11"/>
        <v>93.81079077070703</v>
      </c>
      <c r="G67" s="487">
        <f t="shared" si="11"/>
        <v>115.39879356568366</v>
      </c>
      <c r="H67" s="488" t="str">
        <f t="shared" si="14"/>
        <v/>
      </c>
      <c r="I67" s="487" t="str">
        <f t="shared" si="12"/>
        <v/>
      </c>
      <c r="J67" s="487" t="str">
        <f t="shared" si="12"/>
        <v/>
      </c>
      <c r="K67" s="487" t="str">
        <f t="shared" si="12"/>
        <v/>
      </c>
      <c r="L67" s="487" t="e">
        <f t="shared" si="13"/>
        <v>#N/A</v>
      </c>
    </row>
    <row r="68" spans="1:12" ht="15" customHeight="1" x14ac:dyDescent="0.2">
      <c r="A68" s="489" t="s">
        <v>473</v>
      </c>
      <c r="B68" s="486">
        <v>189940</v>
      </c>
      <c r="C68" s="486">
        <v>21690</v>
      </c>
      <c r="D68" s="486">
        <v>14213</v>
      </c>
      <c r="E68" s="487">
        <f t="shared" si="11"/>
        <v>107.44306547046645</v>
      </c>
      <c r="F68" s="487">
        <f t="shared" si="11"/>
        <v>94.604614646486667</v>
      </c>
      <c r="G68" s="487">
        <f t="shared" si="11"/>
        <v>119.07674262734585</v>
      </c>
      <c r="H68" s="488" t="str">
        <f t="shared" si="14"/>
        <v/>
      </c>
      <c r="I68" s="487" t="str">
        <f t="shared" si="12"/>
        <v/>
      </c>
      <c r="J68" s="487" t="str">
        <f t="shared" si="12"/>
        <v/>
      </c>
      <c r="K68" s="487" t="str">
        <f t="shared" si="12"/>
        <v/>
      </c>
      <c r="L68" s="487" t="e">
        <f t="shared" si="13"/>
        <v>#N/A</v>
      </c>
    </row>
    <row r="69" spans="1:12" ht="15" customHeight="1" x14ac:dyDescent="0.2">
      <c r="A69" s="489">
        <v>43344</v>
      </c>
      <c r="B69" s="486">
        <v>192362</v>
      </c>
      <c r="C69" s="486">
        <v>21073</v>
      </c>
      <c r="D69" s="486">
        <v>14366</v>
      </c>
      <c r="E69" s="487">
        <f t="shared" si="11"/>
        <v>108.81311445735426</v>
      </c>
      <c r="F69" s="487">
        <f t="shared" si="11"/>
        <v>91.913464474200723</v>
      </c>
      <c r="G69" s="487">
        <f t="shared" si="11"/>
        <v>120.35857908847186</v>
      </c>
      <c r="H69" s="488">
        <f t="shared" si="14"/>
        <v>43344</v>
      </c>
      <c r="I69" s="487">
        <f t="shared" si="12"/>
        <v>108.81311445735426</v>
      </c>
      <c r="J69" s="487">
        <f t="shared" si="12"/>
        <v>91.913464474200723</v>
      </c>
      <c r="K69" s="487">
        <f t="shared" si="12"/>
        <v>120.35857908847186</v>
      </c>
      <c r="L69" s="487" t="e">
        <f t="shared" si="13"/>
        <v>#N/A</v>
      </c>
    </row>
    <row r="70" spans="1:12" ht="15" customHeight="1" x14ac:dyDescent="0.2">
      <c r="A70" s="489" t="s">
        <v>474</v>
      </c>
      <c r="B70" s="486">
        <v>191766</v>
      </c>
      <c r="C70" s="486">
        <v>21501</v>
      </c>
      <c r="D70" s="486">
        <v>14489</v>
      </c>
      <c r="E70" s="487">
        <f t="shared" si="11"/>
        <v>108.47597606091117</v>
      </c>
      <c r="F70" s="487">
        <f t="shared" si="11"/>
        <v>93.780259083177043</v>
      </c>
      <c r="G70" s="487">
        <f t="shared" si="11"/>
        <v>121.38907506702412</v>
      </c>
      <c r="H70" s="488" t="str">
        <f t="shared" si="14"/>
        <v/>
      </c>
      <c r="I70" s="487" t="str">
        <f t="shared" si="12"/>
        <v/>
      </c>
      <c r="J70" s="487" t="str">
        <f t="shared" si="12"/>
        <v/>
      </c>
      <c r="K70" s="487" t="str">
        <f t="shared" si="12"/>
        <v/>
      </c>
      <c r="L70" s="487" t="e">
        <f t="shared" si="13"/>
        <v>#N/A</v>
      </c>
    </row>
    <row r="71" spans="1:12" ht="15" customHeight="1" x14ac:dyDescent="0.2">
      <c r="A71" s="489" t="s">
        <v>475</v>
      </c>
      <c r="B71" s="486">
        <v>191658</v>
      </c>
      <c r="C71" s="486">
        <v>21197</v>
      </c>
      <c r="D71" s="486">
        <v>14424</v>
      </c>
      <c r="E71" s="490">
        <f t="shared" ref="E71:G75" si="15">IF($A$51=37802,IF(COUNTBLANK(B$51:B$70)&gt;0,#N/A,IF(ISBLANK(B71)=FALSE,B71/B$51*100,#N/A)),IF(COUNTBLANK(B$51:B$75)&gt;0,#N/A,B71/B$51*100))</f>
        <v>108.41488386826714</v>
      </c>
      <c r="F71" s="490">
        <f t="shared" si="15"/>
        <v>92.454311510446203</v>
      </c>
      <c r="G71" s="490">
        <f t="shared" si="15"/>
        <v>120.84450402144773</v>
      </c>
      <c r="H71" s="491" t="str">
        <f>IF(A$51=37802,IF(ISERROR(L71)=TRUE,IF(ISBLANK(A71)=FALSE,IF(MONTH(A71)=MONTH(MAX(A$51:A$75)),A71,""),""),""),IF(ISERROR(L71)=TRUE,IF(MONTH(A71)=MONTH(MAX(A$51:A$75)),A71,""),""))</f>
        <v/>
      </c>
      <c r="I71" s="487" t="str">
        <f t="shared" si="12"/>
        <v/>
      </c>
      <c r="J71" s="487" t="str">
        <f t="shared" si="12"/>
        <v/>
      </c>
      <c r="K71" s="487" t="str">
        <f t="shared" si="12"/>
        <v/>
      </c>
      <c r="L71" s="487" t="e">
        <f t="shared" si="13"/>
        <v>#N/A</v>
      </c>
    </row>
    <row r="72" spans="1:12" ht="15" customHeight="1" x14ac:dyDescent="0.2">
      <c r="A72" s="489" t="s">
        <v>476</v>
      </c>
      <c r="B72" s="486">
        <v>191615</v>
      </c>
      <c r="C72" s="486">
        <v>21276</v>
      </c>
      <c r="D72" s="486">
        <v>14751</v>
      </c>
      <c r="E72" s="490">
        <f t="shared" si="15"/>
        <v>108.39056012489961</v>
      </c>
      <c r="F72" s="490">
        <f t="shared" si="15"/>
        <v>92.798883412570333</v>
      </c>
      <c r="G72" s="490">
        <f t="shared" si="15"/>
        <v>123.58411528150135</v>
      </c>
      <c r="H72" s="491" t="str">
        <f>IF(A$51=37802,IF(ISERROR(L72)=TRUE,IF(ISBLANK(A72)=FALSE,IF(MONTH(A72)=MONTH(MAX(A$51:A$75)),A72,""),""),""),IF(ISERROR(L72)=TRUE,IF(MONTH(A72)=MONTH(MAX(A$51:A$75)),A72,""),""))</f>
        <v/>
      </c>
      <c r="I72" s="487" t="str">
        <f t="shared" si="12"/>
        <v/>
      </c>
      <c r="J72" s="487" t="str">
        <f t="shared" si="12"/>
        <v/>
      </c>
      <c r="K72" s="487" t="str">
        <f t="shared" si="12"/>
        <v/>
      </c>
      <c r="L72" s="487" t="e">
        <f t="shared" si="13"/>
        <v>#N/A</v>
      </c>
    </row>
    <row r="73" spans="1:12" ht="15" customHeight="1" x14ac:dyDescent="0.2">
      <c r="A73" s="489">
        <v>43709</v>
      </c>
      <c r="B73" s="486">
        <v>192925</v>
      </c>
      <c r="C73" s="486">
        <v>20020</v>
      </c>
      <c r="D73" s="486">
        <v>14695</v>
      </c>
      <c r="E73" s="490">
        <f t="shared" si="15"/>
        <v>109.13158579493387</v>
      </c>
      <c r="F73" s="490">
        <f t="shared" si="15"/>
        <v>87.320626335761332</v>
      </c>
      <c r="G73" s="490">
        <f t="shared" si="15"/>
        <v>123.11494638069705</v>
      </c>
      <c r="H73" s="491">
        <f>IF(A$51=37802,IF(ISERROR(L73)=TRUE,IF(ISBLANK(A73)=FALSE,IF(MONTH(A73)=MONTH(MAX(A$51:A$75)),A73,""),""),""),IF(ISERROR(L73)=TRUE,IF(MONTH(A73)=MONTH(MAX(A$51:A$75)),A73,""),""))</f>
        <v>43709</v>
      </c>
      <c r="I73" s="487">
        <f t="shared" si="12"/>
        <v>109.13158579493387</v>
      </c>
      <c r="J73" s="487">
        <f t="shared" si="12"/>
        <v>87.320626335761332</v>
      </c>
      <c r="K73" s="487">
        <f t="shared" si="12"/>
        <v>123.11494638069705</v>
      </c>
      <c r="L73" s="487" t="e">
        <f t="shared" si="13"/>
        <v>#N/A</v>
      </c>
    </row>
    <row r="74" spans="1:12" ht="15" customHeight="1" x14ac:dyDescent="0.2">
      <c r="A74" s="489" t="s">
        <v>477</v>
      </c>
      <c r="B74" s="486">
        <v>192281</v>
      </c>
      <c r="C74" s="486">
        <v>20341</v>
      </c>
      <c r="D74" s="486">
        <v>14912</v>
      </c>
      <c r="E74" s="490">
        <f t="shared" si="15"/>
        <v>108.76729531287121</v>
      </c>
      <c r="F74" s="490">
        <f t="shared" si="15"/>
        <v>88.720722292493576</v>
      </c>
      <c r="G74" s="490">
        <f t="shared" si="15"/>
        <v>124.93297587131367</v>
      </c>
      <c r="H74" s="491" t="str">
        <f>IF(A$51=37802,IF(ISERROR(L74)=TRUE,IF(ISBLANK(A74)=FALSE,IF(MONTH(A74)=MONTH(MAX(A$51:A$75)),A74,""),""),""),IF(ISERROR(L74)=TRUE,IF(MONTH(A74)=MONTH(MAX(A$51:A$75)),A74,""),""))</f>
        <v/>
      </c>
      <c r="I74" s="487" t="str">
        <f t="shared" si="12"/>
        <v/>
      </c>
      <c r="J74" s="487" t="str">
        <f t="shared" si="12"/>
        <v/>
      </c>
      <c r="K74" s="487" t="str">
        <f t="shared" si="12"/>
        <v/>
      </c>
      <c r="L74" s="487" t="e">
        <f t="shared" si="13"/>
        <v>#N/A</v>
      </c>
    </row>
    <row r="75" spans="1:12" ht="15" customHeight="1" x14ac:dyDescent="0.2">
      <c r="A75" s="489" t="s">
        <v>478</v>
      </c>
      <c r="B75" s="486">
        <v>191322</v>
      </c>
      <c r="C75" s="492">
        <v>19364</v>
      </c>
      <c r="D75" s="492">
        <v>14162</v>
      </c>
      <c r="E75" s="490">
        <f t="shared" si="15"/>
        <v>108.22481926893008</v>
      </c>
      <c r="F75" s="490">
        <f t="shared" si="15"/>
        <v>84.459371047236885</v>
      </c>
      <c r="G75" s="490">
        <f t="shared" si="15"/>
        <v>118.6494638069705</v>
      </c>
      <c r="H75" s="491" t="str">
        <f>IF(A$51=37802,IF(ISERROR(L75)=TRUE,IF(ISBLANK(A75)=FALSE,IF(MONTH(A75)=MONTH(MAX(A$51:A$75)),A75,""),""),""),IF(ISERROR(L75)=TRUE,IF(MONTH(A75)=MONTH(MAX(A$51:A$75)),A75,""),""))</f>
        <v/>
      </c>
      <c r="I75" s="487" t="str">
        <f t="shared" si="12"/>
        <v/>
      </c>
      <c r="J75" s="487" t="str">
        <f t="shared" si="12"/>
        <v/>
      </c>
      <c r="K75" s="487" t="str">
        <f t="shared" si="12"/>
        <v/>
      </c>
      <c r="L75" s="487" t="e">
        <f t="shared" si="13"/>
        <v>#N/A</v>
      </c>
    </row>
    <row r="77" spans="1:12" ht="15" customHeight="1" x14ac:dyDescent="0.2">
      <c r="I77" s="487">
        <f>IF(I75&lt;&gt;"",I75,IF(I74&lt;&gt;"",I74,IF(I73&lt;&gt;"",I73,IF(I72&lt;&gt;"",I72,IF(I71&lt;&gt;"",I71,IF(I70&lt;&gt;"",I70,""))))))</f>
        <v>109.13158579493387</v>
      </c>
      <c r="J77" s="487">
        <f>IF(J75&lt;&gt;"",J75,IF(J74&lt;&gt;"",J74,IF(J73&lt;&gt;"",J73,IF(J72&lt;&gt;"",J72,IF(J71&lt;&gt;"",J71,IF(J70&lt;&gt;"",J70,""))))))</f>
        <v>87.320626335761332</v>
      </c>
      <c r="K77" s="487">
        <f>IF(K75&lt;&gt;"",K75,IF(K74&lt;&gt;"",K74,IF(K73&lt;&gt;"",K73,IF(K72&lt;&gt;"",K72,IF(K71&lt;&gt;"",K71,IF(K70&lt;&gt;"",K70,""))))))</f>
        <v>123.11494638069705</v>
      </c>
    </row>
    <row r="78" spans="1:12" ht="15" customHeight="1" x14ac:dyDescent="0.2">
      <c r="I78" s="494">
        <f>RANK(I77,$I77:$K77)</f>
        <v>2</v>
      </c>
      <c r="J78" s="494">
        <f>RANK(J77,$I77:$K77)</f>
        <v>3</v>
      </c>
      <c r="K78" s="494">
        <f>RANK(K77,$I77:$K77)</f>
        <v>1</v>
      </c>
    </row>
    <row r="79" spans="1:12" ht="15" customHeight="1" x14ac:dyDescent="0.2">
      <c r="I79" s="487" t="str">
        <f>"SvB: "&amp;IF(I77&gt;100,"+","")&amp;TEXT(I77-100,"0,0")&amp;"%"</f>
        <v>SvB: +9,1%</v>
      </c>
      <c r="J79" s="487" t="str">
        <f>"GeB - ausschließlich: "&amp;IF(J77&gt;100,"+","")&amp;TEXT(J77-100,"0,0")&amp;"%"</f>
        <v>GeB - ausschließlich: -12,7%</v>
      </c>
      <c r="K79" s="487" t="str">
        <f>"GeB - im Nebenjob: "&amp;IF(K77&gt;100,"+","")&amp;TEXT(K77-100,"0,0")&amp;"%"</f>
        <v>GeB - im Nebenjob: +23,1%</v>
      </c>
    </row>
    <row r="81" spans="9:9" ht="15" customHeight="1" x14ac:dyDescent="0.2">
      <c r="I81" s="487" t="str">
        <f>IF(ISERROR(HLOOKUP(1,I$78:K$79,2,FALSE)),"",HLOOKUP(1,I$78:K$79,2,FALSE))</f>
        <v>GeB - im Nebenjob: +23,1%</v>
      </c>
    </row>
    <row r="82" spans="9:9" ht="15" customHeight="1" x14ac:dyDescent="0.2">
      <c r="I82" s="487" t="str">
        <f>IF(ISERROR(HLOOKUP(2,I$78:K$79,2,FALSE)),"",HLOOKUP(2,I$78:K$79,2,FALSE))</f>
        <v>SvB: +9,1%</v>
      </c>
    </row>
    <row r="83" spans="9:9" ht="15" customHeight="1" x14ac:dyDescent="0.2">
      <c r="I83" s="487" t="str">
        <f>IF(ISERROR(HLOOKUP(3,I$78:K$79,2,FALSE)),"",HLOOKUP(3,I$78:K$79,2,FALSE))</f>
        <v>GeB - ausschließlich: -12,7%</v>
      </c>
    </row>
  </sheetData>
  <mergeCells count="16">
    <mergeCell ref="J12:N12"/>
    <mergeCell ref="A49:A50"/>
    <mergeCell ref="B49:D49"/>
    <mergeCell ref="E49:G49"/>
    <mergeCell ref="H49:H50"/>
    <mergeCell ref="I49:K49"/>
    <mergeCell ref="A12:A13"/>
    <mergeCell ref="B12:C12"/>
    <mergeCell ref="D12:E12"/>
    <mergeCell ref="F12:G12"/>
    <mergeCell ref="H12:I12"/>
    <mergeCell ref="B4:C4"/>
    <mergeCell ref="D4:E4"/>
    <mergeCell ref="F4:G4"/>
    <mergeCell ref="H4:I4"/>
    <mergeCell ref="J4:N4"/>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2" customWidth="1"/>
    <col min="2" max="2" width="15.125" style="522" customWidth="1"/>
    <col min="3" max="3" width="20.375" style="522" customWidth="1"/>
    <col min="4" max="5" width="10" style="522" customWidth="1"/>
    <col min="6" max="8" width="11" style="522"/>
    <col min="9" max="9" width="13.75" style="522" customWidth="1"/>
    <col min="10" max="256" width="11" style="522"/>
    <col min="257" max="257" width="2.375" style="522" customWidth="1"/>
    <col min="258" max="258" width="15.125" style="522" customWidth="1"/>
    <col min="259" max="259" width="20.375" style="522" customWidth="1"/>
    <col min="260" max="261" width="10" style="522" customWidth="1"/>
    <col min="262" max="264" width="11" style="522"/>
    <col min="265" max="265" width="13.75" style="522" customWidth="1"/>
    <col min="266" max="512" width="11" style="522"/>
    <col min="513" max="513" width="2.375" style="522" customWidth="1"/>
    <col min="514" max="514" width="15.125" style="522" customWidth="1"/>
    <col min="515" max="515" width="20.375" style="522" customWidth="1"/>
    <col min="516" max="517" width="10" style="522" customWidth="1"/>
    <col min="518" max="520" width="11" style="522"/>
    <col min="521" max="521" width="13.75" style="522" customWidth="1"/>
    <col min="522" max="768" width="11" style="522"/>
    <col min="769" max="769" width="2.375" style="522" customWidth="1"/>
    <col min="770" max="770" width="15.125" style="522" customWidth="1"/>
    <col min="771" max="771" width="20.375" style="522" customWidth="1"/>
    <col min="772" max="773" width="10" style="522" customWidth="1"/>
    <col min="774" max="776" width="11" style="522"/>
    <col min="777" max="777" width="13.75" style="522" customWidth="1"/>
    <col min="778" max="1024" width="11" style="522"/>
    <col min="1025" max="1025" width="2.375" style="522" customWidth="1"/>
    <col min="1026" max="1026" width="15.125" style="522" customWidth="1"/>
    <col min="1027" max="1027" width="20.375" style="522" customWidth="1"/>
    <col min="1028" max="1029" width="10" style="522" customWidth="1"/>
    <col min="1030" max="1032" width="11" style="522"/>
    <col min="1033" max="1033" width="13.75" style="522" customWidth="1"/>
    <col min="1034" max="1280" width="11" style="522"/>
    <col min="1281" max="1281" width="2.375" style="522" customWidth="1"/>
    <col min="1282" max="1282" width="15.125" style="522" customWidth="1"/>
    <col min="1283" max="1283" width="20.375" style="522" customWidth="1"/>
    <col min="1284" max="1285" width="10" style="522" customWidth="1"/>
    <col min="1286" max="1288" width="11" style="522"/>
    <col min="1289" max="1289" width="13.75" style="522" customWidth="1"/>
    <col min="1290" max="1536" width="11" style="522"/>
    <col min="1537" max="1537" width="2.375" style="522" customWidth="1"/>
    <col min="1538" max="1538" width="15.125" style="522" customWidth="1"/>
    <col min="1539" max="1539" width="20.375" style="522" customWidth="1"/>
    <col min="1540" max="1541" width="10" style="522" customWidth="1"/>
    <col min="1542" max="1544" width="11" style="522"/>
    <col min="1545" max="1545" width="13.75" style="522" customWidth="1"/>
    <col min="1546" max="1792" width="11" style="522"/>
    <col min="1793" max="1793" width="2.375" style="522" customWidth="1"/>
    <col min="1794" max="1794" width="15.125" style="522" customWidth="1"/>
    <col min="1795" max="1795" width="20.375" style="522" customWidth="1"/>
    <col min="1796" max="1797" width="10" style="522" customWidth="1"/>
    <col min="1798" max="1800" width="11" style="522"/>
    <col min="1801" max="1801" width="13.75" style="522" customWidth="1"/>
    <col min="1802" max="2048" width="11" style="522"/>
    <col min="2049" max="2049" width="2.375" style="522" customWidth="1"/>
    <col min="2050" max="2050" width="15.125" style="522" customWidth="1"/>
    <col min="2051" max="2051" width="20.375" style="522" customWidth="1"/>
    <col min="2052" max="2053" width="10" style="522" customWidth="1"/>
    <col min="2054" max="2056" width="11" style="522"/>
    <col min="2057" max="2057" width="13.75" style="522" customWidth="1"/>
    <col min="2058" max="2304" width="11" style="522"/>
    <col min="2305" max="2305" width="2.375" style="522" customWidth="1"/>
    <col min="2306" max="2306" width="15.125" style="522" customWidth="1"/>
    <col min="2307" max="2307" width="20.375" style="522" customWidth="1"/>
    <col min="2308" max="2309" width="10" style="522" customWidth="1"/>
    <col min="2310" max="2312" width="11" style="522"/>
    <col min="2313" max="2313" width="13.75" style="522" customWidth="1"/>
    <col min="2314" max="2560" width="11" style="522"/>
    <col min="2561" max="2561" width="2.375" style="522" customWidth="1"/>
    <col min="2562" max="2562" width="15.125" style="522" customWidth="1"/>
    <col min="2563" max="2563" width="20.375" style="522" customWidth="1"/>
    <col min="2564" max="2565" width="10" style="522" customWidth="1"/>
    <col min="2566" max="2568" width="11" style="522"/>
    <col min="2569" max="2569" width="13.75" style="522" customWidth="1"/>
    <col min="2570" max="2816" width="11" style="522"/>
    <col min="2817" max="2817" width="2.375" style="522" customWidth="1"/>
    <col min="2818" max="2818" width="15.125" style="522" customWidth="1"/>
    <col min="2819" max="2819" width="20.375" style="522" customWidth="1"/>
    <col min="2820" max="2821" width="10" style="522" customWidth="1"/>
    <col min="2822" max="2824" width="11" style="522"/>
    <col min="2825" max="2825" width="13.75" style="522" customWidth="1"/>
    <col min="2826" max="3072" width="11" style="522"/>
    <col min="3073" max="3073" width="2.375" style="522" customWidth="1"/>
    <col min="3074" max="3074" width="15.125" style="522" customWidth="1"/>
    <col min="3075" max="3075" width="20.375" style="522" customWidth="1"/>
    <col min="3076" max="3077" width="10" style="522" customWidth="1"/>
    <col min="3078" max="3080" width="11" style="522"/>
    <col min="3081" max="3081" width="13.75" style="522" customWidth="1"/>
    <col min="3082" max="3328" width="11" style="522"/>
    <col min="3329" max="3329" width="2.375" style="522" customWidth="1"/>
    <col min="3330" max="3330" width="15.125" style="522" customWidth="1"/>
    <col min="3331" max="3331" width="20.375" style="522" customWidth="1"/>
    <col min="3332" max="3333" width="10" style="522" customWidth="1"/>
    <col min="3334" max="3336" width="11" style="522"/>
    <col min="3337" max="3337" width="13.75" style="522" customWidth="1"/>
    <col min="3338" max="3584" width="11" style="522"/>
    <col min="3585" max="3585" width="2.375" style="522" customWidth="1"/>
    <col min="3586" max="3586" width="15.125" style="522" customWidth="1"/>
    <col min="3587" max="3587" width="20.375" style="522" customWidth="1"/>
    <col min="3588" max="3589" width="10" style="522" customWidth="1"/>
    <col min="3590" max="3592" width="11" style="522"/>
    <col min="3593" max="3593" width="13.75" style="522" customWidth="1"/>
    <col min="3594" max="3840" width="11" style="522"/>
    <col min="3841" max="3841" width="2.375" style="522" customWidth="1"/>
    <col min="3842" max="3842" width="15.125" style="522" customWidth="1"/>
    <col min="3843" max="3843" width="20.375" style="522" customWidth="1"/>
    <col min="3844" max="3845" width="10" style="522" customWidth="1"/>
    <col min="3846" max="3848" width="11" style="522"/>
    <col min="3849" max="3849" width="13.75" style="522" customWidth="1"/>
    <col min="3850" max="4096" width="11" style="522"/>
    <col min="4097" max="4097" width="2.375" style="522" customWidth="1"/>
    <col min="4098" max="4098" width="15.125" style="522" customWidth="1"/>
    <col min="4099" max="4099" width="20.375" style="522" customWidth="1"/>
    <col min="4100" max="4101" width="10" style="522" customWidth="1"/>
    <col min="4102" max="4104" width="11" style="522"/>
    <col min="4105" max="4105" width="13.75" style="522" customWidth="1"/>
    <col min="4106" max="4352" width="11" style="522"/>
    <col min="4353" max="4353" width="2.375" style="522" customWidth="1"/>
    <col min="4354" max="4354" width="15.125" style="522" customWidth="1"/>
    <col min="4355" max="4355" width="20.375" style="522" customWidth="1"/>
    <col min="4356" max="4357" width="10" style="522" customWidth="1"/>
    <col min="4358" max="4360" width="11" style="522"/>
    <col min="4361" max="4361" width="13.75" style="522" customWidth="1"/>
    <col min="4362" max="4608" width="11" style="522"/>
    <col min="4609" max="4609" width="2.375" style="522" customWidth="1"/>
    <col min="4610" max="4610" width="15.125" style="522" customWidth="1"/>
    <col min="4611" max="4611" width="20.375" style="522" customWidth="1"/>
    <col min="4612" max="4613" width="10" style="522" customWidth="1"/>
    <col min="4614" max="4616" width="11" style="522"/>
    <col min="4617" max="4617" width="13.75" style="522" customWidth="1"/>
    <col min="4618" max="4864" width="11" style="522"/>
    <col min="4865" max="4865" width="2.375" style="522" customWidth="1"/>
    <col min="4866" max="4866" width="15.125" style="522" customWidth="1"/>
    <col min="4867" max="4867" width="20.375" style="522" customWidth="1"/>
    <col min="4868" max="4869" width="10" style="522" customWidth="1"/>
    <col min="4870" max="4872" width="11" style="522"/>
    <col min="4873" max="4873" width="13.75" style="522" customWidth="1"/>
    <col min="4874" max="5120" width="11" style="522"/>
    <col min="5121" max="5121" width="2.375" style="522" customWidth="1"/>
    <col min="5122" max="5122" width="15.125" style="522" customWidth="1"/>
    <col min="5123" max="5123" width="20.375" style="522" customWidth="1"/>
    <col min="5124" max="5125" width="10" style="522" customWidth="1"/>
    <col min="5126" max="5128" width="11" style="522"/>
    <col min="5129" max="5129" width="13.75" style="522" customWidth="1"/>
    <col min="5130" max="5376" width="11" style="522"/>
    <col min="5377" max="5377" width="2.375" style="522" customWidth="1"/>
    <col min="5378" max="5378" width="15.125" style="522" customWidth="1"/>
    <col min="5379" max="5379" width="20.375" style="522" customWidth="1"/>
    <col min="5380" max="5381" width="10" style="522" customWidth="1"/>
    <col min="5382" max="5384" width="11" style="522"/>
    <col min="5385" max="5385" width="13.75" style="522" customWidth="1"/>
    <col min="5386" max="5632" width="11" style="522"/>
    <col min="5633" max="5633" width="2.375" style="522" customWidth="1"/>
    <col min="5634" max="5634" width="15.125" style="522" customWidth="1"/>
    <col min="5635" max="5635" width="20.375" style="522" customWidth="1"/>
    <col min="5636" max="5637" width="10" style="522" customWidth="1"/>
    <col min="5638" max="5640" width="11" style="522"/>
    <col min="5641" max="5641" width="13.75" style="522" customWidth="1"/>
    <col min="5642" max="5888" width="11" style="522"/>
    <col min="5889" max="5889" width="2.375" style="522" customWidth="1"/>
    <col min="5890" max="5890" width="15.125" style="522" customWidth="1"/>
    <col min="5891" max="5891" width="20.375" style="522" customWidth="1"/>
    <col min="5892" max="5893" width="10" style="522" customWidth="1"/>
    <col min="5894" max="5896" width="11" style="522"/>
    <col min="5897" max="5897" width="13.75" style="522" customWidth="1"/>
    <col min="5898" max="6144" width="11" style="522"/>
    <col min="6145" max="6145" width="2.375" style="522" customWidth="1"/>
    <col min="6146" max="6146" width="15.125" style="522" customWidth="1"/>
    <col min="6147" max="6147" width="20.375" style="522" customWidth="1"/>
    <col min="6148" max="6149" width="10" style="522" customWidth="1"/>
    <col min="6150" max="6152" width="11" style="522"/>
    <col min="6153" max="6153" width="13.75" style="522" customWidth="1"/>
    <col min="6154" max="6400" width="11" style="522"/>
    <col min="6401" max="6401" width="2.375" style="522" customWidth="1"/>
    <col min="6402" max="6402" width="15.125" style="522" customWidth="1"/>
    <col min="6403" max="6403" width="20.375" style="522" customWidth="1"/>
    <col min="6404" max="6405" width="10" style="522" customWidth="1"/>
    <col min="6406" max="6408" width="11" style="522"/>
    <col min="6409" max="6409" width="13.75" style="522" customWidth="1"/>
    <col min="6410" max="6656" width="11" style="522"/>
    <col min="6657" max="6657" width="2.375" style="522" customWidth="1"/>
    <col min="6658" max="6658" width="15.125" style="522" customWidth="1"/>
    <col min="6659" max="6659" width="20.375" style="522" customWidth="1"/>
    <col min="6660" max="6661" width="10" style="522" customWidth="1"/>
    <col min="6662" max="6664" width="11" style="522"/>
    <col min="6665" max="6665" width="13.75" style="522" customWidth="1"/>
    <col min="6666" max="6912" width="11" style="522"/>
    <col min="6913" max="6913" width="2.375" style="522" customWidth="1"/>
    <col min="6914" max="6914" width="15.125" style="522" customWidth="1"/>
    <col min="6915" max="6915" width="20.375" style="522" customWidth="1"/>
    <col min="6916" max="6917" width="10" style="522" customWidth="1"/>
    <col min="6918" max="6920" width="11" style="522"/>
    <col min="6921" max="6921" width="13.75" style="522" customWidth="1"/>
    <col min="6922" max="7168" width="11" style="522"/>
    <col min="7169" max="7169" width="2.375" style="522" customWidth="1"/>
    <col min="7170" max="7170" width="15.125" style="522" customWidth="1"/>
    <col min="7171" max="7171" width="20.375" style="522" customWidth="1"/>
    <col min="7172" max="7173" width="10" style="522" customWidth="1"/>
    <col min="7174" max="7176" width="11" style="522"/>
    <col min="7177" max="7177" width="13.75" style="522" customWidth="1"/>
    <col min="7178" max="7424" width="11" style="522"/>
    <col min="7425" max="7425" width="2.375" style="522" customWidth="1"/>
    <col min="7426" max="7426" width="15.125" style="522" customWidth="1"/>
    <col min="7427" max="7427" width="20.375" style="522" customWidth="1"/>
    <col min="7428" max="7429" width="10" style="522" customWidth="1"/>
    <col min="7430" max="7432" width="11" style="522"/>
    <col min="7433" max="7433" width="13.75" style="522" customWidth="1"/>
    <col min="7434" max="7680" width="11" style="522"/>
    <col min="7681" max="7681" width="2.375" style="522" customWidth="1"/>
    <col min="7682" max="7682" width="15.125" style="522" customWidth="1"/>
    <col min="7683" max="7683" width="20.375" style="522" customWidth="1"/>
    <col min="7684" max="7685" width="10" style="522" customWidth="1"/>
    <col min="7686" max="7688" width="11" style="522"/>
    <col min="7689" max="7689" width="13.75" style="522" customWidth="1"/>
    <col min="7690" max="7936" width="11" style="522"/>
    <col min="7937" max="7937" width="2.375" style="522" customWidth="1"/>
    <col min="7938" max="7938" width="15.125" style="522" customWidth="1"/>
    <col min="7939" max="7939" width="20.375" style="522" customWidth="1"/>
    <col min="7940" max="7941" width="10" style="522" customWidth="1"/>
    <col min="7942" max="7944" width="11" style="522"/>
    <col min="7945" max="7945" width="13.75" style="522" customWidth="1"/>
    <col min="7946" max="8192" width="11" style="522"/>
    <col min="8193" max="8193" width="2.375" style="522" customWidth="1"/>
    <col min="8194" max="8194" width="15.125" style="522" customWidth="1"/>
    <col min="8195" max="8195" width="20.375" style="522" customWidth="1"/>
    <col min="8196" max="8197" width="10" style="522" customWidth="1"/>
    <col min="8198" max="8200" width="11" style="522"/>
    <col min="8201" max="8201" width="13.75" style="522" customWidth="1"/>
    <col min="8202" max="8448" width="11" style="522"/>
    <col min="8449" max="8449" width="2.375" style="522" customWidth="1"/>
    <col min="8450" max="8450" width="15.125" style="522" customWidth="1"/>
    <col min="8451" max="8451" width="20.375" style="522" customWidth="1"/>
    <col min="8452" max="8453" width="10" style="522" customWidth="1"/>
    <col min="8454" max="8456" width="11" style="522"/>
    <col min="8457" max="8457" width="13.75" style="522" customWidth="1"/>
    <col min="8458" max="8704" width="11" style="522"/>
    <col min="8705" max="8705" width="2.375" style="522" customWidth="1"/>
    <col min="8706" max="8706" width="15.125" style="522" customWidth="1"/>
    <col min="8707" max="8707" width="20.375" style="522" customWidth="1"/>
    <col min="8708" max="8709" width="10" style="522" customWidth="1"/>
    <col min="8710" max="8712" width="11" style="522"/>
    <col min="8713" max="8713" width="13.75" style="522" customWidth="1"/>
    <col min="8714" max="8960" width="11" style="522"/>
    <col min="8961" max="8961" width="2.375" style="522" customWidth="1"/>
    <col min="8962" max="8962" width="15.125" style="522" customWidth="1"/>
    <col min="8963" max="8963" width="20.375" style="522" customWidth="1"/>
    <col min="8964" max="8965" width="10" style="522" customWidth="1"/>
    <col min="8966" max="8968" width="11" style="522"/>
    <col min="8969" max="8969" width="13.75" style="522" customWidth="1"/>
    <col min="8970" max="9216" width="11" style="522"/>
    <col min="9217" max="9217" width="2.375" style="522" customWidth="1"/>
    <col min="9218" max="9218" width="15.125" style="522" customWidth="1"/>
    <col min="9219" max="9219" width="20.375" style="522" customWidth="1"/>
    <col min="9220" max="9221" width="10" style="522" customWidth="1"/>
    <col min="9222" max="9224" width="11" style="522"/>
    <col min="9225" max="9225" width="13.75" style="522" customWidth="1"/>
    <col min="9226" max="9472" width="11" style="522"/>
    <col min="9473" max="9473" width="2.375" style="522" customWidth="1"/>
    <col min="9474" max="9474" width="15.125" style="522" customWidth="1"/>
    <col min="9475" max="9475" width="20.375" style="522" customWidth="1"/>
    <col min="9476" max="9477" width="10" style="522" customWidth="1"/>
    <col min="9478" max="9480" width="11" style="522"/>
    <col min="9481" max="9481" width="13.75" style="522" customWidth="1"/>
    <col min="9482" max="9728" width="11" style="522"/>
    <col min="9729" max="9729" width="2.375" style="522" customWidth="1"/>
    <col min="9730" max="9730" width="15.125" style="522" customWidth="1"/>
    <col min="9731" max="9731" width="20.375" style="522" customWidth="1"/>
    <col min="9732" max="9733" width="10" style="522" customWidth="1"/>
    <col min="9734" max="9736" width="11" style="522"/>
    <col min="9737" max="9737" width="13.75" style="522" customWidth="1"/>
    <col min="9738" max="9984" width="11" style="522"/>
    <col min="9985" max="9985" width="2.375" style="522" customWidth="1"/>
    <col min="9986" max="9986" width="15.125" style="522" customWidth="1"/>
    <col min="9987" max="9987" width="20.375" style="522" customWidth="1"/>
    <col min="9988" max="9989" width="10" style="522" customWidth="1"/>
    <col min="9990" max="9992" width="11" style="522"/>
    <col min="9993" max="9993" width="13.75" style="522" customWidth="1"/>
    <col min="9994" max="10240" width="11" style="522"/>
    <col min="10241" max="10241" width="2.375" style="522" customWidth="1"/>
    <col min="10242" max="10242" width="15.125" style="522" customWidth="1"/>
    <col min="10243" max="10243" width="20.375" style="522" customWidth="1"/>
    <col min="10244" max="10245" width="10" style="522" customWidth="1"/>
    <col min="10246" max="10248" width="11" style="522"/>
    <col min="10249" max="10249" width="13.75" style="522" customWidth="1"/>
    <col min="10250" max="10496" width="11" style="522"/>
    <col min="10497" max="10497" width="2.375" style="522" customWidth="1"/>
    <col min="10498" max="10498" width="15.125" style="522" customWidth="1"/>
    <col min="10499" max="10499" width="20.375" style="522" customWidth="1"/>
    <col min="10500" max="10501" width="10" style="522" customWidth="1"/>
    <col min="10502" max="10504" width="11" style="522"/>
    <col min="10505" max="10505" width="13.75" style="522" customWidth="1"/>
    <col min="10506" max="10752" width="11" style="522"/>
    <col min="10753" max="10753" width="2.375" style="522" customWidth="1"/>
    <col min="10754" max="10754" width="15.125" style="522" customWidth="1"/>
    <col min="10755" max="10755" width="20.375" style="522" customWidth="1"/>
    <col min="10756" max="10757" width="10" style="522" customWidth="1"/>
    <col min="10758" max="10760" width="11" style="522"/>
    <col min="10761" max="10761" width="13.75" style="522" customWidth="1"/>
    <col min="10762" max="11008" width="11" style="522"/>
    <col min="11009" max="11009" width="2.375" style="522" customWidth="1"/>
    <col min="11010" max="11010" width="15.125" style="522" customWidth="1"/>
    <col min="11011" max="11011" width="20.375" style="522" customWidth="1"/>
    <col min="11012" max="11013" width="10" style="522" customWidth="1"/>
    <col min="11014" max="11016" width="11" style="522"/>
    <col min="11017" max="11017" width="13.75" style="522" customWidth="1"/>
    <col min="11018" max="11264" width="11" style="522"/>
    <col min="11265" max="11265" width="2.375" style="522" customWidth="1"/>
    <col min="11266" max="11266" width="15.125" style="522" customWidth="1"/>
    <col min="11267" max="11267" width="20.375" style="522" customWidth="1"/>
    <col min="11268" max="11269" width="10" style="522" customWidth="1"/>
    <col min="11270" max="11272" width="11" style="522"/>
    <col min="11273" max="11273" width="13.75" style="522" customWidth="1"/>
    <col min="11274" max="11520" width="11" style="522"/>
    <col min="11521" max="11521" width="2.375" style="522" customWidth="1"/>
    <col min="11522" max="11522" width="15.125" style="522" customWidth="1"/>
    <col min="11523" max="11523" width="20.375" style="522" customWidth="1"/>
    <col min="11524" max="11525" width="10" style="522" customWidth="1"/>
    <col min="11526" max="11528" width="11" style="522"/>
    <col min="11529" max="11529" width="13.75" style="522" customWidth="1"/>
    <col min="11530" max="11776" width="11" style="522"/>
    <col min="11777" max="11777" width="2.375" style="522" customWidth="1"/>
    <col min="11778" max="11778" width="15.125" style="522" customWidth="1"/>
    <col min="11779" max="11779" width="20.375" style="522" customWidth="1"/>
    <col min="11780" max="11781" width="10" style="522" customWidth="1"/>
    <col min="11782" max="11784" width="11" style="522"/>
    <col min="11785" max="11785" width="13.75" style="522" customWidth="1"/>
    <col min="11786" max="12032" width="11" style="522"/>
    <col min="12033" max="12033" width="2.375" style="522" customWidth="1"/>
    <col min="12034" max="12034" width="15.125" style="522" customWidth="1"/>
    <col min="12035" max="12035" width="20.375" style="522" customWidth="1"/>
    <col min="12036" max="12037" width="10" style="522" customWidth="1"/>
    <col min="12038" max="12040" width="11" style="522"/>
    <col min="12041" max="12041" width="13.75" style="522" customWidth="1"/>
    <col min="12042" max="12288" width="11" style="522"/>
    <col min="12289" max="12289" width="2.375" style="522" customWidth="1"/>
    <col min="12290" max="12290" width="15.125" style="522" customWidth="1"/>
    <col min="12291" max="12291" width="20.375" style="522" customWidth="1"/>
    <col min="12292" max="12293" width="10" style="522" customWidth="1"/>
    <col min="12294" max="12296" width="11" style="522"/>
    <col min="12297" max="12297" width="13.75" style="522" customWidth="1"/>
    <col min="12298" max="12544" width="11" style="522"/>
    <col min="12545" max="12545" width="2.375" style="522" customWidth="1"/>
    <col min="12546" max="12546" width="15.125" style="522" customWidth="1"/>
    <col min="12547" max="12547" width="20.375" style="522" customWidth="1"/>
    <col min="12548" max="12549" width="10" style="522" customWidth="1"/>
    <col min="12550" max="12552" width="11" style="522"/>
    <col min="12553" max="12553" width="13.75" style="522" customWidth="1"/>
    <col min="12554" max="12800" width="11" style="522"/>
    <col min="12801" max="12801" width="2.375" style="522" customWidth="1"/>
    <col min="12802" max="12802" width="15.125" style="522" customWidth="1"/>
    <col min="12803" max="12803" width="20.375" style="522" customWidth="1"/>
    <col min="12804" max="12805" width="10" style="522" customWidth="1"/>
    <col min="12806" max="12808" width="11" style="522"/>
    <col min="12809" max="12809" width="13.75" style="522" customWidth="1"/>
    <col min="12810" max="13056" width="11" style="522"/>
    <col min="13057" max="13057" width="2.375" style="522" customWidth="1"/>
    <col min="13058" max="13058" width="15.125" style="522" customWidth="1"/>
    <col min="13059" max="13059" width="20.375" style="522" customWidth="1"/>
    <col min="13060" max="13061" width="10" style="522" customWidth="1"/>
    <col min="13062" max="13064" width="11" style="522"/>
    <col min="13065" max="13065" width="13.75" style="522" customWidth="1"/>
    <col min="13066" max="13312" width="11" style="522"/>
    <col min="13313" max="13313" width="2.375" style="522" customWidth="1"/>
    <col min="13314" max="13314" width="15.125" style="522" customWidth="1"/>
    <col min="13315" max="13315" width="20.375" style="522" customWidth="1"/>
    <col min="13316" max="13317" width="10" style="522" customWidth="1"/>
    <col min="13318" max="13320" width="11" style="522"/>
    <col min="13321" max="13321" width="13.75" style="522" customWidth="1"/>
    <col min="13322" max="13568" width="11" style="522"/>
    <col min="13569" max="13569" width="2.375" style="522" customWidth="1"/>
    <col min="13570" max="13570" width="15.125" style="522" customWidth="1"/>
    <col min="13571" max="13571" width="20.375" style="522" customWidth="1"/>
    <col min="13572" max="13573" width="10" style="522" customWidth="1"/>
    <col min="13574" max="13576" width="11" style="522"/>
    <col min="13577" max="13577" width="13.75" style="522" customWidth="1"/>
    <col min="13578" max="13824" width="11" style="522"/>
    <col min="13825" max="13825" width="2.375" style="522" customWidth="1"/>
    <col min="13826" max="13826" width="15.125" style="522" customWidth="1"/>
    <col min="13827" max="13827" width="20.375" style="522" customWidth="1"/>
    <col min="13828" max="13829" width="10" style="522" customWidth="1"/>
    <col min="13830" max="13832" width="11" style="522"/>
    <col min="13833" max="13833" width="13.75" style="522" customWidth="1"/>
    <col min="13834" max="14080" width="11" style="522"/>
    <col min="14081" max="14081" width="2.375" style="522" customWidth="1"/>
    <col min="14082" max="14082" width="15.125" style="522" customWidth="1"/>
    <col min="14083" max="14083" width="20.375" style="522" customWidth="1"/>
    <col min="14084" max="14085" width="10" style="522" customWidth="1"/>
    <col min="14086" max="14088" width="11" style="522"/>
    <col min="14089" max="14089" width="13.75" style="522" customWidth="1"/>
    <col min="14090" max="14336" width="11" style="522"/>
    <col min="14337" max="14337" width="2.375" style="522" customWidth="1"/>
    <col min="14338" max="14338" width="15.125" style="522" customWidth="1"/>
    <col min="14339" max="14339" width="20.375" style="522" customWidth="1"/>
    <col min="14340" max="14341" width="10" style="522" customWidth="1"/>
    <col min="14342" max="14344" width="11" style="522"/>
    <col min="14345" max="14345" width="13.75" style="522" customWidth="1"/>
    <col min="14346" max="14592" width="11" style="522"/>
    <col min="14593" max="14593" width="2.375" style="522" customWidth="1"/>
    <col min="14594" max="14594" width="15.125" style="522" customWidth="1"/>
    <col min="14595" max="14595" width="20.375" style="522" customWidth="1"/>
    <col min="14596" max="14597" width="10" style="522" customWidth="1"/>
    <col min="14598" max="14600" width="11" style="522"/>
    <col min="14601" max="14601" width="13.75" style="522" customWidth="1"/>
    <col min="14602" max="14848" width="11" style="522"/>
    <col min="14849" max="14849" width="2.375" style="522" customWidth="1"/>
    <col min="14850" max="14850" width="15.125" style="522" customWidth="1"/>
    <col min="14851" max="14851" width="20.375" style="522" customWidth="1"/>
    <col min="14852" max="14853" width="10" style="522" customWidth="1"/>
    <col min="14854" max="14856" width="11" style="522"/>
    <col min="14857" max="14857" width="13.75" style="522" customWidth="1"/>
    <col min="14858" max="15104" width="11" style="522"/>
    <col min="15105" max="15105" width="2.375" style="522" customWidth="1"/>
    <col min="15106" max="15106" width="15.125" style="522" customWidth="1"/>
    <col min="15107" max="15107" width="20.375" style="522" customWidth="1"/>
    <col min="15108" max="15109" width="10" style="522" customWidth="1"/>
    <col min="15110" max="15112" width="11" style="522"/>
    <col min="15113" max="15113" width="13.75" style="522" customWidth="1"/>
    <col min="15114" max="15360" width="11" style="522"/>
    <col min="15361" max="15361" width="2.375" style="522" customWidth="1"/>
    <col min="15362" max="15362" width="15.125" style="522" customWidth="1"/>
    <col min="15363" max="15363" width="20.375" style="522" customWidth="1"/>
    <col min="15364" max="15365" width="10" style="522" customWidth="1"/>
    <col min="15366" max="15368" width="11" style="522"/>
    <col min="15369" max="15369" width="13.75" style="522" customWidth="1"/>
    <col min="15370" max="15616" width="11" style="522"/>
    <col min="15617" max="15617" width="2.375" style="522" customWidth="1"/>
    <col min="15618" max="15618" width="15.125" style="522" customWidth="1"/>
    <col min="15619" max="15619" width="20.375" style="522" customWidth="1"/>
    <col min="15620" max="15621" width="10" style="522" customWidth="1"/>
    <col min="15622" max="15624" width="11" style="522"/>
    <col min="15625" max="15625" width="13.75" style="522" customWidth="1"/>
    <col min="15626" max="15872" width="11" style="522"/>
    <col min="15873" max="15873" width="2.375" style="522" customWidth="1"/>
    <col min="15874" max="15874" width="15.125" style="522" customWidth="1"/>
    <col min="15875" max="15875" width="20.375" style="522" customWidth="1"/>
    <col min="15876" max="15877" width="10" style="522" customWidth="1"/>
    <col min="15878" max="15880" width="11" style="522"/>
    <col min="15881" max="15881" width="13.75" style="522" customWidth="1"/>
    <col min="15882" max="16128" width="11" style="522"/>
    <col min="16129" max="16129" width="2.375" style="522" customWidth="1"/>
    <col min="16130" max="16130" width="15.125" style="522" customWidth="1"/>
    <col min="16131" max="16131" width="20.375" style="522" customWidth="1"/>
    <col min="16132" max="16133" width="10" style="522" customWidth="1"/>
    <col min="16134" max="16136" width="11" style="522"/>
    <col min="16137" max="16137" width="13.75" style="522" customWidth="1"/>
    <col min="16138" max="16384" width="11" style="522"/>
  </cols>
  <sheetData>
    <row r="1" spans="1:11" s="496" customFormat="1" ht="33.6" customHeight="1" x14ac:dyDescent="0.2">
      <c r="A1" s="495"/>
      <c r="B1" s="495"/>
      <c r="C1" s="495"/>
      <c r="D1" s="495"/>
      <c r="E1" s="15"/>
      <c r="F1" s="15"/>
      <c r="G1" s="15"/>
      <c r="I1" s="497"/>
    </row>
    <row r="2" spans="1:11" s="71" customFormat="1" ht="13.15" customHeight="1" x14ac:dyDescent="0.2">
      <c r="A2" s="498"/>
      <c r="C2" s="499"/>
      <c r="D2" s="499"/>
      <c r="G2" s="500" t="s">
        <v>479</v>
      </c>
      <c r="H2" s="501"/>
      <c r="I2" s="501"/>
      <c r="K2" s="497"/>
    </row>
    <row r="3" spans="1:11" s="496" customFormat="1" ht="19.5" customHeight="1" x14ac:dyDescent="0.25">
      <c r="A3" s="502" t="s">
        <v>480</v>
      </c>
      <c r="D3" s="503"/>
    </row>
    <row r="4" spans="1:11" s="71" customFormat="1" ht="19.5" customHeight="1" x14ac:dyDescent="0.2">
      <c r="A4" s="498"/>
      <c r="C4" s="499"/>
      <c r="D4" s="499"/>
      <c r="E4" s="499"/>
      <c r="G4" s="504"/>
      <c r="H4" s="501"/>
      <c r="I4" s="501"/>
    </row>
    <row r="5" spans="1:11" s="71" customFormat="1" ht="13.15" customHeight="1" x14ac:dyDescent="0.2">
      <c r="A5" s="498"/>
      <c r="C5" s="499"/>
      <c r="D5" s="499"/>
      <c r="E5" s="499"/>
      <c r="G5" s="504"/>
      <c r="H5" s="501"/>
      <c r="I5" s="501"/>
    </row>
    <row r="6" spans="1:11" s="71" customFormat="1" ht="13.15" customHeight="1" x14ac:dyDescent="0.2">
      <c r="A6" s="686" t="s">
        <v>481</v>
      </c>
      <c r="B6" s="675"/>
      <c r="C6" s="675"/>
      <c r="D6" s="675"/>
      <c r="E6" s="675"/>
      <c r="F6" s="687"/>
      <c r="G6" s="687"/>
      <c r="H6" s="501"/>
      <c r="I6" s="501"/>
    </row>
    <row r="7" spans="1:11" s="71" customFormat="1" ht="13.15" customHeight="1" x14ac:dyDescent="0.2">
      <c r="A7" s="498"/>
      <c r="C7" s="499"/>
      <c r="D7" s="499"/>
      <c r="E7" s="499"/>
      <c r="G7" s="504"/>
      <c r="H7" s="501"/>
      <c r="I7" s="501"/>
    </row>
    <row r="8" spans="1:11" s="504" customFormat="1" ht="13.15" customHeight="1" x14ac:dyDescent="0.2">
      <c r="B8" s="505" t="s">
        <v>482</v>
      </c>
      <c r="C8" s="506"/>
      <c r="D8" s="506"/>
      <c r="E8" s="507"/>
      <c r="F8" s="508"/>
      <c r="G8" s="508"/>
      <c r="H8" s="501"/>
      <c r="I8" s="501"/>
    </row>
    <row r="9" spans="1:11" s="504" customFormat="1" ht="13.15" customHeight="1" x14ac:dyDescent="0.2">
      <c r="A9" s="509"/>
      <c r="B9" s="684" t="s">
        <v>483</v>
      </c>
      <c r="C9" s="684"/>
      <c r="D9" s="685"/>
      <c r="E9" s="460"/>
      <c r="F9" s="460"/>
      <c r="H9" s="501"/>
      <c r="I9" s="501"/>
    </row>
    <row r="10" spans="1:11" s="504" customFormat="1" ht="13.15" customHeight="1" x14ac:dyDescent="0.2">
      <c r="A10" s="509"/>
      <c r="B10" s="684" t="s">
        <v>484</v>
      </c>
      <c r="C10" s="684"/>
      <c r="D10" s="685"/>
      <c r="E10" s="510"/>
      <c r="G10" s="511"/>
      <c r="H10" s="512"/>
      <c r="I10" s="512"/>
    </row>
    <row r="11" spans="1:11" s="504" customFormat="1" ht="13.15" customHeight="1" x14ac:dyDescent="0.2">
      <c r="A11" s="509"/>
      <c r="B11" s="684" t="s">
        <v>485</v>
      </c>
      <c r="C11" s="684"/>
      <c r="D11" s="685"/>
      <c r="E11" s="510"/>
      <c r="G11" s="511"/>
      <c r="H11" s="513"/>
      <c r="I11" s="513"/>
    </row>
    <row r="12" spans="1:11" s="504" customFormat="1" ht="13.15" customHeight="1" x14ac:dyDescent="0.2">
      <c r="A12" s="509"/>
      <c r="B12" s="684" t="s">
        <v>486</v>
      </c>
      <c r="C12" s="684"/>
      <c r="D12" s="685"/>
      <c r="E12" s="510"/>
      <c r="G12" s="511"/>
      <c r="H12" s="513"/>
      <c r="I12" s="513"/>
    </row>
    <row r="13" spans="1:11" s="504" customFormat="1" ht="13.15" customHeight="1" x14ac:dyDescent="0.2">
      <c r="A13" s="509"/>
      <c r="B13" s="684" t="s">
        <v>487</v>
      </c>
      <c r="C13" s="684"/>
      <c r="D13" s="685"/>
      <c r="E13" s="510"/>
      <c r="G13" s="511"/>
    </row>
    <row r="14" spans="1:11" s="504" customFormat="1" ht="13.15" customHeight="1" x14ac:dyDescent="0.2">
      <c r="A14" s="509"/>
      <c r="B14" s="684" t="s">
        <v>488</v>
      </c>
      <c r="C14" s="684"/>
      <c r="D14" s="685"/>
      <c r="E14" s="510"/>
      <c r="G14" s="511"/>
    </row>
    <row r="15" spans="1:11" s="504" customFormat="1" ht="13.15" customHeight="1" x14ac:dyDescent="0.2">
      <c r="A15" s="509"/>
      <c r="B15" s="684" t="s">
        <v>489</v>
      </c>
      <c r="C15" s="684"/>
      <c r="D15" s="685"/>
      <c r="E15" s="510"/>
      <c r="G15" s="511"/>
    </row>
    <row r="16" spans="1:11" s="504" customFormat="1" ht="13.15" customHeight="1" x14ac:dyDescent="0.2">
      <c r="A16" s="509"/>
      <c r="B16" s="684" t="s">
        <v>490</v>
      </c>
      <c r="C16" s="684"/>
      <c r="D16" s="685"/>
      <c r="E16" s="510"/>
      <c r="G16" s="511"/>
    </row>
    <row r="17" spans="1:8" s="504" customFormat="1" ht="13.15" customHeight="1" x14ac:dyDescent="0.2">
      <c r="A17" s="509"/>
      <c r="B17" s="688"/>
      <c r="C17" s="688"/>
      <c r="D17" s="514"/>
      <c r="E17" s="510"/>
      <c r="G17" s="511"/>
    </row>
    <row r="18" spans="1:8" s="504" customFormat="1" ht="13.15" customHeight="1" x14ac:dyDescent="0.2">
      <c r="B18" s="505" t="s">
        <v>491</v>
      </c>
      <c r="C18" s="515"/>
      <c r="D18" s="514"/>
      <c r="E18" s="510"/>
      <c r="G18" s="511"/>
    </row>
    <row r="19" spans="1:8" s="504" customFormat="1" ht="13.15" customHeight="1" x14ac:dyDescent="0.2">
      <c r="A19" s="509"/>
      <c r="B19" s="684" t="s">
        <v>492</v>
      </c>
      <c r="C19" s="684"/>
      <c r="D19" s="685"/>
      <c r="E19" s="510"/>
      <c r="G19" s="511"/>
    </row>
    <row r="20" spans="1:8" s="504" customFormat="1" ht="13.15" customHeight="1" x14ac:dyDescent="0.2">
      <c r="A20" s="509"/>
      <c r="B20" s="684" t="s">
        <v>493</v>
      </c>
      <c r="C20" s="684"/>
      <c r="D20" s="685"/>
      <c r="E20" s="510"/>
      <c r="G20" s="511"/>
    </row>
    <row r="21" spans="1:8" s="504" customFormat="1" ht="13.15" customHeight="1" x14ac:dyDescent="0.2">
      <c r="A21" s="509"/>
      <c r="B21" s="684" t="s">
        <v>494</v>
      </c>
      <c r="C21" s="684"/>
      <c r="D21" s="685"/>
      <c r="E21" s="510"/>
      <c r="G21" s="511"/>
    </row>
    <row r="22" spans="1:8" s="504" customFormat="1" ht="13.15" customHeight="1" x14ac:dyDescent="0.2">
      <c r="A22" s="509"/>
      <c r="B22" s="684" t="s">
        <v>495</v>
      </c>
      <c r="C22" s="684"/>
      <c r="D22" s="685"/>
      <c r="E22" s="510"/>
      <c r="G22" s="511"/>
    </row>
    <row r="23" spans="1:8" s="504" customFormat="1" ht="13.15" customHeight="1" x14ac:dyDescent="0.2">
      <c r="A23" s="509"/>
      <c r="B23" s="684" t="s">
        <v>496</v>
      </c>
      <c r="C23" s="684"/>
      <c r="D23" s="685"/>
      <c r="E23" s="510"/>
      <c r="G23" s="511"/>
    </row>
    <row r="24" spans="1:8" s="504" customFormat="1" ht="13.15" customHeight="1" x14ac:dyDescent="0.2">
      <c r="A24" s="509"/>
      <c r="B24" s="684" t="s">
        <v>497</v>
      </c>
      <c r="C24" s="684"/>
      <c r="D24" s="685"/>
      <c r="E24" s="510"/>
      <c r="G24" s="511"/>
    </row>
    <row r="25" spans="1:8" s="504" customFormat="1" ht="13.15" customHeight="1" x14ac:dyDescent="0.2">
      <c r="A25" s="509"/>
      <c r="B25" s="684" t="s">
        <v>498</v>
      </c>
      <c r="C25" s="684"/>
      <c r="D25" s="685"/>
      <c r="E25" s="510"/>
      <c r="G25" s="511"/>
    </row>
    <row r="26" spans="1:8" s="504" customFormat="1" ht="13.15" customHeight="1" x14ac:dyDescent="0.2">
      <c r="A26" s="509"/>
      <c r="B26" s="684" t="s">
        <v>499</v>
      </c>
      <c r="C26" s="684"/>
      <c r="D26" s="685"/>
      <c r="E26" s="510"/>
      <c r="G26" s="71"/>
    </row>
    <row r="27" spans="1:8" s="504" customFormat="1" ht="13.15" customHeight="1" x14ac:dyDescent="0.2">
      <c r="A27" s="509"/>
      <c r="B27" s="684" t="s">
        <v>500</v>
      </c>
      <c r="C27" s="684"/>
      <c r="D27" s="685"/>
      <c r="E27" s="510"/>
      <c r="G27" s="71"/>
    </row>
    <row r="28" spans="1:8" s="71" customFormat="1" ht="13.15" customHeight="1" x14ac:dyDescent="0.2">
      <c r="A28" s="509"/>
      <c r="B28" s="684" t="s">
        <v>501</v>
      </c>
      <c r="C28" s="684"/>
      <c r="D28" s="685"/>
      <c r="E28" s="510"/>
      <c r="F28" s="504"/>
    </row>
    <row r="29" spans="1:8" s="71" customFormat="1" ht="13.15" customHeight="1" x14ac:dyDescent="0.2">
      <c r="A29" s="509"/>
      <c r="B29" s="684" t="s">
        <v>502</v>
      </c>
      <c r="C29" s="684"/>
      <c r="D29" s="685"/>
      <c r="E29" s="510"/>
    </row>
    <row r="30" spans="1:8" s="71" customFormat="1" ht="13.15" customHeight="1" x14ac:dyDescent="0.2">
      <c r="A30" s="509"/>
      <c r="B30" s="684" t="s">
        <v>503</v>
      </c>
      <c r="C30" s="684"/>
      <c r="D30" s="685"/>
      <c r="E30" s="510"/>
    </row>
    <row r="31" spans="1:8" s="71" customFormat="1" ht="13.15" customHeight="1" x14ac:dyDescent="0.2">
      <c r="A31" s="509"/>
      <c r="B31" s="684" t="s">
        <v>504</v>
      </c>
      <c r="C31" s="684"/>
      <c r="D31" s="685"/>
      <c r="E31" s="510"/>
      <c r="H31" s="516"/>
    </row>
    <row r="32" spans="1:8" s="71" customFormat="1" ht="13.15" customHeight="1" x14ac:dyDescent="0.2">
      <c r="A32" s="509"/>
      <c r="B32" s="684" t="s">
        <v>505</v>
      </c>
      <c r="C32" s="684"/>
      <c r="D32" s="685"/>
      <c r="E32" s="510"/>
      <c r="H32" s="516"/>
    </row>
    <row r="33" spans="1:8" s="504" customFormat="1" ht="13.15" customHeight="1" x14ac:dyDescent="0.2">
      <c r="A33" s="509"/>
      <c r="B33" s="684" t="s">
        <v>506</v>
      </c>
      <c r="C33" s="684"/>
      <c r="D33" s="685"/>
      <c r="E33" s="510"/>
      <c r="F33" s="71"/>
      <c r="G33" s="71"/>
      <c r="H33" s="517"/>
    </row>
    <row r="34" spans="1:8" ht="13.15" customHeight="1" x14ac:dyDescent="0.2">
      <c r="A34" s="509"/>
      <c r="B34" s="518"/>
      <c r="C34" s="519"/>
      <c r="D34" s="520"/>
      <c r="E34" s="510"/>
      <c r="F34" s="71"/>
      <c r="G34" s="71"/>
      <c r="H34" s="521"/>
    </row>
    <row r="35" spans="1:8" ht="13.15" customHeight="1" x14ac:dyDescent="0.2">
      <c r="A35" s="690" t="s">
        <v>507</v>
      </c>
      <c r="B35" s="690"/>
      <c r="C35" s="690"/>
      <c r="D35" s="690"/>
      <c r="E35" s="690"/>
      <c r="F35" s="690"/>
      <c r="G35" s="690"/>
      <c r="H35" s="521"/>
    </row>
    <row r="36" spans="1:8" ht="13.15" customHeight="1" x14ac:dyDescent="0.2">
      <c r="A36" s="523"/>
      <c r="B36" s="524"/>
      <c r="C36" s="524"/>
      <c r="D36" s="525"/>
      <c r="E36" s="525"/>
      <c r="F36" s="525"/>
      <c r="G36" s="525"/>
      <c r="H36" s="521"/>
    </row>
    <row r="37" spans="1:8" ht="13.15" customHeight="1" x14ac:dyDescent="0.2">
      <c r="A37" s="689" t="s">
        <v>508</v>
      </c>
      <c r="B37" s="689"/>
      <c r="C37" s="689"/>
      <c r="D37" s="689"/>
      <c r="E37" s="689"/>
      <c r="F37" s="689"/>
      <c r="G37" s="689"/>
      <c r="H37" s="521"/>
    </row>
    <row r="38" spans="1:8" ht="13.15" customHeight="1" x14ac:dyDescent="0.2">
      <c r="A38" s="526"/>
      <c r="B38" s="527"/>
      <c r="C38" s="527"/>
      <c r="D38" s="514"/>
      <c r="E38" s="528"/>
      <c r="F38" s="516"/>
      <c r="G38" s="516"/>
      <c r="H38" s="521"/>
    </row>
    <row r="39" spans="1:8" ht="13.15" customHeight="1" x14ac:dyDescent="0.2">
      <c r="A39" s="691" t="s">
        <v>509</v>
      </c>
      <c r="B39" s="691"/>
      <c r="C39" s="691"/>
      <c r="D39" s="691"/>
      <c r="E39" s="691"/>
      <c r="F39" s="692"/>
      <c r="G39" s="692"/>
    </row>
    <row r="40" spans="1:8" ht="13.15" customHeight="1" x14ac:dyDescent="0.2">
      <c r="A40" s="692"/>
      <c r="B40" s="692"/>
      <c r="C40" s="692"/>
      <c r="D40" s="692"/>
      <c r="E40" s="692"/>
      <c r="F40" s="692"/>
      <c r="G40" s="692"/>
    </row>
    <row r="41" spans="1:8" ht="13.15" customHeight="1" x14ac:dyDescent="0.2">
      <c r="A41" s="529"/>
      <c r="B41" s="529"/>
      <c r="C41" s="529"/>
      <c r="D41" s="530"/>
      <c r="E41" s="530"/>
      <c r="F41" s="521"/>
      <c r="G41" s="521"/>
    </row>
    <row r="42" spans="1:8" ht="13.15" customHeight="1" x14ac:dyDescent="0.2">
      <c r="A42" s="693" t="s">
        <v>510</v>
      </c>
      <c r="B42" s="694"/>
      <c r="C42" s="694"/>
      <c r="D42" s="694"/>
      <c r="E42" s="694"/>
      <c r="F42" s="694"/>
      <c r="G42" s="694"/>
    </row>
    <row r="43" spans="1:8" ht="13.15" customHeight="1" x14ac:dyDescent="0.2">
      <c r="A43" s="689" t="s">
        <v>511</v>
      </c>
      <c r="B43" s="689"/>
      <c r="C43" s="531" t="s">
        <v>512</v>
      </c>
      <c r="D43" s="531"/>
      <c r="E43" s="531"/>
      <c r="F43" s="531"/>
      <c r="G43" s="531"/>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A43:B43"/>
    <mergeCell ref="B27:D27"/>
    <mergeCell ref="B28:D28"/>
    <mergeCell ref="B29:D29"/>
    <mergeCell ref="B30:D30"/>
    <mergeCell ref="B31:D31"/>
    <mergeCell ref="B32:D32"/>
    <mergeCell ref="B33:D33"/>
    <mergeCell ref="A35:G35"/>
    <mergeCell ref="A37:G37"/>
    <mergeCell ref="A39:G40"/>
    <mergeCell ref="A42:G42"/>
    <mergeCell ref="B26:D26"/>
    <mergeCell ref="B14:D14"/>
    <mergeCell ref="B15:D15"/>
    <mergeCell ref="B16:D16"/>
    <mergeCell ref="B17:C17"/>
    <mergeCell ref="B19:D19"/>
    <mergeCell ref="B20:D20"/>
    <mergeCell ref="B21:D21"/>
    <mergeCell ref="B22:D22"/>
    <mergeCell ref="B23:D23"/>
    <mergeCell ref="B24:D24"/>
    <mergeCell ref="B25:D25"/>
    <mergeCell ref="B13:D13"/>
    <mergeCell ref="A6:G6"/>
    <mergeCell ref="B9:D9"/>
    <mergeCell ref="B10:D10"/>
    <mergeCell ref="B11:D11"/>
    <mergeCell ref="B12:D1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57" t="s">
        <v>7</v>
      </c>
      <c r="B4" s="557"/>
      <c r="C4" s="557"/>
      <c r="D4" s="557"/>
      <c r="E4" s="557"/>
      <c r="F4" s="557"/>
    </row>
    <row r="5" spans="1:6" ht="12.75" customHeight="1" x14ac:dyDescent="0.2">
      <c r="A5" s="21"/>
      <c r="B5" s="22"/>
      <c r="C5" s="21"/>
      <c r="D5" s="22"/>
      <c r="E5" s="21"/>
      <c r="F5" s="21"/>
    </row>
    <row r="6" spans="1:6" ht="12.75" customHeight="1" x14ac:dyDescent="0.2">
      <c r="A6" s="25" t="s">
        <v>8</v>
      </c>
      <c r="B6" s="26"/>
      <c r="C6" s="558" t="s">
        <v>9</v>
      </c>
      <c r="D6" s="558"/>
      <c r="E6" s="558"/>
      <c r="F6" s="558"/>
    </row>
    <row r="7" spans="1:6" ht="12.75" customHeight="1" x14ac:dyDescent="0.2">
      <c r="A7" s="25"/>
      <c r="B7" s="26"/>
      <c r="C7" s="27"/>
      <c r="D7" s="27"/>
      <c r="E7" s="27"/>
      <c r="F7" s="27"/>
    </row>
    <row r="8" spans="1:6" ht="12.75" customHeight="1" x14ac:dyDescent="0.2">
      <c r="A8" s="25" t="s">
        <v>10</v>
      </c>
      <c r="B8" s="26"/>
      <c r="C8" s="558" t="s">
        <v>11</v>
      </c>
      <c r="D8" s="558"/>
      <c r="E8" s="558"/>
      <c r="F8" s="558"/>
    </row>
    <row r="9" spans="1:6" ht="12.75" customHeight="1" x14ac:dyDescent="0.2">
      <c r="A9" s="25"/>
      <c r="B9" s="26"/>
      <c r="C9" s="27"/>
      <c r="D9" s="27"/>
      <c r="E9" s="27"/>
      <c r="F9" s="27"/>
    </row>
    <row r="10" spans="1:6" ht="12.75" customHeight="1" x14ac:dyDescent="0.2">
      <c r="A10" s="25" t="s">
        <v>12</v>
      </c>
      <c r="C10" s="559" t="s">
        <v>13</v>
      </c>
      <c r="D10" s="559"/>
      <c r="E10" s="559"/>
      <c r="F10" s="559"/>
    </row>
    <row r="11" spans="1:6" ht="12.75" customHeight="1" x14ac:dyDescent="0.2">
      <c r="A11" s="22"/>
      <c r="B11" s="21"/>
      <c r="C11" s="28"/>
      <c r="D11" s="27"/>
      <c r="E11" s="29"/>
      <c r="F11" s="27"/>
    </row>
    <row r="12" spans="1:6" ht="12.75" customHeight="1" x14ac:dyDescent="0.2">
      <c r="A12" s="25" t="s">
        <v>14</v>
      </c>
      <c r="B12" s="21"/>
      <c r="C12" s="560" t="s">
        <v>15</v>
      </c>
      <c r="D12" s="560"/>
      <c r="E12" s="560"/>
      <c r="F12" s="560"/>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61" t="s">
        <v>20</v>
      </c>
      <c r="B18" s="561"/>
      <c r="C18" s="31" t="s">
        <v>21</v>
      </c>
      <c r="D18" s="27"/>
      <c r="E18" s="27"/>
      <c r="F18" s="27"/>
    </row>
    <row r="19" spans="1:6" ht="12.75" customHeight="1" x14ac:dyDescent="0.2">
      <c r="A19" s="22"/>
      <c r="B19" s="21"/>
      <c r="C19" s="32"/>
      <c r="D19" s="27"/>
      <c r="E19" s="27"/>
      <c r="F19" s="27"/>
    </row>
    <row r="20" spans="1:6" ht="89.25" customHeight="1" x14ac:dyDescent="0.2">
      <c r="A20" s="25" t="s">
        <v>22</v>
      </c>
      <c r="B20" s="21"/>
      <c r="C20" s="558" t="s">
        <v>23</v>
      </c>
      <c r="D20" s="558"/>
      <c r="E20" s="558"/>
      <c r="F20" s="558"/>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62" t="s">
        <v>38</v>
      </c>
      <c r="D33" s="556"/>
      <c r="E33" s="556"/>
      <c r="F33" s="556"/>
    </row>
    <row r="34" spans="1:6" ht="12.75" customHeight="1" x14ac:dyDescent="0.2">
      <c r="A34" s="26"/>
      <c r="B34" s="26"/>
      <c r="C34" s="563" t="s">
        <v>39</v>
      </c>
      <c r="D34" s="564"/>
      <c r="E34" s="564"/>
      <c r="F34" s="564"/>
    </row>
    <row r="35" spans="1:6" ht="25.5" customHeight="1" x14ac:dyDescent="0.2">
      <c r="A35" s="26"/>
      <c r="B35" s="26"/>
      <c r="C35" s="565" t="s">
        <v>40</v>
      </c>
      <c r="D35" s="566"/>
      <c r="E35" s="566"/>
      <c r="F35" s="566"/>
    </row>
    <row r="36" spans="1:6" ht="12.75" x14ac:dyDescent="0.2">
      <c r="B36" s="26"/>
    </row>
    <row r="37" spans="1:6" ht="12.75" x14ac:dyDescent="0.2">
      <c r="A37" s="22" t="s">
        <v>41</v>
      </c>
      <c r="C37" s="45" t="s">
        <v>42</v>
      </c>
      <c r="D37" s="36"/>
      <c r="E37" s="36"/>
      <c r="F37" s="36"/>
    </row>
    <row r="38" spans="1:6" ht="28.5" customHeight="1" x14ac:dyDescent="0.2">
      <c r="C38" s="556" t="s">
        <v>43</v>
      </c>
      <c r="D38" s="556"/>
      <c r="E38" s="556"/>
      <c r="F38" s="556"/>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7" t="s">
        <v>89</v>
      </c>
      <c r="C41" s="567"/>
      <c r="D41" s="567"/>
      <c r="E41" s="567"/>
      <c r="F41" s="567"/>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92" t="s">
        <v>97</v>
      </c>
      <c r="E8" s="592" t="s">
        <v>98</v>
      </c>
      <c r="F8" s="592" t="s">
        <v>99</v>
      </c>
      <c r="G8" s="592" t="s">
        <v>100</v>
      </c>
      <c r="H8" s="592" t="s">
        <v>101</v>
      </c>
      <c r="I8" s="590"/>
      <c r="J8" s="591"/>
    </row>
    <row r="9" spans="1:15" ht="12" customHeight="1" x14ac:dyDescent="0.2">
      <c r="A9" s="578"/>
      <c r="B9" s="579"/>
      <c r="C9" s="583"/>
      <c r="D9" s="593"/>
      <c r="E9" s="593"/>
      <c r="F9" s="593"/>
      <c r="G9" s="593"/>
      <c r="H9" s="593"/>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191322</v>
      </c>
      <c r="E12" s="114">
        <v>192281</v>
      </c>
      <c r="F12" s="114">
        <v>192925</v>
      </c>
      <c r="G12" s="114">
        <v>191615</v>
      </c>
      <c r="H12" s="114">
        <v>191658</v>
      </c>
      <c r="I12" s="115">
        <v>-336</v>
      </c>
      <c r="J12" s="116">
        <v>-0.17531227498982563</v>
      </c>
      <c r="N12" s="117"/>
    </row>
    <row r="13" spans="1:15" s="110" customFormat="1" ht="13.5" customHeight="1" x14ac:dyDescent="0.2">
      <c r="A13" s="118" t="s">
        <v>105</v>
      </c>
      <c r="B13" s="119" t="s">
        <v>106</v>
      </c>
      <c r="C13" s="113">
        <v>56.528783934936911</v>
      </c>
      <c r="D13" s="114">
        <v>108152</v>
      </c>
      <c r="E13" s="114">
        <v>108764</v>
      </c>
      <c r="F13" s="114">
        <v>109593</v>
      </c>
      <c r="G13" s="114">
        <v>109010</v>
      </c>
      <c r="H13" s="114">
        <v>108771</v>
      </c>
      <c r="I13" s="115">
        <v>-619</v>
      </c>
      <c r="J13" s="116">
        <v>-0.56908550992452034</v>
      </c>
    </row>
    <row r="14" spans="1:15" s="110" customFormat="1" ht="13.5" customHeight="1" x14ac:dyDescent="0.2">
      <c r="A14" s="120"/>
      <c r="B14" s="119" t="s">
        <v>107</v>
      </c>
      <c r="C14" s="113">
        <v>43.471216065063089</v>
      </c>
      <c r="D14" s="114">
        <v>83170</v>
      </c>
      <c r="E14" s="114">
        <v>83517</v>
      </c>
      <c r="F14" s="114">
        <v>83332</v>
      </c>
      <c r="G14" s="114">
        <v>82605</v>
      </c>
      <c r="H14" s="114">
        <v>82887</v>
      </c>
      <c r="I14" s="115">
        <v>283</v>
      </c>
      <c r="J14" s="116">
        <v>0.34142869207475235</v>
      </c>
    </row>
    <row r="15" spans="1:15" s="110" customFormat="1" ht="13.5" customHeight="1" x14ac:dyDescent="0.2">
      <c r="A15" s="118" t="s">
        <v>105</v>
      </c>
      <c r="B15" s="121" t="s">
        <v>108</v>
      </c>
      <c r="C15" s="113">
        <v>9.8770658889202494</v>
      </c>
      <c r="D15" s="114">
        <v>18897</v>
      </c>
      <c r="E15" s="114">
        <v>19602</v>
      </c>
      <c r="F15" s="114">
        <v>19697</v>
      </c>
      <c r="G15" s="114">
        <v>18604</v>
      </c>
      <c r="H15" s="114">
        <v>18972</v>
      </c>
      <c r="I15" s="115">
        <v>-75</v>
      </c>
      <c r="J15" s="116">
        <v>-0.39531941808981658</v>
      </c>
    </row>
    <row r="16" spans="1:15" s="110" customFormat="1" ht="13.5" customHeight="1" x14ac:dyDescent="0.2">
      <c r="A16" s="118"/>
      <c r="B16" s="121" t="s">
        <v>109</v>
      </c>
      <c r="C16" s="113">
        <v>69.194342522030922</v>
      </c>
      <c r="D16" s="114">
        <v>132384</v>
      </c>
      <c r="E16" s="114">
        <v>132956</v>
      </c>
      <c r="F16" s="114">
        <v>133744</v>
      </c>
      <c r="G16" s="114">
        <v>133920</v>
      </c>
      <c r="H16" s="114">
        <v>134048</v>
      </c>
      <c r="I16" s="115">
        <v>-1664</v>
      </c>
      <c r="J16" s="116">
        <v>-1.2413463833850562</v>
      </c>
    </row>
    <row r="17" spans="1:10" s="110" customFormat="1" ht="13.5" customHeight="1" x14ac:dyDescent="0.2">
      <c r="A17" s="118"/>
      <c r="B17" s="121" t="s">
        <v>110</v>
      </c>
      <c r="C17" s="113">
        <v>19.830965597265344</v>
      </c>
      <c r="D17" s="114">
        <v>37941</v>
      </c>
      <c r="E17" s="114">
        <v>37587</v>
      </c>
      <c r="F17" s="114">
        <v>37409</v>
      </c>
      <c r="G17" s="114">
        <v>37089</v>
      </c>
      <c r="H17" s="114">
        <v>36716</v>
      </c>
      <c r="I17" s="115">
        <v>1225</v>
      </c>
      <c r="J17" s="116">
        <v>3.3364200893343501</v>
      </c>
    </row>
    <row r="18" spans="1:10" s="110" customFormat="1" ht="13.5" customHeight="1" x14ac:dyDescent="0.2">
      <c r="A18" s="120"/>
      <c r="B18" s="121" t="s">
        <v>111</v>
      </c>
      <c r="C18" s="113">
        <v>1.0976259917834854</v>
      </c>
      <c r="D18" s="114">
        <v>2100</v>
      </c>
      <c r="E18" s="114">
        <v>2136</v>
      </c>
      <c r="F18" s="114">
        <v>2075</v>
      </c>
      <c r="G18" s="114">
        <v>2002</v>
      </c>
      <c r="H18" s="114">
        <v>1922</v>
      </c>
      <c r="I18" s="115">
        <v>178</v>
      </c>
      <c r="J18" s="116">
        <v>9.2611862643080123</v>
      </c>
    </row>
    <row r="19" spans="1:10" s="110" customFormat="1" ht="13.5" customHeight="1" x14ac:dyDescent="0.2">
      <c r="A19" s="120"/>
      <c r="B19" s="121" t="s">
        <v>112</v>
      </c>
      <c r="C19" s="113">
        <v>0.34444548980253187</v>
      </c>
      <c r="D19" s="114">
        <v>659</v>
      </c>
      <c r="E19" s="114">
        <v>679</v>
      </c>
      <c r="F19" s="114">
        <v>687</v>
      </c>
      <c r="G19" s="114">
        <v>599</v>
      </c>
      <c r="H19" s="114">
        <v>559</v>
      </c>
      <c r="I19" s="115">
        <v>100</v>
      </c>
      <c r="J19" s="116">
        <v>17.889087656529519</v>
      </c>
    </row>
    <row r="20" spans="1:10" s="110" customFormat="1" ht="13.5" customHeight="1" x14ac:dyDescent="0.2">
      <c r="A20" s="118" t="s">
        <v>113</v>
      </c>
      <c r="B20" s="122" t="s">
        <v>114</v>
      </c>
      <c r="C20" s="113">
        <v>74.528804842098666</v>
      </c>
      <c r="D20" s="114">
        <v>142590</v>
      </c>
      <c r="E20" s="114">
        <v>143198</v>
      </c>
      <c r="F20" s="114">
        <v>144343</v>
      </c>
      <c r="G20" s="114">
        <v>142942</v>
      </c>
      <c r="H20" s="114">
        <v>143520</v>
      </c>
      <c r="I20" s="115">
        <v>-930</v>
      </c>
      <c r="J20" s="116">
        <v>-0.64799331103678925</v>
      </c>
    </row>
    <row r="21" spans="1:10" s="110" customFormat="1" ht="13.5" customHeight="1" x14ac:dyDescent="0.2">
      <c r="A21" s="120"/>
      <c r="B21" s="122" t="s">
        <v>115</v>
      </c>
      <c r="C21" s="113">
        <v>25.471195157901338</v>
      </c>
      <c r="D21" s="114">
        <v>48732</v>
      </c>
      <c r="E21" s="114">
        <v>49083</v>
      </c>
      <c r="F21" s="114">
        <v>48582</v>
      </c>
      <c r="G21" s="114">
        <v>48673</v>
      </c>
      <c r="H21" s="114">
        <v>48138</v>
      </c>
      <c r="I21" s="115">
        <v>594</v>
      </c>
      <c r="J21" s="116">
        <v>1.2339523868876978</v>
      </c>
    </row>
    <row r="22" spans="1:10" s="110" customFormat="1" ht="13.5" customHeight="1" x14ac:dyDescent="0.2">
      <c r="A22" s="118" t="s">
        <v>113</v>
      </c>
      <c r="B22" s="122" t="s">
        <v>116</v>
      </c>
      <c r="C22" s="113">
        <v>81.538976176289182</v>
      </c>
      <c r="D22" s="114">
        <v>156002</v>
      </c>
      <c r="E22" s="114">
        <v>157357</v>
      </c>
      <c r="F22" s="114">
        <v>157617</v>
      </c>
      <c r="G22" s="114">
        <v>156511</v>
      </c>
      <c r="H22" s="114">
        <v>157146</v>
      </c>
      <c r="I22" s="115">
        <v>-1144</v>
      </c>
      <c r="J22" s="116">
        <v>-0.72798544029119416</v>
      </c>
    </row>
    <row r="23" spans="1:10" s="110" customFormat="1" ht="13.5" customHeight="1" x14ac:dyDescent="0.2">
      <c r="A23" s="123"/>
      <c r="B23" s="124" t="s">
        <v>117</v>
      </c>
      <c r="C23" s="125">
        <v>18.392030189941565</v>
      </c>
      <c r="D23" s="114">
        <v>35188</v>
      </c>
      <c r="E23" s="114">
        <v>34842</v>
      </c>
      <c r="F23" s="114">
        <v>35222</v>
      </c>
      <c r="G23" s="114">
        <v>34993</v>
      </c>
      <c r="H23" s="114">
        <v>34401</v>
      </c>
      <c r="I23" s="115">
        <v>787</v>
      </c>
      <c r="J23" s="116">
        <v>2.287724194064126</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33526</v>
      </c>
      <c r="E26" s="114">
        <v>35253</v>
      </c>
      <c r="F26" s="114">
        <v>34715</v>
      </c>
      <c r="G26" s="114">
        <v>36027</v>
      </c>
      <c r="H26" s="140">
        <v>35621</v>
      </c>
      <c r="I26" s="115">
        <v>-2095</v>
      </c>
      <c r="J26" s="116">
        <v>-5.8813621178518289</v>
      </c>
    </row>
    <row r="27" spans="1:10" s="110" customFormat="1" ht="13.5" customHeight="1" x14ac:dyDescent="0.2">
      <c r="A27" s="118" t="s">
        <v>105</v>
      </c>
      <c r="B27" s="119" t="s">
        <v>106</v>
      </c>
      <c r="C27" s="113">
        <v>42.578893992722065</v>
      </c>
      <c r="D27" s="115">
        <v>14275</v>
      </c>
      <c r="E27" s="114">
        <v>14986</v>
      </c>
      <c r="F27" s="114">
        <v>14844</v>
      </c>
      <c r="G27" s="114">
        <v>15362</v>
      </c>
      <c r="H27" s="140">
        <v>15194</v>
      </c>
      <c r="I27" s="115">
        <v>-919</v>
      </c>
      <c r="J27" s="116">
        <v>-6.0484401737527973</v>
      </c>
    </row>
    <row r="28" spans="1:10" s="110" customFormat="1" ht="13.5" customHeight="1" x14ac:dyDescent="0.2">
      <c r="A28" s="120"/>
      <c r="B28" s="119" t="s">
        <v>107</v>
      </c>
      <c r="C28" s="113">
        <v>57.421106007277935</v>
      </c>
      <c r="D28" s="115">
        <v>19251</v>
      </c>
      <c r="E28" s="114">
        <v>20267</v>
      </c>
      <c r="F28" s="114">
        <v>19871</v>
      </c>
      <c r="G28" s="114">
        <v>20665</v>
      </c>
      <c r="H28" s="140">
        <v>20427</v>
      </c>
      <c r="I28" s="115">
        <v>-1176</v>
      </c>
      <c r="J28" s="116">
        <v>-5.7570862094286976</v>
      </c>
    </row>
    <row r="29" spans="1:10" s="110" customFormat="1" ht="13.5" customHeight="1" x14ac:dyDescent="0.2">
      <c r="A29" s="118" t="s">
        <v>105</v>
      </c>
      <c r="B29" s="121" t="s">
        <v>108</v>
      </c>
      <c r="C29" s="113">
        <v>20.530334665632644</v>
      </c>
      <c r="D29" s="115">
        <v>6883</v>
      </c>
      <c r="E29" s="114">
        <v>7341</v>
      </c>
      <c r="F29" s="114">
        <v>7027</v>
      </c>
      <c r="G29" s="114">
        <v>7534</v>
      </c>
      <c r="H29" s="140">
        <v>7396</v>
      </c>
      <c r="I29" s="115">
        <v>-513</v>
      </c>
      <c r="J29" s="116">
        <v>-6.9361817198485669</v>
      </c>
    </row>
    <row r="30" spans="1:10" s="110" customFormat="1" ht="13.5" customHeight="1" x14ac:dyDescent="0.2">
      <c r="A30" s="118"/>
      <c r="B30" s="121" t="s">
        <v>109</v>
      </c>
      <c r="C30" s="113">
        <v>51.691224721111972</v>
      </c>
      <c r="D30" s="115">
        <v>17330</v>
      </c>
      <c r="E30" s="114">
        <v>18437</v>
      </c>
      <c r="F30" s="114">
        <v>18234</v>
      </c>
      <c r="G30" s="114">
        <v>18951</v>
      </c>
      <c r="H30" s="140">
        <v>18763</v>
      </c>
      <c r="I30" s="115">
        <v>-1433</v>
      </c>
      <c r="J30" s="116">
        <v>-7.6373714224804132</v>
      </c>
    </row>
    <row r="31" spans="1:10" s="110" customFormat="1" ht="13.5" customHeight="1" x14ac:dyDescent="0.2">
      <c r="A31" s="118"/>
      <c r="B31" s="121" t="s">
        <v>110</v>
      </c>
      <c r="C31" s="113">
        <v>15.021177593509515</v>
      </c>
      <c r="D31" s="115">
        <v>5036</v>
      </c>
      <c r="E31" s="114">
        <v>5147</v>
      </c>
      <c r="F31" s="114">
        <v>5118</v>
      </c>
      <c r="G31" s="114">
        <v>5177</v>
      </c>
      <c r="H31" s="140">
        <v>5146</v>
      </c>
      <c r="I31" s="115">
        <v>-110</v>
      </c>
      <c r="J31" s="116">
        <v>-2.1375825884181889</v>
      </c>
    </row>
    <row r="32" spans="1:10" s="110" customFormat="1" ht="13.5" customHeight="1" x14ac:dyDescent="0.2">
      <c r="A32" s="120"/>
      <c r="B32" s="121" t="s">
        <v>111</v>
      </c>
      <c r="C32" s="113">
        <v>12.757263019745869</v>
      </c>
      <c r="D32" s="115">
        <v>4277</v>
      </c>
      <c r="E32" s="114">
        <v>4328</v>
      </c>
      <c r="F32" s="114">
        <v>4336</v>
      </c>
      <c r="G32" s="114">
        <v>4365</v>
      </c>
      <c r="H32" s="140">
        <v>4316</v>
      </c>
      <c r="I32" s="115">
        <v>-39</v>
      </c>
      <c r="J32" s="116">
        <v>-0.90361445783132532</v>
      </c>
    </row>
    <row r="33" spans="1:10" s="110" customFormat="1" ht="13.5" customHeight="1" x14ac:dyDescent="0.2">
      <c r="A33" s="120"/>
      <c r="B33" s="121" t="s">
        <v>112</v>
      </c>
      <c r="C33" s="113">
        <v>1.1513452246018017</v>
      </c>
      <c r="D33" s="115">
        <v>386</v>
      </c>
      <c r="E33" s="114">
        <v>383</v>
      </c>
      <c r="F33" s="114">
        <v>397</v>
      </c>
      <c r="G33" s="114">
        <v>357</v>
      </c>
      <c r="H33" s="140">
        <v>350</v>
      </c>
      <c r="I33" s="115">
        <v>36</v>
      </c>
      <c r="J33" s="116">
        <v>10.285714285714286</v>
      </c>
    </row>
    <row r="34" spans="1:10" s="110" customFormat="1" ht="13.5" customHeight="1" x14ac:dyDescent="0.2">
      <c r="A34" s="118" t="s">
        <v>113</v>
      </c>
      <c r="B34" s="122" t="s">
        <v>116</v>
      </c>
      <c r="C34" s="113">
        <v>75.416094971067238</v>
      </c>
      <c r="D34" s="115">
        <v>25284</v>
      </c>
      <c r="E34" s="114">
        <v>26551</v>
      </c>
      <c r="F34" s="114">
        <v>26212</v>
      </c>
      <c r="G34" s="114">
        <v>27154</v>
      </c>
      <c r="H34" s="140">
        <v>26965</v>
      </c>
      <c r="I34" s="115">
        <v>-1681</v>
      </c>
      <c r="J34" s="116">
        <v>-6.2340070461709622</v>
      </c>
    </row>
    <row r="35" spans="1:10" s="110" customFormat="1" ht="13.5" customHeight="1" x14ac:dyDescent="0.2">
      <c r="A35" s="118"/>
      <c r="B35" s="119" t="s">
        <v>117</v>
      </c>
      <c r="C35" s="113">
        <v>24.351249776293027</v>
      </c>
      <c r="D35" s="115">
        <v>8164</v>
      </c>
      <c r="E35" s="114">
        <v>8611</v>
      </c>
      <c r="F35" s="114">
        <v>8411</v>
      </c>
      <c r="G35" s="114">
        <v>8775</v>
      </c>
      <c r="H35" s="140">
        <v>8560</v>
      </c>
      <c r="I35" s="115">
        <v>-396</v>
      </c>
      <c r="J35" s="116">
        <v>-4.6261682242990654</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19364</v>
      </c>
      <c r="E37" s="114">
        <v>20341</v>
      </c>
      <c r="F37" s="114">
        <v>20020</v>
      </c>
      <c r="G37" s="114">
        <v>21276</v>
      </c>
      <c r="H37" s="140">
        <v>21197</v>
      </c>
      <c r="I37" s="115">
        <v>-1833</v>
      </c>
      <c r="J37" s="116">
        <v>-8.6474501108647441</v>
      </c>
    </row>
    <row r="38" spans="1:10" s="110" customFormat="1" ht="13.5" customHeight="1" x14ac:dyDescent="0.2">
      <c r="A38" s="118" t="s">
        <v>105</v>
      </c>
      <c r="B38" s="119" t="s">
        <v>106</v>
      </c>
      <c r="C38" s="113">
        <v>38.814294567238171</v>
      </c>
      <c r="D38" s="115">
        <v>7516</v>
      </c>
      <c r="E38" s="114">
        <v>7874</v>
      </c>
      <c r="F38" s="114">
        <v>7798</v>
      </c>
      <c r="G38" s="114">
        <v>8315</v>
      </c>
      <c r="H38" s="140">
        <v>8364</v>
      </c>
      <c r="I38" s="115">
        <v>-848</v>
      </c>
      <c r="J38" s="116">
        <v>-10.13868962219034</v>
      </c>
    </row>
    <row r="39" spans="1:10" s="110" customFormat="1" ht="13.5" customHeight="1" x14ac:dyDescent="0.2">
      <c r="A39" s="120"/>
      <c r="B39" s="119" t="s">
        <v>107</v>
      </c>
      <c r="C39" s="113">
        <v>61.185705432761829</v>
      </c>
      <c r="D39" s="115">
        <v>11848</v>
      </c>
      <c r="E39" s="114">
        <v>12467</v>
      </c>
      <c r="F39" s="114">
        <v>12222</v>
      </c>
      <c r="G39" s="114">
        <v>12961</v>
      </c>
      <c r="H39" s="140">
        <v>12833</v>
      </c>
      <c r="I39" s="115">
        <v>-985</v>
      </c>
      <c r="J39" s="116">
        <v>-7.6755240395854436</v>
      </c>
    </row>
    <row r="40" spans="1:10" s="110" customFormat="1" ht="13.5" customHeight="1" x14ac:dyDescent="0.2">
      <c r="A40" s="118" t="s">
        <v>105</v>
      </c>
      <c r="B40" s="121" t="s">
        <v>108</v>
      </c>
      <c r="C40" s="113">
        <v>26.476967568684156</v>
      </c>
      <c r="D40" s="115">
        <v>5127</v>
      </c>
      <c r="E40" s="114">
        <v>5387</v>
      </c>
      <c r="F40" s="114">
        <v>5126</v>
      </c>
      <c r="G40" s="114">
        <v>5680</v>
      </c>
      <c r="H40" s="140">
        <v>5548</v>
      </c>
      <c r="I40" s="115">
        <v>-421</v>
      </c>
      <c r="J40" s="116">
        <v>-7.5883201153568853</v>
      </c>
    </row>
    <row r="41" spans="1:10" s="110" customFormat="1" ht="13.5" customHeight="1" x14ac:dyDescent="0.2">
      <c r="A41" s="118"/>
      <c r="B41" s="121" t="s">
        <v>109</v>
      </c>
      <c r="C41" s="113">
        <v>37.352819665358396</v>
      </c>
      <c r="D41" s="115">
        <v>7233</v>
      </c>
      <c r="E41" s="114">
        <v>7801</v>
      </c>
      <c r="F41" s="114">
        <v>7712</v>
      </c>
      <c r="G41" s="114">
        <v>8282</v>
      </c>
      <c r="H41" s="140">
        <v>8397</v>
      </c>
      <c r="I41" s="115">
        <v>-1164</v>
      </c>
      <c r="J41" s="116">
        <v>-13.862093604858877</v>
      </c>
    </row>
    <row r="42" spans="1:10" s="110" customFormat="1" ht="13.5" customHeight="1" x14ac:dyDescent="0.2">
      <c r="A42" s="118"/>
      <c r="B42" s="121" t="s">
        <v>110</v>
      </c>
      <c r="C42" s="113">
        <v>15.012394133443504</v>
      </c>
      <c r="D42" s="115">
        <v>2907</v>
      </c>
      <c r="E42" s="114">
        <v>3005</v>
      </c>
      <c r="F42" s="114">
        <v>3024</v>
      </c>
      <c r="G42" s="114">
        <v>3115</v>
      </c>
      <c r="H42" s="140">
        <v>3113</v>
      </c>
      <c r="I42" s="115">
        <v>-206</v>
      </c>
      <c r="J42" s="116">
        <v>-6.6174108576935433</v>
      </c>
    </row>
    <row r="43" spans="1:10" s="110" customFormat="1" ht="13.5" customHeight="1" x14ac:dyDescent="0.2">
      <c r="A43" s="120"/>
      <c r="B43" s="121" t="s">
        <v>111</v>
      </c>
      <c r="C43" s="113">
        <v>21.157818632513944</v>
      </c>
      <c r="D43" s="115">
        <v>4097</v>
      </c>
      <c r="E43" s="114">
        <v>4148</v>
      </c>
      <c r="F43" s="114">
        <v>4158</v>
      </c>
      <c r="G43" s="114">
        <v>4199</v>
      </c>
      <c r="H43" s="140">
        <v>4139</v>
      </c>
      <c r="I43" s="115">
        <v>-42</v>
      </c>
      <c r="J43" s="116">
        <v>-1.0147378593863252</v>
      </c>
    </row>
    <row r="44" spans="1:10" s="110" customFormat="1" ht="13.5" customHeight="1" x14ac:dyDescent="0.2">
      <c r="A44" s="120"/>
      <c r="B44" s="121" t="s">
        <v>112</v>
      </c>
      <c r="C44" s="113">
        <v>1.7868209047717414</v>
      </c>
      <c r="D44" s="115">
        <v>346</v>
      </c>
      <c r="E44" s="114">
        <v>339</v>
      </c>
      <c r="F44" s="114">
        <v>353</v>
      </c>
      <c r="G44" s="114">
        <v>324</v>
      </c>
      <c r="H44" s="140">
        <v>318</v>
      </c>
      <c r="I44" s="115">
        <v>28</v>
      </c>
      <c r="J44" s="116">
        <v>8.8050314465408803</v>
      </c>
    </row>
    <row r="45" spans="1:10" s="110" customFormat="1" ht="13.5" customHeight="1" x14ac:dyDescent="0.2">
      <c r="A45" s="118" t="s">
        <v>113</v>
      </c>
      <c r="B45" s="122" t="s">
        <v>116</v>
      </c>
      <c r="C45" s="113">
        <v>75.77979756248709</v>
      </c>
      <c r="D45" s="115">
        <v>14674</v>
      </c>
      <c r="E45" s="114">
        <v>15317</v>
      </c>
      <c r="F45" s="114">
        <v>15107</v>
      </c>
      <c r="G45" s="114">
        <v>16020</v>
      </c>
      <c r="H45" s="140">
        <v>15967</v>
      </c>
      <c r="I45" s="115">
        <v>-1293</v>
      </c>
      <c r="J45" s="116">
        <v>-8.0979520260537363</v>
      </c>
    </row>
    <row r="46" spans="1:10" s="110" customFormat="1" ht="13.5" customHeight="1" x14ac:dyDescent="0.2">
      <c r="A46" s="118"/>
      <c r="B46" s="119" t="s">
        <v>117</v>
      </c>
      <c r="C46" s="113">
        <v>23.817393100599048</v>
      </c>
      <c r="D46" s="115">
        <v>4612</v>
      </c>
      <c r="E46" s="114">
        <v>4933</v>
      </c>
      <c r="F46" s="114">
        <v>4821</v>
      </c>
      <c r="G46" s="114">
        <v>5159</v>
      </c>
      <c r="H46" s="140">
        <v>5136</v>
      </c>
      <c r="I46" s="115">
        <v>-524</v>
      </c>
      <c r="J46" s="116">
        <v>-10.202492211838006</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14162</v>
      </c>
      <c r="E48" s="114">
        <v>14912</v>
      </c>
      <c r="F48" s="114">
        <v>14695</v>
      </c>
      <c r="G48" s="114">
        <v>14751</v>
      </c>
      <c r="H48" s="140">
        <v>14424</v>
      </c>
      <c r="I48" s="115">
        <v>-262</v>
      </c>
      <c r="J48" s="116">
        <v>-1.8164170826400443</v>
      </c>
    </row>
    <row r="49" spans="1:12" s="110" customFormat="1" ht="13.5" customHeight="1" x14ac:dyDescent="0.2">
      <c r="A49" s="118" t="s">
        <v>105</v>
      </c>
      <c r="B49" s="119" t="s">
        <v>106</v>
      </c>
      <c r="C49" s="113">
        <v>47.726309843242483</v>
      </c>
      <c r="D49" s="115">
        <v>6759</v>
      </c>
      <c r="E49" s="114">
        <v>7112</v>
      </c>
      <c r="F49" s="114">
        <v>7046</v>
      </c>
      <c r="G49" s="114">
        <v>7047</v>
      </c>
      <c r="H49" s="140">
        <v>6830</v>
      </c>
      <c r="I49" s="115">
        <v>-71</v>
      </c>
      <c r="J49" s="116">
        <v>-1.0395314787701317</v>
      </c>
    </row>
    <row r="50" spans="1:12" s="110" customFormat="1" ht="13.5" customHeight="1" x14ac:dyDescent="0.2">
      <c r="A50" s="120"/>
      <c r="B50" s="119" t="s">
        <v>107</v>
      </c>
      <c r="C50" s="113">
        <v>52.273690156757517</v>
      </c>
      <c r="D50" s="115">
        <v>7403</v>
      </c>
      <c r="E50" s="114">
        <v>7800</v>
      </c>
      <c r="F50" s="114">
        <v>7649</v>
      </c>
      <c r="G50" s="114">
        <v>7704</v>
      </c>
      <c r="H50" s="140">
        <v>7594</v>
      </c>
      <c r="I50" s="115">
        <v>-191</v>
      </c>
      <c r="J50" s="116">
        <v>-2.5151435343692388</v>
      </c>
    </row>
    <row r="51" spans="1:12" s="110" customFormat="1" ht="13.5" customHeight="1" x14ac:dyDescent="0.2">
      <c r="A51" s="118" t="s">
        <v>105</v>
      </c>
      <c r="B51" s="121" t="s">
        <v>108</v>
      </c>
      <c r="C51" s="113">
        <v>12.399378618839147</v>
      </c>
      <c r="D51" s="115">
        <v>1756</v>
      </c>
      <c r="E51" s="114">
        <v>1954</v>
      </c>
      <c r="F51" s="114">
        <v>1901</v>
      </c>
      <c r="G51" s="114">
        <v>1854</v>
      </c>
      <c r="H51" s="140">
        <v>1848</v>
      </c>
      <c r="I51" s="115">
        <v>-92</v>
      </c>
      <c r="J51" s="116">
        <v>-4.9783549783549788</v>
      </c>
    </row>
    <row r="52" spans="1:12" s="110" customFormat="1" ht="13.5" customHeight="1" x14ac:dyDescent="0.2">
      <c r="A52" s="118"/>
      <c r="B52" s="121" t="s">
        <v>109</v>
      </c>
      <c r="C52" s="113">
        <v>71.296427058325094</v>
      </c>
      <c r="D52" s="115">
        <v>10097</v>
      </c>
      <c r="E52" s="114">
        <v>10636</v>
      </c>
      <c r="F52" s="114">
        <v>10522</v>
      </c>
      <c r="G52" s="114">
        <v>10669</v>
      </c>
      <c r="H52" s="140">
        <v>10366</v>
      </c>
      <c r="I52" s="115">
        <v>-269</v>
      </c>
      <c r="J52" s="116">
        <v>-2.5950221879220527</v>
      </c>
    </row>
    <row r="53" spans="1:12" s="110" customFormat="1" ht="13.5" customHeight="1" x14ac:dyDescent="0.2">
      <c r="A53" s="118"/>
      <c r="B53" s="121" t="s">
        <v>110</v>
      </c>
      <c r="C53" s="113">
        <v>15.033187402909194</v>
      </c>
      <c r="D53" s="115">
        <v>2129</v>
      </c>
      <c r="E53" s="114">
        <v>2142</v>
      </c>
      <c r="F53" s="114">
        <v>2094</v>
      </c>
      <c r="G53" s="114">
        <v>2062</v>
      </c>
      <c r="H53" s="140">
        <v>2033</v>
      </c>
      <c r="I53" s="115">
        <v>96</v>
      </c>
      <c r="J53" s="116">
        <v>4.7220855878012786</v>
      </c>
    </row>
    <row r="54" spans="1:12" s="110" customFormat="1" ht="13.5" customHeight="1" x14ac:dyDescent="0.2">
      <c r="A54" s="120"/>
      <c r="B54" s="121" t="s">
        <v>111</v>
      </c>
      <c r="C54" s="113">
        <v>1.2710069199265641</v>
      </c>
      <c r="D54" s="115">
        <v>180</v>
      </c>
      <c r="E54" s="114">
        <v>180</v>
      </c>
      <c r="F54" s="114">
        <v>178</v>
      </c>
      <c r="G54" s="114">
        <v>166</v>
      </c>
      <c r="H54" s="140">
        <v>177</v>
      </c>
      <c r="I54" s="115">
        <v>3</v>
      </c>
      <c r="J54" s="116">
        <v>1.6949152542372881</v>
      </c>
    </row>
    <row r="55" spans="1:12" s="110" customFormat="1" ht="13.5" customHeight="1" x14ac:dyDescent="0.2">
      <c r="A55" s="120"/>
      <c r="B55" s="121" t="s">
        <v>112</v>
      </c>
      <c r="C55" s="113">
        <v>0.28244598220590311</v>
      </c>
      <c r="D55" s="115">
        <v>40</v>
      </c>
      <c r="E55" s="114">
        <v>44</v>
      </c>
      <c r="F55" s="114">
        <v>44</v>
      </c>
      <c r="G55" s="114">
        <v>33</v>
      </c>
      <c r="H55" s="140">
        <v>32</v>
      </c>
      <c r="I55" s="115">
        <v>8</v>
      </c>
      <c r="J55" s="116">
        <v>25</v>
      </c>
    </row>
    <row r="56" spans="1:12" s="110" customFormat="1" ht="13.5" customHeight="1" x14ac:dyDescent="0.2">
      <c r="A56" s="118" t="s">
        <v>113</v>
      </c>
      <c r="B56" s="122" t="s">
        <v>116</v>
      </c>
      <c r="C56" s="113">
        <v>74.918796780115798</v>
      </c>
      <c r="D56" s="115">
        <v>10610</v>
      </c>
      <c r="E56" s="114">
        <v>11234</v>
      </c>
      <c r="F56" s="114">
        <v>11105</v>
      </c>
      <c r="G56" s="114">
        <v>11134</v>
      </c>
      <c r="H56" s="140">
        <v>10998</v>
      </c>
      <c r="I56" s="115">
        <v>-388</v>
      </c>
      <c r="J56" s="116">
        <v>-3.5279141662120383</v>
      </c>
    </row>
    <row r="57" spans="1:12" s="110" customFormat="1" ht="13.5" customHeight="1" x14ac:dyDescent="0.2">
      <c r="A57" s="142"/>
      <c r="B57" s="124" t="s">
        <v>117</v>
      </c>
      <c r="C57" s="125">
        <v>25.081203219884198</v>
      </c>
      <c r="D57" s="143">
        <v>3552</v>
      </c>
      <c r="E57" s="144">
        <v>3678</v>
      </c>
      <c r="F57" s="144">
        <v>3590</v>
      </c>
      <c r="G57" s="144">
        <v>3616</v>
      </c>
      <c r="H57" s="145">
        <v>3424</v>
      </c>
      <c r="I57" s="143">
        <v>128</v>
      </c>
      <c r="J57" s="146">
        <v>3.7383177570093458</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2" t="s">
        <v>514</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5" t="s">
        <v>57</v>
      </c>
      <c r="B6" s="595"/>
      <c r="C6" s="167"/>
      <c r="D6" s="596" t="s">
        <v>127</v>
      </c>
      <c r="E6" s="596"/>
      <c r="F6" s="596"/>
      <c r="G6" s="596"/>
      <c r="H6" s="596"/>
      <c r="I6" s="596"/>
      <c r="J6" s="160"/>
      <c r="K6" s="161"/>
    </row>
    <row r="7" spans="1:11" s="94" customFormat="1" ht="24.95" customHeight="1" x14ac:dyDescent="0.2">
      <c r="A7" s="168"/>
      <c r="B7" s="169"/>
      <c r="C7" s="170"/>
      <c r="D7" s="594" t="s">
        <v>66</v>
      </c>
      <c r="E7" s="594"/>
      <c r="F7" s="594"/>
      <c r="G7" s="594" t="s">
        <v>128</v>
      </c>
      <c r="H7" s="594"/>
      <c r="I7" s="594"/>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600" t="s">
        <v>13</v>
      </c>
      <c r="B15" s="572"/>
      <c r="C15" s="572"/>
      <c r="D15" s="572"/>
      <c r="E15" s="572"/>
      <c r="F15" s="572"/>
      <c r="G15" s="572"/>
      <c r="H15" s="572"/>
      <c r="I15" s="601"/>
      <c r="J15" s="188"/>
      <c r="K15" s="161"/>
    </row>
    <row r="16" spans="1:11" s="192" customFormat="1" ht="24.95" customHeight="1" x14ac:dyDescent="0.2">
      <c r="A16" s="602" t="s">
        <v>104</v>
      </c>
      <c r="B16" s="603"/>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8" t="s">
        <v>139</v>
      </c>
      <c r="C20" s="598"/>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8" t="s">
        <v>143</v>
      </c>
      <c r="C22" s="598"/>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8" t="s">
        <v>155</v>
      </c>
      <c r="C28" s="598"/>
      <c r="D28" s="196"/>
      <c r="E28" s="196"/>
      <c r="F28" s="196"/>
      <c r="G28" s="196"/>
      <c r="H28" s="196"/>
      <c r="I28" s="197"/>
    </row>
    <row r="29" spans="1:9" s="198" customFormat="1" ht="24.95" customHeight="1" x14ac:dyDescent="0.2">
      <c r="A29" s="193" t="s">
        <v>156</v>
      </c>
      <c r="B29" s="598" t="s">
        <v>157</v>
      </c>
      <c r="C29" s="598"/>
      <c r="D29" s="196"/>
      <c r="E29" s="196"/>
      <c r="F29" s="196"/>
      <c r="G29" s="196"/>
      <c r="H29" s="196"/>
      <c r="I29" s="197"/>
    </row>
    <row r="30" spans="1:9" s="198" customFormat="1" ht="24.95" customHeight="1" x14ac:dyDescent="0.2">
      <c r="A30" s="201" t="s">
        <v>158</v>
      </c>
      <c r="B30" s="597" t="s">
        <v>159</v>
      </c>
      <c r="C30" s="597"/>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8" t="s">
        <v>162</v>
      </c>
      <c r="C32" s="598"/>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8" t="s">
        <v>168</v>
      </c>
      <c r="C36" s="598"/>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9" t="s">
        <v>175</v>
      </c>
      <c r="B44" s="599"/>
      <c r="C44" s="599"/>
      <c r="D44" s="599"/>
      <c r="E44" s="599"/>
      <c r="F44" s="599"/>
      <c r="G44" s="599"/>
      <c r="H44" s="599"/>
      <c r="I44" s="599"/>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B30:C30"/>
    <mergeCell ref="B32:C32"/>
    <mergeCell ref="B36:C36"/>
    <mergeCell ref="A44:I44"/>
    <mergeCell ref="A15:I15"/>
    <mergeCell ref="A16:B16"/>
    <mergeCell ref="B20:C20"/>
    <mergeCell ref="B22:C22"/>
    <mergeCell ref="B28:C28"/>
    <mergeCell ref="B29:C29"/>
    <mergeCell ref="D7:F7"/>
    <mergeCell ref="G7:I7"/>
    <mergeCell ref="A3:I3"/>
    <mergeCell ref="A4:I4"/>
    <mergeCell ref="A5:D5"/>
    <mergeCell ref="A6:B6"/>
    <mergeCell ref="D6:I6"/>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92" t="s">
        <v>97</v>
      </c>
      <c r="E8" s="592" t="s">
        <v>98</v>
      </c>
      <c r="F8" s="592" t="s">
        <v>99</v>
      </c>
      <c r="G8" s="592" t="s">
        <v>100</v>
      </c>
      <c r="H8" s="592" t="s">
        <v>101</v>
      </c>
      <c r="I8" s="590"/>
      <c r="J8" s="591"/>
    </row>
    <row r="9" spans="1:15" ht="12" customHeight="1" x14ac:dyDescent="0.2">
      <c r="A9" s="578"/>
      <c r="B9" s="579"/>
      <c r="C9" s="583"/>
      <c r="D9" s="593"/>
      <c r="E9" s="593"/>
      <c r="F9" s="593"/>
      <c r="G9" s="593"/>
      <c r="H9" s="593"/>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191322</v>
      </c>
      <c r="E12" s="236">
        <v>192281</v>
      </c>
      <c r="F12" s="114">
        <v>192925</v>
      </c>
      <c r="G12" s="114">
        <v>191615</v>
      </c>
      <c r="H12" s="140">
        <v>191658</v>
      </c>
      <c r="I12" s="115">
        <v>-336</v>
      </c>
      <c r="J12" s="116">
        <v>-0.17531227498982563</v>
      </c>
    </row>
    <row r="13" spans="1:15" s="110" customFormat="1" ht="12" customHeight="1" x14ac:dyDescent="0.2">
      <c r="A13" s="118" t="s">
        <v>105</v>
      </c>
      <c r="B13" s="119" t="s">
        <v>106</v>
      </c>
      <c r="C13" s="113">
        <v>56.528783934936911</v>
      </c>
      <c r="D13" s="115">
        <v>108152</v>
      </c>
      <c r="E13" s="114">
        <v>108764</v>
      </c>
      <c r="F13" s="114">
        <v>109593</v>
      </c>
      <c r="G13" s="114">
        <v>109010</v>
      </c>
      <c r="H13" s="140">
        <v>108771</v>
      </c>
      <c r="I13" s="115">
        <v>-619</v>
      </c>
      <c r="J13" s="116">
        <v>-0.56908550992452034</v>
      </c>
    </row>
    <row r="14" spans="1:15" s="110" customFormat="1" ht="12" customHeight="1" x14ac:dyDescent="0.2">
      <c r="A14" s="118"/>
      <c r="B14" s="119" t="s">
        <v>107</v>
      </c>
      <c r="C14" s="113">
        <v>43.471216065063089</v>
      </c>
      <c r="D14" s="115">
        <v>83170</v>
      </c>
      <c r="E14" s="114">
        <v>83517</v>
      </c>
      <c r="F14" s="114">
        <v>83332</v>
      </c>
      <c r="G14" s="114">
        <v>82605</v>
      </c>
      <c r="H14" s="140">
        <v>82887</v>
      </c>
      <c r="I14" s="115">
        <v>283</v>
      </c>
      <c r="J14" s="116">
        <v>0.34142869207475235</v>
      </c>
    </row>
    <row r="15" spans="1:15" s="110" customFormat="1" ht="12" customHeight="1" x14ac:dyDescent="0.2">
      <c r="A15" s="118" t="s">
        <v>105</v>
      </c>
      <c r="B15" s="121" t="s">
        <v>108</v>
      </c>
      <c r="C15" s="113">
        <v>9.8770658889202494</v>
      </c>
      <c r="D15" s="115">
        <v>18897</v>
      </c>
      <c r="E15" s="114">
        <v>19602</v>
      </c>
      <c r="F15" s="114">
        <v>19697</v>
      </c>
      <c r="G15" s="114">
        <v>18604</v>
      </c>
      <c r="H15" s="140">
        <v>18972</v>
      </c>
      <c r="I15" s="115">
        <v>-75</v>
      </c>
      <c r="J15" s="116">
        <v>-0.39531941808981658</v>
      </c>
    </row>
    <row r="16" spans="1:15" s="110" customFormat="1" ht="12" customHeight="1" x14ac:dyDescent="0.2">
      <c r="A16" s="118"/>
      <c r="B16" s="121" t="s">
        <v>109</v>
      </c>
      <c r="C16" s="113">
        <v>69.194342522030922</v>
      </c>
      <c r="D16" s="115">
        <v>132384</v>
      </c>
      <c r="E16" s="114">
        <v>132956</v>
      </c>
      <c r="F16" s="114">
        <v>133744</v>
      </c>
      <c r="G16" s="114">
        <v>133920</v>
      </c>
      <c r="H16" s="140">
        <v>134048</v>
      </c>
      <c r="I16" s="115">
        <v>-1664</v>
      </c>
      <c r="J16" s="116">
        <v>-1.2413463833850562</v>
      </c>
    </row>
    <row r="17" spans="1:10" s="110" customFormat="1" ht="12" customHeight="1" x14ac:dyDescent="0.2">
      <c r="A17" s="118"/>
      <c r="B17" s="121" t="s">
        <v>110</v>
      </c>
      <c r="C17" s="113">
        <v>19.830965597265344</v>
      </c>
      <c r="D17" s="115">
        <v>37941</v>
      </c>
      <c r="E17" s="114">
        <v>37587</v>
      </c>
      <c r="F17" s="114">
        <v>37409</v>
      </c>
      <c r="G17" s="114">
        <v>37089</v>
      </c>
      <c r="H17" s="140">
        <v>36716</v>
      </c>
      <c r="I17" s="115">
        <v>1225</v>
      </c>
      <c r="J17" s="116">
        <v>3.3364200893343501</v>
      </c>
    </row>
    <row r="18" spans="1:10" s="110" customFormat="1" ht="12" customHeight="1" x14ac:dyDescent="0.2">
      <c r="A18" s="120"/>
      <c r="B18" s="121" t="s">
        <v>111</v>
      </c>
      <c r="C18" s="113">
        <v>1.0976259917834854</v>
      </c>
      <c r="D18" s="115">
        <v>2100</v>
      </c>
      <c r="E18" s="114">
        <v>2136</v>
      </c>
      <c r="F18" s="114">
        <v>2075</v>
      </c>
      <c r="G18" s="114">
        <v>2002</v>
      </c>
      <c r="H18" s="140">
        <v>1922</v>
      </c>
      <c r="I18" s="115">
        <v>178</v>
      </c>
      <c r="J18" s="116">
        <v>9.2611862643080123</v>
      </c>
    </row>
    <row r="19" spans="1:10" s="110" customFormat="1" ht="12" customHeight="1" x14ac:dyDescent="0.2">
      <c r="A19" s="120"/>
      <c r="B19" s="121" t="s">
        <v>112</v>
      </c>
      <c r="C19" s="113">
        <v>0.34444548980253187</v>
      </c>
      <c r="D19" s="115">
        <v>659</v>
      </c>
      <c r="E19" s="114">
        <v>679</v>
      </c>
      <c r="F19" s="114">
        <v>687</v>
      </c>
      <c r="G19" s="114">
        <v>599</v>
      </c>
      <c r="H19" s="140">
        <v>559</v>
      </c>
      <c r="I19" s="115">
        <v>100</v>
      </c>
      <c r="J19" s="116">
        <v>17.889087656529519</v>
      </c>
    </row>
    <row r="20" spans="1:10" s="110" customFormat="1" ht="12" customHeight="1" x14ac:dyDescent="0.2">
      <c r="A20" s="118" t="s">
        <v>113</v>
      </c>
      <c r="B20" s="119" t="s">
        <v>181</v>
      </c>
      <c r="C20" s="113">
        <v>74.528804842098666</v>
      </c>
      <c r="D20" s="115">
        <v>142590</v>
      </c>
      <c r="E20" s="114">
        <v>143198</v>
      </c>
      <c r="F20" s="114">
        <v>144343</v>
      </c>
      <c r="G20" s="114">
        <v>142942</v>
      </c>
      <c r="H20" s="140">
        <v>143520</v>
      </c>
      <c r="I20" s="115">
        <v>-930</v>
      </c>
      <c r="J20" s="116">
        <v>-0.64799331103678925</v>
      </c>
    </row>
    <row r="21" spans="1:10" s="110" customFormat="1" ht="12" customHeight="1" x14ac:dyDescent="0.2">
      <c r="A21" s="118"/>
      <c r="B21" s="119" t="s">
        <v>182</v>
      </c>
      <c r="C21" s="113">
        <v>25.471195157901338</v>
      </c>
      <c r="D21" s="115">
        <v>48732</v>
      </c>
      <c r="E21" s="114">
        <v>49083</v>
      </c>
      <c r="F21" s="114">
        <v>48582</v>
      </c>
      <c r="G21" s="114">
        <v>48673</v>
      </c>
      <c r="H21" s="140">
        <v>48138</v>
      </c>
      <c r="I21" s="115">
        <v>594</v>
      </c>
      <c r="J21" s="116">
        <v>1.2339523868876978</v>
      </c>
    </row>
    <row r="22" spans="1:10" s="110" customFormat="1" ht="12" customHeight="1" x14ac:dyDescent="0.2">
      <c r="A22" s="118" t="s">
        <v>113</v>
      </c>
      <c r="B22" s="119" t="s">
        <v>116</v>
      </c>
      <c r="C22" s="113">
        <v>81.538976176289182</v>
      </c>
      <c r="D22" s="115">
        <v>156002</v>
      </c>
      <c r="E22" s="114">
        <v>157357</v>
      </c>
      <c r="F22" s="114">
        <v>157617</v>
      </c>
      <c r="G22" s="114">
        <v>156511</v>
      </c>
      <c r="H22" s="140">
        <v>157146</v>
      </c>
      <c r="I22" s="115">
        <v>-1144</v>
      </c>
      <c r="J22" s="116">
        <v>-0.72798544029119416</v>
      </c>
    </row>
    <row r="23" spans="1:10" s="110" customFormat="1" ht="12" customHeight="1" x14ac:dyDescent="0.2">
      <c r="A23" s="118"/>
      <c r="B23" s="119" t="s">
        <v>117</v>
      </c>
      <c r="C23" s="113">
        <v>18.392030189941565</v>
      </c>
      <c r="D23" s="115">
        <v>35188</v>
      </c>
      <c r="E23" s="114">
        <v>34842</v>
      </c>
      <c r="F23" s="114">
        <v>35222</v>
      </c>
      <c r="G23" s="114">
        <v>34993</v>
      </c>
      <c r="H23" s="140">
        <v>34401</v>
      </c>
      <c r="I23" s="115">
        <v>787</v>
      </c>
      <c r="J23" s="116">
        <v>2.287724194064126</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4771610</v>
      </c>
      <c r="E25" s="236">
        <v>4787170</v>
      </c>
      <c r="F25" s="236">
        <v>4810078</v>
      </c>
      <c r="G25" s="236">
        <v>4748861</v>
      </c>
      <c r="H25" s="241">
        <v>4734763</v>
      </c>
      <c r="I25" s="235">
        <v>36847</v>
      </c>
      <c r="J25" s="116">
        <v>0.77822269034374059</v>
      </c>
    </row>
    <row r="26" spans="1:10" s="110" customFormat="1" ht="12" customHeight="1" x14ac:dyDescent="0.2">
      <c r="A26" s="118" t="s">
        <v>105</v>
      </c>
      <c r="B26" s="119" t="s">
        <v>106</v>
      </c>
      <c r="C26" s="113">
        <v>54.755438939896599</v>
      </c>
      <c r="D26" s="115">
        <v>2612716</v>
      </c>
      <c r="E26" s="114">
        <v>2621461</v>
      </c>
      <c r="F26" s="114">
        <v>2643471</v>
      </c>
      <c r="G26" s="114">
        <v>2610263</v>
      </c>
      <c r="H26" s="140">
        <v>2600148</v>
      </c>
      <c r="I26" s="115">
        <v>12568</v>
      </c>
      <c r="J26" s="116">
        <v>0.48335710121116182</v>
      </c>
    </row>
    <row r="27" spans="1:10" s="110" customFormat="1" ht="12" customHeight="1" x14ac:dyDescent="0.2">
      <c r="A27" s="118"/>
      <c r="B27" s="119" t="s">
        <v>107</v>
      </c>
      <c r="C27" s="113">
        <v>45.244561060103401</v>
      </c>
      <c r="D27" s="115">
        <v>2158894</v>
      </c>
      <c r="E27" s="114">
        <v>2165709</v>
      </c>
      <c r="F27" s="114">
        <v>2166607</v>
      </c>
      <c r="G27" s="114">
        <v>2138598</v>
      </c>
      <c r="H27" s="140">
        <v>2134615</v>
      </c>
      <c r="I27" s="115">
        <v>24279</v>
      </c>
      <c r="J27" s="116">
        <v>1.1373947995305944</v>
      </c>
    </row>
    <row r="28" spans="1:10" s="110" customFormat="1" ht="12" customHeight="1" x14ac:dyDescent="0.2">
      <c r="A28" s="118" t="s">
        <v>105</v>
      </c>
      <c r="B28" s="121" t="s">
        <v>108</v>
      </c>
      <c r="C28" s="113">
        <v>10.767833079400873</v>
      </c>
      <c r="D28" s="115">
        <v>513799</v>
      </c>
      <c r="E28" s="114">
        <v>532642</v>
      </c>
      <c r="F28" s="114">
        <v>543419</v>
      </c>
      <c r="G28" s="114">
        <v>507934</v>
      </c>
      <c r="H28" s="140">
        <v>518807</v>
      </c>
      <c r="I28" s="115">
        <v>-5008</v>
      </c>
      <c r="J28" s="116">
        <v>-0.96529152459392409</v>
      </c>
    </row>
    <row r="29" spans="1:10" s="110" customFormat="1" ht="12" customHeight="1" x14ac:dyDescent="0.2">
      <c r="A29" s="118"/>
      <c r="B29" s="121" t="s">
        <v>109</v>
      </c>
      <c r="C29" s="113">
        <v>67.805185251938028</v>
      </c>
      <c r="D29" s="115">
        <v>3235399</v>
      </c>
      <c r="E29" s="114">
        <v>3241393</v>
      </c>
      <c r="F29" s="114">
        <v>3261441</v>
      </c>
      <c r="G29" s="114">
        <v>3252239</v>
      </c>
      <c r="H29" s="140">
        <v>3244515</v>
      </c>
      <c r="I29" s="115">
        <v>-9116</v>
      </c>
      <c r="J29" s="116">
        <v>-0.28096649268072421</v>
      </c>
    </row>
    <row r="30" spans="1:10" s="110" customFormat="1" ht="12" customHeight="1" x14ac:dyDescent="0.2">
      <c r="A30" s="118"/>
      <c r="B30" s="121" t="s">
        <v>110</v>
      </c>
      <c r="C30" s="113">
        <v>20.216803133533546</v>
      </c>
      <c r="D30" s="115">
        <v>964667</v>
      </c>
      <c r="E30" s="114">
        <v>955722</v>
      </c>
      <c r="F30" s="114">
        <v>948849</v>
      </c>
      <c r="G30" s="114">
        <v>934240</v>
      </c>
      <c r="H30" s="140">
        <v>919289</v>
      </c>
      <c r="I30" s="115">
        <v>45378</v>
      </c>
      <c r="J30" s="116">
        <v>4.9362061332181719</v>
      </c>
    </row>
    <row r="31" spans="1:10" s="110" customFormat="1" ht="12" customHeight="1" x14ac:dyDescent="0.2">
      <c r="A31" s="120"/>
      <c r="B31" s="121" t="s">
        <v>111</v>
      </c>
      <c r="C31" s="113">
        <v>1.2101575778406031</v>
      </c>
      <c r="D31" s="115">
        <v>57744</v>
      </c>
      <c r="E31" s="114">
        <v>57413</v>
      </c>
      <c r="F31" s="114">
        <v>56369</v>
      </c>
      <c r="G31" s="114">
        <v>54448</v>
      </c>
      <c r="H31" s="140">
        <v>52152</v>
      </c>
      <c r="I31" s="115">
        <v>5592</v>
      </c>
      <c r="J31" s="116">
        <v>10.722503451449608</v>
      </c>
    </row>
    <row r="32" spans="1:10" s="110" customFormat="1" ht="12" customHeight="1" x14ac:dyDescent="0.2">
      <c r="A32" s="120"/>
      <c r="B32" s="121" t="s">
        <v>112</v>
      </c>
      <c r="C32" s="113">
        <v>0.35811811946072708</v>
      </c>
      <c r="D32" s="115">
        <v>17088</v>
      </c>
      <c r="E32" s="114">
        <v>16365</v>
      </c>
      <c r="F32" s="114">
        <v>16815</v>
      </c>
      <c r="G32" s="114">
        <v>14565</v>
      </c>
      <c r="H32" s="140">
        <v>13630</v>
      </c>
      <c r="I32" s="115">
        <v>3458</v>
      </c>
      <c r="J32" s="116">
        <v>25.370506236243582</v>
      </c>
    </row>
    <row r="33" spans="1:10" s="110" customFormat="1" ht="12" customHeight="1" x14ac:dyDescent="0.2">
      <c r="A33" s="118" t="s">
        <v>113</v>
      </c>
      <c r="B33" s="119" t="s">
        <v>181</v>
      </c>
      <c r="C33" s="113">
        <v>73.582878734850496</v>
      </c>
      <c r="D33" s="115">
        <v>3511088</v>
      </c>
      <c r="E33" s="114">
        <v>3527016</v>
      </c>
      <c r="F33" s="114">
        <v>3559535</v>
      </c>
      <c r="G33" s="114">
        <v>3510080</v>
      </c>
      <c r="H33" s="140">
        <v>3507450</v>
      </c>
      <c r="I33" s="115">
        <v>3638</v>
      </c>
      <c r="J33" s="116">
        <v>0.10372207729261999</v>
      </c>
    </row>
    <row r="34" spans="1:10" s="110" customFormat="1" ht="12" customHeight="1" x14ac:dyDescent="0.2">
      <c r="A34" s="118"/>
      <c r="B34" s="119" t="s">
        <v>182</v>
      </c>
      <c r="C34" s="113">
        <v>26.4171212651495</v>
      </c>
      <c r="D34" s="115">
        <v>1260522</v>
      </c>
      <c r="E34" s="114">
        <v>1260154</v>
      </c>
      <c r="F34" s="114">
        <v>1250543</v>
      </c>
      <c r="G34" s="114">
        <v>1238781</v>
      </c>
      <c r="H34" s="140">
        <v>1227313</v>
      </c>
      <c r="I34" s="115">
        <v>33209</v>
      </c>
      <c r="J34" s="116">
        <v>2.7058297272170995</v>
      </c>
    </row>
    <row r="35" spans="1:10" s="110" customFormat="1" ht="12" customHeight="1" x14ac:dyDescent="0.2">
      <c r="A35" s="118" t="s">
        <v>113</v>
      </c>
      <c r="B35" s="119" t="s">
        <v>116</v>
      </c>
      <c r="C35" s="113">
        <v>83.061461435448408</v>
      </c>
      <c r="D35" s="115">
        <v>3963369</v>
      </c>
      <c r="E35" s="114">
        <v>3986837</v>
      </c>
      <c r="F35" s="114">
        <v>4000508</v>
      </c>
      <c r="G35" s="114">
        <v>3955209</v>
      </c>
      <c r="H35" s="140">
        <v>3956907</v>
      </c>
      <c r="I35" s="115">
        <v>6462</v>
      </c>
      <c r="J35" s="116">
        <v>0.16330937269943419</v>
      </c>
    </row>
    <row r="36" spans="1:10" s="110" customFormat="1" ht="12" customHeight="1" x14ac:dyDescent="0.2">
      <c r="A36" s="118"/>
      <c r="B36" s="119" t="s">
        <v>117</v>
      </c>
      <c r="C36" s="113">
        <v>16.902533945565544</v>
      </c>
      <c r="D36" s="115">
        <v>806523</v>
      </c>
      <c r="E36" s="114">
        <v>798717</v>
      </c>
      <c r="F36" s="114">
        <v>807980</v>
      </c>
      <c r="G36" s="114">
        <v>791952</v>
      </c>
      <c r="H36" s="140">
        <v>776167</v>
      </c>
      <c r="I36" s="115">
        <v>30356</v>
      </c>
      <c r="J36" s="116">
        <v>3.911013995699379</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27441554</v>
      </c>
      <c r="E38" s="236">
        <v>27509686</v>
      </c>
      <c r="F38" s="236">
        <v>27669269</v>
      </c>
      <c r="G38" s="236">
        <v>27223430</v>
      </c>
      <c r="H38" s="241">
        <v>27137976</v>
      </c>
      <c r="I38" s="235">
        <v>303578</v>
      </c>
      <c r="J38" s="116">
        <v>1.1186464311118853</v>
      </c>
    </row>
    <row r="39" spans="1:10" s="110" customFormat="1" ht="12" customHeight="1" x14ac:dyDescent="0.2">
      <c r="A39" s="118" t="s">
        <v>105</v>
      </c>
      <c r="B39" s="119" t="s">
        <v>106</v>
      </c>
      <c r="C39" s="113">
        <v>54.248279816806296</v>
      </c>
      <c r="D39" s="115">
        <v>14886571</v>
      </c>
      <c r="E39" s="114">
        <v>14920349</v>
      </c>
      <c r="F39" s="114">
        <v>15072037</v>
      </c>
      <c r="G39" s="114">
        <v>14826108</v>
      </c>
      <c r="H39" s="140">
        <v>14759261</v>
      </c>
      <c r="I39" s="115">
        <v>127310</v>
      </c>
      <c r="J39" s="116">
        <v>0.86257706263206535</v>
      </c>
    </row>
    <row r="40" spans="1:10" s="110" customFormat="1" ht="12" customHeight="1" x14ac:dyDescent="0.2">
      <c r="A40" s="118"/>
      <c r="B40" s="119" t="s">
        <v>107</v>
      </c>
      <c r="C40" s="113">
        <v>45.751720183193704</v>
      </c>
      <c r="D40" s="115">
        <v>12554983</v>
      </c>
      <c r="E40" s="114">
        <v>12589337</v>
      </c>
      <c r="F40" s="114">
        <v>12597232</v>
      </c>
      <c r="G40" s="114">
        <v>12397322</v>
      </c>
      <c r="H40" s="140">
        <v>12378715</v>
      </c>
      <c r="I40" s="115">
        <v>176268</v>
      </c>
      <c r="J40" s="116">
        <v>1.4239604029982111</v>
      </c>
    </row>
    <row r="41" spans="1:10" s="110" customFormat="1" ht="12" customHeight="1" x14ac:dyDescent="0.2">
      <c r="A41" s="118" t="s">
        <v>105</v>
      </c>
      <c r="B41" s="121" t="s">
        <v>108</v>
      </c>
      <c r="C41" s="113">
        <v>10.538714389134086</v>
      </c>
      <c r="D41" s="115">
        <v>2891987</v>
      </c>
      <c r="E41" s="114">
        <v>2997767</v>
      </c>
      <c r="F41" s="114">
        <v>3072196</v>
      </c>
      <c r="G41" s="114">
        <v>2814032</v>
      </c>
      <c r="H41" s="140">
        <v>2889054</v>
      </c>
      <c r="I41" s="115">
        <v>2933</v>
      </c>
      <c r="J41" s="116">
        <v>0.10152112075440611</v>
      </c>
    </row>
    <row r="42" spans="1:10" s="110" customFormat="1" ht="12" customHeight="1" x14ac:dyDescent="0.2">
      <c r="A42" s="118"/>
      <c r="B42" s="121" t="s">
        <v>109</v>
      </c>
      <c r="C42" s="113">
        <v>68.326086780653895</v>
      </c>
      <c r="D42" s="115">
        <v>18749740</v>
      </c>
      <c r="E42" s="114">
        <v>18768586</v>
      </c>
      <c r="F42" s="114">
        <v>18897044</v>
      </c>
      <c r="G42" s="114">
        <v>18813939</v>
      </c>
      <c r="H42" s="140">
        <v>18759218</v>
      </c>
      <c r="I42" s="115">
        <v>-9478</v>
      </c>
      <c r="J42" s="116">
        <v>-5.0524494144691956E-2</v>
      </c>
    </row>
    <row r="43" spans="1:10" s="110" customFormat="1" ht="12" customHeight="1" x14ac:dyDescent="0.2">
      <c r="A43" s="118"/>
      <c r="B43" s="121" t="s">
        <v>110</v>
      </c>
      <c r="C43" s="113">
        <v>19.952805879725325</v>
      </c>
      <c r="D43" s="115">
        <v>5475360</v>
      </c>
      <c r="E43" s="114">
        <v>5419583</v>
      </c>
      <c r="F43" s="114">
        <v>5382047</v>
      </c>
      <c r="G43" s="114">
        <v>5289617</v>
      </c>
      <c r="H43" s="140">
        <v>5195801</v>
      </c>
      <c r="I43" s="115">
        <v>279559</v>
      </c>
      <c r="J43" s="116">
        <v>5.3804793524617285</v>
      </c>
    </row>
    <row r="44" spans="1:10" s="110" customFormat="1" ht="12" customHeight="1" x14ac:dyDescent="0.2">
      <c r="A44" s="120"/>
      <c r="B44" s="121" t="s">
        <v>111</v>
      </c>
      <c r="C44" s="113">
        <v>1.1823893063782029</v>
      </c>
      <c r="D44" s="115">
        <v>324466</v>
      </c>
      <c r="E44" s="114">
        <v>323748</v>
      </c>
      <c r="F44" s="114">
        <v>317982</v>
      </c>
      <c r="G44" s="114">
        <v>305842</v>
      </c>
      <c r="H44" s="140">
        <v>293903</v>
      </c>
      <c r="I44" s="115">
        <v>30563</v>
      </c>
      <c r="J44" s="116">
        <v>10.399009196911907</v>
      </c>
    </row>
    <row r="45" spans="1:10" s="110" customFormat="1" ht="12" customHeight="1" x14ac:dyDescent="0.2">
      <c r="A45" s="120"/>
      <c r="B45" s="121" t="s">
        <v>112</v>
      </c>
      <c r="C45" s="113">
        <v>0.34224738147118056</v>
      </c>
      <c r="D45" s="115">
        <v>93918</v>
      </c>
      <c r="E45" s="114">
        <v>91260</v>
      </c>
      <c r="F45" s="114">
        <v>93173</v>
      </c>
      <c r="G45" s="114">
        <v>81037</v>
      </c>
      <c r="H45" s="140">
        <v>76176</v>
      </c>
      <c r="I45" s="115">
        <v>17742</v>
      </c>
      <c r="J45" s="116">
        <v>23.290800252047887</v>
      </c>
    </row>
    <row r="46" spans="1:10" s="110" customFormat="1" ht="12" customHeight="1" x14ac:dyDescent="0.2">
      <c r="A46" s="118" t="s">
        <v>113</v>
      </c>
      <c r="B46" s="119" t="s">
        <v>181</v>
      </c>
      <c r="C46" s="113">
        <v>71.663525323675188</v>
      </c>
      <c r="D46" s="115">
        <v>19665585</v>
      </c>
      <c r="E46" s="114">
        <v>19737865</v>
      </c>
      <c r="F46" s="114">
        <v>19948582</v>
      </c>
      <c r="G46" s="114">
        <v>19598203</v>
      </c>
      <c r="H46" s="140">
        <v>19593539</v>
      </c>
      <c r="I46" s="115">
        <v>72046</v>
      </c>
      <c r="J46" s="116">
        <v>0.36770284326889596</v>
      </c>
    </row>
    <row r="47" spans="1:10" s="110" customFormat="1" ht="12" customHeight="1" x14ac:dyDescent="0.2">
      <c r="A47" s="118"/>
      <c r="B47" s="119" t="s">
        <v>182</v>
      </c>
      <c r="C47" s="113">
        <v>28.336474676324819</v>
      </c>
      <c r="D47" s="115">
        <v>7775969</v>
      </c>
      <c r="E47" s="114">
        <v>7771821</v>
      </c>
      <c r="F47" s="114">
        <v>7720686</v>
      </c>
      <c r="G47" s="114">
        <v>7625226</v>
      </c>
      <c r="H47" s="140">
        <v>7544437</v>
      </c>
      <c r="I47" s="115">
        <v>231532</v>
      </c>
      <c r="J47" s="116">
        <v>3.06891024472734</v>
      </c>
    </row>
    <row r="48" spans="1:10" s="110" customFormat="1" ht="12" customHeight="1" x14ac:dyDescent="0.2">
      <c r="A48" s="118" t="s">
        <v>113</v>
      </c>
      <c r="B48" s="119" t="s">
        <v>116</v>
      </c>
      <c r="C48" s="113">
        <v>86.197603823748466</v>
      </c>
      <c r="D48" s="115">
        <v>23653962</v>
      </c>
      <c r="E48" s="114">
        <v>23774742</v>
      </c>
      <c r="F48" s="114">
        <v>23889738</v>
      </c>
      <c r="G48" s="114">
        <v>23539136</v>
      </c>
      <c r="H48" s="140">
        <v>23545841</v>
      </c>
      <c r="I48" s="115">
        <v>108121</v>
      </c>
      <c r="J48" s="116">
        <v>0.45919362149774134</v>
      </c>
    </row>
    <row r="49" spans="1:10" s="110" customFormat="1" ht="12" customHeight="1" x14ac:dyDescent="0.2">
      <c r="A49" s="118"/>
      <c r="B49" s="119" t="s">
        <v>117</v>
      </c>
      <c r="C49" s="113">
        <v>13.748740322796587</v>
      </c>
      <c r="D49" s="115">
        <v>3772868</v>
      </c>
      <c r="E49" s="114">
        <v>3720476</v>
      </c>
      <c r="F49" s="114">
        <v>3765171</v>
      </c>
      <c r="G49" s="114">
        <v>3669112</v>
      </c>
      <c r="H49" s="140">
        <v>3577239</v>
      </c>
      <c r="I49" s="115">
        <v>195629</v>
      </c>
      <c r="J49" s="116">
        <v>5.4687148384550204</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130192</v>
      </c>
      <c r="E64" s="236">
        <v>130505</v>
      </c>
      <c r="F64" s="236">
        <v>130384</v>
      </c>
      <c r="G64" s="236">
        <v>129112</v>
      </c>
      <c r="H64" s="140">
        <v>128424</v>
      </c>
      <c r="I64" s="115">
        <v>1768</v>
      </c>
      <c r="J64" s="116">
        <v>1.3766897153180091</v>
      </c>
    </row>
    <row r="65" spans="1:12" s="110" customFormat="1" ht="12" customHeight="1" x14ac:dyDescent="0.2">
      <c r="A65" s="118" t="s">
        <v>105</v>
      </c>
      <c r="B65" s="119" t="s">
        <v>106</v>
      </c>
      <c r="C65" s="113">
        <v>54.858977510138871</v>
      </c>
      <c r="D65" s="235">
        <v>71422</v>
      </c>
      <c r="E65" s="236">
        <v>71489</v>
      </c>
      <c r="F65" s="236">
        <v>71784</v>
      </c>
      <c r="G65" s="236">
        <v>71148</v>
      </c>
      <c r="H65" s="140">
        <v>70618</v>
      </c>
      <c r="I65" s="115">
        <v>804</v>
      </c>
      <c r="J65" s="116">
        <v>1.1385199240986716</v>
      </c>
    </row>
    <row r="66" spans="1:12" s="110" customFormat="1" ht="12" customHeight="1" x14ac:dyDescent="0.2">
      <c r="A66" s="118"/>
      <c r="B66" s="119" t="s">
        <v>107</v>
      </c>
      <c r="C66" s="113">
        <v>45.141022489861129</v>
      </c>
      <c r="D66" s="235">
        <v>58770</v>
      </c>
      <c r="E66" s="236">
        <v>59016</v>
      </c>
      <c r="F66" s="236">
        <v>58600</v>
      </c>
      <c r="G66" s="236">
        <v>57964</v>
      </c>
      <c r="H66" s="140">
        <v>57806</v>
      </c>
      <c r="I66" s="115">
        <v>964</v>
      </c>
      <c r="J66" s="116">
        <v>1.6676469570632806</v>
      </c>
    </row>
    <row r="67" spans="1:12" s="110" customFormat="1" ht="12" customHeight="1" x14ac:dyDescent="0.2">
      <c r="A67" s="118" t="s">
        <v>105</v>
      </c>
      <c r="B67" s="121" t="s">
        <v>108</v>
      </c>
      <c r="C67" s="113">
        <v>11.245698660439965</v>
      </c>
      <c r="D67" s="235">
        <v>14641</v>
      </c>
      <c r="E67" s="236">
        <v>15066</v>
      </c>
      <c r="F67" s="236">
        <v>14890</v>
      </c>
      <c r="G67" s="236">
        <v>14212</v>
      </c>
      <c r="H67" s="140">
        <v>14374</v>
      </c>
      <c r="I67" s="115">
        <v>267</v>
      </c>
      <c r="J67" s="116">
        <v>1.857520523166829</v>
      </c>
    </row>
    <row r="68" spans="1:12" s="110" customFormat="1" ht="12" customHeight="1" x14ac:dyDescent="0.2">
      <c r="A68" s="118"/>
      <c r="B68" s="121" t="s">
        <v>109</v>
      </c>
      <c r="C68" s="113">
        <v>71.031246159518247</v>
      </c>
      <c r="D68" s="235">
        <v>92477</v>
      </c>
      <c r="E68" s="236">
        <v>92534</v>
      </c>
      <c r="F68" s="236">
        <v>92793</v>
      </c>
      <c r="G68" s="236">
        <v>92543</v>
      </c>
      <c r="H68" s="140">
        <v>92040</v>
      </c>
      <c r="I68" s="115">
        <v>437</v>
      </c>
      <c r="J68" s="116">
        <v>0.47479356801390699</v>
      </c>
    </row>
    <row r="69" spans="1:12" s="110" customFormat="1" ht="12" customHeight="1" x14ac:dyDescent="0.2">
      <c r="A69" s="118"/>
      <c r="B69" s="121" t="s">
        <v>110</v>
      </c>
      <c r="C69" s="113">
        <v>16.651560771783213</v>
      </c>
      <c r="D69" s="235">
        <v>21679</v>
      </c>
      <c r="E69" s="236">
        <v>21517</v>
      </c>
      <c r="F69" s="236">
        <v>21330</v>
      </c>
      <c r="G69" s="236">
        <v>21052</v>
      </c>
      <c r="H69" s="140">
        <v>20753</v>
      </c>
      <c r="I69" s="115">
        <v>926</v>
      </c>
      <c r="J69" s="116">
        <v>4.4620054931817084</v>
      </c>
    </row>
    <row r="70" spans="1:12" s="110" customFormat="1" ht="12" customHeight="1" x14ac:dyDescent="0.2">
      <c r="A70" s="120"/>
      <c r="B70" s="121" t="s">
        <v>111</v>
      </c>
      <c r="C70" s="113">
        <v>1.071494408258572</v>
      </c>
      <c r="D70" s="235">
        <v>1395</v>
      </c>
      <c r="E70" s="236">
        <v>1388</v>
      </c>
      <c r="F70" s="236">
        <v>1371</v>
      </c>
      <c r="G70" s="236">
        <v>1305</v>
      </c>
      <c r="H70" s="140">
        <v>1257</v>
      </c>
      <c r="I70" s="115">
        <v>138</v>
      </c>
      <c r="J70" s="116">
        <v>10.978520286396181</v>
      </c>
    </row>
    <row r="71" spans="1:12" s="110" customFormat="1" ht="12" customHeight="1" x14ac:dyDescent="0.2">
      <c r="A71" s="120"/>
      <c r="B71" s="121" t="s">
        <v>112</v>
      </c>
      <c r="C71" s="113">
        <v>0.33642620130269141</v>
      </c>
      <c r="D71" s="235">
        <v>438</v>
      </c>
      <c r="E71" s="236">
        <v>439</v>
      </c>
      <c r="F71" s="236">
        <v>452</v>
      </c>
      <c r="G71" s="236">
        <v>393</v>
      </c>
      <c r="H71" s="140">
        <v>378</v>
      </c>
      <c r="I71" s="115">
        <v>60</v>
      </c>
      <c r="J71" s="116">
        <v>15.873015873015873</v>
      </c>
    </row>
    <row r="72" spans="1:12" s="110" customFormat="1" ht="12" customHeight="1" x14ac:dyDescent="0.2">
      <c r="A72" s="118" t="s">
        <v>113</v>
      </c>
      <c r="B72" s="119" t="s">
        <v>181</v>
      </c>
      <c r="C72" s="113">
        <v>72.294764655278357</v>
      </c>
      <c r="D72" s="235">
        <v>94122</v>
      </c>
      <c r="E72" s="236">
        <v>94253</v>
      </c>
      <c r="F72" s="236">
        <v>94634</v>
      </c>
      <c r="G72" s="236">
        <v>93457</v>
      </c>
      <c r="H72" s="140">
        <v>93291</v>
      </c>
      <c r="I72" s="115">
        <v>831</v>
      </c>
      <c r="J72" s="116">
        <v>0.89076116667202621</v>
      </c>
    </row>
    <row r="73" spans="1:12" s="110" customFormat="1" ht="12" customHeight="1" x14ac:dyDescent="0.2">
      <c r="A73" s="118"/>
      <c r="B73" s="119" t="s">
        <v>182</v>
      </c>
      <c r="C73" s="113">
        <v>27.705235344721643</v>
      </c>
      <c r="D73" s="115">
        <v>36070</v>
      </c>
      <c r="E73" s="114">
        <v>36252</v>
      </c>
      <c r="F73" s="114">
        <v>35750</v>
      </c>
      <c r="G73" s="114">
        <v>35655</v>
      </c>
      <c r="H73" s="140">
        <v>35133</v>
      </c>
      <c r="I73" s="115">
        <v>937</v>
      </c>
      <c r="J73" s="116">
        <v>2.667008225884496</v>
      </c>
    </row>
    <row r="74" spans="1:12" s="110" customFormat="1" ht="12" customHeight="1" x14ac:dyDescent="0.2">
      <c r="A74" s="118" t="s">
        <v>113</v>
      </c>
      <c r="B74" s="119" t="s">
        <v>116</v>
      </c>
      <c r="C74" s="113">
        <v>75.614477080004917</v>
      </c>
      <c r="D74" s="115">
        <v>98444</v>
      </c>
      <c r="E74" s="114">
        <v>98998</v>
      </c>
      <c r="F74" s="114">
        <v>98758</v>
      </c>
      <c r="G74" s="114">
        <v>97768</v>
      </c>
      <c r="H74" s="140">
        <v>97806</v>
      </c>
      <c r="I74" s="115">
        <v>638</v>
      </c>
      <c r="J74" s="116">
        <v>0.65231171911743657</v>
      </c>
    </row>
    <row r="75" spans="1:12" s="110" customFormat="1" ht="12" customHeight="1" x14ac:dyDescent="0.2">
      <c r="A75" s="142"/>
      <c r="B75" s="124" t="s">
        <v>117</v>
      </c>
      <c r="C75" s="125">
        <v>24.284902298144278</v>
      </c>
      <c r="D75" s="143">
        <v>31617</v>
      </c>
      <c r="E75" s="144">
        <v>31393</v>
      </c>
      <c r="F75" s="144">
        <v>31547</v>
      </c>
      <c r="G75" s="144">
        <v>31253</v>
      </c>
      <c r="H75" s="145">
        <v>30523</v>
      </c>
      <c r="I75" s="143">
        <v>1094</v>
      </c>
      <c r="J75" s="146">
        <v>3.584182419814566</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2" t="s">
        <v>514</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4"/>
      <c r="B80" s="605"/>
      <c r="C80" s="605"/>
      <c r="D80" s="605"/>
      <c r="E80" s="605"/>
      <c r="F80" s="605"/>
      <c r="G80" s="605"/>
      <c r="H80" s="605"/>
      <c r="I80" s="605"/>
      <c r="J80" s="605"/>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78:J78"/>
    <mergeCell ref="A79:J79"/>
    <mergeCell ref="A80:J80"/>
    <mergeCell ref="A3:J3"/>
    <mergeCell ref="A4:J4"/>
    <mergeCell ref="A5:D5"/>
    <mergeCell ref="A7:B10"/>
    <mergeCell ref="C7:C10"/>
    <mergeCell ref="D7:H7"/>
    <mergeCell ref="I7:J8"/>
    <mergeCell ref="D8:D9"/>
    <mergeCell ref="E8:E9"/>
    <mergeCell ref="F8:F9"/>
    <mergeCell ref="G8:G9"/>
    <mergeCell ref="H8:H9"/>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92" t="s">
        <v>97</v>
      </c>
      <c r="G8" s="592" t="s">
        <v>98</v>
      </c>
      <c r="H8" s="592" t="s">
        <v>99</v>
      </c>
      <c r="I8" s="592" t="s">
        <v>100</v>
      </c>
      <c r="J8" s="592" t="s">
        <v>101</v>
      </c>
      <c r="K8" s="590"/>
      <c r="L8" s="591"/>
    </row>
    <row r="9" spans="1:17" ht="12" customHeight="1" x14ac:dyDescent="0.2">
      <c r="A9" s="578"/>
      <c r="B9" s="579"/>
      <c r="C9" s="579"/>
      <c r="D9" s="579"/>
      <c r="E9" s="583"/>
      <c r="F9" s="593"/>
      <c r="G9" s="593"/>
      <c r="H9" s="593"/>
      <c r="I9" s="593"/>
      <c r="J9" s="593"/>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191322</v>
      </c>
      <c r="G11" s="114">
        <v>192281</v>
      </c>
      <c r="H11" s="114">
        <v>192925</v>
      </c>
      <c r="I11" s="114">
        <v>191615</v>
      </c>
      <c r="J11" s="140">
        <v>191658</v>
      </c>
      <c r="K11" s="114">
        <v>-336</v>
      </c>
      <c r="L11" s="116">
        <v>-0.17531227498982563</v>
      </c>
    </row>
    <row r="12" spans="1:17" s="110" customFormat="1" ht="24.95" customHeight="1" x14ac:dyDescent="0.2">
      <c r="A12" s="606" t="s">
        <v>185</v>
      </c>
      <c r="B12" s="607"/>
      <c r="C12" s="607"/>
      <c r="D12" s="608"/>
      <c r="E12" s="113">
        <v>56.528783934936911</v>
      </c>
      <c r="F12" s="115">
        <v>108152</v>
      </c>
      <c r="G12" s="114">
        <v>108764</v>
      </c>
      <c r="H12" s="114">
        <v>109593</v>
      </c>
      <c r="I12" s="114">
        <v>109010</v>
      </c>
      <c r="J12" s="140">
        <v>108771</v>
      </c>
      <c r="K12" s="114">
        <v>-619</v>
      </c>
      <c r="L12" s="116">
        <v>-0.56908550992452034</v>
      </c>
    </row>
    <row r="13" spans="1:17" s="110" customFormat="1" ht="15" customHeight="1" x14ac:dyDescent="0.2">
      <c r="A13" s="120"/>
      <c r="B13" s="609" t="s">
        <v>107</v>
      </c>
      <c r="C13" s="609"/>
      <c r="E13" s="113">
        <v>43.471216065063089</v>
      </c>
      <c r="F13" s="115">
        <v>83170</v>
      </c>
      <c r="G13" s="114">
        <v>83517</v>
      </c>
      <c r="H13" s="114">
        <v>83332</v>
      </c>
      <c r="I13" s="114">
        <v>82605</v>
      </c>
      <c r="J13" s="140">
        <v>82887</v>
      </c>
      <c r="K13" s="114">
        <v>283</v>
      </c>
      <c r="L13" s="116">
        <v>0.34142869207475235</v>
      </c>
    </row>
    <row r="14" spans="1:17" s="110" customFormat="1" ht="24.95" customHeight="1" x14ac:dyDescent="0.2">
      <c r="A14" s="606" t="s">
        <v>186</v>
      </c>
      <c r="B14" s="607"/>
      <c r="C14" s="607"/>
      <c r="D14" s="608"/>
      <c r="E14" s="113">
        <v>9.8770658889202494</v>
      </c>
      <c r="F14" s="115">
        <v>18897</v>
      </c>
      <c r="G14" s="114">
        <v>19602</v>
      </c>
      <c r="H14" s="114">
        <v>19697</v>
      </c>
      <c r="I14" s="114">
        <v>18604</v>
      </c>
      <c r="J14" s="140">
        <v>18972</v>
      </c>
      <c r="K14" s="114">
        <v>-75</v>
      </c>
      <c r="L14" s="116">
        <v>-0.39531941808981658</v>
      </c>
    </row>
    <row r="15" spans="1:17" s="110" customFormat="1" ht="15" customHeight="1" x14ac:dyDescent="0.2">
      <c r="A15" s="120"/>
      <c r="B15" s="119"/>
      <c r="C15" s="258" t="s">
        <v>106</v>
      </c>
      <c r="E15" s="113">
        <v>55.051066306821191</v>
      </c>
      <c r="F15" s="115">
        <v>10403</v>
      </c>
      <c r="G15" s="114">
        <v>10754</v>
      </c>
      <c r="H15" s="114">
        <v>10923</v>
      </c>
      <c r="I15" s="114">
        <v>10258</v>
      </c>
      <c r="J15" s="140">
        <v>10458</v>
      </c>
      <c r="K15" s="114">
        <v>-55</v>
      </c>
      <c r="L15" s="116">
        <v>-0.52591317651558611</v>
      </c>
    </row>
    <row r="16" spans="1:17" s="110" customFormat="1" ht="15" customHeight="1" x14ac:dyDescent="0.2">
      <c r="A16" s="120"/>
      <c r="B16" s="119"/>
      <c r="C16" s="258" t="s">
        <v>107</v>
      </c>
      <c r="E16" s="113">
        <v>44.948933693178809</v>
      </c>
      <c r="F16" s="115">
        <v>8494</v>
      </c>
      <c r="G16" s="114">
        <v>8848</v>
      </c>
      <c r="H16" s="114">
        <v>8774</v>
      </c>
      <c r="I16" s="114">
        <v>8346</v>
      </c>
      <c r="J16" s="140">
        <v>8514</v>
      </c>
      <c r="K16" s="114">
        <v>-20</v>
      </c>
      <c r="L16" s="116">
        <v>-0.23490721165139769</v>
      </c>
    </row>
    <row r="17" spans="1:12" s="110" customFormat="1" ht="15" customHeight="1" x14ac:dyDescent="0.2">
      <c r="A17" s="120"/>
      <c r="B17" s="121" t="s">
        <v>109</v>
      </c>
      <c r="C17" s="258"/>
      <c r="E17" s="113">
        <v>69.194342522030922</v>
      </c>
      <c r="F17" s="115">
        <v>132384</v>
      </c>
      <c r="G17" s="114">
        <v>132956</v>
      </c>
      <c r="H17" s="114">
        <v>133744</v>
      </c>
      <c r="I17" s="114">
        <v>133920</v>
      </c>
      <c r="J17" s="140">
        <v>134048</v>
      </c>
      <c r="K17" s="114">
        <v>-1664</v>
      </c>
      <c r="L17" s="116">
        <v>-1.2413463833850562</v>
      </c>
    </row>
    <row r="18" spans="1:12" s="110" customFormat="1" ht="15" customHeight="1" x14ac:dyDescent="0.2">
      <c r="A18" s="120"/>
      <c r="B18" s="119"/>
      <c r="C18" s="258" t="s">
        <v>106</v>
      </c>
      <c r="E18" s="113">
        <v>56.383701957940538</v>
      </c>
      <c r="F18" s="115">
        <v>74643</v>
      </c>
      <c r="G18" s="114">
        <v>75082</v>
      </c>
      <c r="H18" s="114">
        <v>75815</v>
      </c>
      <c r="I18" s="114">
        <v>76053</v>
      </c>
      <c r="J18" s="140">
        <v>75820</v>
      </c>
      <c r="K18" s="114">
        <v>-1177</v>
      </c>
      <c r="L18" s="116">
        <v>-1.5523608546557637</v>
      </c>
    </row>
    <row r="19" spans="1:12" s="110" customFormat="1" ht="15" customHeight="1" x14ac:dyDescent="0.2">
      <c r="A19" s="120"/>
      <c r="B19" s="119"/>
      <c r="C19" s="258" t="s">
        <v>107</v>
      </c>
      <c r="E19" s="113">
        <v>43.616298042059462</v>
      </c>
      <c r="F19" s="115">
        <v>57741</v>
      </c>
      <c r="G19" s="114">
        <v>57874</v>
      </c>
      <c r="H19" s="114">
        <v>57929</v>
      </c>
      <c r="I19" s="114">
        <v>57867</v>
      </c>
      <c r="J19" s="140">
        <v>58228</v>
      </c>
      <c r="K19" s="114">
        <v>-487</v>
      </c>
      <c r="L19" s="116">
        <v>-0.83636738338943462</v>
      </c>
    </row>
    <row r="20" spans="1:12" s="110" customFormat="1" ht="15" customHeight="1" x14ac:dyDescent="0.2">
      <c r="A20" s="120"/>
      <c r="B20" s="121" t="s">
        <v>110</v>
      </c>
      <c r="C20" s="258"/>
      <c r="E20" s="113">
        <v>19.830965597265344</v>
      </c>
      <c r="F20" s="115">
        <v>37941</v>
      </c>
      <c r="G20" s="114">
        <v>37587</v>
      </c>
      <c r="H20" s="114">
        <v>37409</v>
      </c>
      <c r="I20" s="114">
        <v>37089</v>
      </c>
      <c r="J20" s="140">
        <v>36716</v>
      </c>
      <c r="K20" s="114">
        <v>1225</v>
      </c>
      <c r="L20" s="116">
        <v>3.3364200893343501</v>
      </c>
    </row>
    <row r="21" spans="1:12" s="110" customFormat="1" ht="15" customHeight="1" x14ac:dyDescent="0.2">
      <c r="A21" s="120"/>
      <c r="B21" s="119"/>
      <c r="C21" s="258" t="s">
        <v>106</v>
      </c>
      <c r="E21" s="113">
        <v>57.510345009356634</v>
      </c>
      <c r="F21" s="115">
        <v>21820</v>
      </c>
      <c r="G21" s="114">
        <v>21627</v>
      </c>
      <c r="H21" s="114">
        <v>21576</v>
      </c>
      <c r="I21" s="114">
        <v>21481</v>
      </c>
      <c r="J21" s="140">
        <v>21307</v>
      </c>
      <c r="K21" s="114">
        <v>513</v>
      </c>
      <c r="L21" s="116">
        <v>2.4076594546393206</v>
      </c>
    </row>
    <row r="22" spans="1:12" s="110" customFormat="1" ht="15" customHeight="1" x14ac:dyDescent="0.2">
      <c r="A22" s="120"/>
      <c r="B22" s="119"/>
      <c r="C22" s="258" t="s">
        <v>107</v>
      </c>
      <c r="E22" s="113">
        <v>42.489654990643366</v>
      </c>
      <c r="F22" s="115">
        <v>16121</v>
      </c>
      <c r="G22" s="114">
        <v>15960</v>
      </c>
      <c r="H22" s="114">
        <v>15833</v>
      </c>
      <c r="I22" s="114">
        <v>15608</v>
      </c>
      <c r="J22" s="140">
        <v>15409</v>
      </c>
      <c r="K22" s="114">
        <v>712</v>
      </c>
      <c r="L22" s="116">
        <v>4.6206762281783371</v>
      </c>
    </row>
    <row r="23" spans="1:12" s="110" customFormat="1" ht="15" customHeight="1" x14ac:dyDescent="0.2">
      <c r="A23" s="120"/>
      <c r="B23" s="121" t="s">
        <v>111</v>
      </c>
      <c r="C23" s="258"/>
      <c r="E23" s="113">
        <v>1.0976259917834854</v>
      </c>
      <c r="F23" s="115">
        <v>2100</v>
      </c>
      <c r="G23" s="114">
        <v>2136</v>
      </c>
      <c r="H23" s="114">
        <v>2075</v>
      </c>
      <c r="I23" s="114">
        <v>2002</v>
      </c>
      <c r="J23" s="140">
        <v>1922</v>
      </c>
      <c r="K23" s="114">
        <v>178</v>
      </c>
      <c r="L23" s="116">
        <v>9.2611862643080123</v>
      </c>
    </row>
    <row r="24" spans="1:12" s="110" customFormat="1" ht="15" customHeight="1" x14ac:dyDescent="0.2">
      <c r="A24" s="120"/>
      <c r="B24" s="119"/>
      <c r="C24" s="258" t="s">
        <v>106</v>
      </c>
      <c r="E24" s="113">
        <v>61.238095238095241</v>
      </c>
      <c r="F24" s="115">
        <v>1286</v>
      </c>
      <c r="G24" s="114">
        <v>1301</v>
      </c>
      <c r="H24" s="114">
        <v>1279</v>
      </c>
      <c r="I24" s="114">
        <v>1218</v>
      </c>
      <c r="J24" s="140">
        <v>1186</v>
      </c>
      <c r="K24" s="114">
        <v>100</v>
      </c>
      <c r="L24" s="116">
        <v>8.4317032040472171</v>
      </c>
    </row>
    <row r="25" spans="1:12" s="110" customFormat="1" ht="15" customHeight="1" x14ac:dyDescent="0.2">
      <c r="A25" s="120"/>
      <c r="B25" s="119"/>
      <c r="C25" s="258" t="s">
        <v>107</v>
      </c>
      <c r="E25" s="113">
        <v>38.761904761904759</v>
      </c>
      <c r="F25" s="115">
        <v>814</v>
      </c>
      <c r="G25" s="114">
        <v>835</v>
      </c>
      <c r="H25" s="114">
        <v>796</v>
      </c>
      <c r="I25" s="114">
        <v>784</v>
      </c>
      <c r="J25" s="140">
        <v>736</v>
      </c>
      <c r="K25" s="114">
        <v>78</v>
      </c>
      <c r="L25" s="116">
        <v>10.597826086956522</v>
      </c>
    </row>
    <row r="26" spans="1:12" s="110" customFormat="1" ht="15" customHeight="1" x14ac:dyDescent="0.2">
      <c r="A26" s="120"/>
      <c r="C26" s="121" t="s">
        <v>187</v>
      </c>
      <c r="D26" s="110" t="s">
        <v>188</v>
      </c>
      <c r="E26" s="113">
        <v>0.34444548980253187</v>
      </c>
      <c r="F26" s="115">
        <v>659</v>
      </c>
      <c r="G26" s="114">
        <v>679</v>
      </c>
      <c r="H26" s="114">
        <v>687</v>
      </c>
      <c r="I26" s="114">
        <v>599</v>
      </c>
      <c r="J26" s="140">
        <v>559</v>
      </c>
      <c r="K26" s="114">
        <v>100</v>
      </c>
      <c r="L26" s="116">
        <v>17.889087656529519</v>
      </c>
    </row>
    <row r="27" spans="1:12" s="110" customFormat="1" ht="15" customHeight="1" x14ac:dyDescent="0.2">
      <c r="A27" s="120"/>
      <c r="B27" s="119"/>
      <c r="D27" s="259" t="s">
        <v>106</v>
      </c>
      <c r="E27" s="113">
        <v>59.484066767830043</v>
      </c>
      <c r="F27" s="115">
        <v>392</v>
      </c>
      <c r="G27" s="114">
        <v>382</v>
      </c>
      <c r="H27" s="114">
        <v>390</v>
      </c>
      <c r="I27" s="114">
        <v>331</v>
      </c>
      <c r="J27" s="140">
        <v>315</v>
      </c>
      <c r="K27" s="114">
        <v>77</v>
      </c>
      <c r="L27" s="116">
        <v>24.444444444444443</v>
      </c>
    </row>
    <row r="28" spans="1:12" s="110" customFormat="1" ht="15" customHeight="1" x14ac:dyDescent="0.2">
      <c r="A28" s="120"/>
      <c r="B28" s="119"/>
      <c r="D28" s="259" t="s">
        <v>107</v>
      </c>
      <c r="E28" s="113">
        <v>40.515933232169957</v>
      </c>
      <c r="F28" s="115">
        <v>267</v>
      </c>
      <c r="G28" s="114">
        <v>297</v>
      </c>
      <c r="H28" s="114">
        <v>297</v>
      </c>
      <c r="I28" s="114">
        <v>268</v>
      </c>
      <c r="J28" s="140">
        <v>244</v>
      </c>
      <c r="K28" s="114">
        <v>23</v>
      </c>
      <c r="L28" s="116">
        <v>9.4262295081967213</v>
      </c>
    </row>
    <row r="29" spans="1:12" s="110" customFormat="1" ht="24.95" customHeight="1" x14ac:dyDescent="0.2">
      <c r="A29" s="606" t="s">
        <v>189</v>
      </c>
      <c r="B29" s="607"/>
      <c r="C29" s="607"/>
      <c r="D29" s="608"/>
      <c r="E29" s="113">
        <v>81.538976176289182</v>
      </c>
      <c r="F29" s="115">
        <v>156002</v>
      </c>
      <c r="G29" s="114">
        <v>157357</v>
      </c>
      <c r="H29" s="114">
        <v>157617</v>
      </c>
      <c r="I29" s="114">
        <v>156511</v>
      </c>
      <c r="J29" s="140">
        <v>157146</v>
      </c>
      <c r="K29" s="114">
        <v>-1144</v>
      </c>
      <c r="L29" s="116">
        <v>-0.72798544029119416</v>
      </c>
    </row>
    <row r="30" spans="1:12" s="110" customFormat="1" ht="15" customHeight="1" x14ac:dyDescent="0.2">
      <c r="A30" s="120"/>
      <c r="B30" s="119"/>
      <c r="C30" s="258" t="s">
        <v>106</v>
      </c>
      <c r="E30" s="113">
        <v>55.581979718208743</v>
      </c>
      <c r="F30" s="115">
        <v>86709</v>
      </c>
      <c r="G30" s="114">
        <v>87591</v>
      </c>
      <c r="H30" s="114">
        <v>87895</v>
      </c>
      <c r="I30" s="114">
        <v>87370</v>
      </c>
      <c r="J30" s="140">
        <v>87580</v>
      </c>
      <c r="K30" s="114">
        <v>-871</v>
      </c>
      <c r="L30" s="116">
        <v>-0.99451929664306915</v>
      </c>
    </row>
    <row r="31" spans="1:12" s="110" customFormat="1" ht="15" customHeight="1" x14ac:dyDescent="0.2">
      <c r="A31" s="120"/>
      <c r="B31" s="119"/>
      <c r="C31" s="258" t="s">
        <v>107</v>
      </c>
      <c r="E31" s="113">
        <v>44.418020281791257</v>
      </c>
      <c r="F31" s="115">
        <v>69293</v>
      </c>
      <c r="G31" s="114">
        <v>69766</v>
      </c>
      <c r="H31" s="114">
        <v>69722</v>
      </c>
      <c r="I31" s="114">
        <v>69141</v>
      </c>
      <c r="J31" s="140">
        <v>69566</v>
      </c>
      <c r="K31" s="114">
        <v>-273</v>
      </c>
      <c r="L31" s="116">
        <v>-0.39243308512779229</v>
      </c>
    </row>
    <row r="32" spans="1:12" s="110" customFormat="1" ht="15" customHeight="1" x14ac:dyDescent="0.2">
      <c r="A32" s="120"/>
      <c r="B32" s="119" t="s">
        <v>117</v>
      </c>
      <c r="C32" s="258"/>
      <c r="E32" s="113">
        <v>18.392030189941565</v>
      </c>
      <c r="F32" s="115">
        <v>35188</v>
      </c>
      <c r="G32" s="114">
        <v>34842</v>
      </c>
      <c r="H32" s="114">
        <v>35222</v>
      </c>
      <c r="I32" s="114">
        <v>34993</v>
      </c>
      <c r="J32" s="140">
        <v>34401</v>
      </c>
      <c r="K32" s="114">
        <v>787</v>
      </c>
      <c r="L32" s="116">
        <v>2.287724194064126</v>
      </c>
    </row>
    <row r="33" spans="1:12" s="110" customFormat="1" ht="15" customHeight="1" x14ac:dyDescent="0.2">
      <c r="A33" s="120"/>
      <c r="B33" s="119"/>
      <c r="C33" s="258" t="s">
        <v>106</v>
      </c>
      <c r="E33" s="113">
        <v>60.676935318858703</v>
      </c>
      <c r="F33" s="115">
        <v>21351</v>
      </c>
      <c r="G33" s="114">
        <v>21119</v>
      </c>
      <c r="H33" s="114">
        <v>21639</v>
      </c>
      <c r="I33" s="114">
        <v>21567</v>
      </c>
      <c r="J33" s="140">
        <v>21116</v>
      </c>
      <c r="K33" s="114">
        <v>235</v>
      </c>
      <c r="L33" s="116">
        <v>1.1129001704868347</v>
      </c>
    </row>
    <row r="34" spans="1:12" s="110" customFormat="1" ht="15" customHeight="1" x14ac:dyDescent="0.2">
      <c r="A34" s="120"/>
      <c r="B34" s="119"/>
      <c r="C34" s="258" t="s">
        <v>107</v>
      </c>
      <c r="E34" s="113">
        <v>39.323064681141297</v>
      </c>
      <c r="F34" s="115">
        <v>13837</v>
      </c>
      <c r="G34" s="114">
        <v>13723</v>
      </c>
      <c r="H34" s="114">
        <v>13583</v>
      </c>
      <c r="I34" s="114">
        <v>13426</v>
      </c>
      <c r="J34" s="140">
        <v>13285</v>
      </c>
      <c r="K34" s="114">
        <v>552</v>
      </c>
      <c r="L34" s="116">
        <v>4.1550621001129091</v>
      </c>
    </row>
    <row r="35" spans="1:12" s="110" customFormat="1" ht="24.95" customHeight="1" x14ac:dyDescent="0.2">
      <c r="A35" s="606" t="s">
        <v>190</v>
      </c>
      <c r="B35" s="607"/>
      <c r="C35" s="607"/>
      <c r="D35" s="608"/>
      <c r="E35" s="113">
        <v>74.528804842098666</v>
      </c>
      <c r="F35" s="115">
        <v>142590</v>
      </c>
      <c r="G35" s="114">
        <v>143198</v>
      </c>
      <c r="H35" s="114">
        <v>144343</v>
      </c>
      <c r="I35" s="114">
        <v>142942</v>
      </c>
      <c r="J35" s="140">
        <v>143520</v>
      </c>
      <c r="K35" s="114">
        <v>-930</v>
      </c>
      <c r="L35" s="116">
        <v>-0.64799331103678925</v>
      </c>
    </row>
    <row r="36" spans="1:12" s="110" customFormat="1" ht="15" customHeight="1" x14ac:dyDescent="0.2">
      <c r="A36" s="120"/>
      <c r="B36" s="119"/>
      <c r="C36" s="258" t="s">
        <v>106</v>
      </c>
      <c r="E36" s="113">
        <v>67.227014517147069</v>
      </c>
      <c r="F36" s="115">
        <v>95859</v>
      </c>
      <c r="G36" s="114">
        <v>96328</v>
      </c>
      <c r="H36" s="114">
        <v>97347</v>
      </c>
      <c r="I36" s="114">
        <v>96538</v>
      </c>
      <c r="J36" s="140">
        <v>96742</v>
      </c>
      <c r="K36" s="114">
        <v>-883</v>
      </c>
      <c r="L36" s="116">
        <v>-0.91273697049885261</v>
      </c>
    </row>
    <row r="37" spans="1:12" s="110" customFormat="1" ht="15" customHeight="1" x14ac:dyDescent="0.2">
      <c r="A37" s="120"/>
      <c r="B37" s="119"/>
      <c r="C37" s="258" t="s">
        <v>107</v>
      </c>
      <c r="E37" s="113">
        <v>32.772985482852938</v>
      </c>
      <c r="F37" s="115">
        <v>46731</v>
      </c>
      <c r="G37" s="114">
        <v>46870</v>
      </c>
      <c r="H37" s="114">
        <v>46996</v>
      </c>
      <c r="I37" s="114">
        <v>46404</v>
      </c>
      <c r="J37" s="140">
        <v>46778</v>
      </c>
      <c r="K37" s="114">
        <v>-47</v>
      </c>
      <c r="L37" s="116">
        <v>-0.10047458206849373</v>
      </c>
    </row>
    <row r="38" spans="1:12" s="110" customFormat="1" ht="15" customHeight="1" x14ac:dyDescent="0.2">
      <c r="A38" s="120"/>
      <c r="B38" s="119" t="s">
        <v>182</v>
      </c>
      <c r="C38" s="258"/>
      <c r="E38" s="113">
        <v>25.471195157901338</v>
      </c>
      <c r="F38" s="115">
        <v>48732</v>
      </c>
      <c r="G38" s="114">
        <v>49083</v>
      </c>
      <c r="H38" s="114">
        <v>48582</v>
      </c>
      <c r="I38" s="114">
        <v>48673</v>
      </c>
      <c r="J38" s="140">
        <v>48138</v>
      </c>
      <c r="K38" s="114">
        <v>594</v>
      </c>
      <c r="L38" s="116">
        <v>1.2339523868876978</v>
      </c>
    </row>
    <row r="39" spans="1:12" s="110" customFormat="1" ht="15" customHeight="1" x14ac:dyDescent="0.2">
      <c r="A39" s="120"/>
      <c r="B39" s="119"/>
      <c r="C39" s="258" t="s">
        <v>106</v>
      </c>
      <c r="E39" s="113">
        <v>25.225724370023805</v>
      </c>
      <c r="F39" s="115">
        <v>12293</v>
      </c>
      <c r="G39" s="114">
        <v>12436</v>
      </c>
      <c r="H39" s="114">
        <v>12246</v>
      </c>
      <c r="I39" s="114">
        <v>12472</v>
      </c>
      <c r="J39" s="140">
        <v>12029</v>
      </c>
      <c r="K39" s="114">
        <v>264</v>
      </c>
      <c r="L39" s="116">
        <v>2.1946961509684928</v>
      </c>
    </row>
    <row r="40" spans="1:12" s="110" customFormat="1" ht="15" customHeight="1" x14ac:dyDescent="0.2">
      <c r="A40" s="120"/>
      <c r="B40" s="119"/>
      <c r="C40" s="258" t="s">
        <v>107</v>
      </c>
      <c r="E40" s="113">
        <v>74.774275629976202</v>
      </c>
      <c r="F40" s="115">
        <v>36439</v>
      </c>
      <c r="G40" s="114">
        <v>36647</v>
      </c>
      <c r="H40" s="114">
        <v>36336</v>
      </c>
      <c r="I40" s="114">
        <v>36201</v>
      </c>
      <c r="J40" s="140">
        <v>36109</v>
      </c>
      <c r="K40" s="114">
        <v>330</v>
      </c>
      <c r="L40" s="116">
        <v>0.9138995818217065</v>
      </c>
    </row>
    <row r="41" spans="1:12" s="110" customFormat="1" ht="24.75" customHeight="1" x14ac:dyDescent="0.2">
      <c r="A41" s="606" t="s">
        <v>517</v>
      </c>
      <c r="B41" s="607"/>
      <c r="C41" s="607"/>
      <c r="D41" s="608"/>
      <c r="E41" s="113">
        <v>4.3701194844293916</v>
      </c>
      <c r="F41" s="115">
        <v>8361</v>
      </c>
      <c r="G41" s="114">
        <v>9067</v>
      </c>
      <c r="H41" s="114">
        <v>9133</v>
      </c>
      <c r="I41" s="114">
        <v>8069</v>
      </c>
      <c r="J41" s="140">
        <v>8368</v>
      </c>
      <c r="K41" s="114">
        <v>-7</v>
      </c>
      <c r="L41" s="116">
        <v>-8.3652007648183563E-2</v>
      </c>
    </row>
    <row r="42" spans="1:12" s="110" customFormat="1" ht="15" customHeight="1" x14ac:dyDescent="0.2">
      <c r="A42" s="120"/>
      <c r="B42" s="119"/>
      <c r="C42" s="258" t="s">
        <v>106</v>
      </c>
      <c r="E42" s="113">
        <v>54.419327831599091</v>
      </c>
      <c r="F42" s="115">
        <v>4550</v>
      </c>
      <c r="G42" s="114">
        <v>5056</v>
      </c>
      <c r="H42" s="114">
        <v>5133</v>
      </c>
      <c r="I42" s="114">
        <v>4392</v>
      </c>
      <c r="J42" s="140">
        <v>4582</v>
      </c>
      <c r="K42" s="114">
        <v>-32</v>
      </c>
      <c r="L42" s="116">
        <v>-0.69838498472282851</v>
      </c>
    </row>
    <row r="43" spans="1:12" s="110" customFormat="1" ht="15" customHeight="1" x14ac:dyDescent="0.2">
      <c r="A43" s="123"/>
      <c r="B43" s="124"/>
      <c r="C43" s="260" t="s">
        <v>107</v>
      </c>
      <c r="D43" s="261"/>
      <c r="E43" s="125">
        <v>45.580672168400909</v>
      </c>
      <c r="F43" s="143">
        <v>3811</v>
      </c>
      <c r="G43" s="144">
        <v>4011</v>
      </c>
      <c r="H43" s="144">
        <v>4000</v>
      </c>
      <c r="I43" s="144">
        <v>3677</v>
      </c>
      <c r="J43" s="145">
        <v>3786</v>
      </c>
      <c r="K43" s="144">
        <v>25</v>
      </c>
      <c r="L43" s="146">
        <v>0.6603275224511358</v>
      </c>
    </row>
    <row r="44" spans="1:12" s="110" customFormat="1" ht="45.75" customHeight="1" x14ac:dyDescent="0.2">
      <c r="A44" s="606" t="s">
        <v>191</v>
      </c>
      <c r="B44" s="607"/>
      <c r="C44" s="607"/>
      <c r="D44" s="608"/>
      <c r="E44" s="113">
        <v>0.70770742517849494</v>
      </c>
      <c r="F44" s="115">
        <v>1354</v>
      </c>
      <c r="G44" s="114">
        <v>1375</v>
      </c>
      <c r="H44" s="114">
        <v>1368</v>
      </c>
      <c r="I44" s="114">
        <v>1349</v>
      </c>
      <c r="J44" s="140">
        <v>1370</v>
      </c>
      <c r="K44" s="114">
        <v>-16</v>
      </c>
      <c r="L44" s="116">
        <v>-1.167883211678832</v>
      </c>
    </row>
    <row r="45" spans="1:12" s="110" customFormat="1" ht="15" customHeight="1" x14ac:dyDescent="0.2">
      <c r="A45" s="120"/>
      <c r="B45" s="119"/>
      <c r="C45" s="258" t="s">
        <v>106</v>
      </c>
      <c r="E45" s="113">
        <v>59.453471196454949</v>
      </c>
      <c r="F45" s="115">
        <v>805</v>
      </c>
      <c r="G45" s="114">
        <v>816</v>
      </c>
      <c r="H45" s="114">
        <v>818</v>
      </c>
      <c r="I45" s="114">
        <v>818</v>
      </c>
      <c r="J45" s="140">
        <v>831</v>
      </c>
      <c r="K45" s="114">
        <v>-26</v>
      </c>
      <c r="L45" s="116">
        <v>-3.1287605294825513</v>
      </c>
    </row>
    <row r="46" spans="1:12" s="110" customFormat="1" ht="15" customHeight="1" x14ac:dyDescent="0.2">
      <c r="A46" s="123"/>
      <c r="B46" s="124"/>
      <c r="C46" s="260" t="s">
        <v>107</v>
      </c>
      <c r="D46" s="261"/>
      <c r="E46" s="125">
        <v>40.546528803545051</v>
      </c>
      <c r="F46" s="143">
        <v>549</v>
      </c>
      <c r="G46" s="144">
        <v>559</v>
      </c>
      <c r="H46" s="144">
        <v>550</v>
      </c>
      <c r="I46" s="144">
        <v>531</v>
      </c>
      <c r="J46" s="145">
        <v>539</v>
      </c>
      <c r="K46" s="144">
        <v>10</v>
      </c>
      <c r="L46" s="146">
        <v>1.8552875695732838</v>
      </c>
    </row>
    <row r="47" spans="1:12" s="110" customFormat="1" ht="39" customHeight="1" x14ac:dyDescent="0.2">
      <c r="A47" s="606" t="s">
        <v>518</v>
      </c>
      <c r="B47" s="610"/>
      <c r="C47" s="610"/>
      <c r="D47" s="611"/>
      <c r="E47" s="113">
        <v>0.16725729398605493</v>
      </c>
      <c r="F47" s="115">
        <v>320</v>
      </c>
      <c r="G47" s="114">
        <v>346</v>
      </c>
      <c r="H47" s="114">
        <v>317</v>
      </c>
      <c r="I47" s="114">
        <v>275</v>
      </c>
      <c r="J47" s="140">
        <v>318</v>
      </c>
      <c r="K47" s="114">
        <v>2</v>
      </c>
      <c r="L47" s="116">
        <v>0.62893081761006286</v>
      </c>
    </row>
    <row r="48" spans="1:12" s="110" customFormat="1" ht="15" customHeight="1" x14ac:dyDescent="0.2">
      <c r="A48" s="120"/>
      <c r="B48" s="119"/>
      <c r="C48" s="258" t="s">
        <v>106</v>
      </c>
      <c r="E48" s="113">
        <v>38.75</v>
      </c>
      <c r="F48" s="115">
        <v>124</v>
      </c>
      <c r="G48" s="114">
        <v>129</v>
      </c>
      <c r="H48" s="114">
        <v>113</v>
      </c>
      <c r="I48" s="114">
        <v>97</v>
      </c>
      <c r="J48" s="140">
        <v>116</v>
      </c>
      <c r="K48" s="114">
        <v>8</v>
      </c>
      <c r="L48" s="116">
        <v>6.8965517241379306</v>
      </c>
    </row>
    <row r="49" spans="1:12" s="110" customFormat="1" ht="15" customHeight="1" x14ac:dyDescent="0.2">
      <c r="A49" s="123"/>
      <c r="B49" s="124"/>
      <c r="C49" s="260" t="s">
        <v>107</v>
      </c>
      <c r="D49" s="261"/>
      <c r="E49" s="125">
        <v>61.25</v>
      </c>
      <c r="F49" s="143">
        <v>196</v>
      </c>
      <c r="G49" s="144">
        <v>217</v>
      </c>
      <c r="H49" s="144">
        <v>204</v>
      </c>
      <c r="I49" s="144">
        <v>178</v>
      </c>
      <c r="J49" s="145">
        <v>202</v>
      </c>
      <c r="K49" s="144">
        <v>-6</v>
      </c>
      <c r="L49" s="146">
        <v>-2.9702970297029703</v>
      </c>
    </row>
    <row r="50" spans="1:12" s="110" customFormat="1" ht="24.95" customHeight="1" x14ac:dyDescent="0.2">
      <c r="A50" s="612" t="s">
        <v>192</v>
      </c>
      <c r="B50" s="613"/>
      <c r="C50" s="613"/>
      <c r="D50" s="614"/>
      <c r="E50" s="262">
        <v>13.865106992400246</v>
      </c>
      <c r="F50" s="263">
        <v>26527</v>
      </c>
      <c r="G50" s="264">
        <v>27271</v>
      </c>
      <c r="H50" s="264">
        <v>27297</v>
      </c>
      <c r="I50" s="264">
        <v>25975</v>
      </c>
      <c r="J50" s="265">
        <v>26095</v>
      </c>
      <c r="K50" s="263">
        <v>432</v>
      </c>
      <c r="L50" s="266">
        <v>1.6554895573864725</v>
      </c>
    </row>
    <row r="51" spans="1:12" s="110" customFormat="1" ht="15" customHeight="1" x14ac:dyDescent="0.2">
      <c r="A51" s="120"/>
      <c r="B51" s="119"/>
      <c r="C51" s="258" t="s">
        <v>106</v>
      </c>
      <c r="E51" s="113">
        <v>57.824103743355828</v>
      </c>
      <c r="F51" s="115">
        <v>15339</v>
      </c>
      <c r="G51" s="114">
        <v>15773</v>
      </c>
      <c r="H51" s="114">
        <v>16003</v>
      </c>
      <c r="I51" s="114">
        <v>15269</v>
      </c>
      <c r="J51" s="140">
        <v>15209</v>
      </c>
      <c r="K51" s="114">
        <v>130</v>
      </c>
      <c r="L51" s="116">
        <v>0.85475705174567695</v>
      </c>
    </row>
    <row r="52" spans="1:12" s="110" customFormat="1" ht="15" customHeight="1" x14ac:dyDescent="0.2">
      <c r="A52" s="120"/>
      <c r="B52" s="119"/>
      <c r="C52" s="258" t="s">
        <v>107</v>
      </c>
      <c r="E52" s="113">
        <v>42.175896256644172</v>
      </c>
      <c r="F52" s="115">
        <v>11188</v>
      </c>
      <c r="G52" s="114">
        <v>11498</v>
      </c>
      <c r="H52" s="114">
        <v>11294</v>
      </c>
      <c r="I52" s="114">
        <v>10706</v>
      </c>
      <c r="J52" s="140">
        <v>10886</v>
      </c>
      <c r="K52" s="114">
        <v>302</v>
      </c>
      <c r="L52" s="116">
        <v>2.7742054014330333</v>
      </c>
    </row>
    <row r="53" spans="1:12" s="110" customFormat="1" ht="15" customHeight="1" x14ac:dyDescent="0.2">
      <c r="A53" s="120"/>
      <c r="B53" s="119"/>
      <c r="C53" s="258" t="s">
        <v>187</v>
      </c>
      <c r="D53" s="110" t="s">
        <v>193</v>
      </c>
      <c r="E53" s="113">
        <v>22.218871338636106</v>
      </c>
      <c r="F53" s="115">
        <v>5894</v>
      </c>
      <c r="G53" s="114">
        <v>6695</v>
      </c>
      <c r="H53" s="114">
        <v>6657</v>
      </c>
      <c r="I53" s="114">
        <v>5344</v>
      </c>
      <c r="J53" s="140">
        <v>5804</v>
      </c>
      <c r="K53" s="114">
        <v>90</v>
      </c>
      <c r="L53" s="116">
        <v>1.5506547208821502</v>
      </c>
    </row>
    <row r="54" spans="1:12" s="110" customFormat="1" ht="15" customHeight="1" x14ac:dyDescent="0.2">
      <c r="A54" s="120"/>
      <c r="B54" s="119"/>
      <c r="D54" s="267" t="s">
        <v>194</v>
      </c>
      <c r="E54" s="113">
        <v>56.14183915846624</v>
      </c>
      <c r="F54" s="115">
        <v>3309</v>
      </c>
      <c r="G54" s="114">
        <v>3795</v>
      </c>
      <c r="H54" s="114">
        <v>3835</v>
      </c>
      <c r="I54" s="114">
        <v>3051</v>
      </c>
      <c r="J54" s="140">
        <v>3311</v>
      </c>
      <c r="K54" s="114">
        <v>-2</v>
      </c>
      <c r="L54" s="116">
        <v>-6.0404711567502267E-2</v>
      </c>
    </row>
    <row r="55" spans="1:12" s="110" customFormat="1" ht="15" customHeight="1" x14ac:dyDescent="0.2">
      <c r="A55" s="120"/>
      <c r="B55" s="119"/>
      <c r="D55" s="267" t="s">
        <v>195</v>
      </c>
      <c r="E55" s="113">
        <v>43.85816084153376</v>
      </c>
      <c r="F55" s="115">
        <v>2585</v>
      </c>
      <c r="G55" s="114">
        <v>2900</v>
      </c>
      <c r="H55" s="114">
        <v>2822</v>
      </c>
      <c r="I55" s="114">
        <v>2293</v>
      </c>
      <c r="J55" s="140">
        <v>2493</v>
      </c>
      <c r="K55" s="114">
        <v>92</v>
      </c>
      <c r="L55" s="116">
        <v>3.6903329322101883</v>
      </c>
    </row>
    <row r="56" spans="1:12" s="110" customFormat="1" ht="15" customHeight="1" x14ac:dyDescent="0.2">
      <c r="A56" s="120"/>
      <c r="B56" s="119" t="s">
        <v>196</v>
      </c>
      <c r="C56" s="258"/>
      <c r="E56" s="113">
        <v>55.238289376025755</v>
      </c>
      <c r="F56" s="115">
        <v>105683</v>
      </c>
      <c r="G56" s="114">
        <v>105773</v>
      </c>
      <c r="H56" s="114">
        <v>106444</v>
      </c>
      <c r="I56" s="114">
        <v>106485</v>
      </c>
      <c r="J56" s="140">
        <v>106685</v>
      </c>
      <c r="K56" s="114">
        <v>-1002</v>
      </c>
      <c r="L56" s="116">
        <v>-0.93921357266719785</v>
      </c>
    </row>
    <row r="57" spans="1:12" s="110" customFormat="1" ht="15" customHeight="1" x14ac:dyDescent="0.2">
      <c r="A57" s="120"/>
      <c r="B57" s="119"/>
      <c r="C57" s="258" t="s">
        <v>106</v>
      </c>
      <c r="E57" s="113">
        <v>55.710946888335876</v>
      </c>
      <c r="F57" s="115">
        <v>58877</v>
      </c>
      <c r="G57" s="114">
        <v>58879</v>
      </c>
      <c r="H57" s="114">
        <v>59333</v>
      </c>
      <c r="I57" s="114">
        <v>59325</v>
      </c>
      <c r="J57" s="140">
        <v>59346</v>
      </c>
      <c r="K57" s="114">
        <v>-469</v>
      </c>
      <c r="L57" s="116">
        <v>-0.79028072658645909</v>
      </c>
    </row>
    <row r="58" spans="1:12" s="110" customFormat="1" ht="15" customHeight="1" x14ac:dyDescent="0.2">
      <c r="A58" s="120"/>
      <c r="B58" s="119"/>
      <c r="C58" s="258" t="s">
        <v>107</v>
      </c>
      <c r="E58" s="113">
        <v>44.289053111664124</v>
      </c>
      <c r="F58" s="115">
        <v>46806</v>
      </c>
      <c r="G58" s="114">
        <v>46894</v>
      </c>
      <c r="H58" s="114">
        <v>47111</v>
      </c>
      <c r="I58" s="114">
        <v>47160</v>
      </c>
      <c r="J58" s="140">
        <v>47339</v>
      </c>
      <c r="K58" s="114">
        <v>-533</v>
      </c>
      <c r="L58" s="116">
        <v>-1.1259215446038151</v>
      </c>
    </row>
    <row r="59" spans="1:12" s="110" customFormat="1" ht="15" customHeight="1" x14ac:dyDescent="0.2">
      <c r="A59" s="120"/>
      <c r="B59" s="119"/>
      <c r="C59" s="258" t="s">
        <v>105</v>
      </c>
      <c r="D59" s="110" t="s">
        <v>197</v>
      </c>
      <c r="E59" s="113">
        <v>92.690404322360266</v>
      </c>
      <c r="F59" s="115">
        <v>97958</v>
      </c>
      <c r="G59" s="114">
        <v>97989</v>
      </c>
      <c r="H59" s="114">
        <v>98683</v>
      </c>
      <c r="I59" s="114">
        <v>98813</v>
      </c>
      <c r="J59" s="140">
        <v>99025</v>
      </c>
      <c r="K59" s="114">
        <v>-1067</v>
      </c>
      <c r="L59" s="116">
        <v>-1.0775056803837415</v>
      </c>
    </row>
    <row r="60" spans="1:12" s="110" customFormat="1" ht="15" customHeight="1" x14ac:dyDescent="0.2">
      <c r="A60" s="120"/>
      <c r="B60" s="119"/>
      <c r="C60" s="258"/>
      <c r="D60" s="267" t="s">
        <v>198</v>
      </c>
      <c r="E60" s="113">
        <v>54.039486310459587</v>
      </c>
      <c r="F60" s="115">
        <v>52936</v>
      </c>
      <c r="G60" s="114">
        <v>52894</v>
      </c>
      <c r="H60" s="114">
        <v>53345</v>
      </c>
      <c r="I60" s="114">
        <v>53418</v>
      </c>
      <c r="J60" s="140">
        <v>53460</v>
      </c>
      <c r="K60" s="114">
        <v>-524</v>
      </c>
      <c r="L60" s="116">
        <v>-0.98017209128320237</v>
      </c>
    </row>
    <row r="61" spans="1:12" s="110" customFormat="1" ht="15" customHeight="1" x14ac:dyDescent="0.2">
      <c r="A61" s="120"/>
      <c r="B61" s="119"/>
      <c r="C61" s="258"/>
      <c r="D61" s="267" t="s">
        <v>199</v>
      </c>
      <c r="E61" s="113">
        <v>45.960513689540413</v>
      </c>
      <c r="F61" s="115">
        <v>45022</v>
      </c>
      <c r="G61" s="114">
        <v>45095</v>
      </c>
      <c r="H61" s="114">
        <v>45338</v>
      </c>
      <c r="I61" s="114">
        <v>45395</v>
      </c>
      <c r="J61" s="140">
        <v>45565</v>
      </c>
      <c r="K61" s="114">
        <v>-543</v>
      </c>
      <c r="L61" s="116">
        <v>-1.1917041588938879</v>
      </c>
    </row>
    <row r="62" spans="1:12" s="110" customFormat="1" ht="15" customHeight="1" x14ac:dyDescent="0.2">
      <c r="A62" s="120"/>
      <c r="B62" s="119"/>
      <c r="C62" s="258"/>
      <c r="D62" s="258" t="s">
        <v>200</v>
      </c>
      <c r="E62" s="113">
        <v>7.3095956776397335</v>
      </c>
      <c r="F62" s="115">
        <v>7725</v>
      </c>
      <c r="G62" s="114">
        <v>7784</v>
      </c>
      <c r="H62" s="114">
        <v>7761</v>
      </c>
      <c r="I62" s="114">
        <v>7672</v>
      </c>
      <c r="J62" s="140">
        <v>7660</v>
      </c>
      <c r="K62" s="114">
        <v>65</v>
      </c>
      <c r="L62" s="116">
        <v>0.84856396866840733</v>
      </c>
    </row>
    <row r="63" spans="1:12" s="110" customFormat="1" ht="15" customHeight="1" x14ac:dyDescent="0.2">
      <c r="A63" s="120"/>
      <c r="B63" s="119"/>
      <c r="C63" s="258"/>
      <c r="D63" s="267" t="s">
        <v>198</v>
      </c>
      <c r="E63" s="113">
        <v>76.906148867313917</v>
      </c>
      <c r="F63" s="115">
        <v>5941</v>
      </c>
      <c r="G63" s="114">
        <v>5985</v>
      </c>
      <c r="H63" s="114">
        <v>5988</v>
      </c>
      <c r="I63" s="114">
        <v>5907</v>
      </c>
      <c r="J63" s="140">
        <v>5886</v>
      </c>
      <c r="K63" s="114">
        <v>55</v>
      </c>
      <c r="L63" s="116">
        <v>0.93442065919130135</v>
      </c>
    </row>
    <row r="64" spans="1:12" s="110" customFormat="1" ht="15" customHeight="1" x14ac:dyDescent="0.2">
      <c r="A64" s="120"/>
      <c r="B64" s="119"/>
      <c r="C64" s="258"/>
      <c r="D64" s="267" t="s">
        <v>199</v>
      </c>
      <c r="E64" s="113">
        <v>23.093851132686083</v>
      </c>
      <c r="F64" s="115">
        <v>1784</v>
      </c>
      <c r="G64" s="114">
        <v>1799</v>
      </c>
      <c r="H64" s="114">
        <v>1773</v>
      </c>
      <c r="I64" s="114">
        <v>1765</v>
      </c>
      <c r="J64" s="140">
        <v>1774</v>
      </c>
      <c r="K64" s="114">
        <v>10</v>
      </c>
      <c r="L64" s="116">
        <v>0.56369785794813976</v>
      </c>
    </row>
    <row r="65" spans="1:12" s="110" customFormat="1" ht="15" customHeight="1" x14ac:dyDescent="0.2">
      <c r="A65" s="120"/>
      <c r="B65" s="119" t="s">
        <v>201</v>
      </c>
      <c r="C65" s="258"/>
      <c r="E65" s="113">
        <v>21.600756839255286</v>
      </c>
      <c r="F65" s="115">
        <v>41327</v>
      </c>
      <c r="G65" s="114">
        <v>41368</v>
      </c>
      <c r="H65" s="114">
        <v>41086</v>
      </c>
      <c r="I65" s="114">
        <v>40850</v>
      </c>
      <c r="J65" s="140">
        <v>40511</v>
      </c>
      <c r="K65" s="114">
        <v>816</v>
      </c>
      <c r="L65" s="116">
        <v>2.014267729752413</v>
      </c>
    </row>
    <row r="66" spans="1:12" s="110" customFormat="1" ht="15" customHeight="1" x14ac:dyDescent="0.2">
      <c r="A66" s="120"/>
      <c r="B66" s="119"/>
      <c r="C66" s="258" t="s">
        <v>106</v>
      </c>
      <c r="E66" s="113">
        <v>56.394124906235632</v>
      </c>
      <c r="F66" s="115">
        <v>23306</v>
      </c>
      <c r="G66" s="114">
        <v>23421</v>
      </c>
      <c r="H66" s="114">
        <v>23295</v>
      </c>
      <c r="I66" s="114">
        <v>23304</v>
      </c>
      <c r="J66" s="140">
        <v>23059</v>
      </c>
      <c r="K66" s="114">
        <v>247</v>
      </c>
      <c r="L66" s="116">
        <v>1.0711652716943494</v>
      </c>
    </row>
    <row r="67" spans="1:12" s="110" customFormat="1" ht="15" customHeight="1" x14ac:dyDescent="0.2">
      <c r="A67" s="120"/>
      <c r="B67" s="119"/>
      <c r="C67" s="258" t="s">
        <v>107</v>
      </c>
      <c r="E67" s="113">
        <v>43.605875093764368</v>
      </c>
      <c r="F67" s="115">
        <v>18021</v>
      </c>
      <c r="G67" s="114">
        <v>17947</v>
      </c>
      <c r="H67" s="114">
        <v>17791</v>
      </c>
      <c r="I67" s="114">
        <v>17546</v>
      </c>
      <c r="J67" s="140">
        <v>17452</v>
      </c>
      <c r="K67" s="114">
        <v>569</v>
      </c>
      <c r="L67" s="116">
        <v>3.2603713041485216</v>
      </c>
    </row>
    <row r="68" spans="1:12" s="110" customFormat="1" ht="15" customHeight="1" x14ac:dyDescent="0.2">
      <c r="A68" s="120"/>
      <c r="B68" s="119"/>
      <c r="C68" s="258" t="s">
        <v>105</v>
      </c>
      <c r="D68" s="110" t="s">
        <v>202</v>
      </c>
      <c r="E68" s="113">
        <v>21.14840177123914</v>
      </c>
      <c r="F68" s="115">
        <v>8740</v>
      </c>
      <c r="G68" s="114">
        <v>8636</v>
      </c>
      <c r="H68" s="114">
        <v>8496</v>
      </c>
      <c r="I68" s="114">
        <v>8293</v>
      </c>
      <c r="J68" s="140">
        <v>8010</v>
      </c>
      <c r="K68" s="114">
        <v>730</v>
      </c>
      <c r="L68" s="116">
        <v>9.1136079900124844</v>
      </c>
    </row>
    <row r="69" spans="1:12" s="110" customFormat="1" ht="15" customHeight="1" x14ac:dyDescent="0.2">
      <c r="A69" s="120"/>
      <c r="B69" s="119"/>
      <c r="C69" s="258"/>
      <c r="D69" s="267" t="s">
        <v>198</v>
      </c>
      <c r="E69" s="113">
        <v>51.807780320366135</v>
      </c>
      <c r="F69" s="115">
        <v>4528</v>
      </c>
      <c r="G69" s="114">
        <v>4464</v>
      </c>
      <c r="H69" s="114">
        <v>4378</v>
      </c>
      <c r="I69" s="114">
        <v>4298</v>
      </c>
      <c r="J69" s="140">
        <v>4109</v>
      </c>
      <c r="K69" s="114">
        <v>419</v>
      </c>
      <c r="L69" s="116">
        <v>10.19712825504989</v>
      </c>
    </row>
    <row r="70" spans="1:12" s="110" customFormat="1" ht="15" customHeight="1" x14ac:dyDescent="0.2">
      <c r="A70" s="120"/>
      <c r="B70" s="119"/>
      <c r="C70" s="258"/>
      <c r="D70" s="267" t="s">
        <v>199</v>
      </c>
      <c r="E70" s="113">
        <v>48.192219679633865</v>
      </c>
      <c r="F70" s="115">
        <v>4212</v>
      </c>
      <c r="G70" s="114">
        <v>4172</v>
      </c>
      <c r="H70" s="114">
        <v>4118</v>
      </c>
      <c r="I70" s="114">
        <v>3995</v>
      </c>
      <c r="J70" s="140">
        <v>3901</v>
      </c>
      <c r="K70" s="114">
        <v>311</v>
      </c>
      <c r="L70" s="116">
        <v>7.97231479107921</v>
      </c>
    </row>
    <row r="71" spans="1:12" s="110" customFormat="1" ht="15" customHeight="1" x14ac:dyDescent="0.2">
      <c r="A71" s="120"/>
      <c r="B71" s="119"/>
      <c r="C71" s="258"/>
      <c r="D71" s="110" t="s">
        <v>203</v>
      </c>
      <c r="E71" s="113">
        <v>70.580976117308296</v>
      </c>
      <c r="F71" s="115">
        <v>29169</v>
      </c>
      <c r="G71" s="114">
        <v>29290</v>
      </c>
      <c r="H71" s="114">
        <v>29172</v>
      </c>
      <c r="I71" s="114">
        <v>29210</v>
      </c>
      <c r="J71" s="140">
        <v>29183</v>
      </c>
      <c r="K71" s="114">
        <v>-14</v>
      </c>
      <c r="L71" s="116">
        <v>-4.7973135044375149E-2</v>
      </c>
    </row>
    <row r="72" spans="1:12" s="110" customFormat="1" ht="15" customHeight="1" x14ac:dyDescent="0.2">
      <c r="A72" s="120"/>
      <c r="B72" s="119"/>
      <c r="C72" s="258"/>
      <c r="D72" s="267" t="s">
        <v>198</v>
      </c>
      <c r="E72" s="113">
        <v>57.825088278651997</v>
      </c>
      <c r="F72" s="115">
        <v>16867</v>
      </c>
      <c r="G72" s="114">
        <v>17027</v>
      </c>
      <c r="H72" s="114">
        <v>17008</v>
      </c>
      <c r="I72" s="114">
        <v>17135</v>
      </c>
      <c r="J72" s="140">
        <v>17098</v>
      </c>
      <c r="K72" s="114">
        <v>-231</v>
      </c>
      <c r="L72" s="116">
        <v>-1.3510352087963504</v>
      </c>
    </row>
    <row r="73" spans="1:12" s="110" customFormat="1" ht="15" customHeight="1" x14ac:dyDescent="0.2">
      <c r="A73" s="120"/>
      <c r="B73" s="119"/>
      <c r="C73" s="258"/>
      <c r="D73" s="267" t="s">
        <v>199</v>
      </c>
      <c r="E73" s="113">
        <v>42.174911721348003</v>
      </c>
      <c r="F73" s="115">
        <v>12302</v>
      </c>
      <c r="G73" s="114">
        <v>12263</v>
      </c>
      <c r="H73" s="114">
        <v>12164</v>
      </c>
      <c r="I73" s="114">
        <v>12075</v>
      </c>
      <c r="J73" s="140">
        <v>12085</v>
      </c>
      <c r="K73" s="114">
        <v>217</v>
      </c>
      <c r="L73" s="116">
        <v>1.7956143980140671</v>
      </c>
    </row>
    <row r="74" spans="1:12" s="110" customFormat="1" ht="15" customHeight="1" x14ac:dyDescent="0.2">
      <c r="A74" s="120"/>
      <c r="B74" s="119"/>
      <c r="C74" s="258"/>
      <c r="D74" s="110" t="s">
        <v>204</v>
      </c>
      <c r="E74" s="113">
        <v>8.2706221114525604</v>
      </c>
      <c r="F74" s="115">
        <v>3418</v>
      </c>
      <c r="G74" s="114">
        <v>3442</v>
      </c>
      <c r="H74" s="114">
        <v>3418</v>
      </c>
      <c r="I74" s="114">
        <v>3347</v>
      </c>
      <c r="J74" s="140">
        <v>3318</v>
      </c>
      <c r="K74" s="114">
        <v>100</v>
      </c>
      <c r="L74" s="116">
        <v>3.013863773357444</v>
      </c>
    </row>
    <row r="75" spans="1:12" s="110" customFormat="1" ht="15" customHeight="1" x14ac:dyDescent="0.2">
      <c r="A75" s="120"/>
      <c r="B75" s="119"/>
      <c r="C75" s="258"/>
      <c r="D75" s="267" t="s">
        <v>198</v>
      </c>
      <c r="E75" s="113">
        <v>55.909888823873608</v>
      </c>
      <c r="F75" s="115">
        <v>1911</v>
      </c>
      <c r="G75" s="114">
        <v>1930</v>
      </c>
      <c r="H75" s="114">
        <v>1909</v>
      </c>
      <c r="I75" s="114">
        <v>1871</v>
      </c>
      <c r="J75" s="140">
        <v>1852</v>
      </c>
      <c r="K75" s="114">
        <v>59</v>
      </c>
      <c r="L75" s="116">
        <v>3.1857451403887689</v>
      </c>
    </row>
    <row r="76" spans="1:12" s="110" customFormat="1" ht="15" customHeight="1" x14ac:dyDescent="0.2">
      <c r="A76" s="120"/>
      <c r="B76" s="119"/>
      <c r="C76" s="258"/>
      <c r="D76" s="267" t="s">
        <v>199</v>
      </c>
      <c r="E76" s="113">
        <v>44.090111176126392</v>
      </c>
      <c r="F76" s="115">
        <v>1507</v>
      </c>
      <c r="G76" s="114">
        <v>1512</v>
      </c>
      <c r="H76" s="114">
        <v>1509</v>
      </c>
      <c r="I76" s="114">
        <v>1476</v>
      </c>
      <c r="J76" s="140">
        <v>1466</v>
      </c>
      <c r="K76" s="114">
        <v>41</v>
      </c>
      <c r="L76" s="116">
        <v>2.7967257844474762</v>
      </c>
    </row>
    <row r="77" spans="1:12" s="110" customFormat="1" ht="15" customHeight="1" x14ac:dyDescent="0.2">
      <c r="A77" s="533"/>
      <c r="B77" s="119" t="s">
        <v>205</v>
      </c>
      <c r="C77" s="268"/>
      <c r="D77" s="182"/>
      <c r="E77" s="113">
        <v>9.2958467923187094</v>
      </c>
      <c r="F77" s="115">
        <v>17785</v>
      </c>
      <c r="G77" s="114">
        <v>17869</v>
      </c>
      <c r="H77" s="114">
        <v>18098</v>
      </c>
      <c r="I77" s="114">
        <v>18305</v>
      </c>
      <c r="J77" s="140">
        <v>18367</v>
      </c>
      <c r="K77" s="114">
        <v>-582</v>
      </c>
      <c r="L77" s="116">
        <v>-3.1687265203898294</v>
      </c>
    </row>
    <row r="78" spans="1:12" s="110" customFormat="1" ht="15" customHeight="1" x14ac:dyDescent="0.2">
      <c r="A78" s="120"/>
      <c r="B78" s="119"/>
      <c r="C78" s="268" t="s">
        <v>106</v>
      </c>
      <c r="D78" s="182"/>
      <c r="E78" s="113">
        <v>59.769468653359574</v>
      </c>
      <c r="F78" s="115">
        <v>10630</v>
      </c>
      <c r="G78" s="114">
        <v>10691</v>
      </c>
      <c r="H78" s="114">
        <v>10962</v>
      </c>
      <c r="I78" s="114">
        <v>11112</v>
      </c>
      <c r="J78" s="140">
        <v>11157</v>
      </c>
      <c r="K78" s="114">
        <v>-527</v>
      </c>
      <c r="L78" s="116">
        <v>-4.7234919781303217</v>
      </c>
    </row>
    <row r="79" spans="1:12" s="110" customFormat="1" ht="15" customHeight="1" x14ac:dyDescent="0.2">
      <c r="A79" s="123"/>
      <c r="B79" s="124"/>
      <c r="C79" s="260" t="s">
        <v>107</v>
      </c>
      <c r="D79" s="261"/>
      <c r="E79" s="125">
        <v>40.230531346640426</v>
      </c>
      <c r="F79" s="143">
        <v>7155</v>
      </c>
      <c r="G79" s="144">
        <v>7178</v>
      </c>
      <c r="H79" s="144">
        <v>7136</v>
      </c>
      <c r="I79" s="144">
        <v>7193</v>
      </c>
      <c r="J79" s="145">
        <v>7210</v>
      </c>
      <c r="K79" s="144">
        <v>-55</v>
      </c>
      <c r="L79" s="146">
        <v>-0.76282940360610263</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86:L86"/>
    <mergeCell ref="A35:D35"/>
    <mergeCell ref="A41:D41"/>
    <mergeCell ref="A44:D44"/>
    <mergeCell ref="A47:D47"/>
    <mergeCell ref="A50:D50"/>
    <mergeCell ref="A85:L85"/>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92" t="s">
        <v>97</v>
      </c>
      <c r="E8" s="592" t="s">
        <v>98</v>
      </c>
      <c r="F8" s="592" t="s">
        <v>99</v>
      </c>
      <c r="G8" s="592" t="s">
        <v>100</v>
      </c>
      <c r="H8" s="592" t="s">
        <v>101</v>
      </c>
      <c r="I8" s="590"/>
      <c r="J8" s="591"/>
    </row>
    <row r="9" spans="1:15" ht="12" customHeight="1" x14ac:dyDescent="0.2">
      <c r="A9" s="616"/>
      <c r="B9" s="617"/>
      <c r="C9" s="583"/>
      <c r="D9" s="593"/>
      <c r="E9" s="593"/>
      <c r="F9" s="593"/>
      <c r="G9" s="593"/>
      <c r="H9" s="593"/>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8" t="s">
        <v>104</v>
      </c>
      <c r="B11" s="619"/>
      <c r="C11" s="285">
        <v>100</v>
      </c>
      <c r="D11" s="115">
        <v>191322</v>
      </c>
      <c r="E11" s="114">
        <v>192281</v>
      </c>
      <c r="F11" s="114">
        <v>192925</v>
      </c>
      <c r="G11" s="114">
        <v>191615</v>
      </c>
      <c r="H11" s="140">
        <v>191658</v>
      </c>
      <c r="I11" s="115">
        <v>-336</v>
      </c>
      <c r="J11" s="116">
        <v>-0.17531227498982563</v>
      </c>
    </row>
    <row r="12" spans="1:15" s="110" customFormat="1" ht="24.95" customHeight="1" x14ac:dyDescent="0.2">
      <c r="A12" s="193" t="s">
        <v>132</v>
      </c>
      <c r="B12" s="194" t="s">
        <v>133</v>
      </c>
      <c r="C12" s="113">
        <v>7.7356498468550403E-2</v>
      </c>
      <c r="D12" s="115">
        <v>148</v>
      </c>
      <c r="E12" s="114">
        <v>120</v>
      </c>
      <c r="F12" s="114">
        <v>134</v>
      </c>
      <c r="G12" s="114">
        <v>132</v>
      </c>
      <c r="H12" s="140">
        <v>143</v>
      </c>
      <c r="I12" s="115">
        <v>5</v>
      </c>
      <c r="J12" s="116">
        <v>3.4965034965034967</v>
      </c>
    </row>
    <row r="13" spans="1:15" s="110" customFormat="1" ht="24.95" customHeight="1" x14ac:dyDescent="0.2">
      <c r="A13" s="193" t="s">
        <v>134</v>
      </c>
      <c r="B13" s="199" t="s">
        <v>214</v>
      </c>
      <c r="C13" s="113">
        <v>2.121031559360659</v>
      </c>
      <c r="D13" s="115">
        <v>4058</v>
      </c>
      <c r="E13" s="114">
        <v>3979</v>
      </c>
      <c r="F13" s="114">
        <v>3967</v>
      </c>
      <c r="G13" s="114">
        <v>3899</v>
      </c>
      <c r="H13" s="140">
        <v>3886</v>
      </c>
      <c r="I13" s="115">
        <v>172</v>
      </c>
      <c r="J13" s="116">
        <v>4.4261451363870306</v>
      </c>
    </row>
    <row r="14" spans="1:15" s="287" customFormat="1" ht="24" customHeight="1" x14ac:dyDescent="0.2">
      <c r="A14" s="193" t="s">
        <v>215</v>
      </c>
      <c r="B14" s="199" t="s">
        <v>137</v>
      </c>
      <c r="C14" s="113">
        <v>19.690364934508317</v>
      </c>
      <c r="D14" s="115">
        <v>37672</v>
      </c>
      <c r="E14" s="114">
        <v>38108</v>
      </c>
      <c r="F14" s="114">
        <v>39147</v>
      </c>
      <c r="G14" s="114">
        <v>39036</v>
      </c>
      <c r="H14" s="140">
        <v>39180</v>
      </c>
      <c r="I14" s="115">
        <v>-1508</v>
      </c>
      <c r="J14" s="116">
        <v>-3.8489025012761613</v>
      </c>
      <c r="K14" s="110"/>
      <c r="L14" s="110"/>
      <c r="M14" s="110"/>
      <c r="N14" s="110"/>
      <c r="O14" s="110"/>
    </row>
    <row r="15" spans="1:15" s="110" customFormat="1" ht="24.75" customHeight="1" x14ac:dyDescent="0.2">
      <c r="A15" s="193" t="s">
        <v>216</v>
      </c>
      <c r="B15" s="199" t="s">
        <v>217</v>
      </c>
      <c r="C15" s="113">
        <v>5.0872351323946017</v>
      </c>
      <c r="D15" s="115">
        <v>9733</v>
      </c>
      <c r="E15" s="114">
        <v>9830</v>
      </c>
      <c r="F15" s="114">
        <v>9831</v>
      </c>
      <c r="G15" s="114">
        <v>9734</v>
      </c>
      <c r="H15" s="140">
        <v>9754</v>
      </c>
      <c r="I15" s="115">
        <v>-21</v>
      </c>
      <c r="J15" s="116">
        <v>-0.21529628870207093</v>
      </c>
    </row>
    <row r="16" spans="1:15" s="287" customFormat="1" ht="24.95" customHeight="1" x14ac:dyDescent="0.2">
      <c r="A16" s="193" t="s">
        <v>218</v>
      </c>
      <c r="B16" s="199" t="s">
        <v>141</v>
      </c>
      <c r="C16" s="113">
        <v>11.146653286083147</v>
      </c>
      <c r="D16" s="115">
        <v>21326</v>
      </c>
      <c r="E16" s="114">
        <v>21612</v>
      </c>
      <c r="F16" s="114">
        <v>22622</v>
      </c>
      <c r="G16" s="114">
        <v>22723</v>
      </c>
      <c r="H16" s="140">
        <v>22792</v>
      </c>
      <c r="I16" s="115">
        <v>-1466</v>
      </c>
      <c r="J16" s="116">
        <v>-6.4320814320814321</v>
      </c>
      <c r="K16" s="110"/>
      <c r="L16" s="110"/>
      <c r="M16" s="110"/>
      <c r="N16" s="110"/>
      <c r="O16" s="110"/>
    </row>
    <row r="17" spans="1:15" s="110" customFormat="1" ht="24.95" customHeight="1" x14ac:dyDescent="0.2">
      <c r="A17" s="193" t="s">
        <v>219</v>
      </c>
      <c r="B17" s="199" t="s">
        <v>220</v>
      </c>
      <c r="C17" s="113">
        <v>3.4564765160305662</v>
      </c>
      <c r="D17" s="115">
        <v>6613</v>
      </c>
      <c r="E17" s="114">
        <v>6666</v>
      </c>
      <c r="F17" s="114">
        <v>6694</v>
      </c>
      <c r="G17" s="114">
        <v>6579</v>
      </c>
      <c r="H17" s="140">
        <v>6634</v>
      </c>
      <c r="I17" s="115">
        <v>-21</v>
      </c>
      <c r="J17" s="116">
        <v>-0.31655110039192041</v>
      </c>
    </row>
    <row r="18" spans="1:15" s="287" customFormat="1" ht="24.95" customHeight="1" x14ac:dyDescent="0.2">
      <c r="A18" s="201" t="s">
        <v>144</v>
      </c>
      <c r="B18" s="202" t="s">
        <v>145</v>
      </c>
      <c r="C18" s="113">
        <v>5.0830537000449505</v>
      </c>
      <c r="D18" s="115">
        <v>9725</v>
      </c>
      <c r="E18" s="114">
        <v>9643</v>
      </c>
      <c r="F18" s="114">
        <v>9963</v>
      </c>
      <c r="G18" s="114">
        <v>9787</v>
      </c>
      <c r="H18" s="140">
        <v>9536</v>
      </c>
      <c r="I18" s="115">
        <v>189</v>
      </c>
      <c r="J18" s="116">
        <v>1.981963087248322</v>
      </c>
      <c r="K18" s="110"/>
      <c r="L18" s="110"/>
      <c r="M18" s="110"/>
      <c r="N18" s="110"/>
      <c r="O18" s="110"/>
    </row>
    <row r="19" spans="1:15" s="110" customFormat="1" ht="24.95" customHeight="1" x14ac:dyDescent="0.2">
      <c r="A19" s="193" t="s">
        <v>146</v>
      </c>
      <c r="B19" s="199" t="s">
        <v>147</v>
      </c>
      <c r="C19" s="113">
        <v>13.92730579860131</v>
      </c>
      <c r="D19" s="115">
        <v>26646</v>
      </c>
      <c r="E19" s="114">
        <v>27606</v>
      </c>
      <c r="F19" s="114">
        <v>27519</v>
      </c>
      <c r="G19" s="114">
        <v>27266</v>
      </c>
      <c r="H19" s="140">
        <v>27315</v>
      </c>
      <c r="I19" s="115">
        <v>-669</v>
      </c>
      <c r="J19" s="116">
        <v>-2.4492037342119715</v>
      </c>
    </row>
    <row r="20" spans="1:15" s="287" customFormat="1" ht="24.95" customHeight="1" x14ac:dyDescent="0.2">
      <c r="A20" s="193" t="s">
        <v>148</v>
      </c>
      <c r="B20" s="199" t="s">
        <v>149</v>
      </c>
      <c r="C20" s="113">
        <v>6.2475826094228575</v>
      </c>
      <c r="D20" s="115">
        <v>11953</v>
      </c>
      <c r="E20" s="114">
        <v>12038</v>
      </c>
      <c r="F20" s="114">
        <v>11972</v>
      </c>
      <c r="G20" s="114">
        <v>11648</v>
      </c>
      <c r="H20" s="140">
        <v>11751</v>
      </c>
      <c r="I20" s="115">
        <v>202</v>
      </c>
      <c r="J20" s="116">
        <v>1.7190026380733554</v>
      </c>
      <c r="K20" s="110"/>
      <c r="L20" s="110"/>
      <c r="M20" s="110"/>
      <c r="N20" s="110"/>
      <c r="O20" s="110"/>
    </row>
    <row r="21" spans="1:15" s="110" customFormat="1" ht="24.95" customHeight="1" x14ac:dyDescent="0.2">
      <c r="A21" s="201" t="s">
        <v>150</v>
      </c>
      <c r="B21" s="202" t="s">
        <v>151</v>
      </c>
      <c r="C21" s="113">
        <v>2.7038186930933192</v>
      </c>
      <c r="D21" s="115">
        <v>5173</v>
      </c>
      <c r="E21" s="114">
        <v>5316</v>
      </c>
      <c r="F21" s="114">
        <v>5281</v>
      </c>
      <c r="G21" s="114">
        <v>5281</v>
      </c>
      <c r="H21" s="140">
        <v>5148</v>
      </c>
      <c r="I21" s="115">
        <v>25</v>
      </c>
      <c r="J21" s="116">
        <v>0.48562548562548563</v>
      </c>
    </row>
    <row r="22" spans="1:15" s="110" customFormat="1" ht="24.95" customHeight="1" x14ac:dyDescent="0.2">
      <c r="A22" s="201" t="s">
        <v>152</v>
      </c>
      <c r="B22" s="199" t="s">
        <v>153</v>
      </c>
      <c r="C22" s="113">
        <v>3.6352327489781624</v>
      </c>
      <c r="D22" s="115">
        <v>6955</v>
      </c>
      <c r="E22" s="114">
        <v>6775</v>
      </c>
      <c r="F22" s="114">
        <v>6724</v>
      </c>
      <c r="G22" s="114">
        <v>6800</v>
      </c>
      <c r="H22" s="140">
        <v>6734</v>
      </c>
      <c r="I22" s="115">
        <v>221</v>
      </c>
      <c r="J22" s="116">
        <v>3.281853281853282</v>
      </c>
    </row>
    <row r="23" spans="1:15" s="110" customFormat="1" ht="24.95" customHeight="1" x14ac:dyDescent="0.2">
      <c r="A23" s="193" t="s">
        <v>154</v>
      </c>
      <c r="B23" s="199" t="s">
        <v>155</v>
      </c>
      <c r="C23" s="113">
        <v>3.182070018084695</v>
      </c>
      <c r="D23" s="115">
        <v>6088</v>
      </c>
      <c r="E23" s="114">
        <v>6141</v>
      </c>
      <c r="F23" s="114">
        <v>6174</v>
      </c>
      <c r="G23" s="114">
        <v>6056</v>
      </c>
      <c r="H23" s="140">
        <v>6109</v>
      </c>
      <c r="I23" s="115">
        <v>-21</v>
      </c>
      <c r="J23" s="116">
        <v>-0.34375511540350301</v>
      </c>
    </row>
    <row r="24" spans="1:15" s="110" customFormat="1" ht="24.95" customHeight="1" x14ac:dyDescent="0.2">
      <c r="A24" s="193" t="s">
        <v>156</v>
      </c>
      <c r="B24" s="199" t="s">
        <v>221</v>
      </c>
      <c r="C24" s="113">
        <v>10.228306206290965</v>
      </c>
      <c r="D24" s="115">
        <v>19569</v>
      </c>
      <c r="E24" s="114">
        <v>19474</v>
      </c>
      <c r="F24" s="114">
        <v>17918</v>
      </c>
      <c r="G24" s="114">
        <v>18520</v>
      </c>
      <c r="H24" s="140">
        <v>18569</v>
      </c>
      <c r="I24" s="115">
        <v>1000</v>
      </c>
      <c r="J24" s="116">
        <v>5.3853196187193708</v>
      </c>
    </row>
    <row r="25" spans="1:15" s="110" customFormat="1" ht="24.95" customHeight="1" x14ac:dyDescent="0.2">
      <c r="A25" s="193" t="s">
        <v>222</v>
      </c>
      <c r="B25" s="204" t="s">
        <v>159</v>
      </c>
      <c r="C25" s="113">
        <v>6.768170936954454</v>
      </c>
      <c r="D25" s="115">
        <v>12949</v>
      </c>
      <c r="E25" s="114">
        <v>12492</v>
      </c>
      <c r="F25" s="114">
        <v>13245</v>
      </c>
      <c r="G25" s="114">
        <v>12897</v>
      </c>
      <c r="H25" s="140">
        <v>12827</v>
      </c>
      <c r="I25" s="115">
        <v>122</v>
      </c>
      <c r="J25" s="116">
        <v>0.95111873392063617</v>
      </c>
    </row>
    <row r="26" spans="1:15" s="110" customFormat="1" ht="24.95" customHeight="1" x14ac:dyDescent="0.2">
      <c r="A26" s="201">
        <v>782.78300000000002</v>
      </c>
      <c r="B26" s="203" t="s">
        <v>160</v>
      </c>
      <c r="C26" s="113">
        <v>3.6875006533488048</v>
      </c>
      <c r="D26" s="115">
        <v>7055</v>
      </c>
      <c r="E26" s="114">
        <v>7255</v>
      </c>
      <c r="F26" s="114">
        <v>7932</v>
      </c>
      <c r="G26" s="114">
        <v>7963</v>
      </c>
      <c r="H26" s="140">
        <v>8241</v>
      </c>
      <c r="I26" s="115">
        <v>-1186</v>
      </c>
      <c r="J26" s="116">
        <v>-14.391457347409295</v>
      </c>
    </row>
    <row r="27" spans="1:15" s="110" customFormat="1" ht="24.95" customHeight="1" x14ac:dyDescent="0.2">
      <c r="A27" s="193" t="s">
        <v>161</v>
      </c>
      <c r="B27" s="199" t="s">
        <v>223</v>
      </c>
      <c r="C27" s="113">
        <v>3.6300059585410982</v>
      </c>
      <c r="D27" s="115">
        <v>6945</v>
      </c>
      <c r="E27" s="114">
        <v>6967</v>
      </c>
      <c r="F27" s="114">
        <v>6926</v>
      </c>
      <c r="G27" s="114">
        <v>6813</v>
      </c>
      <c r="H27" s="140">
        <v>6853</v>
      </c>
      <c r="I27" s="115">
        <v>92</v>
      </c>
      <c r="J27" s="116">
        <v>1.342477746972129</v>
      </c>
    </row>
    <row r="28" spans="1:15" s="110" customFormat="1" ht="24.95" customHeight="1" x14ac:dyDescent="0.2">
      <c r="A28" s="193" t="s">
        <v>163</v>
      </c>
      <c r="B28" s="199" t="s">
        <v>164</v>
      </c>
      <c r="C28" s="113">
        <v>3.691682085698456</v>
      </c>
      <c r="D28" s="115">
        <v>7063</v>
      </c>
      <c r="E28" s="114">
        <v>7085</v>
      </c>
      <c r="F28" s="114">
        <v>7102</v>
      </c>
      <c r="G28" s="114">
        <v>7071</v>
      </c>
      <c r="H28" s="140">
        <v>7067</v>
      </c>
      <c r="I28" s="115">
        <v>-4</v>
      </c>
      <c r="J28" s="116">
        <v>-5.6601103721522571E-2</v>
      </c>
    </row>
    <row r="29" spans="1:15" s="110" customFormat="1" ht="24.95" customHeight="1" x14ac:dyDescent="0.2">
      <c r="A29" s="193">
        <v>86</v>
      </c>
      <c r="B29" s="199" t="s">
        <v>165</v>
      </c>
      <c r="C29" s="113">
        <v>7.0368279654195547</v>
      </c>
      <c r="D29" s="115">
        <v>13463</v>
      </c>
      <c r="E29" s="114">
        <v>13391</v>
      </c>
      <c r="F29" s="114">
        <v>13190</v>
      </c>
      <c r="G29" s="114">
        <v>12896</v>
      </c>
      <c r="H29" s="140">
        <v>12801</v>
      </c>
      <c r="I29" s="115">
        <v>662</v>
      </c>
      <c r="J29" s="116">
        <v>5.1714709788297792</v>
      </c>
    </row>
    <row r="30" spans="1:15" s="110" customFormat="1" ht="24.95" customHeight="1" x14ac:dyDescent="0.2">
      <c r="A30" s="193">
        <v>87.88</v>
      </c>
      <c r="B30" s="204" t="s">
        <v>166</v>
      </c>
      <c r="C30" s="113">
        <v>5.0861897743071891</v>
      </c>
      <c r="D30" s="115">
        <v>9731</v>
      </c>
      <c r="E30" s="114">
        <v>9746</v>
      </c>
      <c r="F30" s="114">
        <v>9624</v>
      </c>
      <c r="G30" s="114">
        <v>9515</v>
      </c>
      <c r="H30" s="140">
        <v>9543</v>
      </c>
      <c r="I30" s="115">
        <v>188</v>
      </c>
      <c r="J30" s="116">
        <v>1.9700303887666353</v>
      </c>
    </row>
    <row r="31" spans="1:15" s="110" customFormat="1" ht="24.95" customHeight="1" x14ac:dyDescent="0.2">
      <c r="A31" s="193" t="s">
        <v>167</v>
      </c>
      <c r="B31" s="199" t="s">
        <v>168</v>
      </c>
      <c r="C31" s="113">
        <v>3.2034998588766581</v>
      </c>
      <c r="D31" s="115">
        <v>6129</v>
      </c>
      <c r="E31" s="114">
        <v>6145</v>
      </c>
      <c r="F31" s="114">
        <v>6107</v>
      </c>
      <c r="G31" s="114">
        <v>6035</v>
      </c>
      <c r="H31" s="140">
        <v>5955</v>
      </c>
      <c r="I31" s="115">
        <v>174</v>
      </c>
      <c r="J31" s="116">
        <v>2.9219143576826196</v>
      </c>
    </row>
    <row r="32" spans="1:15" s="110" customFormat="1" ht="24.95" customHeight="1" x14ac:dyDescent="0.2">
      <c r="A32" s="193"/>
      <c r="B32" s="288" t="s">
        <v>224</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7.7356498468550403E-2</v>
      </c>
      <c r="D34" s="115">
        <v>148</v>
      </c>
      <c r="E34" s="114">
        <v>120</v>
      </c>
      <c r="F34" s="114">
        <v>134</v>
      </c>
      <c r="G34" s="114">
        <v>132</v>
      </c>
      <c r="H34" s="140">
        <v>143</v>
      </c>
      <c r="I34" s="115">
        <v>5</v>
      </c>
      <c r="J34" s="116">
        <v>3.4965034965034967</v>
      </c>
    </row>
    <row r="35" spans="1:10" s="110" customFormat="1" ht="24.95" customHeight="1" x14ac:dyDescent="0.2">
      <c r="A35" s="292" t="s">
        <v>171</v>
      </c>
      <c r="B35" s="293" t="s">
        <v>172</v>
      </c>
      <c r="C35" s="113">
        <v>26.894450193913926</v>
      </c>
      <c r="D35" s="115">
        <v>51455</v>
      </c>
      <c r="E35" s="114">
        <v>51730</v>
      </c>
      <c r="F35" s="114">
        <v>53077</v>
      </c>
      <c r="G35" s="114">
        <v>52722</v>
      </c>
      <c r="H35" s="140">
        <v>52602</v>
      </c>
      <c r="I35" s="115">
        <v>-1147</v>
      </c>
      <c r="J35" s="116">
        <v>-2.1805254553058817</v>
      </c>
    </row>
    <row r="36" spans="1:10" s="110" customFormat="1" ht="24.95" customHeight="1" x14ac:dyDescent="0.2">
      <c r="A36" s="294" t="s">
        <v>173</v>
      </c>
      <c r="B36" s="295" t="s">
        <v>174</v>
      </c>
      <c r="C36" s="125">
        <v>73.028193307617528</v>
      </c>
      <c r="D36" s="143">
        <v>139719</v>
      </c>
      <c r="E36" s="144">
        <v>140431</v>
      </c>
      <c r="F36" s="144">
        <v>139714</v>
      </c>
      <c r="G36" s="144">
        <v>138761</v>
      </c>
      <c r="H36" s="145">
        <v>138913</v>
      </c>
      <c r="I36" s="143">
        <v>806</v>
      </c>
      <c r="J36" s="146">
        <v>0.58021927393404504</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2020-09-25T10:04:04Z</dcterms:created>
  <dcterms:modified xsi:type="dcterms:W3CDTF">2020-09-28T08:09:57Z</dcterms:modified>
</cp:coreProperties>
</file>