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G75" i="24"/>
  <c r="F75" i="24"/>
  <c r="E75" i="24"/>
  <c r="L74" i="24"/>
  <c r="H74" i="24" s="1"/>
  <c r="J74" i="24"/>
  <c r="G74" i="24"/>
  <c r="F74" i="24"/>
  <c r="E74" i="24"/>
  <c r="L73" i="24"/>
  <c r="H73" i="24" s="1"/>
  <c r="J73" i="24" s="1"/>
  <c r="G73" i="24"/>
  <c r="F73" i="24"/>
  <c r="E73" i="24"/>
  <c r="L72" i="24"/>
  <c r="H72" i="24" s="1"/>
  <c r="J72" i="24"/>
  <c r="G72" i="24"/>
  <c r="F72" i="24"/>
  <c r="E72" i="24"/>
  <c r="L71" i="24"/>
  <c r="H71" i="24" s="1"/>
  <c r="J71" i="24"/>
  <c r="G71" i="24"/>
  <c r="F71" i="24"/>
  <c r="E71" i="24"/>
  <c r="L70" i="24"/>
  <c r="H70" i="24" s="1"/>
  <c r="J70" i="24"/>
  <c r="G70" i="24"/>
  <c r="F70" i="24"/>
  <c r="E70" i="24"/>
  <c r="L69" i="24"/>
  <c r="H69" i="24" s="1"/>
  <c r="G69" i="24"/>
  <c r="F69" i="24"/>
  <c r="E69" i="24"/>
  <c r="L68" i="24"/>
  <c r="H68" i="24" s="1"/>
  <c r="J68" i="24" s="1"/>
  <c r="G68" i="24"/>
  <c r="F68" i="24"/>
  <c r="E68" i="24"/>
  <c r="L67" i="24"/>
  <c r="H67" i="24" s="1"/>
  <c r="G67" i="24"/>
  <c r="F67" i="24"/>
  <c r="E67" i="24"/>
  <c r="L66" i="24"/>
  <c r="H66" i="24" s="1"/>
  <c r="J66" i="24"/>
  <c r="G66" i="24"/>
  <c r="F66" i="24"/>
  <c r="E66" i="24"/>
  <c r="L65" i="24"/>
  <c r="H65" i="24" s="1"/>
  <c r="J65" i="24" s="1"/>
  <c r="G65" i="24"/>
  <c r="F65" i="24"/>
  <c r="E65" i="24"/>
  <c r="L64" i="24"/>
  <c r="H64" i="24" s="1"/>
  <c r="J64" i="24"/>
  <c r="G64" i="24"/>
  <c r="F64" i="24"/>
  <c r="E64" i="24"/>
  <c r="L63" i="24"/>
  <c r="H63" i="24" s="1"/>
  <c r="J63" i="24"/>
  <c r="G63" i="24"/>
  <c r="F63" i="24"/>
  <c r="E63" i="24"/>
  <c r="L62" i="24"/>
  <c r="H62" i="24" s="1"/>
  <c r="J62" i="24" s="1"/>
  <c r="G62" i="24"/>
  <c r="F62" i="24"/>
  <c r="E62" i="24"/>
  <c r="L61" i="24"/>
  <c r="H61" i="24" s="1"/>
  <c r="G61" i="24"/>
  <c r="F61" i="24"/>
  <c r="E61" i="24"/>
  <c r="L60" i="24"/>
  <c r="H60" i="24" s="1"/>
  <c r="J60" i="24" s="1"/>
  <c r="G60" i="24"/>
  <c r="F60" i="24"/>
  <c r="E60" i="24"/>
  <c r="L59" i="24"/>
  <c r="H59" i="24" s="1"/>
  <c r="G59" i="24"/>
  <c r="F59" i="24"/>
  <c r="E59" i="24"/>
  <c r="L58" i="24"/>
  <c r="H58" i="24" s="1"/>
  <c r="J58" i="24"/>
  <c r="G58" i="24"/>
  <c r="F58" i="24"/>
  <c r="E58" i="24"/>
  <c r="L57" i="24"/>
  <c r="H57" i="24" s="1"/>
  <c r="J57" i="24" s="1"/>
  <c r="G57" i="24"/>
  <c r="F57" i="24"/>
  <c r="E57" i="24"/>
  <c r="L56" i="24"/>
  <c r="H56" i="24" s="1"/>
  <c r="J56" i="24"/>
  <c r="G56" i="24"/>
  <c r="F56" i="24"/>
  <c r="E56" i="24"/>
  <c r="L55" i="24"/>
  <c r="H55" i="24" s="1"/>
  <c r="J55" i="24"/>
  <c r="G55" i="24"/>
  <c r="F55" i="24"/>
  <c r="E55" i="24"/>
  <c r="L54" i="24"/>
  <c r="H54" i="24" s="1"/>
  <c r="J54" i="24" s="1"/>
  <c r="G54" i="24"/>
  <c r="F54" i="24"/>
  <c r="E54" i="24"/>
  <c r="L53" i="24"/>
  <c r="H53" i="24" s="1"/>
  <c r="G53" i="24"/>
  <c r="F53" i="24"/>
  <c r="E53" i="24"/>
  <c r="L52" i="24"/>
  <c r="H52" i="24" s="1"/>
  <c r="J52" i="24" s="1"/>
  <c r="G52" i="24"/>
  <c r="F52" i="24"/>
  <c r="E52" i="24"/>
  <c r="L51" i="24"/>
  <c r="H51" i="24" s="1"/>
  <c r="G51" i="24"/>
  <c r="F51" i="24"/>
  <c r="E51" i="24"/>
  <c r="C45" i="24"/>
  <c r="I44" i="24"/>
  <c r="G44" i="24"/>
  <c r="C44" i="24"/>
  <c r="M44" i="24" s="1"/>
  <c r="B44" i="24"/>
  <c r="D44" i="24" s="1"/>
  <c r="K43" i="24"/>
  <c r="H43" i="24"/>
  <c r="F43" i="24"/>
  <c r="E43" i="24"/>
  <c r="C43" i="24"/>
  <c r="M43" i="24" s="1"/>
  <c r="B43" i="24"/>
  <c r="D43" i="24" s="1"/>
  <c r="L42" i="24"/>
  <c r="I42" i="24"/>
  <c r="G42" i="24"/>
  <c r="C42" i="24"/>
  <c r="M42" i="24" s="1"/>
  <c r="B42" i="24"/>
  <c r="D42" i="24" s="1"/>
  <c r="K41" i="24"/>
  <c r="H41" i="24"/>
  <c r="F41" i="24"/>
  <c r="C41" i="24"/>
  <c r="B41" i="24"/>
  <c r="D41" i="24" s="1"/>
  <c r="L40" i="24"/>
  <c r="I40" i="24"/>
  <c r="G40" i="24"/>
  <c r="C40" i="24"/>
  <c r="M40" i="24" s="1"/>
  <c r="B40" i="24"/>
  <c r="D40" i="24" s="1"/>
  <c r="M36" i="24"/>
  <c r="L36" i="24"/>
  <c r="K36" i="24"/>
  <c r="J36" i="24"/>
  <c r="I36" i="24"/>
  <c r="H36" i="24"/>
  <c r="G36" i="24"/>
  <c r="F36" i="24"/>
  <c r="E36" i="24"/>
  <c r="D36" i="24"/>
  <c r="I25" i="24"/>
  <c r="K57" i="15"/>
  <c r="L57" i="15" s="1"/>
  <c r="C39" i="24"/>
  <c r="C38" i="24"/>
  <c r="C37" i="24"/>
  <c r="C35" i="24"/>
  <c r="C34" i="24"/>
  <c r="G34" i="24" s="1"/>
  <c r="C33" i="24"/>
  <c r="C32" i="24"/>
  <c r="C31" i="24"/>
  <c r="C30" i="24"/>
  <c r="C29" i="24"/>
  <c r="C28" i="24"/>
  <c r="E28" i="24" s="1"/>
  <c r="C27" i="24"/>
  <c r="C26" i="24"/>
  <c r="G26" i="24" s="1"/>
  <c r="C25" i="24"/>
  <c r="C24" i="24"/>
  <c r="C23" i="24"/>
  <c r="C22" i="24"/>
  <c r="M22" i="24" s="1"/>
  <c r="C21" i="24"/>
  <c r="C20" i="24"/>
  <c r="C19" i="24"/>
  <c r="C18" i="24"/>
  <c r="G18" i="24" s="1"/>
  <c r="C17" i="24"/>
  <c r="C16" i="24"/>
  <c r="C15" i="24"/>
  <c r="C9" i="24"/>
  <c r="C8" i="24"/>
  <c r="M8" i="24" s="1"/>
  <c r="C7" i="24"/>
  <c r="B38" i="24"/>
  <c r="B37" i="24"/>
  <c r="B35" i="24"/>
  <c r="B34" i="24"/>
  <c r="B33" i="24"/>
  <c r="B32" i="24"/>
  <c r="B31" i="24"/>
  <c r="B30" i="24"/>
  <c r="B29" i="24"/>
  <c r="B28" i="24"/>
  <c r="B27" i="24"/>
  <c r="B26" i="24"/>
  <c r="B25" i="24"/>
  <c r="B24" i="24"/>
  <c r="B23" i="24"/>
  <c r="B22" i="24"/>
  <c r="B21" i="24"/>
  <c r="B20" i="24"/>
  <c r="B19" i="24"/>
  <c r="B18" i="24"/>
  <c r="B17" i="24"/>
  <c r="B16" i="24"/>
  <c r="B15" i="24"/>
  <c r="B9" i="24"/>
  <c r="B8" i="24"/>
  <c r="B7" i="24"/>
  <c r="E8" i="24" l="1"/>
  <c r="H37" i="24"/>
  <c r="F37" i="24"/>
  <c r="D37" i="24"/>
  <c r="J37" i="24"/>
  <c r="K37" i="24"/>
  <c r="F33" i="24"/>
  <c r="D33" i="24"/>
  <c r="J33" i="24"/>
  <c r="H33" i="24"/>
  <c r="K33" i="24"/>
  <c r="I39" i="24"/>
  <c r="G39" i="24"/>
  <c r="L39" i="24"/>
  <c r="E39" i="24"/>
  <c r="M39" i="24"/>
  <c r="F17" i="24"/>
  <c r="D17" i="24"/>
  <c r="J17" i="24"/>
  <c r="H17" i="24"/>
  <c r="K17" i="24"/>
  <c r="F7" i="24"/>
  <c r="D7" i="24"/>
  <c r="J7" i="24"/>
  <c r="H7" i="24"/>
  <c r="K7" i="24"/>
  <c r="F23" i="24"/>
  <c r="D23" i="24"/>
  <c r="J23" i="24"/>
  <c r="H23" i="24"/>
  <c r="K23" i="24"/>
  <c r="F29" i="24"/>
  <c r="D29" i="24"/>
  <c r="J29" i="24"/>
  <c r="H29" i="24"/>
  <c r="K29" i="24"/>
  <c r="K32" i="24"/>
  <c r="J32" i="24"/>
  <c r="H32" i="24"/>
  <c r="F32" i="24"/>
  <c r="D32" i="24"/>
  <c r="F35" i="24"/>
  <c r="D35" i="24"/>
  <c r="J35" i="24"/>
  <c r="H35" i="24"/>
  <c r="K35" i="24"/>
  <c r="B45" i="24"/>
  <c r="B39" i="24"/>
  <c r="G17" i="24"/>
  <c r="M17" i="24"/>
  <c r="E17" i="24"/>
  <c r="L17" i="24"/>
  <c r="I20" i="24"/>
  <c r="L20" i="24"/>
  <c r="G20" i="24"/>
  <c r="M20" i="24"/>
  <c r="G23" i="24"/>
  <c r="M23" i="24"/>
  <c r="E23" i="24"/>
  <c r="L23" i="24"/>
  <c r="I23" i="24"/>
  <c r="G33" i="24"/>
  <c r="M33" i="24"/>
  <c r="E33" i="24"/>
  <c r="L33" i="24"/>
  <c r="I37" i="24"/>
  <c r="G37" i="24"/>
  <c r="L37" i="24"/>
  <c r="M37" i="24"/>
  <c r="E37" i="24"/>
  <c r="K59" i="24"/>
  <c r="I59" i="24"/>
  <c r="J59" i="24"/>
  <c r="I45" i="24"/>
  <c r="G45" i="24"/>
  <c r="L45" i="24"/>
  <c r="E45" i="24"/>
  <c r="M45" i="24"/>
  <c r="C14" i="24"/>
  <c r="C6" i="24"/>
  <c r="I24" i="24"/>
  <c r="L24" i="24"/>
  <c r="M24" i="24"/>
  <c r="G24" i="24"/>
  <c r="E24" i="24"/>
  <c r="I30" i="24"/>
  <c r="L30" i="24"/>
  <c r="G30" i="24"/>
  <c r="E30" i="24"/>
  <c r="F15" i="24"/>
  <c r="D15" i="24"/>
  <c r="J15" i="24"/>
  <c r="H15" i="24"/>
  <c r="K15" i="24"/>
  <c r="F21" i="24"/>
  <c r="D21" i="24"/>
  <c r="J21" i="24"/>
  <c r="H21" i="24"/>
  <c r="K21" i="24"/>
  <c r="K24" i="24"/>
  <c r="J24" i="24"/>
  <c r="H24" i="24"/>
  <c r="F24" i="24"/>
  <c r="D24" i="24"/>
  <c r="F27" i="24"/>
  <c r="D27" i="24"/>
  <c r="J27" i="24"/>
  <c r="H27" i="24"/>
  <c r="K27" i="24"/>
  <c r="K30" i="24"/>
  <c r="J30" i="24"/>
  <c r="H30" i="24"/>
  <c r="F30" i="24"/>
  <c r="D30" i="24"/>
  <c r="G7" i="24"/>
  <c r="M7" i="24"/>
  <c r="E7" i="24"/>
  <c r="L7" i="24"/>
  <c r="I7" i="24"/>
  <c r="G9" i="24"/>
  <c r="M9" i="24"/>
  <c r="E9" i="24"/>
  <c r="L9" i="24"/>
  <c r="I9" i="24"/>
  <c r="G21" i="24"/>
  <c r="M21" i="24"/>
  <c r="E21" i="24"/>
  <c r="L21" i="24"/>
  <c r="I21" i="24"/>
  <c r="M38" i="24"/>
  <c r="E38" i="24"/>
  <c r="L38" i="24"/>
  <c r="I38" i="24"/>
  <c r="G38" i="24"/>
  <c r="M30" i="24"/>
  <c r="K67" i="24"/>
  <c r="I67" i="24"/>
  <c r="J67" i="24"/>
  <c r="K20" i="24"/>
  <c r="J20" i="24"/>
  <c r="H20" i="24"/>
  <c r="F20" i="24"/>
  <c r="D20" i="24"/>
  <c r="K18" i="24"/>
  <c r="J18" i="24"/>
  <c r="H18" i="24"/>
  <c r="F18" i="24"/>
  <c r="D18" i="24"/>
  <c r="G15" i="24"/>
  <c r="M15" i="24"/>
  <c r="E15" i="24"/>
  <c r="L15" i="24"/>
  <c r="I15" i="24"/>
  <c r="G25" i="24"/>
  <c r="M25" i="24"/>
  <c r="E25" i="24"/>
  <c r="L25" i="24"/>
  <c r="I28" i="24"/>
  <c r="L28" i="24"/>
  <c r="G28" i="24"/>
  <c r="M28" i="24"/>
  <c r="G31" i="24"/>
  <c r="M31" i="24"/>
  <c r="E31" i="24"/>
  <c r="L31" i="24"/>
  <c r="I31" i="24"/>
  <c r="I33" i="24"/>
  <c r="F31" i="24"/>
  <c r="D31" i="24"/>
  <c r="J31" i="24"/>
  <c r="H31" i="24"/>
  <c r="K31" i="24"/>
  <c r="D38" i="24"/>
  <c r="K38" i="24"/>
  <c r="J38" i="24"/>
  <c r="H38" i="24"/>
  <c r="F38" i="24"/>
  <c r="G19" i="24"/>
  <c r="M19" i="24"/>
  <c r="E19" i="24"/>
  <c r="L19" i="24"/>
  <c r="I19" i="24"/>
  <c r="G35" i="24"/>
  <c r="M35" i="24"/>
  <c r="E35" i="24"/>
  <c r="L35" i="24"/>
  <c r="I35" i="24"/>
  <c r="K51" i="24"/>
  <c r="I51" i="24"/>
  <c r="J51" i="24"/>
  <c r="B14" i="24"/>
  <c r="B6" i="24"/>
  <c r="K26" i="24"/>
  <c r="J26" i="24"/>
  <c r="H26" i="24"/>
  <c r="F26" i="24"/>
  <c r="D26" i="24"/>
  <c r="K8" i="24"/>
  <c r="J8" i="24"/>
  <c r="H8" i="24"/>
  <c r="F8" i="24"/>
  <c r="D8" i="24"/>
  <c r="F19" i="24"/>
  <c r="D19" i="24"/>
  <c r="J19" i="24"/>
  <c r="H19" i="24"/>
  <c r="K19" i="24"/>
  <c r="K22" i="24"/>
  <c r="J22" i="24"/>
  <c r="H22" i="24"/>
  <c r="F22" i="24"/>
  <c r="D22" i="24"/>
  <c r="K28" i="24"/>
  <c r="J28" i="24"/>
  <c r="H28" i="24"/>
  <c r="F28" i="24"/>
  <c r="D28" i="24"/>
  <c r="K34" i="24"/>
  <c r="J34" i="24"/>
  <c r="H34" i="24"/>
  <c r="F34" i="24"/>
  <c r="D34" i="24"/>
  <c r="I16" i="24"/>
  <c r="L16" i="24"/>
  <c r="M16" i="24"/>
  <c r="G16" i="24"/>
  <c r="E16" i="24"/>
  <c r="I22" i="24"/>
  <c r="L22" i="24"/>
  <c r="G22" i="24"/>
  <c r="E22" i="24"/>
  <c r="I32" i="24"/>
  <c r="L32" i="24"/>
  <c r="M32" i="24"/>
  <c r="G32" i="24"/>
  <c r="E32" i="24"/>
  <c r="I17" i="24"/>
  <c r="G27" i="24"/>
  <c r="M27" i="24"/>
  <c r="E27" i="24"/>
  <c r="L27" i="24"/>
  <c r="I27" i="24"/>
  <c r="F9" i="24"/>
  <c r="D9" i="24"/>
  <c r="J9" i="24"/>
  <c r="H9" i="24"/>
  <c r="K9" i="24"/>
  <c r="K16" i="24"/>
  <c r="J16" i="24"/>
  <c r="H16" i="24"/>
  <c r="F16" i="24"/>
  <c r="D16" i="24"/>
  <c r="F25" i="24"/>
  <c r="D25" i="24"/>
  <c r="J25" i="24"/>
  <c r="H25" i="24"/>
  <c r="K25" i="24"/>
  <c r="G29" i="24"/>
  <c r="M29" i="24"/>
  <c r="E29" i="24"/>
  <c r="L29" i="24"/>
  <c r="I29" i="24"/>
  <c r="E20" i="24"/>
  <c r="K75" i="24"/>
  <c r="K77" i="24" s="1"/>
  <c r="I75" i="24"/>
  <c r="J75" i="24"/>
  <c r="J77" i="24" s="1"/>
  <c r="E18" i="24"/>
  <c r="E26" i="24"/>
  <c r="E34" i="24"/>
  <c r="I41" i="24"/>
  <c r="G41" i="24"/>
  <c r="L41" i="24"/>
  <c r="K53" i="24"/>
  <c r="I53" i="24"/>
  <c r="K61" i="24"/>
  <c r="I61" i="24"/>
  <c r="K69" i="24"/>
  <c r="I69" i="24"/>
  <c r="E41" i="24"/>
  <c r="K58" i="24"/>
  <c r="I58" i="24"/>
  <c r="K66" i="24"/>
  <c r="I66" i="24"/>
  <c r="K74" i="24"/>
  <c r="I74" i="24"/>
  <c r="I8" i="24"/>
  <c r="L8" i="24"/>
  <c r="I18" i="24"/>
  <c r="L18" i="24"/>
  <c r="I26" i="24"/>
  <c r="L26" i="24"/>
  <c r="I34" i="24"/>
  <c r="L34" i="24"/>
  <c r="M18" i="24"/>
  <c r="M26" i="24"/>
  <c r="M34" i="24"/>
  <c r="K55" i="24"/>
  <c r="I55" i="24"/>
  <c r="K63" i="24"/>
  <c r="I63" i="24"/>
  <c r="K71" i="24"/>
  <c r="I71" i="24"/>
  <c r="K52" i="24"/>
  <c r="I52" i="24"/>
  <c r="K60" i="24"/>
  <c r="I60" i="24"/>
  <c r="K68" i="24"/>
  <c r="I68" i="24"/>
  <c r="I43" i="24"/>
  <c r="G43" i="24"/>
  <c r="L43" i="24"/>
  <c r="K57" i="24"/>
  <c r="I57" i="24"/>
  <c r="K65" i="24"/>
  <c r="I65" i="24"/>
  <c r="K73" i="24"/>
  <c r="I73" i="24"/>
  <c r="M41" i="24"/>
  <c r="K54" i="24"/>
  <c r="I54" i="24"/>
  <c r="K62" i="24"/>
  <c r="I62" i="24"/>
  <c r="K70" i="24"/>
  <c r="I70" i="24"/>
  <c r="G8" i="24"/>
  <c r="J53" i="24"/>
  <c r="K56" i="24"/>
  <c r="I56" i="24"/>
  <c r="J61" i="24"/>
  <c r="K64" i="24"/>
  <c r="I64" i="24"/>
  <c r="J69" i="24"/>
  <c r="K72" i="24"/>
  <c r="I72" i="24"/>
  <c r="F40" i="24"/>
  <c r="J41" i="24"/>
  <c r="F42" i="24"/>
  <c r="J43" i="24"/>
  <c r="F44" i="24"/>
  <c r="H40" i="24"/>
  <c r="H42" i="24"/>
  <c r="H44" i="24"/>
  <c r="J40" i="24"/>
  <c r="J42" i="24"/>
  <c r="J44" i="24"/>
  <c r="K40" i="24"/>
  <c r="K42" i="24"/>
  <c r="K44" i="24"/>
  <c r="L44" i="24"/>
  <c r="E40" i="24"/>
  <c r="E42" i="24"/>
  <c r="E44" i="24"/>
  <c r="K79" i="24" l="1"/>
  <c r="K78" i="24"/>
  <c r="H39" i="24"/>
  <c r="F39" i="24"/>
  <c r="D39" i="24"/>
  <c r="J39" i="24"/>
  <c r="K39" i="24"/>
  <c r="I77" i="24"/>
  <c r="K14" i="24"/>
  <c r="J14" i="24"/>
  <c r="H14" i="24"/>
  <c r="F14" i="24"/>
  <c r="D14" i="24"/>
  <c r="I14" i="24"/>
  <c r="L14" i="24"/>
  <c r="G14" i="24"/>
  <c r="E14" i="24"/>
  <c r="M14" i="24"/>
  <c r="H45" i="24"/>
  <c r="F45" i="24"/>
  <c r="D45" i="24"/>
  <c r="J45" i="24"/>
  <c r="K45" i="24"/>
  <c r="I6" i="24"/>
  <c r="L6" i="24"/>
  <c r="M6" i="24"/>
  <c r="G6" i="24"/>
  <c r="E6" i="24"/>
  <c r="K6" i="24"/>
  <c r="J6" i="24"/>
  <c r="H6" i="24"/>
  <c r="F6" i="24"/>
  <c r="D6" i="24"/>
  <c r="J79" i="24"/>
  <c r="J78" i="24"/>
  <c r="I78" i="24" l="1"/>
  <c r="I79" i="24"/>
  <c r="I83" i="24" l="1"/>
  <c r="I82" i="24"/>
  <c r="I81" i="24"/>
</calcChain>
</file>

<file path=xl/sharedStrings.xml><?xml version="1.0" encoding="utf-8"?>
<sst xmlns="http://schemas.openxmlformats.org/spreadsheetml/2006/main" count="1686" uniqueCount="521">
  <si>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</si>
  <si>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</si>
  <si>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</si>
  <si>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</si>
  <si>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</si>
  <si>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</si>
  <si>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</si>
  <si>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</si>
  <si>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</si>
  <si>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</si>
  <si>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</si>
  <si>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</si>
  <si>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</si>
  <si>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Schwarzwald-Baar-Kreis (08326)</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</si>
  <si>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</si>
  <si>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</si>
  <si>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</si>
  <si>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</si>
  <si>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</si>
  <si>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</si>
  <si>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</si>
  <si>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</si>
  <si>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</si>
  <si>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</si>
  <si>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</si>
  <si>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</si>
  <si>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</si>
  <si>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</si>
  <si>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Südwest</t>
  </si>
  <si>
    <t>Saonestr. 2-4</t>
  </si>
  <si>
    <t>60528 Frankfurt a.M.</t>
  </si>
  <si>
    <t>E-Mail:</t>
  </si>
  <si>
    <t>Statistik-Service-Suedwest@arbeitsagentur.de</t>
  </si>
  <si>
    <t>Hotline:</t>
  </si>
  <si>
    <t>069/6670-601</t>
  </si>
  <si>
    <t>Fax:</t>
  </si>
  <si>
    <t>069/6670-910601</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</si>
  <si>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</si>
  <si>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</si>
  <si>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</si>
  <si>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</si>
  <si>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</si>
  <si>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</si>
  <si>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</si>
  <si>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</si>
  <si>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</si>
  <si>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</si>
  <si>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</si>
  <si>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</si>
  <si>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</si>
  <si>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</si>
  <si>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</si>
  <si>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</si>
  <si>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</si>
  <si>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</si>
  <si>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</si>
  <si>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</si>
  <si>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</si>
  <si>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</si>
  <si>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</si>
  <si>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</si>
  <si>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</si>
  <si>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</si>
  <si>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</si>
  <si>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</si>
  <si>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</si>
  <si>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</si>
  <si>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</si>
  <si>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</si>
  <si>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</si>
  <si>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</si>
  <si>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</si>
  <si>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</si>
  <si>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</si>
  <si>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</si>
  <si>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</si>
  <si>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</si>
  <si>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</si>
  <si>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</si>
  <si>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</si>
  <si>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</si>
  <si>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</si>
  <si>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</si>
  <si>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</si>
  <si>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</si>
  <si>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</si>
  <si>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</si>
  <si>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</si>
  <si>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</si>
  <si>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</si>
  <si>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</si>
  <si>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</si>
  <si>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Schwarzwald-Baar-Kreis (08326);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</si>
  <si>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</si>
  <si>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</si>
  <si>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</si>
  <si>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</si>
  <si>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</si>
  <si>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</si>
  <si>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</si>
  <si>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</si>
  <si>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</si>
  <si>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</si>
  <si>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</si>
  <si>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</si>
  <si>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</si>
  <si>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</si>
  <si>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</si>
  <si>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</si>
  <si>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</si>
  <si>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</si>
  <si>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</si>
  <si>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</si>
  <si>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</si>
  <si>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</si>
  <si>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</si>
  <si>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</si>
  <si>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</si>
  <si>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</si>
  <si>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</si>
  <si>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</si>
  <si>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</si>
  <si>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</si>
  <si>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</si>
  <si>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</si>
  <si>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</si>
  <si>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</si>
  <si>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</si>
  <si>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</si>
  <si>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Bundesland Baden-Württemberg</t>
  </si>
  <si>
    <t>Westdeutschland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</si>
  <si>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</si>
  <si>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</si>
  <si>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</si>
  <si>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</si>
  <si>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</si>
  <si>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</si>
  <si>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</si>
  <si>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</si>
  <si>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</si>
  <si>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</si>
  <si>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</si>
  <si>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</si>
  <si>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</si>
  <si>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</si>
  <si>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</si>
  <si>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</si>
  <si>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</si>
  <si>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</si>
  <si>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</si>
  <si>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</si>
  <si>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</si>
  <si>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</si>
  <si>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</si>
  <si>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</si>
  <si>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</si>
  <si>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</si>
  <si>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</si>
  <si>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</si>
  <si>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</si>
  <si>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</si>
  <si>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</si>
  <si>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</si>
  <si>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</si>
  <si>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</si>
  <si>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</si>
  <si>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</si>
  <si>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</si>
  <si>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</si>
  <si>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</si>
  <si>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</si>
  <si>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</si>
  <si>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</si>
  <si>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</si>
  <si>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</si>
  <si>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</si>
  <si>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</si>
  <si>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</si>
  <si>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</si>
  <si>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</si>
  <si>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</si>
  <si>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</si>
  <si>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</si>
  <si>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Schwarzwald-Baar-Kreis (08326)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</si>
  <si>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</si>
  <si>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</si>
  <si>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</si>
  <si>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</si>
  <si>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</si>
  <si>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</si>
  <si>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</si>
  <si>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</si>
  <si>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</si>
  <si>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</si>
  <si>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</si>
  <si>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</si>
  <si>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</si>
  <si>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</si>
  <si>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</si>
  <si>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</si>
  <si>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</si>
  <si>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</si>
  <si>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</si>
  <si>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</si>
  <si>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</si>
  <si>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</si>
  <si>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</si>
  <si>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</si>
  <si>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</si>
  <si>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</si>
  <si>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</si>
  <si>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</si>
  <si>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</si>
  <si>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</si>
  <si>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</si>
  <si>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</si>
  <si>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</si>
  <si>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</si>
  <si>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</si>
  <si>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</si>
  <si>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</si>
  <si>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</si>
  <si>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</si>
  <si>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</si>
  <si>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</si>
  <si>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</si>
  <si>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</si>
  <si>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</si>
  <si>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</si>
  <si>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</si>
  <si>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</si>
  <si>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</si>
  <si>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</si>
  <si>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</si>
  <si>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</si>
  <si>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</si>
  <si>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</si>
  <si>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</si>
  <si>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</si>
  <si>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</si>
  <si>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</si>
  <si>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</si>
  <si>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</si>
  <si>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</si>
  <si>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</si>
  <si>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</si>
  <si>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</si>
  <si>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</si>
  <si>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</si>
  <si>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</si>
  <si>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</si>
  <si>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</si>
  <si>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</si>
  <si>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</si>
  <si>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</si>
  <si>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</si>
  <si>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</si>
  <si>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</si>
  <si>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</si>
  <si>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</si>
  <si>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</si>
  <si>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</si>
  <si>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</si>
  <si>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</si>
  <si>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</si>
  <si>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</si>
  <si>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</si>
  <si>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</si>
  <si>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</si>
  <si>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</si>
  <si>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</si>
  <si>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</si>
  <si>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</si>
  <si>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</si>
  <si>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</si>
  <si>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</si>
  <si>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</si>
  <si>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</si>
  <si>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</si>
  <si>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</si>
  <si>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</si>
  <si>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</si>
  <si>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</si>
  <si>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</si>
  <si>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</si>
  <si>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</si>
  <si>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</si>
  <si>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</si>
  <si>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</si>
  <si>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</si>
  <si>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</si>
  <si>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</si>
  <si>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</si>
  <si>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</si>
  <si>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</si>
  <si>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</si>
  <si>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</si>
  <si>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</si>
  <si>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</si>
  <si>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</si>
  <si>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</si>
  <si>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</si>
  <si>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</si>
  <si>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</si>
  <si>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</si>
  <si>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</si>
  <si>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</si>
  <si>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</si>
  <si>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</si>
  <si>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</si>
  <si>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</si>
  <si>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</si>
  <si>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</si>
  <si>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</si>
  <si>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</si>
  <si>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</si>
  <si>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</si>
  <si>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</si>
  <si>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</si>
  <si>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</si>
  <si>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</si>
  <si>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</si>
  <si>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</si>
  <si>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</si>
  <si>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</si>
  <si>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</si>
  <si>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</si>
  <si>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</si>
  <si>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</si>
  <si>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</si>
  <si>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</si>
  <si>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</si>
  <si>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</si>
  <si>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</si>
  <si>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</si>
  <si>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</si>
  <si>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</si>
  <si>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</si>
  <si>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</si>
  <si>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</si>
  <si>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</si>
  <si>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</si>
  <si>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</si>
  <si>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</si>
  <si>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</si>
  <si>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</si>
  <si>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</si>
  <si>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</si>
  <si>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</si>
  <si>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</si>
  <si>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</si>
  <si>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</si>
  <si>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</si>
  <si>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</si>
  <si>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</si>
  <si>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</si>
  <si>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</si>
  <si>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</si>
  <si>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</si>
  <si>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</si>
  <si>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</si>
  <si>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</si>
  <si>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</si>
  <si>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</si>
  <si>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</si>
  <si>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</si>
  <si>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</si>
  <si>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</si>
  <si>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</si>
  <si>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</si>
  <si>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</si>
  <si>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</si>
  <si>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</si>
  <si>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Schwarzwald-Baar-Kreis (08326);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</si>
  <si>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</si>
  <si>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</si>
  <si>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</si>
  <si>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</si>
  <si>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</si>
  <si>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</si>
  <si>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</si>
  <si>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</si>
  <si>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</si>
  <si>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</si>
  <si>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</si>
  <si>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</si>
  <si>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</si>
  <si>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</si>
  <si>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</si>
  <si>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</si>
  <si>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</si>
  <si>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</si>
  <si>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</si>
  <si>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</si>
  <si>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</si>
  <si>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</si>
  <si>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</si>
  <si>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</si>
  <si>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</si>
  <si>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</si>
  <si>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</si>
  <si>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</si>
  <si>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</si>
  <si>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</si>
  <si>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</si>
  <si>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</si>
  <si>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</si>
  <si>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</si>
  <si>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</si>
  <si>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</si>
  <si>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</si>
  <si>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</si>
  <si>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</si>
  <si>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</si>
  <si>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</si>
  <si>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</si>
  <si>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</si>
  <si>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</si>
  <si>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</si>
  <si>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</si>
  <si>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</si>
  <si>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</si>
  <si>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</si>
  <si>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</si>
  <si>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</si>
  <si>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</si>
  <si>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</si>
  <si>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</si>
  <si>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</si>
  <si>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</si>
  <si>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</si>
  <si>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</si>
  <si>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</si>
  <si>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</si>
  <si>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</si>
  <si>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</si>
  <si>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</si>
  <si>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</si>
  <si>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</si>
  <si>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</si>
  <si>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</si>
  <si>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</si>
  <si>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</si>
  <si>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</si>
  <si>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</si>
  <si>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</si>
  <si>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</si>
  <si>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</si>
  <si>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</si>
  <si>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</si>
  <si>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</si>
  <si>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</si>
  <si>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</si>
  <si>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</si>
  <si>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</si>
  <si>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</si>
  <si>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</si>
  <si>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</si>
  <si>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</si>
  <si>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</si>
  <si>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</si>
  <si>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</si>
  <si>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</si>
  <si>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</si>
  <si>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</si>
  <si>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</si>
  <si>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</si>
  <si>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</si>
  <si>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</si>
  <si>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</si>
  <si>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</si>
  <si>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</si>
  <si>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</si>
  <si>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</si>
  <si>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</si>
  <si>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</si>
  <si>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</si>
  <si>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</si>
  <si>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</si>
  <si>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</si>
  <si>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</si>
  <si>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</si>
  <si>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</si>
  <si>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</si>
  <si>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</si>
  <si>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</si>
  <si>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</si>
  <si>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</si>
  <si>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</si>
  <si>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</si>
  <si>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</si>
  <si>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</si>
  <si>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</si>
  <si>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</si>
  <si>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</si>
  <si>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</si>
  <si>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</si>
  <si>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</si>
  <si>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</si>
  <si>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</si>
  <si>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</si>
  <si>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</si>
  <si>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</si>
  <si>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</si>
  <si>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</si>
  <si>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</si>
  <si>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</si>
  <si>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</si>
  <si>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</si>
  <si>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</si>
  <si>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</si>
  <si>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</si>
  <si>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</si>
  <si>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</si>
  <si>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t>.X</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</si>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</sst>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1">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164" fontId="16" fillId="0" borderId="0" xfId="12" applyNumberFormat="1" applyFont="1" applyFill="1" applyBorder="1" applyAlignment="1">
      <alignment horizontal="left"/>
    </xf>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9" fillId="0" borderId="0" xfId="4" applyFont="1" applyFill="1" applyBorder="1" applyAlignment="1">
      <alignment horizontal="left" wrapText="1"/>
    </xf>
    <xf numFmtId="0" fontId="3" fillId="0" borderId="0" xfId="3"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3" applyFont="1" applyFill="1" applyBorder="1" applyAlignment="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5" fillId="0" borderId="0" xfId="5" applyFont="1" applyFill="1" applyBorder="1" applyAlignment="1">
      <alignment horizontal="left"/>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3" fillId="0" borderId="0" xfId="4" applyFont="1" applyBorder="1" applyAlignment="1">
      <alignment horizontal="left"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64" fontId="16" fillId="0" borderId="6" xfId="4" applyNumberFormat="1" applyFont="1" applyBorder="1" applyAlignment="1">
      <alignment horizontal="center" vertical="top"/>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49" fontId="16" fillId="0" borderId="0" xfId="9" applyNumberFormat="1" applyFont="1" applyFill="1" applyBorder="1" applyAlignment="1"/>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7" fillId="0" borderId="0" xfId="4" applyFont="1" applyAlignment="1">
      <alignment wrapText="1"/>
    </xf>
    <xf numFmtId="0" fontId="34" fillId="0" borderId="0" xfId="6" applyFont="1" applyAlignment="1" applyProtection="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9" xfId="4" applyFont="1" applyBorder="1" applyAlignment="1">
      <alignment horizontal="center" vertical="center"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0" fontId="3" fillId="0" borderId="0" xfId="4" applyNumberFormat="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15" fillId="0" borderId="0" xfId="21" applyFill="1" applyAlignment="1" applyProtection="1"/>
    <xf numFmtId="0" fontId="15" fillId="0" borderId="0" xfId="21" applyFill="1" applyAlignment="1" applyProtection="1">
      <alignment horizontal="left"/>
    </xf>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xf numFmtId="0" fontId="15" fillId="0" borderId="0" xfId="21" applyAlignment="1" applyProtection="1">
      <alignment horizontal="left" wrapText="1" indent="2"/>
    </xf>
    <xf numFmtId="0" fontId="3" fillId="0" borderId="0" xfId="4" applyFont="1" applyAlignment="1">
      <alignment horizontal="left" wrapText="1"/>
    </xf>
    <xf numFmtId="0" fontId="3" fillId="0" borderId="0" xfId="4"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{6DDB563F-5D0C-4CF3-862A-BDEBE874735B}</c15:txfldGUID>
                      <c15:f>Daten_Diagramme!$D$6</c15:f>
                      <c15:dlblFieldTableCache>
                        <c:ptCount val="1"/>
                        <c:pt idx="0">
                          <c:v>-0.8</c:v>
                        </c:pt>
                      </c15:dlblFieldTableCache>
                    </c15:dlblFTEntry>
                  </c15:dlblFieldTable>
                  <c15:showDataLabelsRange val="0"/>
                </c:ext>
                <c:ext xmlns:c16="http://schemas.microsoft.com/office/drawing/2014/chart" uri="{C3380CC4-5D6E-409C-BE32-E72D297353CC}">
                  <c16:uniqueId val="{00000000-94D2-4B2D-8799-58AD4CA1AA5B}"/>
                </c:ext>
              </c:extLst>
            </c:dLbl>
            <c:dLbl>
              <c:idx val="1"/>
              <c:tx>
                <c:strRef>
                  <c:f>Daten_Diagramme!$D$7</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{F193AFC1-4503-4FAF-AF05-6D2D82D26C28}</c15:txfldGUID>
                      <c15:f>Daten_Diagramme!$D$7</c15:f>
                      <c15:dlblFieldTableCache>
                        <c:ptCount val="1"/>
                        <c:pt idx="0">
                          <c:v>0.8</c:v>
                        </c:pt>
                      </c15:dlblFieldTableCache>
                    </c15:dlblFTEntry>
                  </c15:dlblFieldTable>
                  <c15:showDataLabelsRange val="0"/>
                </c:ext>
                <c:ext xmlns:c16="http://schemas.microsoft.com/office/drawing/2014/chart" uri="{C3380CC4-5D6E-409C-BE32-E72D297353CC}">
                  <c16:uniqueId val="{00000001-94D2-4B2D-8799-58AD4CA1AA5B}"/>
                </c:ext>
              </c:extLst>
            </c:dLbl>
            <c:dLbl>
              <c:idx val="2"/>
              <c:tx>
                <c:strRef>
                  <c:f>Daten_Diagramme!$D$8</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{C3E8EFDA-1B9D-40D2-96AF-A99236B1CA5A}</c15:txfldGUID>
                      <c15:f>Daten_Diagramme!$D$8</c15:f>
                      <c15:dlblFieldTableCache>
                        <c:ptCount val="1"/>
                        <c:pt idx="0">
                          <c:v>1.1</c:v>
                        </c:pt>
                      </c15:dlblFieldTableCache>
                    </c15:dlblFTEntry>
                  </c15:dlblFieldTable>
                  <c15:showDataLabelsRange val="0"/>
                </c:ext>
                <c:ext xmlns:c16="http://schemas.microsoft.com/office/drawing/2014/chart" uri="{C3380CC4-5D6E-409C-BE32-E72D297353CC}">
                  <c16:uniqueId val="{00000002-94D2-4B2D-8799-58AD4CA1AA5B}"/>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{FA02DD7D-2F40-4D52-8082-BB900DC4B066}</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94D2-4B2D-8799-58AD4CA1AA5B}"/>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-0.77224823701650669</c:v>
                </c:pt>
                <c:pt idx="1">
                  <c:v>0.77822269034374059</c:v>
                </c:pt>
                <c:pt idx="2">
                  <c:v>1.1186464311118853</c:v>
                </c:pt>
                <c:pt idx="3">
                  <c:v>1.0875687030768</c:v>
                </c:pt>
              </c:numCache>
            </c:numRef>
          </c:val>
          <c:extLst>
            <c:ext xmlns:c16="http://schemas.microsoft.com/office/drawing/2014/chart" uri="{C3380CC4-5D6E-409C-BE32-E72D297353CC}">
              <c16:uniqueId val="{00000004-94D2-4B2D-8799-58AD4CA1AA5B}"/>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{341C3B87-9F86-4BD4-86B9-74277F191489}</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94D2-4B2D-8799-58AD4CA1AA5B}"/>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{17D839FD-6F14-42DA-87DF-CB702D818726}</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94D2-4B2D-8799-58AD4CA1AA5B}"/>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{7F022346-C1B4-4BC5-B7CC-82CF864A8CF4}</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94D2-4B2D-8799-58AD4CA1AA5B}"/>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{273E5465-DC16-4F7A-B788-F1BC53520A28}</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94D2-4B2D-8799-58AD4CA1AA5B}"/>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94D2-4B2D-8799-58AD4CA1AA5B}"/>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94D2-4B2D-8799-58AD4CA1AA5B}"/>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-14.3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{1A9EE6FE-CB72-42D3-9F87-4210820C51E5}</c15:txfldGUID>
                      <c15:f>Daten_Diagramme!$E$6</c15:f>
                      <c15:dlblFieldTableCache>
                        <c:ptCount val="1"/>
                        <c:pt idx="0">
                          <c:v>-14.3</c:v>
                        </c:pt>
                      </c15:dlblFieldTableCache>
                    </c15:dlblFTEntry>
                  </c15:dlblFieldTable>
                  <c15:showDataLabelsRange val="0"/>
                </c:ext>
                <c:ext xmlns:c16="http://schemas.microsoft.com/office/drawing/2014/chart" uri="{C3380CC4-5D6E-409C-BE32-E72D297353CC}">
                  <c16:uniqueId val="{00000000-224B-422E-9212-57951AD3FBE6}"/>
                </c:ext>
              </c:extLst>
            </c:dLbl>
            <c:dLbl>
              <c:idx val="1"/>
              <c:tx>
                <c:strRef>
                  <c:f>Daten_Diagramme!$E$7</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{0A8FE94C-DF47-4B9F-8779-1AE599BADD08}</c15:txfldGUID>
                      <c15:f>Daten_Diagramme!$E$7</c15:f>
                      <c15:dlblFieldTableCache>
                        <c:ptCount val="1"/>
                        <c:pt idx="0">
                          <c:v>-2.7</c:v>
                        </c:pt>
                      </c15:dlblFieldTableCache>
                    </c15:dlblFTEntry>
                  </c15:dlblFieldTable>
                  <c15:showDataLabelsRange val="0"/>
                </c:ext>
                <c:ext xmlns:c16="http://schemas.microsoft.com/office/drawing/2014/chart" uri="{C3380CC4-5D6E-409C-BE32-E72D297353CC}">
                  <c16:uniqueId val="{00000001-224B-422E-9212-57951AD3FBE6}"/>
                </c:ext>
              </c:extLst>
            </c:dLbl>
            <c:dLbl>
              <c:idx val="2"/>
              <c:tx>
                <c:strRef>
                  <c:f>Daten_Diagramme!$E$8</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{6908BBDE-DA73-438C-A727-6F3CAC5B23ED}</c15:txfldGUID>
                      <c15:f>Daten_Diagramme!$E$8</c15:f>
                      <c15:dlblFieldTableCache>
                        <c:ptCount val="1"/>
                        <c:pt idx="0">
                          <c:v>-2.8</c:v>
                        </c:pt>
                      </c15:dlblFieldTableCache>
                    </c15:dlblFTEntry>
                  </c15:dlblFieldTable>
                  <c15:showDataLabelsRange val="0"/>
                </c:ext>
                <c:ext xmlns:c16="http://schemas.microsoft.com/office/drawing/2014/chart" uri="{C3380CC4-5D6E-409C-BE32-E72D297353CC}">
                  <c16:uniqueId val="{00000002-224B-422E-9212-57951AD3FBE6}"/>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{34D91C6C-5927-452B-BC8A-4AC9492D8494}</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224B-422E-9212-57951AD3FBE6}"/>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-14.274237721380318</c:v>
                </c:pt>
                <c:pt idx="1">
                  <c:v>-2.6975865719528453</c:v>
                </c:pt>
                <c:pt idx="2">
                  <c:v>-2.7637010795899166</c:v>
                </c:pt>
                <c:pt idx="3">
                  <c:v>-2.8655893304673015</c:v>
                </c:pt>
              </c:numCache>
            </c:numRef>
          </c:val>
          <c:extLst>
            <c:ext xmlns:c16="http://schemas.microsoft.com/office/drawing/2014/chart" uri="{C3380CC4-5D6E-409C-BE32-E72D297353CC}">
              <c16:uniqueId val="{00000004-224B-422E-9212-57951AD3FBE6}"/>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{8355F229-DC48-4153-8D36-175C2D22226B}</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224B-422E-9212-57951AD3FBE6}"/>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{BC5FAA0F-31DE-45EA-A4B9-3660A2A587F5}</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224B-422E-9212-57951AD3FBE6}"/>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{A053F2E2-95EB-40E3-A532-A38BA6664C50}</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224B-422E-9212-57951AD3FBE6}"/>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{F330778C-C7C7-4B96-8D6C-4FAEB0A50937}</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224B-422E-9212-57951AD3FBE6}"/>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224B-422E-9212-57951AD3FBE6}"/>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224B-422E-9212-57951AD3FBE6}"/>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{55B8FA47-E5E6-4B9F-81D5-1C82D4B8ACD6}</c15:txfldGUID>
                      <c15:f>Daten_Diagramme!$D$14</c15:f>
                      <c15:dlblFieldTableCache>
                        <c:ptCount val="1"/>
                        <c:pt idx="0">
                          <c:v>-0.8</c:v>
                        </c:pt>
                      </c15:dlblFieldTableCache>
                    </c15:dlblFTEntry>
                  </c15:dlblFieldTable>
                  <c15:showDataLabelsRange val="0"/>
                </c:ext>
                <c:ext xmlns:c16="http://schemas.microsoft.com/office/drawing/2014/chart" uri="{C3380CC4-5D6E-409C-BE32-E72D297353CC}">
                  <c16:uniqueId val="{00000000-4096-433B-A146-13D3BBC439DF}"/>
                </c:ext>
              </c:extLst>
            </c:dLbl>
            <c:dLbl>
              <c:idx val="1"/>
              <c:tx>
                <c:strRef>
                  <c:f>Daten_Diagramme!$D$15</c:f>
                  <c:strCache>
                    <c:ptCount val="1"/>
                    <c:pt idx="0">
                      <c:v>5.0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{5885CD26-48BF-4979-A57B-00DF4BEDEAB0}</c15:txfldGUID>
                      <c15:f>Daten_Diagramme!$D$15</c15:f>
                      <c15:dlblFieldTableCache>
                        <c:ptCount val="1"/>
                        <c:pt idx="0">
                          <c:v>5.0</c:v>
                        </c:pt>
                      </c15:dlblFieldTableCache>
                    </c15:dlblFTEntry>
                  </c15:dlblFieldTable>
                  <c15:showDataLabelsRange val="0"/>
                </c:ext>
                <c:ext xmlns:c16="http://schemas.microsoft.com/office/drawing/2014/chart" uri="{C3380CC4-5D6E-409C-BE32-E72D297353CC}">
                  <c16:uniqueId val="{00000001-4096-433B-A146-13D3BBC439DF}"/>
                </c:ext>
              </c:extLst>
            </c:dLbl>
            <c:dLbl>
              <c:idx val="2"/>
              <c:tx>
                <c:strRef>
                  <c:f>Daten_Diagramme!$D$16</c:f>
                  <c:strCache>
                    <c:ptCount val="1"/>
                    <c:pt idx="0">
                      <c:v>3.5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{4F64AE84-B276-4DC7-9569-2589C2092D03}</c15:txfldGUID>
                      <c15:f>Daten_Diagramme!$D$16</c15:f>
                      <c15:dlblFieldTableCache>
                        <c:ptCount val="1"/>
                        <c:pt idx="0">
                          <c:v>3.5</c:v>
                        </c:pt>
                      </c15:dlblFieldTableCache>
                    </c15:dlblFTEntry>
                  </c15:dlblFieldTable>
                  <c15:showDataLabelsRange val="0"/>
                </c:ext>
                <c:ext xmlns:c16="http://schemas.microsoft.com/office/drawing/2014/chart" uri="{C3380CC4-5D6E-409C-BE32-E72D297353CC}">
                  <c16:uniqueId val="{00000002-4096-433B-A146-13D3BBC439DF}"/>
                </c:ext>
              </c:extLst>
            </c:dLbl>
            <c:dLbl>
              <c:idx val="3"/>
              <c:tx>
                <c:strRef>
                  <c:f>Daten_Diagramme!$D$17</c:f>
                  <c:strCache>
                    <c:ptCount val="1"/>
                    <c:pt idx="0">
                      <c:v>-3.3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{F3445994-751E-4674-A0DB-835583609F6F}</c15:txfldGUID>
                      <c15:f>Daten_Diagramme!$D$17</c15:f>
                      <c15:dlblFieldTableCache>
                        <c:ptCount val="1"/>
                        <c:pt idx="0">
                          <c:v>-3.3</c:v>
                        </c:pt>
                      </c15:dlblFieldTableCache>
                    </c15:dlblFTEntry>
                  </c15:dlblFieldTable>
                  <c15:showDataLabelsRange val="0"/>
                </c:ext>
                <c:ext xmlns:c16="http://schemas.microsoft.com/office/drawing/2014/chart" uri="{C3380CC4-5D6E-409C-BE32-E72D297353CC}">
                  <c16:uniqueId val="{00000003-4096-433B-A146-13D3BBC439DF}"/>
                </c:ext>
              </c:extLst>
            </c:dLbl>
            <c:dLbl>
              <c:idx val="4"/>
              <c:tx>
                <c:strRef>
                  <c:f>Daten_Diagramme!$D$18</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{20D8CFFD-C7C3-4ABE-B1B2-8B8760B01B6E}</c15:txfldGUID>
                      <c15:f>Daten_Diagramme!$D$18</c15:f>
                      <c15:dlblFieldTableCache>
                        <c:ptCount val="1"/>
                        <c:pt idx="0">
                          <c:v>-2.7</c:v>
                        </c:pt>
                      </c15:dlblFieldTableCache>
                    </c15:dlblFTEntry>
                  </c15:dlblFieldTable>
                  <c15:showDataLabelsRange val="0"/>
                </c:ext>
                <c:ext xmlns:c16="http://schemas.microsoft.com/office/drawing/2014/chart" uri="{C3380CC4-5D6E-409C-BE32-E72D297353CC}">
                  <c16:uniqueId val="{00000004-4096-433B-A146-13D3BBC439DF}"/>
                </c:ext>
              </c:extLst>
            </c:dLbl>
            <c:dLbl>
              <c:idx val="5"/>
              <c:tx>
                <c:strRef>
                  <c:f>Daten_Diagramme!$D$19</c:f>
                  <c:strCache>
                    <c:ptCount val="1"/>
                    <c:pt idx="0">
                      <c:v>-3.5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{D45547C6-5119-47D6-96EE-8217770B8D05}</c15:txfldGUID>
                      <c15:f>Daten_Diagramme!$D$19</c15:f>
                      <c15:dlblFieldTableCache>
                        <c:ptCount val="1"/>
                        <c:pt idx="0">
                          <c:v>-3.5</c:v>
                        </c:pt>
                      </c15:dlblFieldTableCache>
                    </c15:dlblFTEntry>
                  </c15:dlblFieldTable>
                  <c15:showDataLabelsRange val="0"/>
                </c:ext>
                <c:ext xmlns:c16="http://schemas.microsoft.com/office/drawing/2014/chart" uri="{C3380CC4-5D6E-409C-BE32-E72D297353CC}">
                  <c16:uniqueId val="{00000005-4096-433B-A146-13D3BBC439DF}"/>
                </c:ext>
              </c:extLst>
            </c:dLbl>
            <c:dLbl>
              <c:idx val="6"/>
              <c:tx>
                <c:strRef>
                  <c:f>Daten_Diagramme!$D$20</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{6854FDE2-6F0D-43AF-9371-D89BBF62DFC3}</c15:txfldGUID>
                      <c15:f>Daten_Diagramme!$D$20</c15:f>
                      <c15:dlblFieldTableCache>
                        <c:ptCount val="1"/>
                        <c:pt idx="0">
                          <c:v>-2.6</c:v>
                        </c:pt>
                      </c15:dlblFieldTableCache>
                    </c15:dlblFTEntry>
                  </c15:dlblFieldTable>
                  <c15:showDataLabelsRange val="0"/>
                </c:ext>
                <c:ext xmlns:c16="http://schemas.microsoft.com/office/drawing/2014/chart" uri="{C3380CC4-5D6E-409C-BE32-E72D297353CC}">
                  <c16:uniqueId val="{00000006-4096-433B-A146-13D3BBC439DF}"/>
                </c:ext>
              </c:extLst>
            </c:dLbl>
            <c:dLbl>
              <c:idx val="7"/>
              <c:tx>
                <c:strRef>
                  <c:f>Daten_Diagramme!$D$21</c:f>
                  <c:strCache>
                    <c:ptCount val="1"/>
                    <c:pt idx="0">
                      <c:v>4.6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{A7CDBC28-D85A-4ACF-8B0D-FB09960380C2}</c15:txfldGUID>
                      <c15:f>Daten_Diagramme!$D$21</c15:f>
                      <c15:dlblFieldTableCache>
                        <c:ptCount val="1"/>
                        <c:pt idx="0">
                          <c:v>4.6</c:v>
                        </c:pt>
                      </c15:dlblFieldTableCache>
                    </c15:dlblFTEntry>
                  </c15:dlblFieldTable>
                  <c15:showDataLabelsRange val="0"/>
                </c:ext>
                <c:ext xmlns:c16="http://schemas.microsoft.com/office/drawing/2014/chart" uri="{C3380CC4-5D6E-409C-BE32-E72D297353CC}">
                  <c16:uniqueId val="{00000007-4096-433B-A146-13D3BBC439DF}"/>
                </c:ext>
              </c:extLst>
            </c:dLbl>
            <c:dLbl>
              <c:idx val="8"/>
              <c:tx>
                <c:strRef>
                  <c:f>Daten_Diagramme!$D$22</c:f>
                  <c:strCache>
                    <c:ptCount val="1"/>
                    <c:pt idx="0">
                      <c:v>3.3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{6A1F4AD4-F82A-4228-BC82-1810C55397DC}</c15:txfldGUID>
                      <c15:f>Daten_Diagramme!$D$22</c15:f>
                      <c15:dlblFieldTableCache>
                        <c:ptCount val="1"/>
                        <c:pt idx="0">
                          <c:v>3.3</c:v>
                        </c:pt>
                      </c15:dlblFieldTableCache>
                    </c15:dlblFTEntry>
                  </c15:dlblFieldTable>
                  <c15:showDataLabelsRange val="0"/>
                </c:ext>
                <c:ext xmlns:c16="http://schemas.microsoft.com/office/drawing/2014/chart" uri="{C3380CC4-5D6E-409C-BE32-E72D297353CC}">
                  <c16:uniqueId val="{00000008-4096-433B-A146-13D3BBC439DF}"/>
                </c:ext>
              </c:extLst>
            </c:dLbl>
            <c:dLbl>
              <c:idx val="9"/>
              <c:tx>
                <c:strRef>
                  <c:f>Daten_Diagramme!$D$23</c:f>
                  <c:strCache>
                    <c:ptCount val="1"/>
                    <c:pt idx="0">
                      <c:v>3.4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{3A32CAA5-942A-45CE-BAD0-7387D105375A}</c15:txfldGUID>
                      <c15:f>Daten_Diagramme!$D$23</c15:f>
                      <c15:dlblFieldTableCache>
                        <c:ptCount val="1"/>
                        <c:pt idx="0">
                          <c:v>3.4</c:v>
                        </c:pt>
                      </c15:dlblFieldTableCache>
                    </c15:dlblFTEntry>
                  </c15:dlblFieldTable>
                  <c15:showDataLabelsRange val="0"/>
                </c:ext>
                <c:ext xmlns:c16="http://schemas.microsoft.com/office/drawing/2014/chart" uri="{C3380CC4-5D6E-409C-BE32-E72D297353CC}">
                  <c16:uniqueId val="{00000009-4096-433B-A146-13D3BBC439DF}"/>
                </c:ext>
              </c:extLst>
            </c:dLbl>
            <c:dLbl>
              <c:idx val="10"/>
              <c:tx>
                <c:strRef>
                  <c:f>Daten_Diagramme!$D$24</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{0AE75028-E147-4AA2-8B10-BC09E9BC37F8}</c15:txfldGUID>
                      <c15:f>Daten_Diagramme!$D$24</c15:f>
                      <c15:dlblFieldTableCache>
                        <c:ptCount val="1"/>
                        <c:pt idx="0">
                          <c:v>-0.5</c:v>
                        </c:pt>
                      </c15:dlblFieldTableCache>
                    </c15:dlblFTEntry>
                  </c15:dlblFieldTable>
                  <c15:showDataLabelsRange val="0"/>
                </c:ext>
                <c:ext xmlns:c16="http://schemas.microsoft.com/office/drawing/2014/chart" uri="{C3380CC4-5D6E-409C-BE32-E72D297353CC}">
                  <c16:uniqueId val="{0000000A-4096-433B-A146-13D3BBC439DF}"/>
                </c:ext>
              </c:extLst>
            </c:dLbl>
            <c:dLbl>
              <c:idx val="11"/>
              <c:tx>
                <c:strRef>
                  <c:f>Daten_Diagramme!$D$25</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{375C2C5F-4D83-4720-8483-AF9270C3CC38}</c15:txfldGUID>
                      <c15:f>Daten_Diagramme!$D$25</c15:f>
                      <c15:dlblFieldTableCache>
                        <c:ptCount val="1"/>
                        <c:pt idx="0">
                          <c:v>-1.2</c:v>
                        </c:pt>
                      </c15:dlblFieldTableCache>
                    </c15:dlblFTEntry>
                  </c15:dlblFieldTable>
                  <c15:showDataLabelsRange val="0"/>
                </c:ext>
                <c:ext xmlns:c16="http://schemas.microsoft.com/office/drawing/2014/chart" uri="{C3380CC4-5D6E-409C-BE32-E72D297353CC}">
                  <c16:uniqueId val="{0000000B-4096-433B-A146-13D3BBC439DF}"/>
                </c:ext>
              </c:extLst>
            </c:dLbl>
            <c:dLbl>
              <c:idx val="12"/>
              <c:tx>
                <c:strRef>
                  <c:f>Daten_Diagramme!$D$26</c:f>
                  <c:strCache>
                    <c:ptCount val="1"/>
                    <c:pt idx="0">
                      <c:v>2.3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{CDE2D628-2DC9-4BE1-893C-B9AE9ACF0E10}</c15:txfldGUID>
                      <c15:f>Daten_Diagramme!$D$26</c15:f>
                      <c15:dlblFieldTableCache>
                        <c:ptCount val="1"/>
                        <c:pt idx="0">
                          <c:v>2.3</c:v>
                        </c:pt>
                      </c15:dlblFieldTableCache>
                    </c15:dlblFTEntry>
                  </c15:dlblFieldTable>
                  <c15:showDataLabelsRange val="0"/>
                </c:ext>
                <c:ext xmlns:c16="http://schemas.microsoft.com/office/drawing/2014/chart" uri="{C3380CC4-5D6E-409C-BE32-E72D297353CC}">
                  <c16:uniqueId val="{0000000C-4096-433B-A146-13D3BBC439DF}"/>
                </c:ext>
              </c:extLst>
            </c:dLbl>
            <c:dLbl>
              <c:idx val="13"/>
              <c:tx>
                <c:strRef>
                  <c:f>Daten_Diagramme!$D$27</c:f>
                  <c:strCache>
                    <c:ptCount val="1"/>
                    <c:pt idx="0">
                      <c:v>-10.0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{0D918282-59D2-4742-8211-8BCA92681E56}</c15:txfldGUID>
                      <c15:f>Daten_Diagramme!$D$27</c15:f>
                      <c15:dlblFieldTableCache>
                        <c:ptCount val="1"/>
                        <c:pt idx="0">
                          <c:v>-10.0</c:v>
                        </c:pt>
                      </c15:dlblFieldTableCache>
                    </c15:dlblFTEntry>
                  </c15:dlblFieldTable>
                  <c15:showDataLabelsRange val="0"/>
                </c:ext>
                <c:ext xmlns:c16="http://schemas.microsoft.com/office/drawing/2014/chart" uri="{C3380CC4-5D6E-409C-BE32-E72D297353CC}">
                  <c16:uniqueId val="{0000000D-4096-433B-A146-13D3BBC439DF}"/>
                </c:ext>
              </c:extLst>
            </c:dLbl>
            <c:dLbl>
              <c:idx val="14"/>
              <c:tx>
                <c:strRef>
                  <c:f>Daten_Diagramme!$D$28</c:f>
                  <c:strCache>
                    <c:ptCount val="1"/>
                    <c:pt idx="0">
                      <c:v>4.5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{60B5D459-16C8-4190-88FF-AF587F933FF9}</c15:txfldGUID>
                      <c15:f>Daten_Diagramme!$D$28</c15:f>
                      <c15:dlblFieldTableCache>
                        <c:ptCount val="1"/>
                        <c:pt idx="0">
                          <c:v>4.5</c:v>
                        </c:pt>
                      </c15:dlblFieldTableCache>
                    </c15:dlblFTEntry>
                  </c15:dlblFieldTable>
                  <c15:showDataLabelsRange val="0"/>
                </c:ext>
                <c:ext xmlns:c16="http://schemas.microsoft.com/office/drawing/2014/chart" uri="{C3380CC4-5D6E-409C-BE32-E72D297353CC}">
                  <c16:uniqueId val="{0000000E-4096-433B-A146-13D3BBC439DF}"/>
                </c:ext>
              </c:extLst>
            </c:dLbl>
            <c:dLbl>
              <c:idx val="15"/>
              <c:tx>
                <c:strRef>
                  <c:f>Daten_Diagramme!$D$29</c:f>
                  <c:strCache>
                    <c:ptCount val="1"/>
                    <c:pt idx="0">
                      <c:v>-15.5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{3568734F-C4D6-4F12-B0DA-86A9CA68585F}</c15:txfldGUID>
                      <c15:f>Daten_Diagramme!$D$29</c15:f>
                      <c15:dlblFieldTableCache>
                        <c:ptCount val="1"/>
                        <c:pt idx="0">
                          <c:v>-15.5</c:v>
                        </c:pt>
                      </c15:dlblFieldTableCache>
                    </c15:dlblFTEntry>
                  </c15:dlblFieldTable>
                  <c15:showDataLabelsRange val="0"/>
                </c:ext>
                <c:ext xmlns:c16="http://schemas.microsoft.com/office/drawing/2014/chart" uri="{C3380CC4-5D6E-409C-BE32-E72D297353CC}">
                  <c16:uniqueId val="{0000000F-4096-433B-A146-13D3BBC439DF}"/>
                </c:ext>
              </c:extLst>
            </c:dLbl>
            <c:dLbl>
              <c:idx val="16"/>
              <c:tx>
                <c:strRef>
                  <c:f>Daten_Diagramme!$D$30</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{FAC5D9F3-7D95-44AB-8E6C-595C2BFFE192}</c15:txfldGUID>
                      <c15:f>Daten_Diagramme!$D$30</c15:f>
                      <c15:dlblFieldTableCache>
                        <c:ptCount val="1"/>
                        <c:pt idx="0">
                          <c:v>1.5</c:v>
                        </c:pt>
                      </c15:dlblFieldTableCache>
                    </c15:dlblFTEntry>
                  </c15:dlblFieldTable>
                  <c15:showDataLabelsRange val="0"/>
                </c:ext>
                <c:ext xmlns:c16="http://schemas.microsoft.com/office/drawing/2014/chart" uri="{C3380CC4-5D6E-409C-BE32-E72D297353CC}">
                  <c16:uniqueId val="{00000010-4096-433B-A146-13D3BBC439DF}"/>
                </c:ext>
              </c:extLst>
            </c:dLbl>
            <c:dLbl>
              <c:idx val="17"/>
              <c:tx>
                <c:strRef>
                  <c:f>Daten_Diagramme!$D$31</c:f>
                  <c:strCache>
                    <c:ptCount val="1"/>
                    <c:pt idx="0">
                      <c:v>5.4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{61901299-E1A2-4457-ABE3-83DB50848307}</c15:txfldGUID>
                      <c15:f>Daten_Diagramme!$D$31</c15:f>
                      <c15:dlblFieldTableCache>
                        <c:ptCount val="1"/>
                        <c:pt idx="0">
                          <c:v>5.4</c:v>
                        </c:pt>
                      </c15:dlblFieldTableCache>
                    </c15:dlblFTEntry>
                  </c15:dlblFieldTable>
                  <c15:showDataLabelsRange val="0"/>
                </c:ext>
                <c:ext xmlns:c16="http://schemas.microsoft.com/office/drawing/2014/chart" uri="{C3380CC4-5D6E-409C-BE32-E72D297353CC}">
                  <c16:uniqueId val="{00000011-4096-433B-A146-13D3BBC439DF}"/>
                </c:ext>
              </c:extLst>
            </c:dLbl>
            <c:dLbl>
              <c:idx val="18"/>
              <c:tx>
                <c:strRef>
                  <c:f>Daten_Diagramme!$D$32</c:f>
                  <c:strCache>
                    <c:ptCount val="1"/>
                    <c:pt idx="0">
                      <c:v>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{979497B1-B603-4C04-A4ED-2376DD4E177E}</c15:txfldGUID>
                      <c15:f>Daten_Diagramme!$D$32</c15:f>
                      <c15:dlblFieldTableCache>
                        <c:ptCount val="1"/>
                        <c:pt idx="0">
                          <c:v>1.8</c:v>
                        </c:pt>
                      </c15:dlblFieldTableCache>
                    </c15:dlblFTEntry>
                  </c15:dlblFieldTable>
                  <c15:showDataLabelsRange val="0"/>
                </c:ext>
                <c:ext xmlns:c16="http://schemas.microsoft.com/office/drawing/2014/chart" uri="{C3380CC4-5D6E-409C-BE32-E72D297353CC}">
                  <c16:uniqueId val="{00000012-4096-433B-A146-13D3BBC439DF}"/>
                </c:ext>
              </c:extLst>
            </c:dLbl>
            <c:dLbl>
              <c:idx val="19"/>
              <c:tx>
                <c:strRef>
                  <c:f>Daten_Diagramme!$D$33</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{BEB1A513-BB9A-4D03-BE69-8D9C3CE83B27}</c15:txfldGUID>
                      <c15:f>Daten_Diagramme!$D$33</c15:f>
                      <c15:dlblFieldTableCache>
                        <c:ptCount val="1"/>
                        <c:pt idx="0">
                          <c:v>1.9</c:v>
                        </c:pt>
                      </c15:dlblFieldTableCache>
                    </c15:dlblFTEntry>
                  </c15:dlblFieldTable>
                  <c15:showDataLabelsRange val="0"/>
                </c:ext>
                <c:ext xmlns:c16="http://schemas.microsoft.com/office/drawing/2014/chart" uri="{C3380CC4-5D6E-409C-BE32-E72D297353CC}">
                  <c16:uniqueId val="{00000013-4096-433B-A146-13D3BBC439DF}"/>
                </c:ext>
              </c:extLst>
            </c:dLbl>
            <c:dLbl>
              <c:idx val="20"/>
              <c:tx>
                <c:strRef>
                  <c:f>Daten_Diagramme!$D$34</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{F1483CAB-BC96-4937-BCA8-A8777D6B2780}</c15:txfldGUID>
                      <c15:f>Daten_Diagramme!$D$34</c15:f>
                      <c15:dlblFieldTableCache>
                        <c:ptCount val="1"/>
                        <c:pt idx="0">
                          <c:v>-1.5</c:v>
                        </c:pt>
                      </c15:dlblFieldTableCache>
                    </c15:dlblFTEntry>
                  </c15:dlblFieldTable>
                  <c15:showDataLabelsRange val="0"/>
                </c:ext>
                <c:ext xmlns:c16="http://schemas.microsoft.com/office/drawing/2014/chart" uri="{C3380CC4-5D6E-409C-BE32-E72D297353CC}">
                  <c16:uniqueId val="{00000014-4096-433B-A146-13D3BBC439DF}"/>
                </c:ext>
              </c:extLst>
            </c:dLbl>
            <c:dLbl>
              <c:idx val="21"/>
              <c:tx>
                <c:strRef>
                  <c:f>Daten_Diagramme!$D$35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{E780E406-39DE-45C6-AE84-ABEF22BC6C1B}</c15:txfldGUID>
                      <c15:f>Daten_Diagramme!$D$35</c15:f>
                      <c15:dlblFieldTableCache>
                        <c:ptCount val="1"/>
                        <c:pt idx="0">
                          <c:v>0.0</c:v>
                        </c:pt>
                      </c15:dlblFieldTableCache>
                    </c15:dlblFTEntry>
                  </c15:dlblFieldTable>
                  <c15:showDataLabelsRange val="0"/>
                </c:ext>
                <c:ext xmlns:c16="http://schemas.microsoft.com/office/drawing/2014/chart" uri="{C3380CC4-5D6E-409C-BE32-E72D297353CC}">
                  <c16:uniqueId val="{00000015-4096-433B-A146-13D3BBC439DF}"/>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{108A4708-B74E-4DF5-B2D6-F7714642EA87}</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4096-433B-A146-13D3BBC439DF}"/>
                </c:ext>
              </c:extLst>
            </c:dLbl>
            <c:dLbl>
              <c:idx val="23"/>
              <c:tx>
                <c:strRef>
                  <c:f>Daten_Diagramme!$D$37</c:f>
                  <c:strCache>
                    <c:ptCount val="1"/>
                    <c:pt idx="0">
                      <c:v>5.0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{62AA08DF-4D37-4339-820D-C92E32E18703}</c15:txfldGUID>
                      <c15:f>Daten_Diagramme!$D$37</c15:f>
                      <c15:dlblFieldTableCache>
                        <c:ptCount val="1"/>
                        <c:pt idx="0">
                          <c:v>5.0</c:v>
                        </c:pt>
                      </c15:dlblFieldTableCache>
                    </c15:dlblFTEntry>
                  </c15:dlblFieldTable>
                  <c15:showDataLabelsRange val="0"/>
                </c:ext>
                <c:ext xmlns:c16="http://schemas.microsoft.com/office/drawing/2014/chart" uri="{C3380CC4-5D6E-409C-BE32-E72D297353CC}">
                  <c16:uniqueId val="{00000017-4096-433B-A146-13D3BBC439DF}"/>
                </c:ext>
              </c:extLst>
            </c:dLbl>
            <c:dLbl>
              <c:idx val="24"/>
              <c:layout>
                <c:manualLayout>
                  <c:x val="4.7769028871392123E-3"/>
                  <c:y val="-4.6876052205785108E-5"/>
                </c:manualLayout>
              </c:layout>
              <c:tx>
                <c:strRef>
                  <c:f>Daten_Diagramme!$D$38</c:f>
                  <c:strCache>
                    <c:ptCount val="1"/>
                    <c:pt idx="0">
                      <c:v>-2.4</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{C277C6B0-B517-4510-A5E7-0AA33C1965B7}</c15:txfldGUID>
                      <c15:f>Daten_Diagramme!$D$38</c15:f>
                      <c15:dlblFieldTableCache>
                        <c:ptCount val="1"/>
                        <c:pt idx="0">
                          <c:v>-2.4</c:v>
                        </c:pt>
                      </c15:dlblFieldTableCache>
                    </c15:dlblFTEntry>
                  </c15:dlblFieldTable>
                  <c15:showDataLabelsRange val="0"/>
                </c:ext>
                <c:ext xmlns:c16="http://schemas.microsoft.com/office/drawing/2014/chart" uri="{C3380CC4-5D6E-409C-BE32-E72D297353CC}">
                  <c16:uniqueId val="{00000018-4096-433B-A146-13D3BBC439DF}"/>
                </c:ext>
              </c:extLst>
            </c:dLbl>
            <c:dLbl>
              <c:idx val="25"/>
              <c:tx>
                <c:strRef>
                  <c:f>Daten_Diagramme!$D$39</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{0AE763D3-CDEA-48A0-93AF-53581E7B8ADC}</c15:txfldGUID>
                      <c15:f>Daten_Diagramme!$D$39</c15:f>
                      <c15:dlblFieldTableCache>
                        <c:ptCount val="1"/>
                        <c:pt idx="0">
                          <c:v>0.5</c:v>
                        </c:pt>
                      </c15:dlblFieldTableCache>
                    </c15:dlblFTEntry>
                  </c15:dlblFieldTable>
                  <c15:showDataLabelsRange val="0"/>
                </c:ext>
                <c:ext xmlns:c16="http://schemas.microsoft.com/office/drawing/2014/chart" uri="{C3380CC4-5D6E-409C-BE32-E72D297353CC}">
                  <c16:uniqueId val="{00000019-4096-433B-A146-13D3BBC439DF}"/>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{0D3228D7-20C6-4224-8CD6-476BC00ED29B}</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4096-433B-A146-13D3BBC439DF}"/>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{0C6C06F6-778D-4789-9E5E-45DB25D92446}</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4096-433B-A146-13D3BBC439DF}"/>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{5D12B6F1-4EA1-4ED1-B504-A87CC0BAA8C4}</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4096-433B-A146-13D3BBC439DF}"/>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{9B811526-D6BD-460E-8370-6C0BA80645C0}</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4096-433B-A146-13D3BBC439DF}"/>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{94B4E704-126D-4D91-9768-2D1DD631BE64}</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4096-433B-A146-13D3BBC439DF}"/>
                </c:ext>
              </c:extLst>
            </c:dLbl>
            <c:dLbl>
              <c:idx val="31"/>
              <c:tx>
                <c:strRef>
                  <c:f>Daten_Diagramme!$D$45</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{28B2F48B-D933-4C34-BA8F-D0E73D4C353C}</c15:txfldGUID>
                      <c15:f>Daten_Diagramme!$D$45</c15:f>
                      <c15:dlblFieldTableCache>
                        <c:ptCount val="1"/>
                        <c:pt idx="0">
                          <c:v>0.5</c:v>
                        </c:pt>
                      </c15:dlblFieldTableCache>
                    </c15:dlblFTEntry>
                  </c15:dlblFieldTable>
                  <c15:showDataLabelsRange val="0"/>
                </c:ext>
                <c:ext xmlns:c16="http://schemas.microsoft.com/office/drawing/2014/chart" uri="{C3380CC4-5D6E-409C-BE32-E72D297353CC}">
                  <c16:uniqueId val="{0000001F-4096-433B-A146-13D3BBC439DF}"/>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-0.77224823701650669</c:v>
                </c:pt>
                <c:pt idx="1">
                  <c:v>4.972375690607735</c:v>
                </c:pt>
                <c:pt idx="2">
                  <c:v>3.4867503486750349</c:v>
                </c:pt>
                <c:pt idx="3">
                  <c:v>-3.3346599954514442</c:v>
                </c:pt>
                <c:pt idx="4">
                  <c:v>-2.7309236947791167</c:v>
                </c:pt>
                <c:pt idx="5">
                  <c:v>-3.5012961187457834</c:v>
                </c:pt>
                <c:pt idx="6">
                  <c:v>-2.6298342541436464</c:v>
                </c:pt>
                <c:pt idx="7">
                  <c:v>4.6227544910179637</c:v>
                </c:pt>
                <c:pt idx="8">
                  <c:v>3.3253920984713123</c:v>
                </c:pt>
                <c:pt idx="9">
                  <c:v>3.4113060428849904</c:v>
                </c:pt>
                <c:pt idx="10">
                  <c:v>-0.5</c:v>
                </c:pt>
                <c:pt idx="11">
                  <c:v>-1.1813759555246699</c:v>
                </c:pt>
                <c:pt idx="12">
                  <c:v>2.2988505747126435</c:v>
                </c:pt>
                <c:pt idx="13">
                  <c:v>-9.9522069159403994</c:v>
                </c:pt>
                <c:pt idx="14">
                  <c:v>4.5040728318160035</c:v>
                </c:pt>
                <c:pt idx="15">
                  <c:v>-15.477214101461737</c:v>
                </c:pt>
                <c:pt idx="16">
                  <c:v>1.4676206200697119</c:v>
                </c:pt>
                <c:pt idx="17">
                  <c:v>5.4168429961912823</c:v>
                </c:pt>
                <c:pt idx="18">
                  <c:v>1.7582118031893144</c:v>
                </c:pt>
                <c:pt idx="19">
                  <c:v>1.8556701030927836</c:v>
                </c:pt>
                <c:pt idx="20">
                  <c:v>-1.4594866633115249</c:v>
                </c:pt>
                <c:pt idx="21">
                  <c:v>0</c:v>
                </c:pt>
                <c:pt idx="23">
                  <c:v>4.972375690607735</c:v>
                </c:pt>
                <c:pt idx="24">
                  <c:v>-2.3834481381651194</c:v>
                </c:pt>
                <c:pt idx="25">
                  <c:v>0.51797684338817795</c:v>
                </c:pt>
              </c:numCache>
            </c:numRef>
          </c:val>
          <c:extLst>
            <c:ext xmlns:c16="http://schemas.microsoft.com/office/drawing/2014/chart" uri="{C3380CC4-5D6E-409C-BE32-E72D297353CC}">
              <c16:uniqueId val="{00000020-4096-433B-A146-13D3BBC439DF}"/>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{6EC12987-5A63-4C8B-8124-E3F629DA91F3}</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4096-433B-A146-13D3BBC439DF}"/>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{2CE637C1-1F73-4A7F-B75E-A85795895BD4}</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4096-433B-A146-13D3BBC439DF}"/>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{54111987-70DE-4FA2-89CB-F01ACD89DFD6}</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4096-433B-A146-13D3BBC439DF}"/>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{4376B7E8-90A1-478F-9250-C1D6E54F4171}</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4096-433B-A146-13D3BBC439DF}"/>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{C7C6A5D6-D382-49AD-AD87-373887D1270B}</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4096-433B-A146-13D3BBC439DF}"/>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{5F0CCF1C-A052-4DE5-8BF4-67E93099D019}</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4096-433B-A146-13D3BBC439DF}"/>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{63BDA5EF-0111-479A-AE71-F4993456831E}</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4096-433B-A146-13D3BBC439DF}"/>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{08005D24-37E1-43BD-AFAA-0E4E37E66BC7}</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4096-433B-A146-13D3BBC439DF}"/>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{F4CA8E40-2310-4D68-A8D0-EB95AAB23F1D}</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4096-433B-A146-13D3BBC439DF}"/>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{3DD088D3-5630-40CB-B3BA-6D615873590C}</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4096-433B-A146-13D3BBC439DF}"/>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{24392B64-E424-4D52-AD5A-9C5EF6E5DAE7}</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4096-433B-A146-13D3BBC439DF}"/>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{42847500-6647-4FB8-B47B-D1978667F335}</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4096-433B-A146-13D3BBC439DF}"/>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{74844574-606F-496E-9F6C-5D4B29EDDCBA}</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4096-433B-A146-13D3BBC439DF}"/>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{B8ABF819-31E8-4556-AA03-5A47D8FA7C90}</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4096-433B-A146-13D3BBC439DF}"/>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{AA924A86-39C7-4611-8762-F729CB8DF5EC}</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4096-433B-A146-13D3BBC439DF}"/>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{509303EC-7B56-4BAC-9B9A-A09286F1330F}</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4096-433B-A146-13D3BBC439DF}"/>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{F43B2279-A99C-4ABB-9CB6-0C4B68531506}</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4096-433B-A146-13D3BBC439DF}"/>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{1AF3E965-D8F4-4E85-8819-170C50F1E570}</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4096-433B-A146-13D3BBC439DF}"/>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{06238DC9-F2E7-4357-9E8D-E3F97EB5737A}</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4096-433B-A146-13D3BBC439DF}"/>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{B7B9ABB2-E551-4F32-8DDC-4C6B186A45D8}</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4096-433B-A146-13D3BBC439DF}"/>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{3E8A9DE1-31C5-4FEC-8ACF-203C260D56A4}</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4096-433B-A146-13D3BBC439DF}"/>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{6E98F540-FD37-4F81-AF44-81921A3B41BA}</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4096-433B-A146-13D3BBC439DF}"/>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{DE127190-8053-41E3-901C-E01A4DA80507}</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4096-433B-A146-13D3BBC439DF}"/>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{3C20CA43-63E0-4B5F-A12D-6651575940FF}</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4096-433B-A146-13D3BBC439DF}"/>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{E4549AF1-1A5E-45F2-872C-2604F055C8AC}</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4096-433B-A146-13D3BBC439DF}"/>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{703EC457-C04B-4A70-8F56-B3CC130B4230}</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4096-433B-A146-13D3BBC439DF}"/>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{38F9DB42-73F3-4C66-A7A8-CA2868A6AE69}</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4096-433B-A146-13D3BBC439DF}"/>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{5426CC71-E360-493C-90CE-B6498853A2CC}</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4096-433B-A146-13D3BBC439DF}"/>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{05E6A2DB-487B-4FA3-880E-B14FEE1A89A3}</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4096-433B-A146-13D3BBC439DF}"/>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{240AE8E4-2EEF-44A9-A23E-EF105FA10D9C}</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4096-433B-A146-13D3BBC439DF}"/>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{D2825249-E93F-4BD9-8DB0-D43F19BB9564}</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4096-433B-A146-13D3BBC439DF}"/>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{830CAA6F-A539-4599-B289-28C2252D6922}</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4096-433B-A146-13D3BBC439DF}"/>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4096-433B-A146-13D3BBC439DF}"/>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4096-433B-A146-13D3BBC439DF}"/>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-14.3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{D369E89D-C5D9-45C6-A408-1E28C2FCBF56}</c15:txfldGUID>
                      <c15:f>Daten_Diagramme!$E$14</c15:f>
                      <c15:dlblFieldTableCache>
                        <c:ptCount val="1"/>
                        <c:pt idx="0">
                          <c:v>-14.3</c:v>
                        </c:pt>
                      </c15:dlblFieldTableCache>
                    </c15:dlblFTEntry>
                  </c15:dlblFieldTable>
                  <c15:showDataLabelsRange val="0"/>
                </c:ext>
                <c:ext xmlns:c16="http://schemas.microsoft.com/office/drawing/2014/chart" uri="{C3380CC4-5D6E-409C-BE32-E72D297353CC}">
                  <c16:uniqueId val="{00000000-4FDA-4134-9E5D-DC7FED26DDB3}"/>
                </c:ext>
              </c:extLst>
            </c:dLbl>
            <c:dLbl>
              <c:idx val="1"/>
              <c:tx>
                <c:strRef>
                  <c:f>Daten_Diagramme!$E$15</c:f>
                  <c:strCache>
                    <c:ptCount val="1"/>
                    <c:pt idx="0">
                      <c:v>17.6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{92A05920-AC1D-4B7B-9599-62B40E5D4C37}</c15:txfldGUID>
                      <c15:f>Daten_Diagramme!$E$15</c15:f>
                      <c15:dlblFieldTableCache>
                        <c:ptCount val="1"/>
                        <c:pt idx="0">
                          <c:v>17.6</c:v>
                        </c:pt>
                      </c15:dlblFieldTableCache>
                    </c15:dlblFTEntry>
                  </c15:dlblFieldTable>
                  <c15:showDataLabelsRange val="0"/>
                </c:ext>
                <c:ext xmlns:c16="http://schemas.microsoft.com/office/drawing/2014/chart" uri="{C3380CC4-5D6E-409C-BE32-E72D297353CC}">
                  <c16:uniqueId val="{00000001-4FDA-4134-9E5D-DC7FED26DDB3}"/>
                </c:ext>
              </c:extLst>
            </c:dLbl>
            <c:dLbl>
              <c:idx val="2"/>
              <c:tx>
                <c:strRef>
                  <c:f>Daten_Diagramme!$E$16</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{993247A1-40C2-46AD-930B-C96DC9DF0BF7}</c15:txfldGUID>
                      <c15:f>Daten_Diagramme!$E$16</c15:f>
                      <c15:dlblFieldTableCache>
                        <c:ptCount val="1"/>
                        <c:pt idx="0">
                          <c:v>-0.7</c:v>
                        </c:pt>
                      </c15:dlblFieldTableCache>
                    </c15:dlblFTEntry>
                  </c15:dlblFieldTable>
                  <c15:showDataLabelsRange val="0"/>
                </c:ext>
                <c:ext xmlns:c16="http://schemas.microsoft.com/office/drawing/2014/chart" uri="{C3380CC4-5D6E-409C-BE32-E72D297353CC}">
                  <c16:uniqueId val="{00000002-4FDA-4134-9E5D-DC7FED26DDB3}"/>
                </c:ext>
              </c:extLst>
            </c:dLbl>
            <c:dLbl>
              <c:idx val="3"/>
              <c:tx>
                <c:strRef>
                  <c:f>Daten_Diagramme!$E$17</c:f>
                  <c:strCache>
                    <c:ptCount val="1"/>
                    <c:pt idx="0">
                      <c:v>-10.3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{513969B0-9AD1-4083-B4F6-9B085A6D9D25}</c15:txfldGUID>
                      <c15:f>Daten_Diagramme!$E$17</c15:f>
                      <c15:dlblFieldTableCache>
                        <c:ptCount val="1"/>
                        <c:pt idx="0">
                          <c:v>-10.3</c:v>
                        </c:pt>
                      </c15:dlblFieldTableCache>
                    </c15:dlblFTEntry>
                  </c15:dlblFieldTable>
                  <c15:showDataLabelsRange val="0"/>
                </c:ext>
                <c:ext xmlns:c16="http://schemas.microsoft.com/office/drawing/2014/chart" uri="{C3380CC4-5D6E-409C-BE32-E72D297353CC}">
                  <c16:uniqueId val="{00000003-4FDA-4134-9E5D-DC7FED26DDB3}"/>
                </c:ext>
              </c:extLst>
            </c:dLbl>
            <c:dLbl>
              <c:idx val="4"/>
              <c:tx>
                <c:strRef>
                  <c:f>Daten_Diagramme!$E$18</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{6227E18D-E364-42E4-AA6F-3896BA432DAC}</c15:txfldGUID>
                      <c15:f>Daten_Diagramme!$E$18</c15:f>
                      <c15:dlblFieldTableCache>
                        <c:ptCount val="1"/>
                        <c:pt idx="0">
                          <c:v>-1.1</c:v>
                        </c:pt>
                      </c15:dlblFieldTableCache>
                    </c15:dlblFTEntry>
                  </c15:dlblFieldTable>
                  <c15:showDataLabelsRange val="0"/>
                </c:ext>
                <c:ext xmlns:c16="http://schemas.microsoft.com/office/drawing/2014/chart" uri="{C3380CC4-5D6E-409C-BE32-E72D297353CC}">
                  <c16:uniqueId val="{00000004-4FDA-4134-9E5D-DC7FED26DDB3}"/>
                </c:ext>
              </c:extLst>
            </c:dLbl>
            <c:dLbl>
              <c:idx val="5"/>
              <c:tx>
                <c:strRef>
                  <c:f>Daten_Diagramme!$E$19</c:f>
                  <c:strCache>
                    <c:ptCount val="1"/>
                    <c:pt idx="0">
                      <c:v>-12.9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{28111D93-E51D-4B64-B6D8-97C185739094}</c15:txfldGUID>
                      <c15:f>Daten_Diagramme!$E$19</c15:f>
                      <c15:dlblFieldTableCache>
                        <c:ptCount val="1"/>
                        <c:pt idx="0">
                          <c:v>-12.9</c:v>
                        </c:pt>
                      </c15:dlblFieldTableCache>
                    </c15:dlblFTEntry>
                  </c15:dlblFieldTable>
                  <c15:showDataLabelsRange val="0"/>
                </c:ext>
                <c:ext xmlns:c16="http://schemas.microsoft.com/office/drawing/2014/chart" uri="{C3380CC4-5D6E-409C-BE32-E72D297353CC}">
                  <c16:uniqueId val="{00000005-4FDA-4134-9E5D-DC7FED26DDB3}"/>
                </c:ext>
              </c:extLst>
            </c:dLbl>
            <c:dLbl>
              <c:idx val="6"/>
              <c:tx>
                <c:strRef>
                  <c:f>Daten_Diagramme!$E$20</c:f>
                  <c:strCache>
                    <c:ptCount val="1"/>
                    <c:pt idx="0">
                      <c:v>-9.8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{CC9213E2-2BA1-42B4-BD02-9F851C0F164E}</c15:txfldGUID>
                      <c15:f>Daten_Diagramme!$E$20</c15:f>
                      <c15:dlblFieldTableCache>
                        <c:ptCount val="1"/>
                        <c:pt idx="0">
                          <c:v>-9.8</c:v>
                        </c:pt>
                      </c15:dlblFieldTableCache>
                    </c15:dlblFTEntry>
                  </c15:dlblFieldTable>
                  <c15:showDataLabelsRange val="0"/>
                </c:ext>
                <c:ext xmlns:c16="http://schemas.microsoft.com/office/drawing/2014/chart" uri="{C3380CC4-5D6E-409C-BE32-E72D297353CC}">
                  <c16:uniqueId val="{00000006-4FDA-4134-9E5D-DC7FED26DDB3}"/>
                </c:ext>
              </c:extLst>
            </c:dLbl>
            <c:dLbl>
              <c:idx val="7"/>
              <c:tx>
                <c:strRef>
                  <c:f>Daten_Diagramme!$E$21</c:f>
                  <c:strCache>
                    <c:ptCount val="1"/>
                    <c:pt idx="0">
                      <c:v>5.5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{01D49388-E7D7-4C88-9544-567FCA7BB422}</c15:txfldGUID>
                      <c15:f>Daten_Diagramme!$E$21</c15:f>
                      <c15:dlblFieldTableCache>
                        <c:ptCount val="1"/>
                        <c:pt idx="0">
                          <c:v>5.5</c:v>
                        </c:pt>
                      </c15:dlblFieldTableCache>
                    </c15:dlblFTEntry>
                  </c15:dlblFieldTable>
                  <c15:showDataLabelsRange val="0"/>
                </c:ext>
                <c:ext xmlns:c16="http://schemas.microsoft.com/office/drawing/2014/chart" uri="{C3380CC4-5D6E-409C-BE32-E72D297353CC}">
                  <c16:uniqueId val="{00000007-4FDA-4134-9E5D-DC7FED26DDB3}"/>
                </c:ext>
              </c:extLst>
            </c:dLbl>
            <c:dLbl>
              <c:idx val="8"/>
              <c:tx>
                <c:strRef>
                  <c:f>Daten_Diagramme!$E$22</c:f>
                  <c:strCache>
                    <c:ptCount val="1"/>
                    <c:pt idx="0">
                      <c:v>-0.3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{E938FDB2-1B4A-4A90-834C-6F27F09806E4}</c15:txfldGUID>
                      <c15:f>Daten_Diagramme!$E$22</c15:f>
                      <c15:dlblFieldTableCache>
                        <c:ptCount val="1"/>
                        <c:pt idx="0">
                          <c:v>-0.3</c:v>
                        </c:pt>
                      </c15:dlblFieldTableCache>
                    </c15:dlblFTEntry>
                  </c15:dlblFieldTable>
                  <c15:showDataLabelsRange val="0"/>
                </c:ext>
                <c:ext xmlns:c16="http://schemas.microsoft.com/office/drawing/2014/chart" uri="{C3380CC4-5D6E-409C-BE32-E72D297353CC}">
                  <c16:uniqueId val="{00000008-4FDA-4134-9E5D-DC7FED26DDB3}"/>
                </c:ext>
              </c:extLst>
            </c:dLbl>
            <c:dLbl>
              <c:idx val="9"/>
              <c:tx>
                <c:strRef>
                  <c:f>Daten_Diagramme!$E$23</c:f>
                  <c:strCache>
                    <c:ptCount val="1"/>
                    <c:pt idx="0">
                      <c:v>-3.5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{1EC8C8C4-5B12-4BD3-88FD-BCC96CC36EF9}</c15:txfldGUID>
                      <c15:f>Daten_Diagramme!$E$23</c15:f>
                      <c15:dlblFieldTableCache>
                        <c:ptCount val="1"/>
                        <c:pt idx="0">
                          <c:v>-3.5</c:v>
                        </c:pt>
                      </c15:dlblFieldTableCache>
                    </c15:dlblFTEntry>
                  </c15:dlblFieldTable>
                  <c15:showDataLabelsRange val="0"/>
                </c:ext>
                <c:ext xmlns:c16="http://schemas.microsoft.com/office/drawing/2014/chart" uri="{C3380CC4-5D6E-409C-BE32-E72D297353CC}">
                  <c16:uniqueId val="{00000009-4FDA-4134-9E5D-DC7FED26DDB3}"/>
                </c:ext>
              </c:extLst>
            </c:dLbl>
            <c:dLbl>
              <c:idx val="10"/>
              <c:tx>
                <c:strRef>
                  <c:f>Daten_Diagramme!$E$24</c:f>
                  <c:strCache>
                    <c:ptCount val="1"/>
                    <c:pt idx="0">
                      <c:v>-5.2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{90AE28B7-A59A-4510-A094-D1F9824F1EF5}</c15:txfldGUID>
                      <c15:f>Daten_Diagramme!$E$24</c15:f>
                      <c15:dlblFieldTableCache>
                        <c:ptCount val="1"/>
                        <c:pt idx="0">
                          <c:v>-5.2</c:v>
                        </c:pt>
                      </c15:dlblFieldTableCache>
                    </c15:dlblFTEntry>
                  </c15:dlblFieldTable>
                  <c15:showDataLabelsRange val="0"/>
                </c:ext>
                <c:ext xmlns:c16="http://schemas.microsoft.com/office/drawing/2014/chart" uri="{C3380CC4-5D6E-409C-BE32-E72D297353CC}">
                  <c16:uniqueId val="{0000000A-4FDA-4134-9E5D-DC7FED26DDB3}"/>
                </c:ext>
              </c:extLst>
            </c:dLbl>
            <c:dLbl>
              <c:idx val="11"/>
              <c:tx>
                <c:strRef>
                  <c:f>Daten_Diagramme!$E$25</c:f>
                  <c:strCache>
                    <c:ptCount val="1"/>
                    <c:pt idx="0">
                      <c:v>-7.0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{91BE81C1-54F6-4F22-9A75-9A294C41C48D}</c15:txfldGUID>
                      <c15:f>Daten_Diagramme!$E$25</c15:f>
                      <c15:dlblFieldTableCache>
                        <c:ptCount val="1"/>
                        <c:pt idx="0">
                          <c:v>-7.0</c:v>
                        </c:pt>
                      </c15:dlblFieldTableCache>
                    </c15:dlblFTEntry>
                  </c15:dlblFieldTable>
                  <c15:showDataLabelsRange val="0"/>
                </c:ext>
                <c:ext xmlns:c16="http://schemas.microsoft.com/office/drawing/2014/chart" uri="{C3380CC4-5D6E-409C-BE32-E72D297353CC}">
                  <c16:uniqueId val="{0000000B-4FDA-4134-9E5D-DC7FED26DDB3}"/>
                </c:ext>
              </c:extLst>
            </c:dLbl>
            <c:dLbl>
              <c:idx val="12"/>
              <c:tx>
                <c:strRef>
                  <c:f>Daten_Diagramme!$E$26</c:f>
                  <c:strCache>
                    <c:ptCount val="1"/>
                    <c:pt idx="0">
                      <c:v>7.5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{D502D245-1CC6-43AC-A788-AF7EC96F9838}</c15:txfldGUID>
                      <c15:f>Daten_Diagramme!$E$26</c15:f>
                      <c15:dlblFieldTableCache>
                        <c:ptCount val="1"/>
                        <c:pt idx="0">
                          <c:v>7.5</c:v>
                        </c:pt>
                      </c15:dlblFieldTableCache>
                    </c15:dlblFTEntry>
                  </c15:dlblFieldTable>
                  <c15:showDataLabelsRange val="0"/>
                </c:ext>
                <c:ext xmlns:c16="http://schemas.microsoft.com/office/drawing/2014/chart" uri="{C3380CC4-5D6E-409C-BE32-E72D297353CC}">
                  <c16:uniqueId val="{0000000C-4FDA-4134-9E5D-DC7FED26DDB3}"/>
                </c:ext>
              </c:extLst>
            </c:dLbl>
            <c:dLbl>
              <c:idx val="13"/>
              <c:tx>
                <c:strRef>
                  <c:f>Daten_Diagramme!$E$27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{1EC677B0-7019-4F4F-9713-D6CC55041BB7}</c15:txfldGUID>
                      <c15:f>Daten_Diagramme!$E$27</c15:f>
                      <c15:dlblFieldTableCache>
                        <c:ptCount val="1"/>
                      </c15:dlblFieldTableCache>
                    </c15:dlblFTEntry>
                  </c15:dlblFieldTable>
                  <c15:showDataLabelsRange val="0"/>
                </c:ext>
                <c:ext xmlns:c16="http://schemas.microsoft.com/office/drawing/2014/chart" uri="{C3380CC4-5D6E-409C-BE32-E72D297353CC}">
                  <c16:uniqueId val="{0000000D-4FDA-4134-9E5D-DC7FED26DDB3}"/>
                </c:ext>
              </c:extLst>
            </c:dLbl>
            <c:dLbl>
              <c:idx val="14"/>
              <c:tx>
                <c:strRef>
                  <c:f>Daten_Diagramme!$E$28</c:f>
                  <c:strCache>
                    <c:ptCount val="1"/>
                    <c:pt idx="0">
                      <c:v>4.0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{EE56EEEA-841B-4996-AC5D-4529E65386AA}</c15:txfldGUID>
                      <c15:f>Daten_Diagramme!$E$28</c15:f>
                      <c15:dlblFieldTableCache>
                        <c:ptCount val="1"/>
                        <c:pt idx="0">
                          <c:v>4.0</c:v>
                        </c:pt>
                      </c15:dlblFieldTableCache>
                    </c15:dlblFTEntry>
                  </c15:dlblFieldTable>
                  <c15:showDataLabelsRange val="0"/>
                </c:ext>
                <c:ext xmlns:c16="http://schemas.microsoft.com/office/drawing/2014/chart" uri="{C3380CC4-5D6E-409C-BE32-E72D297353CC}">
                  <c16:uniqueId val="{0000000E-4FDA-4134-9E5D-DC7FED26DDB3}"/>
                </c:ext>
              </c:extLst>
            </c:dLbl>
            <c:dLbl>
              <c:idx val="15"/>
              <c:tx>
                <c:strRef>
                  <c:f>Daten_Diagramme!$E$29</c:f>
                  <c:strCache>
                    <c:ptCount val="1"/>
                    <c:pt idx="0">
                      <c:v>-15.0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{4CD0F808-D1F8-4018-9652-858C1A88329B}</c15:txfldGUID>
                      <c15:f>Daten_Diagramme!$E$29</c15:f>
                      <c15:dlblFieldTableCache>
                        <c:ptCount val="1"/>
                        <c:pt idx="0">
                          <c:v>-15.0</c:v>
                        </c:pt>
                      </c15:dlblFieldTableCache>
                    </c15:dlblFTEntry>
                  </c15:dlblFieldTable>
                  <c15:showDataLabelsRange val="0"/>
                </c:ext>
                <c:ext xmlns:c16="http://schemas.microsoft.com/office/drawing/2014/chart" uri="{C3380CC4-5D6E-409C-BE32-E72D297353CC}">
                  <c16:uniqueId val="{0000000F-4FDA-4134-9E5D-DC7FED26DDB3}"/>
                </c:ext>
              </c:extLst>
            </c:dLbl>
            <c:dLbl>
              <c:idx val="16"/>
              <c:tx>
                <c:strRef>
                  <c:f>Daten_Diagramme!$E$30</c:f>
                  <c:strCache>
                    <c:ptCount val="1"/>
                    <c:pt idx="0">
                      <c:v>-2.0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{83E236E8-A087-4905-A496-034927FE1854}</c15:txfldGUID>
                      <c15:f>Daten_Diagramme!$E$30</c15:f>
                      <c15:dlblFieldTableCache>
                        <c:ptCount val="1"/>
                        <c:pt idx="0">
                          <c:v>-2.0</c:v>
                        </c:pt>
                      </c15:dlblFieldTableCache>
                    </c15:dlblFTEntry>
                  </c15:dlblFieldTable>
                  <c15:showDataLabelsRange val="0"/>
                </c:ext>
                <c:ext xmlns:c16="http://schemas.microsoft.com/office/drawing/2014/chart" uri="{C3380CC4-5D6E-409C-BE32-E72D297353CC}">
                  <c16:uniqueId val="{00000010-4FDA-4134-9E5D-DC7FED26DDB3}"/>
                </c:ext>
              </c:extLst>
            </c:dLbl>
            <c:dLbl>
              <c:idx val="17"/>
              <c:tx>
                <c:strRef>
                  <c:f>Daten_Diagramme!$E$31</c:f>
                  <c:strCache>
                    <c:ptCount val="1"/>
                    <c:pt idx="0">
                      <c:v>-4.2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{835208FC-4C4B-425C-917A-5AA754DB195C}</c15:txfldGUID>
                      <c15:f>Daten_Diagramme!$E$31</c15:f>
                      <c15:dlblFieldTableCache>
                        <c:ptCount val="1"/>
                        <c:pt idx="0">
                          <c:v>-4.2</c:v>
                        </c:pt>
                      </c15:dlblFieldTableCache>
                    </c15:dlblFTEntry>
                  </c15:dlblFieldTable>
                  <c15:showDataLabelsRange val="0"/>
                </c:ext>
                <c:ext xmlns:c16="http://schemas.microsoft.com/office/drawing/2014/chart" uri="{C3380CC4-5D6E-409C-BE32-E72D297353CC}">
                  <c16:uniqueId val="{00000011-4FDA-4134-9E5D-DC7FED26DDB3}"/>
                </c:ext>
              </c:extLst>
            </c:dLbl>
            <c:dLbl>
              <c:idx val="18"/>
              <c:tx>
                <c:strRef>
                  <c:f>Daten_Diagramme!$E$32</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{A4A75708-FC5A-4748-BF8A-65FBB80D1F7B}</c15:txfldGUID>
                      <c15:f>Daten_Diagramme!$E$32</c15:f>
                      <c15:dlblFieldTableCache>
                        <c:ptCount val="1"/>
                        <c:pt idx="0">
                          <c:v>-1.9</c:v>
                        </c:pt>
                      </c15:dlblFieldTableCache>
                    </c15:dlblFTEntry>
                  </c15:dlblFieldTable>
                  <c15:showDataLabelsRange val="0"/>
                </c:ext>
                <c:ext xmlns:c16="http://schemas.microsoft.com/office/drawing/2014/chart" uri="{C3380CC4-5D6E-409C-BE32-E72D297353CC}">
                  <c16:uniqueId val="{00000012-4FDA-4134-9E5D-DC7FED26DDB3}"/>
                </c:ext>
              </c:extLst>
            </c:dLbl>
            <c:dLbl>
              <c:idx val="19"/>
              <c:tx>
                <c:strRef>
                  <c:f>Daten_Diagramme!$E$33</c:f>
                  <c:strCache>
                    <c:ptCount val="1"/>
                    <c:pt idx="0">
                      <c:v>5.4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{982CE535-4785-40B5-907E-CFF20E0EC9DE}</c15:txfldGUID>
                      <c15:f>Daten_Diagramme!$E$33</c15:f>
                      <c15:dlblFieldTableCache>
                        <c:ptCount val="1"/>
                        <c:pt idx="0">
                          <c:v>5.4</c:v>
                        </c:pt>
                      </c15:dlblFieldTableCache>
                    </c15:dlblFTEntry>
                  </c15:dlblFieldTable>
                  <c15:showDataLabelsRange val="0"/>
                </c:ext>
                <c:ext xmlns:c16="http://schemas.microsoft.com/office/drawing/2014/chart" uri="{C3380CC4-5D6E-409C-BE32-E72D297353CC}">
                  <c16:uniqueId val="{00000013-4FDA-4134-9E5D-DC7FED26DDB3}"/>
                </c:ext>
              </c:extLst>
            </c:dLbl>
            <c:dLbl>
              <c:idx val="20"/>
              <c:tx>
                <c:strRef>
                  <c:f>Daten_Diagramme!$E$34</c:f>
                  <c:strCache>
                    <c:ptCount val="1"/>
                    <c:pt idx="0">
                      <c:v>-0.6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{CCB64D0B-7EDD-47DC-B2FB-418DB9FFD609}</c15:txfldGUID>
                      <c15:f>Daten_Diagramme!$E$34</c15:f>
                      <c15:dlblFieldTableCache>
                        <c:ptCount val="1"/>
                        <c:pt idx="0">
                          <c:v>-0.6</c:v>
                        </c:pt>
                      </c15:dlblFieldTableCache>
                    </c15:dlblFTEntry>
                  </c15:dlblFieldTable>
                  <c15:showDataLabelsRange val="0"/>
                </c:ext>
                <c:ext xmlns:c16="http://schemas.microsoft.com/office/drawing/2014/chart" uri="{C3380CC4-5D6E-409C-BE32-E72D297353CC}">
                  <c16:uniqueId val="{00000014-4FDA-4134-9E5D-DC7FED26DDB3}"/>
                </c:ext>
              </c:extLst>
            </c:dLbl>
            <c:dLbl>
              <c:idx val="21"/>
              <c:tx>
                <c:strRef>
                  <c:f>Daten_Diagramme!$E$35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{6F1B3623-682B-48F2-92A5-61255799FC40}</c15:txfldGUID>
                      <c15:f>Daten_Diagramme!$E$35</c15:f>
                      <c15:dlblFieldTableCache>
                        <c:ptCount val="1"/>
                        <c:pt idx="0">
                          <c:v>*</c:v>
                        </c:pt>
                      </c15:dlblFieldTableCache>
                    </c15:dlblFTEntry>
                  </c15:dlblFieldTable>
                  <c15:showDataLabelsRange val="0"/>
                </c:ext>
                <c:ext xmlns:c16="http://schemas.microsoft.com/office/drawing/2014/chart" uri="{C3380CC4-5D6E-409C-BE32-E72D297353CC}">
                  <c16:uniqueId val="{00000015-4FDA-4134-9E5D-DC7FED26DDB3}"/>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{D7B6EE2F-18C9-4112-B526-28314CD0A2F7}</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4FDA-4134-9E5D-DC7FED26DDB3}"/>
                </c:ext>
              </c:extLst>
            </c:dLbl>
            <c:dLbl>
              <c:idx val="23"/>
              <c:tx>
                <c:strRef>
                  <c:f>Daten_Diagramme!$E$37</c:f>
                  <c:strCache>
                    <c:ptCount val="1"/>
                    <c:pt idx="0">
                      <c:v>17.6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{84C284F0-4588-4839-BE83-1A43887807C0}</c15:txfldGUID>
                      <c15:f>Daten_Diagramme!$E$37</c15:f>
                      <c15:dlblFieldTableCache>
                        <c:ptCount val="1"/>
                        <c:pt idx="0">
                          <c:v>17.6</c:v>
                        </c:pt>
                      </c15:dlblFieldTableCache>
                    </c15:dlblFTEntry>
                  </c15:dlblFieldTable>
                  <c15:showDataLabelsRange val="0"/>
                </c:ext>
                <c:ext xmlns:c16="http://schemas.microsoft.com/office/drawing/2014/chart" uri="{C3380CC4-5D6E-409C-BE32-E72D297353CC}">
                  <c16:uniqueId val="{00000017-4FDA-4134-9E5D-DC7FED26DDB3}"/>
                </c:ext>
              </c:extLst>
            </c:dLbl>
            <c:dLbl>
              <c:idx val="24"/>
              <c:tx>
                <c:strRef>
                  <c:f>Daten_Diagramme!$E$38</c:f>
                  <c:strCache>
                    <c:ptCount val="1"/>
                    <c:pt idx="0">
                      <c:v>-6.7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{96C5C8B3-2BA5-4D1E-96EA-74BC36D3ADFF}</c15:txfldGUID>
                      <c15:f>Daten_Diagramme!$E$38</c15:f>
                      <c15:dlblFieldTableCache>
                        <c:ptCount val="1"/>
                        <c:pt idx="0">
                          <c:v>-6.7</c:v>
                        </c:pt>
                      </c15:dlblFieldTableCache>
                    </c15:dlblFTEntry>
                  </c15:dlblFieldTable>
                  <c15:showDataLabelsRange val="0"/>
                </c:ext>
                <c:ext xmlns:c16="http://schemas.microsoft.com/office/drawing/2014/chart" uri="{C3380CC4-5D6E-409C-BE32-E72D297353CC}">
                  <c16:uniqueId val="{00000018-4FDA-4134-9E5D-DC7FED26DDB3}"/>
                </c:ext>
              </c:extLst>
            </c:dLbl>
            <c:dLbl>
              <c:idx val="25"/>
              <c:tx>
                <c:strRef>
                  <c:f>Daten_Diagramme!$E$39</c:f>
                  <c:strCache>
                    <c:ptCount val="1"/>
                    <c:pt idx="0">
                      <c:v>-16.1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{DE28144B-4479-4BD8-9F39-4B8C771B4476}</c15:txfldGUID>
                      <c15:f>Daten_Diagramme!$E$39</c15:f>
                      <c15:dlblFieldTableCache>
                        <c:ptCount val="1"/>
                        <c:pt idx="0">
                          <c:v>-16.1</c:v>
                        </c:pt>
                      </c15:dlblFieldTableCache>
                    </c15:dlblFTEntry>
                  </c15:dlblFieldTable>
                  <c15:showDataLabelsRange val="0"/>
                </c:ext>
                <c:ext xmlns:c16="http://schemas.microsoft.com/office/drawing/2014/chart" uri="{C3380CC4-5D6E-409C-BE32-E72D297353CC}">
                  <c16:uniqueId val="{00000019-4FDA-4134-9E5D-DC7FED26DDB3}"/>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{61A4C7B7-7EDB-4592-9B90-AEBD9777617C}</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4FDA-4134-9E5D-DC7FED26DDB3}"/>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{3BCC51EE-0A23-4C69-BE0D-1E50DB022189}</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4FDA-4134-9E5D-DC7FED26DDB3}"/>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{90C95B01-A424-4997-A3C2-C8071E33D657}</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4FDA-4134-9E5D-DC7FED26DDB3}"/>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{4765C49C-55A8-46A7-A560-09FAC1570C1B}</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4FDA-4134-9E5D-DC7FED26DDB3}"/>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{08FC65DA-04F5-4345-AD4C-5CD169D57A02}</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4FDA-4134-9E5D-DC7FED26DDB3}"/>
                </c:ext>
              </c:extLst>
            </c:dLbl>
            <c:dLbl>
              <c:idx val="31"/>
              <c:tx>
                <c:strRef>
                  <c:f>Daten_Diagramme!$E$45</c:f>
                  <c:strCache>
                    <c:ptCount val="1"/>
                    <c:pt idx="0">
                      <c:v>-16.1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{73CF5E56-8710-463E-9DE4-6750D8738C8E}</c15:txfldGUID>
                      <c15:f>Daten_Diagramme!$E$45</c15:f>
                      <c15:dlblFieldTableCache>
                        <c:ptCount val="1"/>
                        <c:pt idx="0">
                          <c:v>-16.1</c:v>
                        </c:pt>
                      </c15:dlblFieldTableCache>
                    </c15:dlblFTEntry>
                  </c15:dlblFieldTable>
                  <c15:showDataLabelsRange val="0"/>
                </c:ext>
                <c:ext xmlns:c16="http://schemas.microsoft.com/office/drawing/2014/chart" uri="{C3380CC4-5D6E-409C-BE32-E72D297353CC}">
                  <c16:uniqueId val="{0000001F-4FDA-4134-9E5D-DC7FED26DDB3}"/>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-14.274237721380318</c:v>
                </c:pt>
                <c:pt idx="1">
                  <c:v>17.575757575757574</c:v>
                </c:pt>
                <c:pt idx="2">
                  <c:v>-0.65789473684210531</c:v>
                </c:pt>
                <c:pt idx="3">
                  <c:v>-10.327868852459016</c:v>
                </c:pt>
                <c:pt idx="4">
                  <c:v>-1.0526315789473684</c:v>
                </c:pt>
                <c:pt idx="5">
                  <c:v>-12.947882736156352</c:v>
                </c:pt>
                <c:pt idx="6">
                  <c:v>-9.833024118738404</c:v>
                </c:pt>
                <c:pt idx="7">
                  <c:v>5.5110220440881763</c:v>
                </c:pt>
                <c:pt idx="8">
                  <c:v>-0.26371308016877637</c:v>
                </c:pt>
                <c:pt idx="9">
                  <c:v>-3.523489932885906</c:v>
                </c:pt>
                <c:pt idx="10">
                  <c:v>-5.1712328767123283</c:v>
                </c:pt>
                <c:pt idx="11">
                  <c:v>-7.0175438596491224</c:v>
                </c:pt>
                <c:pt idx="12">
                  <c:v>7.4889867841409687</c:v>
                </c:pt>
                <c:pt idx="13">
                  <c:v>-64.580265095729018</c:v>
                </c:pt>
                <c:pt idx="14">
                  <c:v>4.0487062404870624</c:v>
                </c:pt>
                <c:pt idx="15">
                  <c:v>-15</c:v>
                </c:pt>
                <c:pt idx="16">
                  <c:v>-1.965065502183406</c:v>
                </c:pt>
                <c:pt idx="17">
                  <c:v>-4.2471042471042475</c:v>
                </c:pt>
                <c:pt idx="18">
                  <c:v>-1.8754688672168043</c:v>
                </c:pt>
                <c:pt idx="19">
                  <c:v>5.4483541430192961</c:v>
                </c:pt>
                <c:pt idx="20">
                  <c:v>-0.59288537549407117</c:v>
                </c:pt>
                <c:pt idx="21">
                  <c:v>0</c:v>
                </c:pt>
                <c:pt idx="23">
                  <c:v>17.575757575757574</c:v>
                </c:pt>
                <c:pt idx="24">
                  <c:v>-6.7359667359667359</c:v>
                </c:pt>
                <c:pt idx="25">
                  <c:v>-16.131191432396253</c:v>
                </c:pt>
              </c:numCache>
            </c:numRef>
          </c:val>
          <c:extLst>
            <c:ext xmlns:c16="http://schemas.microsoft.com/office/drawing/2014/chart" uri="{C3380CC4-5D6E-409C-BE32-E72D297353CC}">
              <c16:uniqueId val="{00000020-4FDA-4134-9E5D-DC7FED26DDB3}"/>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{10CFC102-F6F7-42CA-AC24-ACEFE4557488}</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4FDA-4134-9E5D-DC7FED26DDB3}"/>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{E32AD342-1650-4316-B9D4-6A5C3B248F99}</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4FDA-4134-9E5D-DC7FED26DDB3}"/>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{B02050C4-C40C-4497-B9B1-2047BCE6A55F}</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4FDA-4134-9E5D-DC7FED26DDB3}"/>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{DE92D0F9-914D-406D-86DC-6F6C24505AE5}</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4FDA-4134-9E5D-DC7FED26DDB3}"/>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{85D8A21E-5DF0-42B0-BB08-18F93BBB92AA}</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4FDA-4134-9E5D-DC7FED26DDB3}"/>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{3606A84B-B649-45BC-812E-96DEB8881E7A}</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4FDA-4134-9E5D-DC7FED26DDB3}"/>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{E490A982-B6DA-4C85-A671-4C18F77C6494}</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4FDA-4134-9E5D-DC7FED26DDB3}"/>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{227493F7-7913-4E1C-8B01-14E6BD60AB5B}</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4FDA-4134-9E5D-DC7FED26DDB3}"/>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{7639D3E5-14C2-4F79-A5E3-A86FAAE3C052}</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4FDA-4134-9E5D-DC7FED26DDB3}"/>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{A4A89ECA-6B2D-4ED0-A3A9-5336C0002C70}</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4FDA-4134-9E5D-DC7FED26DDB3}"/>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{272E6C31-4ECA-490D-BAC3-88302BA588D8}</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4FDA-4134-9E5D-DC7FED26DDB3}"/>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{F16E112E-7FCA-4D9E-B96E-8D04B32EA921}</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4FDA-4134-9E5D-DC7FED26DDB3}"/>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{A1DD3787-14E9-4051-89C9-0249CCD74409}</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4FDA-4134-9E5D-DC7FED26DDB3}"/>
                </c:ext>
              </c:extLst>
            </c:dLbl>
            <c:dLbl>
              <c:idx val="13"/>
              <c:tx>
                <c:strRef>
                  <c:f>Daten_Diagramme!$G$27</c:f>
                  <c:strCache>
                    <c:ptCount val="1"/>
                    <c:pt idx="0">
                      <c:v>&lt; -50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{4D92689C-E4F0-4560-9509-228EAB470BEC}</c15:txfldGUID>
                      <c15:f>Daten_Diagramme!$G$27</c15:f>
                      <c15:dlblFieldTableCache>
                        <c:ptCount val="1"/>
                        <c:pt idx="0">
                          <c:v>&lt; -50</c:v>
                        </c:pt>
                      </c15:dlblFieldTableCache>
                    </c15:dlblFTEntry>
                  </c15:dlblFieldTable>
                  <c15:showDataLabelsRange val="0"/>
                </c:ext>
                <c:ext xmlns:c16="http://schemas.microsoft.com/office/drawing/2014/chart" uri="{C3380CC4-5D6E-409C-BE32-E72D297353CC}">
                  <c16:uniqueId val="{0000002E-4FDA-4134-9E5D-DC7FED26DDB3}"/>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{E0C2575A-EECB-43CA-89CD-F793893BFE1B}</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4FDA-4134-9E5D-DC7FED26DDB3}"/>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{6B861FDA-4DCF-47F4-BCF4-D9E54B467EC2}</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4FDA-4134-9E5D-DC7FED26DDB3}"/>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{879DE7E5-C6E8-48E4-B1BA-2690AE30AFA1}</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4FDA-4134-9E5D-DC7FED26DDB3}"/>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{A51438DB-FABE-4D5A-9702-47E128A4C653}</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4FDA-4134-9E5D-DC7FED26DDB3}"/>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{2C10F3C3-AF22-4885-AB4A-BC75378EC139}</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4FDA-4134-9E5D-DC7FED26DDB3}"/>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{3443E56A-5146-4AC3-87BF-3C5F3EA5458C}</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4FDA-4134-9E5D-DC7FED26DDB3}"/>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{17B958B9-6161-42F6-B6AB-2ED62F86FA83}</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4FDA-4134-9E5D-DC7FED26DDB3}"/>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{BA4F922C-99D1-4573-AC8A-FC52D04AD4AE}</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4FDA-4134-9E5D-DC7FED26DDB3}"/>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{1C1117DE-C74E-4B9B-9895-44C0987D4953}</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4FDA-4134-9E5D-DC7FED26DDB3}"/>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{3D4ACC50-14BE-4293-AD56-FCB2E8BF7F94}</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4FDA-4134-9E5D-DC7FED26DDB3}"/>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{5758FE99-814E-4D1A-BC4C-AF4E02DF4613}</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4FDA-4134-9E5D-DC7FED26DDB3}"/>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{76BF97FF-9E35-421E-8D3E-FB52EC576890}</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4FDA-4134-9E5D-DC7FED26DDB3}"/>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{CE6570FB-E3EB-421C-8208-FD6FA537F4A1}</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4FDA-4134-9E5D-DC7FED26DDB3}"/>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{5F76EE12-AFB1-4E62-9293-F93D34A417D8}</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4FDA-4134-9E5D-DC7FED26DDB3}"/>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{D588B259-2521-40C0-A62A-3B40FF8254AD}</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4FDA-4134-9E5D-DC7FED26DDB3}"/>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{4F241495-BBF0-4A7A-A26D-AB8FF5D97BF9}</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4FDA-4134-9E5D-DC7FED26DDB3}"/>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{2ED3EE5C-A802-4C84-8F26-C0ACD7B12DC7}</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4FDA-4134-9E5D-DC7FED26DDB3}"/>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{44BBF41E-7704-427C-A4BB-7545EE6E9D1E}</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4FDA-4134-9E5D-DC7FED26DDB3}"/>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0.75</c:v>
                </c:pt>
                <c:pt idx="14">
                  <c:v>0</c:v>
                </c:pt>
                <c:pt idx="15">
                  <c:v>0</c:v>
                </c:pt>
                <c:pt idx="16">
                  <c:v>0</c:v>
                </c:pt>
                <c:pt idx="17">
                  <c:v>0</c:v>
                </c:pt>
                <c:pt idx="18">
                  <c:v>0</c:v>
                </c:pt>
                <c:pt idx="19">
                  <c:v>0</c:v>
                </c:pt>
                <c:pt idx="20">
                  <c:v>0</c:v>
                </c:pt>
                <c:pt idx="21">
                  <c:v>-0.75</c:v>
                </c:pt>
                <c:pt idx="22">
                  <c:v>0</c:v>
                </c:pt>
                <c:pt idx="23">
                  <c:v>0</c:v>
                </c:pt>
                <c:pt idx="24">
                  <c:v>0</c:v>
                </c:pt>
                <c:pt idx="25">
                  <c:v>0</c:v>
                </c:pt>
              </c:numCache>
            </c:numRef>
          </c:val>
          <c:extLst>
            <c:ext xmlns:c16="http://schemas.microsoft.com/office/drawing/2014/chart" uri="{C3380CC4-5D6E-409C-BE32-E72D297353CC}">
              <c16:uniqueId val="{00000041-4FDA-4134-9E5D-DC7FED26DDB3}"/>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-45</c:v>
                </c:pt>
                <c:pt idx="14">
                  <c:v>#N/A</c:v>
                </c:pt>
                <c:pt idx="15">
                  <c:v>#N/A</c:v>
                </c:pt>
                <c:pt idx="16">
                  <c:v>#N/A</c:v>
                </c:pt>
                <c:pt idx="17">
                  <c:v>#N/A</c:v>
                </c:pt>
                <c:pt idx="18">
                  <c:v>#N/A</c:v>
                </c:pt>
                <c:pt idx="19">
                  <c:v>#N/A</c:v>
                </c:pt>
                <c:pt idx="20">
                  <c:v>#N/A</c:v>
                </c:pt>
                <c:pt idx="21">
                  <c:v>45</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139</c:v>
                </c:pt>
                <c:pt idx="14">
                  <c:v>#N/A</c:v>
                </c:pt>
                <c:pt idx="15">
                  <c:v>#N/A</c:v>
                </c:pt>
                <c:pt idx="16">
                  <c:v>#N/A</c:v>
                </c:pt>
                <c:pt idx="17">
                  <c:v>#N/A</c:v>
                </c:pt>
                <c:pt idx="18">
                  <c:v>#N/A</c:v>
                </c:pt>
                <c:pt idx="19">
                  <c:v>#N/A</c:v>
                </c:pt>
                <c:pt idx="20">
                  <c:v>#N/A</c:v>
                </c:pt>
                <c:pt idx="21">
                  <c:v>222</c:v>
                </c:pt>
                <c:pt idx="22">
                  <c:v>#N/A</c:v>
                </c:pt>
                <c:pt idx="23">
                  <c:v>#N/A</c:v>
                </c:pt>
                <c:pt idx="24">
                  <c:v>#N/A</c:v>
                </c:pt>
                <c:pt idx="25">
                  <c:v>#N/A</c:v>
                </c:pt>
              </c:numCache>
            </c:numRef>
          </c:yVal>
          <c:smooth val="0"/>
          <c:extLst>
            <c:ext xmlns:c16="http://schemas.microsoft.com/office/drawing/2014/chart" uri="{C3380CC4-5D6E-409C-BE32-E72D297353CC}">
              <c16:uniqueId val="{00000042-4FDA-4134-9E5D-DC7FED26DDB3}"/>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{E334D128-2FBD-4420-AA08-C709CEA36FA5}</c15:txfldGUID>
                      <c15:f>Diagramm!$I$46</c15:f>
                      <c15:dlblFieldTableCache>
                        <c:ptCount val="1"/>
                      </c15:dlblFieldTableCache>
                    </c15:dlblFTEntry>
                  </c15:dlblFieldTable>
                  <c15:showDataLabelsRange val="0"/>
                </c:ext>
                <c:ext xmlns:c16="http://schemas.microsoft.com/office/drawing/2014/chart" uri="{C3380CC4-5D6E-409C-BE32-E72D297353CC}">
                  <c16:uniqueId val="{00000000-02BD-4ACC-B122-E3804C9D104F}"/>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{88802C6A-D17D-4D5B-B8E3-812FC4556A71}</c15:txfldGUID>
                      <c15:f>Diagramm!$I$47</c15:f>
                      <c15:dlblFieldTableCache>
                        <c:ptCount val="1"/>
                      </c15:dlblFieldTableCache>
                    </c15:dlblFTEntry>
                  </c15:dlblFieldTable>
                  <c15:showDataLabelsRange val="0"/>
                </c:ext>
                <c:ext xmlns:c16="http://schemas.microsoft.com/office/drawing/2014/chart" uri="{C3380CC4-5D6E-409C-BE32-E72D297353CC}">
                  <c16:uniqueId val="{00000001-02BD-4ACC-B122-E3804C9D104F}"/>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{2C79E68B-8383-4587-94D3-016D9E03A79B}</c15:txfldGUID>
                      <c15:f>Diagramm!$I$48</c15:f>
                      <c15:dlblFieldTableCache>
                        <c:ptCount val="1"/>
                      </c15:dlblFieldTableCache>
                    </c15:dlblFTEntry>
                  </c15:dlblFieldTable>
                  <c15:showDataLabelsRange val="0"/>
                </c:ext>
                <c:ext xmlns:c16="http://schemas.microsoft.com/office/drawing/2014/chart" uri="{C3380CC4-5D6E-409C-BE32-E72D297353CC}">
                  <c16:uniqueId val="{00000002-02BD-4ACC-B122-E3804C9D104F}"/>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{827DD63D-934E-4548-B0F8-858EBD3E1FC9}</c15:txfldGUID>
                      <c15:f>Diagramm!$I$49</c15:f>
                      <c15:dlblFieldTableCache>
                        <c:ptCount val="1"/>
                      </c15:dlblFieldTableCache>
                    </c15:dlblFTEntry>
                  </c15:dlblFieldTable>
                  <c15:showDataLabelsRange val="0"/>
                </c:ext>
                <c:ext xmlns:c16="http://schemas.microsoft.com/office/drawing/2014/chart" uri="{C3380CC4-5D6E-409C-BE32-E72D297353CC}">
                  <c16:uniqueId val="{00000003-02BD-4ACC-B122-E3804C9D104F}"/>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{5A864E34-F9E6-4105-8A18-B5B6DEB8AC37}</c15:txfldGUID>
                      <c15:f>Diagramm!$I$50</c15:f>
                      <c15:dlblFieldTableCache>
                        <c:ptCount val="1"/>
                      </c15:dlblFieldTableCache>
                    </c15:dlblFTEntry>
                  </c15:dlblFieldTable>
                  <c15:showDataLabelsRange val="0"/>
                </c:ext>
                <c:ext xmlns:c16="http://schemas.microsoft.com/office/drawing/2014/chart" uri="{C3380CC4-5D6E-409C-BE32-E72D297353CC}">
                  <c16:uniqueId val="{00000004-02BD-4ACC-B122-E3804C9D104F}"/>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{E4A45E41-86B6-4D8D-B301-F02173AC5129}</c15:txfldGUID>
                      <c15:f>Diagramm!$I$51</c15:f>
                      <c15:dlblFieldTableCache>
                        <c:ptCount val="1"/>
                      </c15:dlblFieldTableCache>
                    </c15:dlblFTEntry>
                  </c15:dlblFieldTable>
                  <c15:showDataLabelsRange val="0"/>
                </c:ext>
                <c:ext xmlns:c16="http://schemas.microsoft.com/office/drawing/2014/chart" uri="{C3380CC4-5D6E-409C-BE32-E72D297353CC}">
                  <c16:uniqueId val="{00000005-02BD-4ACC-B122-E3804C9D104F}"/>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{F94371AD-4819-4F83-9F69-1606704FCFCE}</c15:txfldGUID>
                      <c15:f>Diagramm!$I$52</c15:f>
                      <c15:dlblFieldTableCache>
                        <c:ptCount val="1"/>
                      </c15:dlblFieldTableCache>
                    </c15:dlblFTEntry>
                  </c15:dlblFieldTable>
                  <c15:showDataLabelsRange val="0"/>
                </c:ext>
                <c:ext xmlns:c16="http://schemas.microsoft.com/office/drawing/2014/chart" uri="{C3380CC4-5D6E-409C-BE32-E72D297353CC}">
                  <c16:uniqueId val="{00000006-02BD-4ACC-B122-E3804C9D104F}"/>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{59EA53E4-918E-4EA4-A849-8C3D868B7BBF}</c15:txfldGUID>
                      <c15:f>Diagramm!$I$53</c15:f>
                      <c15:dlblFieldTableCache>
                        <c:ptCount val="1"/>
                      </c15:dlblFieldTableCache>
                    </c15:dlblFTEntry>
                  </c15:dlblFieldTable>
                  <c15:showDataLabelsRange val="0"/>
                </c:ext>
                <c:ext xmlns:c16="http://schemas.microsoft.com/office/drawing/2014/chart" uri="{C3380CC4-5D6E-409C-BE32-E72D297353CC}">
                  <c16:uniqueId val="{00000007-02BD-4ACC-B122-E3804C9D104F}"/>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{AD35BF6C-3D3E-4750-8CB0-8A1695372AF2}</c15:txfldGUID>
                      <c15:f>Diagramm!$I$54</c15:f>
                      <c15:dlblFieldTableCache>
                        <c:ptCount val="1"/>
                      </c15:dlblFieldTableCache>
                    </c15:dlblFTEntry>
                  </c15:dlblFieldTable>
                  <c15:showDataLabelsRange val="0"/>
                </c:ext>
                <c:ext xmlns:c16="http://schemas.microsoft.com/office/drawing/2014/chart" uri="{C3380CC4-5D6E-409C-BE32-E72D297353CC}">
                  <c16:uniqueId val="{00000008-02BD-4ACC-B122-E3804C9D104F}"/>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{1CB786D5-898C-4D03-ABF1-B22E36EAADA8}</c15:txfldGUID>
                      <c15:f>Diagramm!$I$55</c15:f>
                      <c15:dlblFieldTableCache>
                        <c:ptCount val="1"/>
                      </c15:dlblFieldTableCache>
                    </c15:dlblFTEntry>
                  </c15:dlblFieldTable>
                  <c15:showDataLabelsRange val="0"/>
                </c:ext>
                <c:ext xmlns:c16="http://schemas.microsoft.com/office/drawing/2014/chart" uri="{C3380CC4-5D6E-409C-BE32-E72D297353CC}">
                  <c16:uniqueId val="{00000009-02BD-4ACC-B122-E3804C9D104F}"/>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{89370DC2-24BB-41B8-9A4D-F8960E841DD0}</c15:txfldGUID>
                      <c15:f>Diagramm!$I$56</c15:f>
                      <c15:dlblFieldTableCache>
                        <c:ptCount val="1"/>
                      </c15:dlblFieldTableCache>
                    </c15:dlblFTEntry>
                  </c15:dlblFieldTable>
                  <c15:showDataLabelsRange val="0"/>
                </c:ext>
                <c:ext xmlns:c16="http://schemas.microsoft.com/office/drawing/2014/chart" uri="{C3380CC4-5D6E-409C-BE32-E72D297353CC}">
                  <c16:uniqueId val="{0000000A-02BD-4ACC-B122-E3804C9D104F}"/>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{E17C4D82-3C6B-49ED-BF46-CA6BCF751A35}</c15:txfldGUID>
                      <c15:f>Diagramm!$I$57</c15:f>
                      <c15:dlblFieldTableCache>
                        <c:ptCount val="1"/>
                      </c15:dlblFieldTableCache>
                    </c15:dlblFTEntry>
                  </c15:dlblFieldTable>
                  <c15:showDataLabelsRange val="0"/>
                </c:ext>
                <c:ext xmlns:c16="http://schemas.microsoft.com/office/drawing/2014/chart" uri="{C3380CC4-5D6E-409C-BE32-E72D297353CC}">
                  <c16:uniqueId val="{0000000B-02BD-4ACC-B122-E3804C9D104F}"/>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{A7696590-251C-41DD-8325-B827CB65E34E}</c15:txfldGUID>
                      <c15:f>Diagramm!$I$58</c15:f>
                      <c15:dlblFieldTableCache>
                        <c:ptCount val="1"/>
                      </c15:dlblFieldTableCache>
                    </c15:dlblFTEntry>
                  </c15:dlblFieldTable>
                  <c15:showDataLabelsRange val="0"/>
                </c:ext>
                <c:ext xmlns:c16="http://schemas.microsoft.com/office/drawing/2014/chart" uri="{C3380CC4-5D6E-409C-BE32-E72D297353CC}">
                  <c16:uniqueId val="{0000000C-02BD-4ACC-B122-E3804C9D104F}"/>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{A0EC8968-2B67-4A35-8CD0-CD69DACF34DC}</c15:txfldGUID>
                      <c15:f>Diagramm!$I$59</c15:f>
                      <c15:dlblFieldTableCache>
                        <c:ptCount val="1"/>
                      </c15:dlblFieldTableCache>
                    </c15:dlblFTEntry>
                  </c15:dlblFieldTable>
                  <c15:showDataLabelsRange val="0"/>
                </c:ext>
                <c:ext xmlns:c16="http://schemas.microsoft.com/office/drawing/2014/chart" uri="{C3380CC4-5D6E-409C-BE32-E72D297353CC}">
                  <c16:uniqueId val="{0000000D-02BD-4ACC-B122-E3804C9D104F}"/>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{08BB68B2-9C2B-43B1-8D0D-B1DEA188B434}</c15:txfldGUID>
                      <c15:f>Diagramm!$I$60</c15:f>
                      <c15:dlblFieldTableCache>
                        <c:ptCount val="1"/>
                      </c15:dlblFieldTableCache>
                    </c15:dlblFTEntry>
                  </c15:dlblFieldTable>
                  <c15:showDataLabelsRange val="0"/>
                </c:ext>
                <c:ext xmlns:c16="http://schemas.microsoft.com/office/drawing/2014/chart" uri="{C3380CC4-5D6E-409C-BE32-E72D297353CC}">
                  <c16:uniqueId val="{0000000E-02BD-4ACC-B122-E3804C9D104F}"/>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{66449E0A-50B5-4423-8F76-C5AA99B536E4}</c15:txfldGUID>
                      <c15:f>Diagramm!$I$61</c15:f>
                      <c15:dlblFieldTableCache>
                        <c:ptCount val="1"/>
                      </c15:dlblFieldTableCache>
                    </c15:dlblFTEntry>
                  </c15:dlblFieldTable>
                  <c15:showDataLabelsRange val="0"/>
                </c:ext>
                <c:ext xmlns:c16="http://schemas.microsoft.com/office/drawing/2014/chart" uri="{C3380CC4-5D6E-409C-BE32-E72D297353CC}">
                  <c16:uniqueId val="{0000000F-02BD-4ACC-B122-E3804C9D104F}"/>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{9E9D74EA-9159-47E4-BA08-2D9C08125404}</c15:txfldGUID>
                      <c15:f>Diagramm!$I$62</c15:f>
                      <c15:dlblFieldTableCache>
                        <c:ptCount val="1"/>
                      </c15:dlblFieldTableCache>
                    </c15:dlblFTEntry>
                  </c15:dlblFieldTable>
                  <c15:showDataLabelsRange val="0"/>
                </c:ext>
                <c:ext xmlns:c16="http://schemas.microsoft.com/office/drawing/2014/chart" uri="{C3380CC4-5D6E-409C-BE32-E72D297353CC}">
                  <c16:uniqueId val="{00000010-02BD-4ACC-B122-E3804C9D104F}"/>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{6F89A8A9-E74B-41B1-AA3F-EA2A98990161}</c15:txfldGUID>
                      <c15:f>Diagramm!$I$63</c15:f>
                      <c15:dlblFieldTableCache>
                        <c:ptCount val="1"/>
                      </c15:dlblFieldTableCache>
                    </c15:dlblFTEntry>
                  </c15:dlblFieldTable>
                  <c15:showDataLabelsRange val="0"/>
                </c:ext>
                <c:ext xmlns:c16="http://schemas.microsoft.com/office/drawing/2014/chart" uri="{C3380CC4-5D6E-409C-BE32-E72D297353CC}">
                  <c16:uniqueId val="{00000011-02BD-4ACC-B122-E3804C9D104F}"/>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{5A19115A-6144-4957-B419-8107F05DCE61}</c15:txfldGUID>
                      <c15:f>Diagramm!$I$64</c15:f>
                      <c15:dlblFieldTableCache>
                        <c:ptCount val="1"/>
                      </c15:dlblFieldTableCache>
                    </c15:dlblFTEntry>
                  </c15:dlblFieldTable>
                  <c15:showDataLabelsRange val="0"/>
                </c:ext>
                <c:ext xmlns:c16="http://schemas.microsoft.com/office/drawing/2014/chart" uri="{C3380CC4-5D6E-409C-BE32-E72D297353CC}">
                  <c16:uniqueId val="{00000012-02BD-4ACC-B122-E3804C9D104F}"/>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{C72B20FA-B905-4B5B-ACBE-4E51CD869FC5}</c15:txfldGUID>
                      <c15:f>Diagramm!$I$65</c15:f>
                      <c15:dlblFieldTableCache>
                        <c:ptCount val="1"/>
                      </c15:dlblFieldTableCache>
                    </c15:dlblFTEntry>
                  </c15:dlblFieldTable>
                  <c15:showDataLabelsRange val="0"/>
                </c:ext>
                <c:ext xmlns:c16="http://schemas.microsoft.com/office/drawing/2014/chart" uri="{C3380CC4-5D6E-409C-BE32-E72D297353CC}">
                  <c16:uniqueId val="{00000013-02BD-4ACC-B122-E3804C9D104F}"/>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{EF52BE1D-0B43-4362-BF20-69F39EA9A629}</c15:txfldGUID>
                      <c15:f>Diagramm!$I$66</c15:f>
                      <c15:dlblFieldTableCache>
                        <c:ptCount val="1"/>
                      </c15:dlblFieldTableCache>
                    </c15:dlblFTEntry>
                  </c15:dlblFieldTable>
                  <c15:showDataLabelsRange val="0"/>
                </c:ext>
                <c:ext xmlns:c16="http://schemas.microsoft.com/office/drawing/2014/chart" uri="{C3380CC4-5D6E-409C-BE32-E72D297353CC}">
                  <c16:uniqueId val="{00000014-02BD-4ACC-B122-E3804C9D104F}"/>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{6EEFF43C-CD9D-40B2-BA2E-394311A05A28}</c15:txfldGUID>
                      <c15:f>Diagramm!$I$67</c15:f>
                      <c15:dlblFieldTableCache>
                        <c:ptCount val="1"/>
                      </c15:dlblFieldTableCache>
                    </c15:dlblFTEntry>
                  </c15:dlblFieldTable>
                  <c15:showDataLabelsRange val="0"/>
                </c:ext>
                <c:ext xmlns:c16="http://schemas.microsoft.com/office/drawing/2014/chart" uri="{C3380CC4-5D6E-409C-BE32-E72D297353CC}">
                  <c16:uniqueId val="{00000015-02BD-4ACC-B122-E3804C9D104F}"/>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02BD-4ACC-B122-E3804C9D104F}"/>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{E0D0321B-263C-421E-BA92-A1AFAF0B9276}</c15:txfldGUID>
                      <c15:f>Diagramm!$K$46</c15:f>
                      <c15:dlblFieldTableCache>
                        <c:ptCount val="1"/>
                      </c15:dlblFieldTableCache>
                    </c15:dlblFTEntry>
                  </c15:dlblFieldTable>
                  <c15:showDataLabelsRange val="0"/>
                </c:ext>
                <c:ext xmlns:c16="http://schemas.microsoft.com/office/drawing/2014/chart" uri="{C3380CC4-5D6E-409C-BE32-E72D297353CC}">
                  <c16:uniqueId val="{00000017-02BD-4ACC-B122-E3804C9D104F}"/>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{CDEA5800-FA3A-4AEE-98C2-821C3A160A45}</c15:txfldGUID>
                      <c15:f>Diagramm!$K$47</c15:f>
                      <c15:dlblFieldTableCache>
                        <c:ptCount val="1"/>
                      </c15:dlblFieldTableCache>
                    </c15:dlblFTEntry>
                  </c15:dlblFieldTable>
                  <c15:showDataLabelsRange val="0"/>
                </c:ext>
                <c:ext xmlns:c16="http://schemas.microsoft.com/office/drawing/2014/chart" uri="{C3380CC4-5D6E-409C-BE32-E72D297353CC}">
                  <c16:uniqueId val="{00000018-02BD-4ACC-B122-E3804C9D104F}"/>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{7E6BAAF2-137F-4EE6-A51D-36C9754E9BAD}</c15:txfldGUID>
                      <c15:f>Diagramm!$K$48</c15:f>
                      <c15:dlblFieldTableCache>
                        <c:ptCount val="1"/>
                      </c15:dlblFieldTableCache>
                    </c15:dlblFTEntry>
                  </c15:dlblFieldTable>
                  <c15:showDataLabelsRange val="0"/>
                </c:ext>
                <c:ext xmlns:c16="http://schemas.microsoft.com/office/drawing/2014/chart" uri="{C3380CC4-5D6E-409C-BE32-E72D297353CC}">
                  <c16:uniqueId val="{00000019-02BD-4ACC-B122-E3804C9D104F}"/>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{0C2C037B-4036-47BA-8884-0EBE58B5D7E9}</c15:txfldGUID>
                      <c15:f>Diagramm!$K$49</c15:f>
                      <c15:dlblFieldTableCache>
                        <c:ptCount val="1"/>
                      </c15:dlblFieldTableCache>
                    </c15:dlblFTEntry>
                  </c15:dlblFieldTable>
                  <c15:showDataLabelsRange val="0"/>
                </c:ext>
                <c:ext xmlns:c16="http://schemas.microsoft.com/office/drawing/2014/chart" uri="{C3380CC4-5D6E-409C-BE32-E72D297353CC}">
                  <c16:uniqueId val="{0000001A-02BD-4ACC-B122-E3804C9D104F}"/>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{E0A6CA55-15BA-4A6B-9987-DC5ED699151C}</c15:txfldGUID>
                      <c15:f>Diagramm!$K$50</c15:f>
                      <c15:dlblFieldTableCache>
                        <c:ptCount val="1"/>
                      </c15:dlblFieldTableCache>
                    </c15:dlblFTEntry>
                  </c15:dlblFieldTable>
                  <c15:showDataLabelsRange val="0"/>
                </c:ext>
                <c:ext xmlns:c16="http://schemas.microsoft.com/office/drawing/2014/chart" uri="{C3380CC4-5D6E-409C-BE32-E72D297353CC}">
                  <c16:uniqueId val="{0000001B-02BD-4ACC-B122-E3804C9D104F}"/>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{D66D25F4-4641-4915-867E-D44F09337CCC}</c15:txfldGUID>
                      <c15:f>Diagramm!$K$51</c15:f>
                      <c15:dlblFieldTableCache>
                        <c:ptCount val="1"/>
                      </c15:dlblFieldTableCache>
                    </c15:dlblFTEntry>
                  </c15:dlblFieldTable>
                  <c15:showDataLabelsRange val="0"/>
                </c:ext>
                <c:ext xmlns:c16="http://schemas.microsoft.com/office/drawing/2014/chart" uri="{C3380CC4-5D6E-409C-BE32-E72D297353CC}">
                  <c16:uniqueId val="{0000001C-02BD-4ACC-B122-E3804C9D104F}"/>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{34EC8BCF-EC7F-454B-8555-5605754A1902}</c15:txfldGUID>
                      <c15:f>Diagramm!$K$52</c15:f>
                      <c15:dlblFieldTableCache>
                        <c:ptCount val="1"/>
                      </c15:dlblFieldTableCache>
                    </c15:dlblFTEntry>
                  </c15:dlblFieldTable>
                  <c15:showDataLabelsRange val="0"/>
                </c:ext>
                <c:ext xmlns:c16="http://schemas.microsoft.com/office/drawing/2014/chart" uri="{C3380CC4-5D6E-409C-BE32-E72D297353CC}">
                  <c16:uniqueId val="{0000001D-02BD-4ACC-B122-E3804C9D104F}"/>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{657F79B2-79A1-42DD-ACF7-9EAC27DE8064}</c15:txfldGUID>
                      <c15:f>Diagramm!$K$53</c15:f>
                      <c15:dlblFieldTableCache>
                        <c:ptCount val="1"/>
                      </c15:dlblFieldTableCache>
                    </c15:dlblFTEntry>
                  </c15:dlblFieldTable>
                  <c15:showDataLabelsRange val="0"/>
                </c:ext>
                <c:ext xmlns:c16="http://schemas.microsoft.com/office/drawing/2014/chart" uri="{C3380CC4-5D6E-409C-BE32-E72D297353CC}">
                  <c16:uniqueId val="{0000001E-02BD-4ACC-B122-E3804C9D104F}"/>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{93849C8E-D5E6-4631-93AB-5B4889F146AE}</c15:txfldGUID>
                      <c15:f>Diagramm!$K$54</c15:f>
                      <c15:dlblFieldTableCache>
                        <c:ptCount val="1"/>
                      </c15:dlblFieldTableCache>
                    </c15:dlblFTEntry>
                  </c15:dlblFieldTable>
                  <c15:showDataLabelsRange val="0"/>
                </c:ext>
                <c:ext xmlns:c16="http://schemas.microsoft.com/office/drawing/2014/chart" uri="{C3380CC4-5D6E-409C-BE32-E72D297353CC}">
                  <c16:uniqueId val="{0000001F-02BD-4ACC-B122-E3804C9D104F}"/>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{45487BFC-39F3-4CAF-835B-7C01C04E0D33}</c15:txfldGUID>
                      <c15:f>Diagramm!$K$55</c15:f>
                      <c15:dlblFieldTableCache>
                        <c:ptCount val="1"/>
                      </c15:dlblFieldTableCache>
                    </c15:dlblFTEntry>
                  </c15:dlblFieldTable>
                  <c15:showDataLabelsRange val="0"/>
                </c:ext>
                <c:ext xmlns:c16="http://schemas.microsoft.com/office/drawing/2014/chart" uri="{C3380CC4-5D6E-409C-BE32-E72D297353CC}">
                  <c16:uniqueId val="{00000020-02BD-4ACC-B122-E3804C9D104F}"/>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{9F9B00DF-BDAB-4D4B-BF17-A2050FF67EEB}</c15:txfldGUID>
                      <c15:f>Diagramm!$K$56</c15:f>
                      <c15:dlblFieldTableCache>
                        <c:ptCount val="1"/>
                      </c15:dlblFieldTableCache>
                    </c15:dlblFTEntry>
                  </c15:dlblFieldTable>
                  <c15:showDataLabelsRange val="0"/>
                </c:ext>
                <c:ext xmlns:c16="http://schemas.microsoft.com/office/drawing/2014/chart" uri="{C3380CC4-5D6E-409C-BE32-E72D297353CC}">
                  <c16:uniqueId val="{00000021-02BD-4ACC-B122-E3804C9D104F}"/>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{E98622A0-C876-47EF-854D-591B6FFCE076}</c15:txfldGUID>
                      <c15:f>Diagramm!$K$57</c15:f>
                      <c15:dlblFieldTableCache>
                        <c:ptCount val="1"/>
                      </c15:dlblFieldTableCache>
                    </c15:dlblFTEntry>
                  </c15:dlblFieldTable>
                  <c15:showDataLabelsRange val="0"/>
                </c:ext>
                <c:ext xmlns:c16="http://schemas.microsoft.com/office/drawing/2014/chart" uri="{C3380CC4-5D6E-409C-BE32-E72D297353CC}">
                  <c16:uniqueId val="{00000022-02BD-4ACC-B122-E3804C9D104F}"/>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{F53D994E-36AD-45A1-99EE-4EBCCA3BD106}</c15:txfldGUID>
                      <c15:f>Diagramm!$K$58</c15:f>
                      <c15:dlblFieldTableCache>
                        <c:ptCount val="1"/>
                      </c15:dlblFieldTableCache>
                    </c15:dlblFTEntry>
                  </c15:dlblFieldTable>
                  <c15:showDataLabelsRange val="0"/>
                </c:ext>
                <c:ext xmlns:c16="http://schemas.microsoft.com/office/drawing/2014/chart" uri="{C3380CC4-5D6E-409C-BE32-E72D297353CC}">
                  <c16:uniqueId val="{00000023-02BD-4ACC-B122-E3804C9D104F}"/>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{89279179-A1E0-4685-9940-FCFE38244513}</c15:txfldGUID>
                      <c15:f>Diagramm!$K$59</c15:f>
                      <c15:dlblFieldTableCache>
                        <c:ptCount val="1"/>
                      </c15:dlblFieldTableCache>
                    </c15:dlblFTEntry>
                  </c15:dlblFieldTable>
                  <c15:showDataLabelsRange val="0"/>
                </c:ext>
                <c:ext xmlns:c16="http://schemas.microsoft.com/office/drawing/2014/chart" uri="{C3380CC4-5D6E-409C-BE32-E72D297353CC}">
                  <c16:uniqueId val="{00000024-02BD-4ACC-B122-E3804C9D104F}"/>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{A13586AE-EA2E-4B64-8C86-D601B89EC6E0}</c15:txfldGUID>
                      <c15:f>Diagramm!$K$60</c15:f>
                      <c15:dlblFieldTableCache>
                        <c:ptCount val="1"/>
                      </c15:dlblFieldTableCache>
                    </c15:dlblFTEntry>
                  </c15:dlblFieldTable>
                  <c15:showDataLabelsRange val="0"/>
                </c:ext>
                <c:ext xmlns:c16="http://schemas.microsoft.com/office/drawing/2014/chart" uri="{C3380CC4-5D6E-409C-BE32-E72D297353CC}">
                  <c16:uniqueId val="{00000025-02BD-4ACC-B122-E3804C9D104F}"/>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{7CB42FF2-1E6A-4E59-B100-F4F4939D3DE1}</c15:txfldGUID>
                      <c15:f>Diagramm!$K$61</c15:f>
                      <c15:dlblFieldTableCache>
                        <c:ptCount val="1"/>
                      </c15:dlblFieldTableCache>
                    </c15:dlblFTEntry>
                  </c15:dlblFieldTable>
                  <c15:showDataLabelsRange val="0"/>
                </c:ext>
                <c:ext xmlns:c16="http://schemas.microsoft.com/office/drawing/2014/chart" uri="{C3380CC4-5D6E-409C-BE32-E72D297353CC}">
                  <c16:uniqueId val="{00000026-02BD-4ACC-B122-E3804C9D104F}"/>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{77843F1A-169A-45F6-962C-7EBE3FF4400C}</c15:txfldGUID>
                      <c15:f>Diagramm!$K$62</c15:f>
                      <c15:dlblFieldTableCache>
                        <c:ptCount val="1"/>
                      </c15:dlblFieldTableCache>
                    </c15:dlblFTEntry>
                  </c15:dlblFieldTable>
                  <c15:showDataLabelsRange val="0"/>
                </c:ext>
                <c:ext xmlns:c16="http://schemas.microsoft.com/office/drawing/2014/chart" uri="{C3380CC4-5D6E-409C-BE32-E72D297353CC}">
                  <c16:uniqueId val="{00000027-02BD-4ACC-B122-E3804C9D104F}"/>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{8EB2C0BB-1E92-4AA5-9843-647942EEC6E7}</c15:txfldGUID>
                      <c15:f>Diagramm!$K$63</c15:f>
                      <c15:dlblFieldTableCache>
                        <c:ptCount val="1"/>
                      </c15:dlblFieldTableCache>
                    </c15:dlblFTEntry>
                  </c15:dlblFieldTable>
                  <c15:showDataLabelsRange val="0"/>
                </c:ext>
                <c:ext xmlns:c16="http://schemas.microsoft.com/office/drawing/2014/chart" uri="{C3380CC4-5D6E-409C-BE32-E72D297353CC}">
                  <c16:uniqueId val="{00000028-02BD-4ACC-B122-E3804C9D104F}"/>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{BFFDE351-5A1F-4AA2-A02A-08661A52A78F}</c15:txfldGUID>
                      <c15:f>Diagramm!$K$64</c15:f>
                      <c15:dlblFieldTableCache>
                        <c:ptCount val="1"/>
                      </c15:dlblFieldTableCache>
                    </c15:dlblFTEntry>
                  </c15:dlblFieldTable>
                  <c15:showDataLabelsRange val="0"/>
                </c:ext>
                <c:ext xmlns:c16="http://schemas.microsoft.com/office/drawing/2014/chart" uri="{C3380CC4-5D6E-409C-BE32-E72D297353CC}">
                  <c16:uniqueId val="{00000029-02BD-4ACC-B122-E3804C9D104F}"/>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{2CC27B72-6E92-45CA-A22A-30FF4907C711}</c15:txfldGUID>
                      <c15:f>Diagramm!$K$65</c15:f>
                      <c15:dlblFieldTableCache>
                        <c:ptCount val="1"/>
                      </c15:dlblFieldTableCache>
                    </c15:dlblFTEntry>
                  </c15:dlblFieldTable>
                  <c15:showDataLabelsRange val="0"/>
                </c:ext>
                <c:ext xmlns:c16="http://schemas.microsoft.com/office/drawing/2014/chart" uri="{C3380CC4-5D6E-409C-BE32-E72D297353CC}">
                  <c16:uniqueId val="{0000002A-02BD-4ACC-B122-E3804C9D104F}"/>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{32AD16CB-E9FF-42BB-B2CC-A6603A2E0D99}</c15:txfldGUID>
                      <c15:f>Diagramm!$K$66</c15:f>
                      <c15:dlblFieldTableCache>
                        <c:ptCount val="1"/>
                      </c15:dlblFieldTableCache>
                    </c15:dlblFTEntry>
                  </c15:dlblFieldTable>
                  <c15:showDataLabelsRange val="0"/>
                </c:ext>
                <c:ext xmlns:c16="http://schemas.microsoft.com/office/drawing/2014/chart" uri="{C3380CC4-5D6E-409C-BE32-E72D297353CC}">
                  <c16:uniqueId val="{0000002B-02BD-4ACC-B122-E3804C9D104F}"/>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{3E555D95-4B49-49E4-8708-F0FA1336BEBE}</c15:txfldGUID>
                      <c15:f>Diagramm!$K$67</c15:f>
                      <c15:dlblFieldTableCache>
                        <c:ptCount val="1"/>
                      </c15:dlblFieldTableCache>
                    </c15:dlblFTEntry>
                  </c15:dlblFieldTable>
                  <c15:showDataLabelsRange val="0"/>
                </c:ext>
                <c:ext xmlns:c16="http://schemas.microsoft.com/office/drawing/2014/chart" uri="{C3380CC4-5D6E-409C-BE32-E72D297353CC}">
                  <c16:uniqueId val="{0000002C-02BD-4ACC-B122-E3804C9D104F}"/>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02BD-4ACC-B122-E3804C9D104F}"/>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{BCEFB942-D56C-4674-8872-078B9DD80948}</c15:txfldGUID>
                      <c15:f>Diagramm!$J$46</c15:f>
                      <c15:dlblFieldTableCache>
                        <c:ptCount val="1"/>
                      </c15:dlblFieldTableCache>
                    </c15:dlblFTEntry>
                  </c15:dlblFieldTable>
                  <c15:showDataLabelsRange val="0"/>
                </c:ext>
                <c:ext xmlns:c16="http://schemas.microsoft.com/office/drawing/2014/chart" uri="{C3380CC4-5D6E-409C-BE32-E72D297353CC}">
                  <c16:uniqueId val="{0000002E-02BD-4ACC-B122-E3804C9D104F}"/>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{A68FF807-3883-4E03-B85C-04308BFA3FA0}</c15:txfldGUID>
                      <c15:f>Diagramm!$J$47</c15:f>
                      <c15:dlblFieldTableCache>
                        <c:ptCount val="1"/>
                      </c15:dlblFieldTableCache>
                    </c15:dlblFTEntry>
                  </c15:dlblFieldTable>
                  <c15:showDataLabelsRange val="0"/>
                </c:ext>
                <c:ext xmlns:c16="http://schemas.microsoft.com/office/drawing/2014/chart" uri="{C3380CC4-5D6E-409C-BE32-E72D297353CC}">
                  <c16:uniqueId val="{0000002F-02BD-4ACC-B122-E3804C9D104F}"/>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{EE88FC2A-AFCC-4EB7-919F-95DF78779B2C}</c15:txfldGUID>
                      <c15:f>Diagramm!$J$48</c15:f>
                      <c15:dlblFieldTableCache>
                        <c:ptCount val="1"/>
                      </c15:dlblFieldTableCache>
                    </c15:dlblFTEntry>
                  </c15:dlblFieldTable>
                  <c15:showDataLabelsRange val="0"/>
                </c:ext>
                <c:ext xmlns:c16="http://schemas.microsoft.com/office/drawing/2014/chart" uri="{C3380CC4-5D6E-409C-BE32-E72D297353CC}">
                  <c16:uniqueId val="{00000030-02BD-4ACC-B122-E3804C9D104F}"/>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{266080A8-F07F-4018-888F-93A69B2BCBD3}</c15:txfldGUID>
                      <c15:f>Diagramm!$J$49</c15:f>
                      <c15:dlblFieldTableCache>
                        <c:ptCount val="1"/>
                      </c15:dlblFieldTableCache>
                    </c15:dlblFTEntry>
                  </c15:dlblFieldTable>
                  <c15:showDataLabelsRange val="0"/>
                </c:ext>
                <c:ext xmlns:c16="http://schemas.microsoft.com/office/drawing/2014/chart" uri="{C3380CC4-5D6E-409C-BE32-E72D297353CC}">
                  <c16:uniqueId val="{00000031-02BD-4ACC-B122-E3804C9D104F}"/>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{49F09830-CF0E-49BC-BF55-790D74C14B06}</c15:txfldGUID>
                      <c15:f>Diagramm!$J$50</c15:f>
                      <c15:dlblFieldTableCache>
                        <c:ptCount val="1"/>
                      </c15:dlblFieldTableCache>
                    </c15:dlblFTEntry>
                  </c15:dlblFieldTable>
                  <c15:showDataLabelsRange val="0"/>
                </c:ext>
                <c:ext xmlns:c16="http://schemas.microsoft.com/office/drawing/2014/chart" uri="{C3380CC4-5D6E-409C-BE32-E72D297353CC}">
                  <c16:uniqueId val="{00000032-02BD-4ACC-B122-E3804C9D104F}"/>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{B9FEE301-A829-4871-BCBD-B69D2350F015}</c15:txfldGUID>
                      <c15:f>Diagramm!$J$51</c15:f>
                      <c15:dlblFieldTableCache>
                        <c:ptCount val="1"/>
                      </c15:dlblFieldTableCache>
                    </c15:dlblFTEntry>
                  </c15:dlblFieldTable>
                  <c15:showDataLabelsRange val="0"/>
                </c:ext>
                <c:ext xmlns:c16="http://schemas.microsoft.com/office/drawing/2014/chart" uri="{C3380CC4-5D6E-409C-BE32-E72D297353CC}">
                  <c16:uniqueId val="{00000033-02BD-4ACC-B122-E3804C9D104F}"/>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{EB4A8A32-1B85-43BB-B77B-197049625043}</c15:txfldGUID>
                      <c15:f>Diagramm!$J$52</c15:f>
                      <c15:dlblFieldTableCache>
                        <c:ptCount val="1"/>
                      </c15:dlblFieldTableCache>
                    </c15:dlblFTEntry>
                  </c15:dlblFieldTable>
                  <c15:showDataLabelsRange val="0"/>
                </c:ext>
                <c:ext xmlns:c16="http://schemas.microsoft.com/office/drawing/2014/chart" uri="{C3380CC4-5D6E-409C-BE32-E72D297353CC}">
                  <c16:uniqueId val="{00000034-02BD-4ACC-B122-E3804C9D104F}"/>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{F186493A-C6CD-45D9-A718-A1432B664AE5}</c15:txfldGUID>
                      <c15:f>Diagramm!$J$53</c15:f>
                      <c15:dlblFieldTableCache>
                        <c:ptCount val="1"/>
                      </c15:dlblFieldTableCache>
                    </c15:dlblFTEntry>
                  </c15:dlblFieldTable>
                  <c15:showDataLabelsRange val="0"/>
                </c:ext>
                <c:ext xmlns:c16="http://schemas.microsoft.com/office/drawing/2014/chart" uri="{C3380CC4-5D6E-409C-BE32-E72D297353CC}">
                  <c16:uniqueId val="{00000035-02BD-4ACC-B122-E3804C9D104F}"/>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{BFD68738-1D3C-4076-8EFB-96089C791C9C}</c15:txfldGUID>
                      <c15:f>Diagramm!$J$54</c15:f>
                      <c15:dlblFieldTableCache>
                        <c:ptCount val="1"/>
                      </c15:dlblFieldTableCache>
                    </c15:dlblFTEntry>
                  </c15:dlblFieldTable>
                  <c15:showDataLabelsRange val="0"/>
                </c:ext>
                <c:ext xmlns:c16="http://schemas.microsoft.com/office/drawing/2014/chart" uri="{C3380CC4-5D6E-409C-BE32-E72D297353CC}">
                  <c16:uniqueId val="{00000036-02BD-4ACC-B122-E3804C9D104F}"/>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{745826ED-7471-4940-902E-E335098DBBFC}</c15:txfldGUID>
                      <c15:f>Diagramm!$J$55</c15:f>
                      <c15:dlblFieldTableCache>
                        <c:ptCount val="1"/>
                      </c15:dlblFieldTableCache>
                    </c15:dlblFTEntry>
                  </c15:dlblFieldTable>
                  <c15:showDataLabelsRange val="0"/>
                </c:ext>
                <c:ext xmlns:c16="http://schemas.microsoft.com/office/drawing/2014/chart" uri="{C3380CC4-5D6E-409C-BE32-E72D297353CC}">
                  <c16:uniqueId val="{00000037-02BD-4ACC-B122-E3804C9D104F}"/>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{3803F64D-0490-48BE-9AEA-A1B56C6ECEF1}</c15:txfldGUID>
                      <c15:f>Diagramm!$J$56</c15:f>
                      <c15:dlblFieldTableCache>
                        <c:ptCount val="1"/>
                      </c15:dlblFieldTableCache>
                    </c15:dlblFTEntry>
                  </c15:dlblFieldTable>
                  <c15:showDataLabelsRange val="0"/>
                </c:ext>
                <c:ext xmlns:c16="http://schemas.microsoft.com/office/drawing/2014/chart" uri="{C3380CC4-5D6E-409C-BE32-E72D297353CC}">
                  <c16:uniqueId val="{00000038-02BD-4ACC-B122-E3804C9D104F}"/>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{594E91EB-6ACE-4AF7-9964-CC1CB3D0049A}</c15:txfldGUID>
                      <c15:f>Diagramm!$J$57</c15:f>
                      <c15:dlblFieldTableCache>
                        <c:ptCount val="1"/>
                      </c15:dlblFieldTableCache>
                    </c15:dlblFTEntry>
                  </c15:dlblFieldTable>
                  <c15:showDataLabelsRange val="0"/>
                </c:ext>
                <c:ext xmlns:c16="http://schemas.microsoft.com/office/drawing/2014/chart" uri="{C3380CC4-5D6E-409C-BE32-E72D297353CC}">
                  <c16:uniqueId val="{00000039-02BD-4ACC-B122-E3804C9D104F}"/>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{A15A28D7-C6F9-441F-8BFE-6C6C7DEB45C7}</c15:txfldGUID>
                      <c15:f>Diagramm!$J$58</c15:f>
                      <c15:dlblFieldTableCache>
                        <c:ptCount val="1"/>
                      </c15:dlblFieldTableCache>
                    </c15:dlblFTEntry>
                  </c15:dlblFieldTable>
                  <c15:showDataLabelsRange val="0"/>
                </c:ext>
                <c:ext xmlns:c16="http://schemas.microsoft.com/office/drawing/2014/chart" uri="{C3380CC4-5D6E-409C-BE32-E72D297353CC}">
                  <c16:uniqueId val="{0000003A-02BD-4ACC-B122-E3804C9D104F}"/>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{57362F82-C4EC-49D9-B312-A68885DFBBF0}</c15:txfldGUID>
                      <c15:f>Diagramm!$J$59</c15:f>
                      <c15:dlblFieldTableCache>
                        <c:ptCount val="1"/>
                      </c15:dlblFieldTableCache>
                    </c15:dlblFTEntry>
                  </c15:dlblFieldTable>
                  <c15:showDataLabelsRange val="0"/>
                </c:ext>
                <c:ext xmlns:c16="http://schemas.microsoft.com/office/drawing/2014/chart" uri="{C3380CC4-5D6E-409C-BE32-E72D297353CC}">
                  <c16:uniqueId val="{0000003B-02BD-4ACC-B122-E3804C9D104F}"/>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{CD4BABA8-FD4B-48B0-8E27-167022C5E482}</c15:txfldGUID>
                      <c15:f>Diagramm!$J$60</c15:f>
                      <c15:dlblFieldTableCache>
                        <c:ptCount val="1"/>
                      </c15:dlblFieldTableCache>
                    </c15:dlblFTEntry>
                  </c15:dlblFieldTable>
                  <c15:showDataLabelsRange val="0"/>
                </c:ext>
                <c:ext xmlns:c16="http://schemas.microsoft.com/office/drawing/2014/chart" uri="{C3380CC4-5D6E-409C-BE32-E72D297353CC}">
                  <c16:uniqueId val="{0000003C-02BD-4ACC-B122-E3804C9D104F}"/>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{D44C7E89-BAE9-478E-9359-F57C198ADE86}</c15:txfldGUID>
                      <c15:f>Diagramm!$J$61</c15:f>
                      <c15:dlblFieldTableCache>
                        <c:ptCount val="1"/>
                      </c15:dlblFieldTableCache>
                    </c15:dlblFTEntry>
                  </c15:dlblFieldTable>
                  <c15:showDataLabelsRange val="0"/>
                </c:ext>
                <c:ext xmlns:c16="http://schemas.microsoft.com/office/drawing/2014/chart" uri="{C3380CC4-5D6E-409C-BE32-E72D297353CC}">
                  <c16:uniqueId val="{0000003D-02BD-4ACC-B122-E3804C9D104F}"/>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{7E94A09E-97AD-458E-AF4B-07B755ECF03F}</c15:txfldGUID>
                      <c15:f>Diagramm!$J$62</c15:f>
                      <c15:dlblFieldTableCache>
                        <c:ptCount val="1"/>
                      </c15:dlblFieldTableCache>
                    </c15:dlblFTEntry>
                  </c15:dlblFieldTable>
                  <c15:showDataLabelsRange val="0"/>
                </c:ext>
                <c:ext xmlns:c16="http://schemas.microsoft.com/office/drawing/2014/chart" uri="{C3380CC4-5D6E-409C-BE32-E72D297353CC}">
                  <c16:uniqueId val="{0000003E-02BD-4ACC-B122-E3804C9D104F}"/>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{7E09BCF9-9510-4EFF-A27A-762D5D58EA6E}</c15:txfldGUID>
                      <c15:f>Diagramm!$J$63</c15:f>
                      <c15:dlblFieldTableCache>
                        <c:ptCount val="1"/>
                      </c15:dlblFieldTableCache>
                    </c15:dlblFTEntry>
                  </c15:dlblFieldTable>
                  <c15:showDataLabelsRange val="0"/>
                </c:ext>
                <c:ext xmlns:c16="http://schemas.microsoft.com/office/drawing/2014/chart" uri="{C3380CC4-5D6E-409C-BE32-E72D297353CC}">
                  <c16:uniqueId val="{0000003F-02BD-4ACC-B122-E3804C9D104F}"/>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{3797715B-7115-4338-96F9-FED0BAAD46AE}</c15:txfldGUID>
                      <c15:f>Diagramm!$J$64</c15:f>
                      <c15:dlblFieldTableCache>
                        <c:ptCount val="1"/>
                      </c15:dlblFieldTableCache>
                    </c15:dlblFTEntry>
                  </c15:dlblFieldTable>
                  <c15:showDataLabelsRange val="0"/>
                </c:ext>
                <c:ext xmlns:c16="http://schemas.microsoft.com/office/drawing/2014/chart" uri="{C3380CC4-5D6E-409C-BE32-E72D297353CC}">
                  <c16:uniqueId val="{00000040-02BD-4ACC-B122-E3804C9D104F}"/>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{D333FAB7-C038-4B40-8700-B0EFC4AAC341}</c15:txfldGUID>
                      <c15:f>Diagramm!$J$65</c15:f>
                      <c15:dlblFieldTableCache>
                        <c:ptCount val="1"/>
                      </c15:dlblFieldTableCache>
                    </c15:dlblFTEntry>
                  </c15:dlblFieldTable>
                  <c15:showDataLabelsRange val="0"/>
                </c:ext>
                <c:ext xmlns:c16="http://schemas.microsoft.com/office/drawing/2014/chart" uri="{C3380CC4-5D6E-409C-BE32-E72D297353CC}">
                  <c16:uniqueId val="{00000041-02BD-4ACC-B122-E3804C9D104F}"/>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{E35A224E-C96F-4CD9-8E7D-B4040A3282F9}</c15:txfldGUID>
                      <c15:f>Diagramm!$J$66</c15:f>
                      <c15:dlblFieldTableCache>
                        <c:ptCount val="1"/>
                      </c15:dlblFieldTableCache>
                    </c15:dlblFTEntry>
                  </c15:dlblFieldTable>
                  <c15:showDataLabelsRange val="0"/>
                </c:ext>
                <c:ext xmlns:c16="http://schemas.microsoft.com/office/drawing/2014/chart" uri="{C3380CC4-5D6E-409C-BE32-E72D297353CC}">
                  <c16:uniqueId val="{00000042-02BD-4ACC-B122-E3804C9D104F}"/>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{2335E285-E5BA-4E3D-9348-C45949AC6031}</c15:txfldGUID>
                      <c15:f>Diagramm!$J$67</c15:f>
                      <c15:dlblFieldTableCache>
                        <c:ptCount val="1"/>
                      </c15:dlblFieldTableCache>
                    </c15:dlblFTEntry>
                  </c15:dlblFieldTable>
                  <c15:showDataLabelsRange val="0"/>
                </c:ext>
                <c:ext xmlns:c16="http://schemas.microsoft.com/office/drawing/2014/chart" uri="{C3380CC4-5D6E-409C-BE32-E72D297353CC}">
                  <c16:uniqueId val="{00000043-02BD-4ACC-B122-E3804C9D104F}"/>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02BD-4ACC-B122-E3804C9D104F}"/>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8D99-418E-871A-58CA7F2FD0FD}"/>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8D99-418E-871A-58CA7F2FD0FD}"/>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8D99-418E-871A-58CA7F2FD0FD}"/>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8D99-418E-871A-58CA7F2FD0FD}"/>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8D99-418E-871A-58CA7F2FD0FD}"/>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8D99-418E-871A-58CA7F2FD0FD}"/>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8D99-418E-871A-58CA7F2FD0FD}"/>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8D99-418E-871A-58CA7F2FD0FD}"/>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8D99-418E-871A-58CA7F2FD0FD}"/>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8D99-418E-871A-58CA7F2FD0FD}"/>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8D99-418E-871A-58CA7F2FD0FD}"/>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8D99-418E-871A-58CA7F2FD0FD}"/>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8D99-418E-871A-58CA7F2FD0FD}"/>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8D99-418E-871A-58CA7F2FD0FD}"/>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8D99-418E-871A-58CA7F2FD0FD}"/>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8D99-418E-871A-58CA7F2FD0FD}"/>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8D99-418E-871A-58CA7F2FD0FD}"/>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8D99-418E-871A-58CA7F2FD0FD}"/>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8D99-418E-871A-58CA7F2FD0FD}"/>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8D99-418E-871A-58CA7F2FD0FD}"/>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8D99-418E-871A-58CA7F2FD0FD}"/>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8D99-418E-871A-58CA7F2FD0FD}"/>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8D99-418E-871A-58CA7F2FD0FD}"/>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8D99-418E-871A-58CA7F2FD0FD}"/>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8D99-418E-871A-58CA7F2FD0FD}"/>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8D99-418E-871A-58CA7F2FD0FD}"/>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8D99-418E-871A-58CA7F2FD0FD}"/>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8D99-418E-871A-58CA7F2FD0FD}"/>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8D99-418E-871A-58CA7F2FD0FD}"/>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8D99-418E-871A-58CA7F2FD0FD}"/>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8D99-418E-871A-58CA7F2FD0FD}"/>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8D99-418E-871A-58CA7F2FD0FD}"/>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8D99-418E-871A-58CA7F2FD0FD}"/>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8D99-418E-871A-58CA7F2FD0FD}"/>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8D99-418E-871A-58CA7F2FD0FD}"/>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8D99-418E-871A-58CA7F2FD0FD}"/>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8D99-418E-871A-58CA7F2FD0FD}"/>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8D99-418E-871A-58CA7F2FD0FD}"/>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8D99-418E-871A-58CA7F2FD0FD}"/>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8D99-418E-871A-58CA7F2FD0FD}"/>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8D99-418E-871A-58CA7F2FD0FD}"/>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8D99-418E-871A-58CA7F2FD0FD}"/>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8D99-418E-871A-58CA7F2FD0FD}"/>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8D99-418E-871A-58CA7F2FD0FD}"/>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8D99-418E-871A-58CA7F2FD0FD}"/>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8D99-418E-871A-58CA7F2FD0FD}"/>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8D99-418E-871A-58CA7F2FD0FD}"/>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8D99-418E-871A-58CA7F2FD0FD}"/>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8D99-418E-871A-58CA7F2FD0FD}"/>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8D99-418E-871A-58CA7F2FD0FD}"/>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8D99-418E-871A-58CA7F2FD0FD}"/>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8D99-418E-871A-58CA7F2FD0FD}"/>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8D99-418E-871A-58CA7F2FD0FD}"/>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8D99-418E-871A-58CA7F2FD0FD}"/>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8D99-418E-871A-58CA7F2FD0FD}"/>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8D99-418E-871A-58CA7F2FD0FD}"/>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8D99-418E-871A-58CA7F2FD0FD}"/>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8D99-418E-871A-58CA7F2FD0FD}"/>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8D99-418E-871A-58CA7F2FD0FD}"/>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8D99-418E-871A-58CA7F2FD0FD}"/>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8D99-418E-871A-58CA7F2FD0FD}"/>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8D99-418E-871A-58CA7F2FD0FD}"/>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8D99-418E-871A-58CA7F2FD0FD}"/>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8D99-418E-871A-58CA7F2FD0FD}"/>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8D99-418E-871A-58CA7F2FD0FD}"/>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8D99-418E-871A-58CA7F2FD0FD}"/>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8D99-418E-871A-58CA7F2FD0FD}"/>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8D99-418E-871A-58CA7F2FD0FD}"/>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8D99-418E-871A-58CA7F2FD0FD}"/>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100.60493598070144</c:v>
                </c:pt>
                <c:pt idx="2">
                  <c:v>102.00655656584401</c:v>
                </c:pt>
                <c:pt idx="3">
                  <c:v>101.46842333147769</c:v>
                </c:pt>
                <c:pt idx="4">
                  <c:v>101.90264118265601</c:v>
                </c:pt>
                <c:pt idx="5">
                  <c:v>102.4989175480918</c:v>
                </c:pt>
                <c:pt idx="6">
                  <c:v>104.04527741696047</c:v>
                </c:pt>
                <c:pt idx="7">
                  <c:v>103.7471392342426</c:v>
                </c:pt>
                <c:pt idx="8">
                  <c:v>103.54796808313232</c:v>
                </c:pt>
                <c:pt idx="9">
                  <c:v>104.13063648172202</c:v>
                </c:pt>
                <c:pt idx="10">
                  <c:v>106.01224717016144</c:v>
                </c:pt>
                <c:pt idx="11">
                  <c:v>105.67328508690544</c:v>
                </c:pt>
                <c:pt idx="12">
                  <c:v>106.02709222490259</c:v>
                </c:pt>
                <c:pt idx="13">
                  <c:v>106.75449990721842</c:v>
                </c:pt>
                <c:pt idx="14">
                  <c:v>109.0332158099833</c:v>
                </c:pt>
                <c:pt idx="15">
                  <c:v>109.09135894105275</c:v>
                </c:pt>
                <c:pt idx="16">
                  <c:v>109.28558174058267</c:v>
                </c:pt>
                <c:pt idx="17">
                  <c:v>109.57258613224469</c:v>
                </c:pt>
                <c:pt idx="18">
                  <c:v>111.32677676748932</c:v>
                </c:pt>
                <c:pt idx="19">
                  <c:v>111.15358446217604</c:v>
                </c:pt>
                <c:pt idx="20">
                  <c:v>110.69338776520073</c:v>
                </c:pt>
                <c:pt idx="21">
                  <c:v>110.80348858786418</c:v>
                </c:pt>
                <c:pt idx="22">
                  <c:v>111.58037978598378</c:v>
                </c:pt>
                <c:pt idx="23">
                  <c:v>110.7676130389064</c:v>
                </c:pt>
                <c:pt idx="24">
                  <c:v>109.8385600296901</c:v>
                </c:pt>
              </c:numCache>
            </c:numRef>
          </c:val>
          <c:smooth val="0"/>
          <c:extLst>
            <c:ext xmlns:c16="http://schemas.microsoft.com/office/drawing/2014/chart" uri="{C3380CC4-5D6E-409C-BE32-E72D297353CC}">
              <c16:uniqueId val="{00000000-EACF-4299-9470-69E323E1CE0C}"/>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102.06112295664533</c:v>
                </c:pt>
                <c:pt idx="2">
                  <c:v>105.24926388465833</c:v>
                </c:pt>
                <c:pt idx="3">
                  <c:v>104.91420448776525</c:v>
                </c:pt>
                <c:pt idx="4">
                  <c:v>102.51802213422683</c:v>
                </c:pt>
                <c:pt idx="5">
                  <c:v>104.61975835110164</c:v>
                </c:pt>
                <c:pt idx="6">
                  <c:v>107.44237993704944</c:v>
                </c:pt>
                <c:pt idx="7">
                  <c:v>107.37130673164788</c:v>
                </c:pt>
                <c:pt idx="8">
                  <c:v>105.68585643212509</c:v>
                </c:pt>
                <c:pt idx="9">
                  <c:v>106.37628185602598</c:v>
                </c:pt>
                <c:pt idx="10">
                  <c:v>110.44776119402985</c:v>
                </c:pt>
                <c:pt idx="11">
                  <c:v>110.10254848207941</c:v>
                </c:pt>
                <c:pt idx="12">
                  <c:v>109.05675703117068</c:v>
                </c:pt>
                <c:pt idx="13">
                  <c:v>111.14833993298812</c:v>
                </c:pt>
                <c:pt idx="14">
                  <c:v>115.08782617524622</c:v>
                </c:pt>
                <c:pt idx="15">
                  <c:v>114.92537313432835</c:v>
                </c:pt>
                <c:pt idx="16">
                  <c:v>114.38724743628794</c:v>
                </c:pt>
                <c:pt idx="17">
                  <c:v>117.66676819981726</c:v>
                </c:pt>
                <c:pt idx="18">
                  <c:v>120.71276271702712</c:v>
                </c:pt>
                <c:pt idx="19">
                  <c:v>125.42390090364503</c:v>
                </c:pt>
                <c:pt idx="20">
                  <c:v>126.54076555995533</c:v>
                </c:pt>
                <c:pt idx="21">
                  <c:v>128.4089755305107</c:v>
                </c:pt>
                <c:pt idx="22">
                  <c:v>119.77865773174943</c:v>
                </c:pt>
                <c:pt idx="23">
                  <c:v>119.52482485531526</c:v>
                </c:pt>
                <c:pt idx="24">
                  <c:v>115.90009137983553</c:v>
                </c:pt>
              </c:numCache>
            </c:numRef>
          </c:val>
          <c:smooth val="0"/>
          <c:extLst>
            <c:ext xmlns:c16="http://schemas.microsoft.com/office/drawing/2014/chart" uri="{C3380CC4-5D6E-409C-BE32-E72D297353CC}">
              <c16:uniqueId val="{00000001-EACF-4299-9470-69E323E1CE0C}"/>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104.1598805646037</c:v>
                </c:pt>
                <c:pt idx="2">
                  <c:v>102.12404994571118</c:v>
                </c:pt>
                <c:pt idx="3">
                  <c:v>104.36346362649293</c:v>
                </c:pt>
                <c:pt idx="4">
                  <c:v>100.1085776330076</c:v>
                </c:pt>
                <c:pt idx="5">
                  <c:v>101.80510314875136</c:v>
                </c:pt>
                <c:pt idx="6">
                  <c:v>98.255971769815417</c:v>
                </c:pt>
                <c:pt idx="7">
                  <c:v>100.2171552660152</c:v>
                </c:pt>
                <c:pt idx="8">
                  <c:v>100.62432138979369</c:v>
                </c:pt>
                <c:pt idx="9">
                  <c:v>102.46335504885992</c:v>
                </c:pt>
                <c:pt idx="10">
                  <c:v>98.527415852334428</c:v>
                </c:pt>
                <c:pt idx="11">
                  <c:v>100.59039087947883</c:v>
                </c:pt>
                <c:pt idx="12">
                  <c:v>98.968512486427798</c:v>
                </c:pt>
                <c:pt idx="13">
                  <c:v>100.31216069489686</c:v>
                </c:pt>
                <c:pt idx="14">
                  <c:v>98.02524429967427</c:v>
                </c:pt>
                <c:pt idx="15">
                  <c:v>100.10179153094462</c:v>
                </c:pt>
                <c:pt idx="16">
                  <c:v>98.262757871878392</c:v>
                </c:pt>
                <c:pt idx="17">
                  <c:v>100.40038002171552</c:v>
                </c:pt>
                <c:pt idx="18">
                  <c:v>96.539087947882734</c:v>
                </c:pt>
                <c:pt idx="19">
                  <c:v>100.26465798045604</c:v>
                </c:pt>
                <c:pt idx="20">
                  <c:v>101.26221498371335</c:v>
                </c:pt>
                <c:pt idx="21">
                  <c:v>102.61943539630836</c:v>
                </c:pt>
                <c:pt idx="22">
                  <c:v>83.60477741585234</c:v>
                </c:pt>
                <c:pt idx="23">
                  <c:v>85.423452768729646</c:v>
                </c:pt>
                <c:pt idx="24">
                  <c:v>81.847176981541807</c:v>
                </c:pt>
              </c:numCache>
            </c:numRef>
          </c:val>
          <c:smooth val="0"/>
          <c:extLst>
            <c:ext xmlns:c16="http://schemas.microsoft.com/office/drawing/2014/chart" uri="{C3380CC4-5D6E-409C-BE32-E72D297353CC}">
              <c16:uniqueId val="{00000002-EACF-4299-9470-69E323E1CE0C}"/>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EACF-4299-9470-69E323E1CE0C}"/>
                </c:ext>
              </c:extLst>
            </c:dLbl>
            <c:dLbl>
              <c:idx val="1"/>
              <c:delete val="1"/>
              <c:extLst>
                <c:ext xmlns:c15="http://schemas.microsoft.com/office/drawing/2012/chart" uri="{CE6537A1-D6FC-4f65-9D91-7224C49458BB}"/>
                <c:ext xmlns:c16="http://schemas.microsoft.com/office/drawing/2014/chart" uri="{C3380CC4-5D6E-409C-BE32-E72D297353CC}">
                  <c16:uniqueId val="{00000004-EACF-4299-9470-69E323E1CE0C}"/>
                </c:ext>
              </c:extLst>
            </c:dLbl>
            <c:dLbl>
              <c:idx val="2"/>
              <c:delete val="1"/>
              <c:extLst>
                <c:ext xmlns:c15="http://schemas.microsoft.com/office/drawing/2012/chart" uri="{CE6537A1-D6FC-4f65-9D91-7224C49458BB}"/>
                <c:ext xmlns:c16="http://schemas.microsoft.com/office/drawing/2014/chart" uri="{C3380CC4-5D6E-409C-BE32-E72D297353CC}">
                  <c16:uniqueId val="{00000005-EACF-4299-9470-69E323E1CE0C}"/>
                </c:ext>
              </c:extLst>
            </c:dLbl>
            <c:dLbl>
              <c:idx val="3"/>
              <c:delete val="1"/>
              <c:extLst>
                <c:ext xmlns:c15="http://schemas.microsoft.com/office/drawing/2012/chart" uri="{CE6537A1-D6FC-4f65-9D91-7224C49458BB}"/>
                <c:ext xmlns:c16="http://schemas.microsoft.com/office/drawing/2014/chart" uri="{C3380CC4-5D6E-409C-BE32-E72D297353CC}">
                  <c16:uniqueId val="{00000006-EACF-4299-9470-69E323E1CE0C}"/>
                </c:ext>
              </c:extLst>
            </c:dLbl>
            <c:dLbl>
              <c:idx val="4"/>
              <c:delete val="1"/>
              <c:extLst>
                <c:ext xmlns:c15="http://schemas.microsoft.com/office/drawing/2012/chart" uri="{CE6537A1-D6FC-4f65-9D91-7224C49458BB}"/>
                <c:ext xmlns:c16="http://schemas.microsoft.com/office/drawing/2014/chart" uri="{C3380CC4-5D6E-409C-BE32-E72D297353CC}">
                  <c16:uniqueId val="{00000007-EACF-4299-9470-69E323E1CE0C}"/>
                </c:ext>
              </c:extLst>
            </c:dLbl>
            <c:dLbl>
              <c:idx val="5"/>
              <c:delete val="1"/>
              <c:extLst>
                <c:ext xmlns:c15="http://schemas.microsoft.com/office/drawing/2012/chart" uri="{CE6537A1-D6FC-4f65-9D91-7224C49458BB}"/>
                <c:ext xmlns:c16="http://schemas.microsoft.com/office/drawing/2014/chart" uri="{C3380CC4-5D6E-409C-BE32-E72D297353CC}">
                  <c16:uniqueId val="{00000008-EACF-4299-9470-69E323E1CE0C}"/>
                </c:ext>
              </c:extLst>
            </c:dLbl>
            <c:dLbl>
              <c:idx val="6"/>
              <c:delete val="1"/>
              <c:extLst>
                <c:ext xmlns:c15="http://schemas.microsoft.com/office/drawing/2012/chart" uri="{CE6537A1-D6FC-4f65-9D91-7224C49458BB}"/>
                <c:ext xmlns:c16="http://schemas.microsoft.com/office/drawing/2014/chart" uri="{C3380CC4-5D6E-409C-BE32-E72D297353CC}">
                  <c16:uniqueId val="{00000009-EACF-4299-9470-69E323E1CE0C}"/>
                </c:ext>
              </c:extLst>
            </c:dLbl>
            <c:dLbl>
              <c:idx val="7"/>
              <c:delete val="1"/>
              <c:extLst>
                <c:ext xmlns:c15="http://schemas.microsoft.com/office/drawing/2012/chart" uri="{CE6537A1-D6FC-4f65-9D91-7224C49458BB}"/>
                <c:ext xmlns:c16="http://schemas.microsoft.com/office/drawing/2014/chart" uri="{C3380CC4-5D6E-409C-BE32-E72D297353CC}">
                  <c16:uniqueId val="{0000000A-EACF-4299-9470-69E323E1CE0C}"/>
                </c:ext>
              </c:extLst>
            </c:dLbl>
            <c:dLbl>
              <c:idx val="8"/>
              <c:delete val="1"/>
              <c:extLst>
                <c:ext xmlns:c15="http://schemas.microsoft.com/office/drawing/2012/chart" uri="{CE6537A1-D6FC-4f65-9D91-7224C49458BB}"/>
                <c:ext xmlns:c16="http://schemas.microsoft.com/office/drawing/2014/chart" uri="{C3380CC4-5D6E-409C-BE32-E72D297353CC}">
                  <c16:uniqueId val="{0000000B-EACF-4299-9470-69E323E1CE0C}"/>
                </c:ext>
              </c:extLst>
            </c:dLbl>
            <c:dLbl>
              <c:idx val="9"/>
              <c:delete val="1"/>
              <c:extLst>
                <c:ext xmlns:c15="http://schemas.microsoft.com/office/drawing/2012/chart" uri="{CE6537A1-D6FC-4f65-9D91-7224C49458BB}"/>
                <c:ext xmlns:c16="http://schemas.microsoft.com/office/drawing/2014/chart" uri="{C3380CC4-5D6E-409C-BE32-E72D297353CC}">
                  <c16:uniqueId val="{0000000C-EACF-4299-9470-69E323E1CE0C}"/>
                </c:ext>
              </c:extLst>
            </c:dLbl>
            <c:dLbl>
              <c:idx val="10"/>
              <c:delete val="1"/>
              <c:extLst>
                <c:ext xmlns:c15="http://schemas.microsoft.com/office/drawing/2012/chart" uri="{CE6537A1-D6FC-4f65-9D91-7224C49458BB}"/>
                <c:ext xmlns:c16="http://schemas.microsoft.com/office/drawing/2014/chart" uri="{C3380CC4-5D6E-409C-BE32-E72D297353CC}">
                  <c16:uniqueId val="{0000000D-EACF-4299-9470-69E323E1CE0C}"/>
                </c:ext>
              </c:extLst>
            </c:dLbl>
            <c:dLbl>
              <c:idx val="11"/>
              <c:delete val="1"/>
              <c:extLst>
                <c:ext xmlns:c15="http://schemas.microsoft.com/office/drawing/2012/chart" uri="{CE6537A1-D6FC-4f65-9D91-7224C49458BB}"/>
                <c:ext xmlns:c16="http://schemas.microsoft.com/office/drawing/2014/chart" uri="{C3380CC4-5D6E-409C-BE32-E72D297353CC}">
                  <c16:uniqueId val="{0000000E-EACF-4299-9470-69E323E1CE0C}"/>
                </c:ext>
              </c:extLst>
            </c:dLbl>
            <c:dLbl>
              <c:idx val="12"/>
              <c:delete val="1"/>
              <c:extLst>
                <c:ext xmlns:c15="http://schemas.microsoft.com/office/drawing/2012/chart" uri="{CE6537A1-D6FC-4f65-9D91-7224C49458BB}"/>
                <c:ext xmlns:c16="http://schemas.microsoft.com/office/drawing/2014/chart" uri="{C3380CC4-5D6E-409C-BE32-E72D297353CC}">
                  <c16:uniqueId val="{0000000F-EACF-4299-9470-69E323E1CE0C}"/>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EACF-4299-9470-69E323E1CE0C}"/>
                </c:ext>
              </c:extLst>
            </c:dLbl>
            <c:dLbl>
              <c:idx val="14"/>
              <c:delete val="1"/>
              <c:extLst>
                <c:ext xmlns:c15="http://schemas.microsoft.com/office/drawing/2012/chart" uri="{CE6537A1-D6FC-4f65-9D91-7224C49458BB}"/>
                <c:ext xmlns:c16="http://schemas.microsoft.com/office/drawing/2014/chart" uri="{C3380CC4-5D6E-409C-BE32-E72D297353CC}">
                  <c16:uniqueId val="{00000011-EACF-4299-9470-69E323E1CE0C}"/>
                </c:ext>
              </c:extLst>
            </c:dLbl>
            <c:dLbl>
              <c:idx val="15"/>
              <c:delete val="1"/>
              <c:extLst>
                <c:ext xmlns:c15="http://schemas.microsoft.com/office/drawing/2012/chart" uri="{CE6537A1-D6FC-4f65-9D91-7224C49458BB}"/>
                <c:ext xmlns:c16="http://schemas.microsoft.com/office/drawing/2014/chart" uri="{C3380CC4-5D6E-409C-BE32-E72D297353CC}">
                  <c16:uniqueId val="{00000012-EACF-4299-9470-69E323E1CE0C}"/>
                </c:ext>
              </c:extLst>
            </c:dLbl>
            <c:dLbl>
              <c:idx val="16"/>
              <c:delete val="1"/>
              <c:extLst>
                <c:ext xmlns:c15="http://schemas.microsoft.com/office/drawing/2012/chart" uri="{CE6537A1-D6FC-4f65-9D91-7224C49458BB}"/>
                <c:ext xmlns:c16="http://schemas.microsoft.com/office/drawing/2014/chart" uri="{C3380CC4-5D6E-409C-BE32-E72D297353CC}">
                  <c16:uniqueId val="{00000013-EACF-4299-9470-69E323E1CE0C}"/>
                </c:ext>
              </c:extLst>
            </c:dLbl>
            <c:dLbl>
              <c:idx val="17"/>
              <c:delete val="1"/>
              <c:extLst>
                <c:ext xmlns:c15="http://schemas.microsoft.com/office/drawing/2012/chart" uri="{CE6537A1-D6FC-4f65-9D91-7224C49458BB}"/>
                <c:ext xmlns:c16="http://schemas.microsoft.com/office/drawing/2014/chart" uri="{C3380CC4-5D6E-409C-BE32-E72D297353CC}">
                  <c16:uniqueId val="{00000014-EACF-4299-9470-69E323E1CE0C}"/>
                </c:ext>
              </c:extLst>
            </c:dLbl>
            <c:dLbl>
              <c:idx val="18"/>
              <c:delete val="1"/>
              <c:extLst>
                <c:ext xmlns:c15="http://schemas.microsoft.com/office/drawing/2012/chart" uri="{CE6537A1-D6FC-4f65-9D91-7224C49458BB}"/>
                <c:ext xmlns:c16="http://schemas.microsoft.com/office/drawing/2014/chart" uri="{C3380CC4-5D6E-409C-BE32-E72D297353CC}">
                  <c16:uniqueId val="{00000015-EACF-4299-9470-69E323E1CE0C}"/>
                </c:ext>
              </c:extLst>
            </c:dLbl>
            <c:dLbl>
              <c:idx val="19"/>
              <c:delete val="1"/>
              <c:extLst>
                <c:ext xmlns:c15="http://schemas.microsoft.com/office/drawing/2012/chart" uri="{CE6537A1-D6FC-4f65-9D91-7224C49458BB}"/>
                <c:ext xmlns:c16="http://schemas.microsoft.com/office/drawing/2014/chart" uri="{C3380CC4-5D6E-409C-BE32-E72D297353CC}">
                  <c16:uniqueId val="{00000016-EACF-4299-9470-69E323E1CE0C}"/>
                </c:ext>
              </c:extLst>
            </c:dLbl>
            <c:dLbl>
              <c:idx val="20"/>
              <c:delete val="1"/>
              <c:extLst>
                <c:ext xmlns:c15="http://schemas.microsoft.com/office/drawing/2012/chart" uri="{CE6537A1-D6FC-4f65-9D91-7224C49458BB}"/>
                <c:ext xmlns:c16="http://schemas.microsoft.com/office/drawing/2014/chart" uri="{C3380CC4-5D6E-409C-BE32-E72D297353CC}">
                  <c16:uniqueId val="{00000017-EACF-4299-9470-69E323E1CE0C}"/>
                </c:ext>
              </c:extLst>
            </c:dLbl>
            <c:dLbl>
              <c:idx val="21"/>
              <c:delete val="1"/>
              <c:extLst>
                <c:ext xmlns:c15="http://schemas.microsoft.com/office/drawing/2012/chart" uri="{CE6537A1-D6FC-4f65-9D91-7224C49458BB}"/>
                <c:ext xmlns:c16="http://schemas.microsoft.com/office/drawing/2014/chart" uri="{C3380CC4-5D6E-409C-BE32-E72D297353CC}">
                  <c16:uniqueId val="{00000018-EACF-4299-9470-69E323E1CE0C}"/>
                </c:ext>
              </c:extLst>
            </c:dLbl>
            <c:dLbl>
              <c:idx val="22"/>
              <c:delete val="1"/>
              <c:extLst>
                <c:ext xmlns:c15="http://schemas.microsoft.com/office/drawing/2012/chart" uri="{CE6537A1-D6FC-4f65-9D91-7224C49458BB}"/>
                <c:ext xmlns:c16="http://schemas.microsoft.com/office/drawing/2014/chart" uri="{C3380CC4-5D6E-409C-BE32-E72D297353CC}">
                  <c16:uniqueId val="{00000019-EACF-4299-9470-69E323E1CE0C}"/>
                </c:ext>
              </c:extLst>
            </c:dLbl>
            <c:dLbl>
              <c:idx val="23"/>
              <c:delete val="1"/>
              <c:extLst>
                <c:ext xmlns:c15="http://schemas.microsoft.com/office/drawing/2012/chart" uri="{CE6537A1-D6FC-4f65-9D91-7224C49458BB}"/>
                <c:ext xmlns:c16="http://schemas.microsoft.com/office/drawing/2014/chart" uri="{C3380CC4-5D6E-409C-BE32-E72D297353CC}">
                  <c16:uniqueId val="{0000001A-EACF-4299-9470-69E323E1CE0C}"/>
                </c:ext>
              </c:extLst>
            </c:dLbl>
            <c:dLbl>
              <c:idx val="24"/>
              <c:delete val="1"/>
              <c:extLst>
                <c:ext xmlns:c15="http://schemas.microsoft.com/office/drawing/2012/chart" uri="{CE6537A1-D6FC-4f65-9D91-7224C49458BB}"/>
                <c:ext xmlns:c16="http://schemas.microsoft.com/office/drawing/2014/chart" uri="{C3380CC4-5D6E-409C-BE32-E72D297353CC}">
                  <c16:uniqueId val="{0000001B-EACF-4299-9470-69E323E1CE0C}"/>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EACF-4299-9470-69E323E1CE0C}"/>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Schwarzwald-Baar-Kreis (08326)</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704850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66" t="s">
        <v>97</v>
      </c>
      <c r="F8" s="566" t="s">
        <v>98</v>
      </c>
      <c r="G8" s="566" t="s">
        <v>99</v>
      </c>
      <c r="H8" s="566" t="s">
        <v>100</v>
      </c>
      <c r="I8" s="566" t="s">
        <v>101</v>
      </c>
      <c r="J8" s="590"/>
      <c r="K8" s="591"/>
    </row>
    <row r="9" spans="1:255" ht="12" customHeight="1" x14ac:dyDescent="0.2">
      <c r="A9" s="578"/>
      <c r="B9" s="579"/>
      <c r="C9" s="579"/>
      <c r="D9" s="583"/>
      <c r="E9" s="567"/>
      <c r="F9" s="567"/>
      <c r="G9" s="567"/>
      <c r="H9" s="567"/>
      <c r="I9" s="567"/>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88788</v>
      </c>
      <c r="F11" s="238">
        <v>89539</v>
      </c>
      <c r="G11" s="238">
        <v>90196</v>
      </c>
      <c r="H11" s="238">
        <v>89568</v>
      </c>
      <c r="I11" s="265">
        <v>89479</v>
      </c>
      <c r="J11" s="263">
        <v>-691</v>
      </c>
      <c r="K11" s="266">
        <v>-0.77224823701650669</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17.738883632923368</v>
      </c>
      <c r="E13" s="115">
        <v>15750</v>
      </c>
      <c r="F13" s="114">
        <v>15767</v>
      </c>
      <c r="G13" s="114">
        <v>16207</v>
      </c>
      <c r="H13" s="114">
        <v>16683</v>
      </c>
      <c r="I13" s="140">
        <v>16656</v>
      </c>
      <c r="J13" s="115">
        <v>-906</v>
      </c>
      <c r="K13" s="116">
        <v>-5.4394812680115274</v>
      </c>
    </row>
    <row r="14" spans="1:255" ht="14.1" customHeight="1" x14ac:dyDescent="0.2">
      <c r="A14" s="306" t="s">
        <v>230</v>
      </c>
      <c r="B14" s="307"/>
      <c r="C14" s="308"/>
      <c r="D14" s="113">
        <v>59.562102986890118</v>
      </c>
      <c r="E14" s="115">
        <v>52884</v>
      </c>
      <c r="F14" s="114">
        <v>53532</v>
      </c>
      <c r="G14" s="114">
        <v>53785</v>
      </c>
      <c r="H14" s="114">
        <v>52849</v>
      </c>
      <c r="I14" s="140">
        <v>52952</v>
      </c>
      <c r="J14" s="115">
        <v>-68</v>
      </c>
      <c r="K14" s="116">
        <v>-0.1284181900589213</v>
      </c>
    </row>
    <row r="15" spans="1:255" ht="14.1" customHeight="1" x14ac:dyDescent="0.2">
      <c r="A15" s="306" t="s">
        <v>231</v>
      </c>
      <c r="B15" s="307"/>
      <c r="C15" s="308"/>
      <c r="D15" s="113">
        <v>12.479163850970853</v>
      </c>
      <c r="E15" s="115">
        <v>11080</v>
      </c>
      <c r="F15" s="114">
        <v>11127</v>
      </c>
      <c r="G15" s="114">
        <v>11160</v>
      </c>
      <c r="H15" s="114">
        <v>11028</v>
      </c>
      <c r="I15" s="140">
        <v>10964</v>
      </c>
      <c r="J15" s="115">
        <v>116</v>
      </c>
      <c r="K15" s="116">
        <v>1.0580080262677856</v>
      </c>
    </row>
    <row r="16" spans="1:255" ht="14.1" customHeight="1" x14ac:dyDescent="0.2">
      <c r="A16" s="306" t="s">
        <v>232</v>
      </c>
      <c r="B16" s="307"/>
      <c r="C16" s="308"/>
      <c r="D16" s="113">
        <v>10.218723250889759</v>
      </c>
      <c r="E16" s="115">
        <v>9073</v>
      </c>
      <c r="F16" s="114">
        <v>9112</v>
      </c>
      <c r="G16" s="114">
        <v>9043</v>
      </c>
      <c r="H16" s="114">
        <v>9006</v>
      </c>
      <c r="I16" s="140">
        <v>8905</v>
      </c>
      <c r="J16" s="115">
        <v>168</v>
      </c>
      <c r="K16" s="116">
        <v>1.8865805727119596</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0.40996531062756231</v>
      </c>
      <c r="E18" s="115">
        <v>364</v>
      </c>
      <c r="F18" s="114">
        <v>376</v>
      </c>
      <c r="G18" s="114">
        <v>379</v>
      </c>
      <c r="H18" s="114">
        <v>378</v>
      </c>
      <c r="I18" s="140">
        <v>382</v>
      </c>
      <c r="J18" s="115">
        <v>-18</v>
      </c>
      <c r="K18" s="116">
        <v>-4.7120418848167542</v>
      </c>
    </row>
    <row r="19" spans="1:255" ht="14.1" customHeight="1" x14ac:dyDescent="0.2">
      <c r="A19" s="306" t="s">
        <v>235</v>
      </c>
      <c r="B19" s="307" t="s">
        <v>236</v>
      </c>
      <c r="C19" s="308"/>
      <c r="D19" s="113">
        <v>0.1903410370770825</v>
      </c>
      <c r="E19" s="115">
        <v>169</v>
      </c>
      <c r="F19" s="114">
        <v>170</v>
      </c>
      <c r="G19" s="114">
        <v>180</v>
      </c>
      <c r="H19" s="114">
        <v>178</v>
      </c>
      <c r="I19" s="140">
        <v>172</v>
      </c>
      <c r="J19" s="115">
        <v>-3</v>
      </c>
      <c r="K19" s="116">
        <v>-1.7441860465116279</v>
      </c>
    </row>
    <row r="20" spans="1:255" ht="14.1" customHeight="1" x14ac:dyDescent="0.2">
      <c r="A20" s="306">
        <v>12</v>
      </c>
      <c r="B20" s="307" t="s">
        <v>237</v>
      </c>
      <c r="C20" s="308"/>
      <c r="D20" s="113">
        <v>0.46515294859665718</v>
      </c>
      <c r="E20" s="115">
        <v>413</v>
      </c>
      <c r="F20" s="114">
        <v>416</v>
      </c>
      <c r="G20" s="114">
        <v>433</v>
      </c>
      <c r="H20" s="114">
        <v>419</v>
      </c>
      <c r="I20" s="140">
        <v>398</v>
      </c>
      <c r="J20" s="115">
        <v>15</v>
      </c>
      <c r="K20" s="116">
        <v>3.7688442211055277</v>
      </c>
    </row>
    <row r="21" spans="1:255" ht="14.1" customHeight="1" x14ac:dyDescent="0.2">
      <c r="A21" s="306">
        <v>21</v>
      </c>
      <c r="B21" s="307" t="s">
        <v>238</v>
      </c>
      <c r="C21" s="308"/>
      <c r="D21" s="113">
        <v>0.17682569716628374</v>
      </c>
      <c r="E21" s="115">
        <v>157</v>
      </c>
      <c r="F21" s="114">
        <v>156</v>
      </c>
      <c r="G21" s="114">
        <v>160</v>
      </c>
      <c r="H21" s="114">
        <v>157</v>
      </c>
      <c r="I21" s="140">
        <v>151</v>
      </c>
      <c r="J21" s="115">
        <v>6</v>
      </c>
      <c r="K21" s="116">
        <v>3.9735099337748343</v>
      </c>
    </row>
    <row r="22" spans="1:255" ht="14.1" customHeight="1" x14ac:dyDescent="0.2">
      <c r="A22" s="306">
        <v>22</v>
      </c>
      <c r="B22" s="307" t="s">
        <v>239</v>
      </c>
      <c r="C22" s="308"/>
      <c r="D22" s="113">
        <v>3.0432040365815198</v>
      </c>
      <c r="E22" s="115">
        <v>2702</v>
      </c>
      <c r="F22" s="114">
        <v>2744</v>
      </c>
      <c r="G22" s="114">
        <v>2827</v>
      </c>
      <c r="H22" s="114">
        <v>2893</v>
      </c>
      <c r="I22" s="140">
        <v>2949</v>
      </c>
      <c r="J22" s="115">
        <v>-247</v>
      </c>
      <c r="K22" s="116">
        <v>-8.3757205832485582</v>
      </c>
    </row>
    <row r="23" spans="1:255" ht="14.1" customHeight="1" x14ac:dyDescent="0.2">
      <c r="A23" s="306">
        <v>23</v>
      </c>
      <c r="B23" s="307" t="s">
        <v>240</v>
      </c>
      <c r="C23" s="308"/>
      <c r="D23" s="113">
        <v>1.1037527593818985</v>
      </c>
      <c r="E23" s="115">
        <v>980</v>
      </c>
      <c r="F23" s="114">
        <v>989</v>
      </c>
      <c r="G23" s="114">
        <v>996</v>
      </c>
      <c r="H23" s="114">
        <v>986</v>
      </c>
      <c r="I23" s="140">
        <v>999</v>
      </c>
      <c r="J23" s="115">
        <v>-19</v>
      </c>
      <c r="K23" s="116">
        <v>-1.9019019019019019</v>
      </c>
    </row>
    <row r="24" spans="1:255" ht="14.1" customHeight="1" x14ac:dyDescent="0.2">
      <c r="A24" s="306">
        <v>24</v>
      </c>
      <c r="B24" s="307" t="s">
        <v>241</v>
      </c>
      <c r="C24" s="308"/>
      <c r="D24" s="113">
        <v>9.4472225976483308</v>
      </c>
      <c r="E24" s="115">
        <v>8388</v>
      </c>
      <c r="F24" s="114">
        <v>8589</v>
      </c>
      <c r="G24" s="114">
        <v>8843</v>
      </c>
      <c r="H24" s="114">
        <v>8831</v>
      </c>
      <c r="I24" s="140">
        <v>9028</v>
      </c>
      <c r="J24" s="115">
        <v>-640</v>
      </c>
      <c r="K24" s="116">
        <v>-7.0890562693841384</v>
      </c>
    </row>
    <row r="25" spans="1:255" ht="14.1" customHeight="1" x14ac:dyDescent="0.2">
      <c r="A25" s="306">
        <v>25</v>
      </c>
      <c r="B25" s="307" t="s">
        <v>242</v>
      </c>
      <c r="C25" s="308"/>
      <c r="D25" s="113">
        <v>7.4784880839753116</v>
      </c>
      <c r="E25" s="115">
        <v>6640</v>
      </c>
      <c r="F25" s="114">
        <v>6741</v>
      </c>
      <c r="G25" s="114">
        <v>6884</v>
      </c>
      <c r="H25" s="114">
        <v>6857</v>
      </c>
      <c r="I25" s="140">
        <v>6891</v>
      </c>
      <c r="J25" s="115">
        <v>-251</v>
      </c>
      <c r="K25" s="116">
        <v>-3.6424321578870993</v>
      </c>
    </row>
    <row r="26" spans="1:255" ht="14.1" customHeight="1" x14ac:dyDescent="0.2">
      <c r="A26" s="306">
        <v>26</v>
      </c>
      <c r="B26" s="307" t="s">
        <v>243</v>
      </c>
      <c r="C26" s="308"/>
      <c r="D26" s="113">
        <v>4.0106771185295313</v>
      </c>
      <c r="E26" s="115">
        <v>3561</v>
      </c>
      <c r="F26" s="114">
        <v>3654</v>
      </c>
      <c r="G26" s="114">
        <v>3699</v>
      </c>
      <c r="H26" s="114">
        <v>3674</v>
      </c>
      <c r="I26" s="140">
        <v>3716</v>
      </c>
      <c r="J26" s="115">
        <v>-155</v>
      </c>
      <c r="K26" s="116">
        <v>-4.1711517761033372</v>
      </c>
    </row>
    <row r="27" spans="1:255" ht="14.1" customHeight="1" x14ac:dyDescent="0.2">
      <c r="A27" s="306">
        <v>27</v>
      </c>
      <c r="B27" s="307" t="s">
        <v>244</v>
      </c>
      <c r="C27" s="308"/>
      <c r="D27" s="113">
        <v>5.4072622426454027</v>
      </c>
      <c r="E27" s="115">
        <v>4801</v>
      </c>
      <c r="F27" s="114">
        <v>4866</v>
      </c>
      <c r="G27" s="114">
        <v>4937</v>
      </c>
      <c r="H27" s="114">
        <v>4899</v>
      </c>
      <c r="I27" s="140">
        <v>4894</v>
      </c>
      <c r="J27" s="115">
        <v>-93</v>
      </c>
      <c r="K27" s="116">
        <v>-1.9002860645688597</v>
      </c>
    </row>
    <row r="28" spans="1:255" ht="14.1" customHeight="1" x14ac:dyDescent="0.2">
      <c r="A28" s="306">
        <v>28</v>
      </c>
      <c r="B28" s="307" t="s">
        <v>245</v>
      </c>
      <c r="C28" s="308"/>
      <c r="D28" s="113">
        <v>0.1925935937288823</v>
      </c>
      <c r="E28" s="115">
        <v>171</v>
      </c>
      <c r="F28" s="114">
        <v>173</v>
      </c>
      <c r="G28" s="114">
        <v>180</v>
      </c>
      <c r="H28" s="114">
        <v>185</v>
      </c>
      <c r="I28" s="140">
        <v>189</v>
      </c>
      <c r="J28" s="115">
        <v>-18</v>
      </c>
      <c r="K28" s="116">
        <v>-9.5238095238095237</v>
      </c>
    </row>
    <row r="29" spans="1:255" ht="14.1" customHeight="1" x14ac:dyDescent="0.2">
      <c r="A29" s="306">
        <v>29</v>
      </c>
      <c r="B29" s="307" t="s">
        <v>246</v>
      </c>
      <c r="C29" s="308"/>
      <c r="D29" s="113">
        <v>1.9067892057485245</v>
      </c>
      <c r="E29" s="115">
        <v>1693</v>
      </c>
      <c r="F29" s="114">
        <v>1734</v>
      </c>
      <c r="G29" s="114">
        <v>1733</v>
      </c>
      <c r="H29" s="114">
        <v>1709</v>
      </c>
      <c r="I29" s="140">
        <v>1708</v>
      </c>
      <c r="J29" s="115">
        <v>-15</v>
      </c>
      <c r="K29" s="116">
        <v>-0.87822014051522246</v>
      </c>
    </row>
    <row r="30" spans="1:255" ht="14.1" customHeight="1" x14ac:dyDescent="0.2">
      <c r="A30" s="306" t="s">
        <v>247</v>
      </c>
      <c r="B30" s="307" t="s">
        <v>248</v>
      </c>
      <c r="C30" s="308"/>
      <c r="D30" s="113">
        <v>0.48767851511465515</v>
      </c>
      <c r="E30" s="115">
        <v>433</v>
      </c>
      <c r="F30" s="114">
        <v>441</v>
      </c>
      <c r="G30" s="114">
        <v>442</v>
      </c>
      <c r="H30" s="114">
        <v>426</v>
      </c>
      <c r="I30" s="140">
        <v>428</v>
      </c>
      <c r="J30" s="115">
        <v>5</v>
      </c>
      <c r="K30" s="116">
        <v>1.1682242990654206</v>
      </c>
    </row>
    <row r="31" spans="1:255" ht="14.1" customHeight="1" x14ac:dyDescent="0.2">
      <c r="A31" s="306" t="s">
        <v>249</v>
      </c>
      <c r="B31" s="307" t="s">
        <v>250</v>
      </c>
      <c r="C31" s="308"/>
      <c r="D31" s="113">
        <v>1.3582916610352751</v>
      </c>
      <c r="E31" s="115">
        <v>1206</v>
      </c>
      <c r="F31" s="114">
        <v>1238</v>
      </c>
      <c r="G31" s="114">
        <v>1236</v>
      </c>
      <c r="H31" s="114">
        <v>1229</v>
      </c>
      <c r="I31" s="140">
        <v>1226</v>
      </c>
      <c r="J31" s="115">
        <v>-20</v>
      </c>
      <c r="K31" s="116">
        <v>-1.6313213703099512</v>
      </c>
    </row>
    <row r="32" spans="1:255" ht="14.1" customHeight="1" x14ac:dyDescent="0.2">
      <c r="A32" s="306">
        <v>31</v>
      </c>
      <c r="B32" s="307" t="s">
        <v>251</v>
      </c>
      <c r="C32" s="308"/>
      <c r="D32" s="113">
        <v>0.48317340181105556</v>
      </c>
      <c r="E32" s="115">
        <v>429</v>
      </c>
      <c r="F32" s="114">
        <v>439</v>
      </c>
      <c r="G32" s="114">
        <v>444</v>
      </c>
      <c r="H32" s="114">
        <v>434</v>
      </c>
      <c r="I32" s="140">
        <v>431</v>
      </c>
      <c r="J32" s="115">
        <v>-2</v>
      </c>
      <c r="K32" s="116">
        <v>-0.46403712296983757</v>
      </c>
    </row>
    <row r="33" spans="1:11" ht="14.1" customHeight="1" x14ac:dyDescent="0.2">
      <c r="A33" s="306">
        <v>32</v>
      </c>
      <c r="B33" s="307" t="s">
        <v>252</v>
      </c>
      <c r="C33" s="308"/>
      <c r="D33" s="113">
        <v>1.5711582646303555</v>
      </c>
      <c r="E33" s="115">
        <v>1395</v>
      </c>
      <c r="F33" s="114">
        <v>1344</v>
      </c>
      <c r="G33" s="114">
        <v>1399</v>
      </c>
      <c r="H33" s="114">
        <v>1348</v>
      </c>
      <c r="I33" s="140">
        <v>1285</v>
      </c>
      <c r="J33" s="115">
        <v>110</v>
      </c>
      <c r="K33" s="116">
        <v>8.5603112840466924</v>
      </c>
    </row>
    <row r="34" spans="1:11" ht="14.1" customHeight="1" x14ac:dyDescent="0.2">
      <c r="A34" s="306">
        <v>33</v>
      </c>
      <c r="B34" s="307" t="s">
        <v>253</v>
      </c>
      <c r="C34" s="308"/>
      <c r="D34" s="113">
        <v>1.0992476460782989</v>
      </c>
      <c r="E34" s="115">
        <v>976</v>
      </c>
      <c r="F34" s="114">
        <v>980</v>
      </c>
      <c r="G34" s="114">
        <v>1005</v>
      </c>
      <c r="H34" s="114">
        <v>979</v>
      </c>
      <c r="I34" s="140">
        <v>961</v>
      </c>
      <c r="J34" s="115">
        <v>15</v>
      </c>
      <c r="K34" s="116">
        <v>1.5608740894901145</v>
      </c>
    </row>
    <row r="35" spans="1:11" ht="14.1" customHeight="1" x14ac:dyDescent="0.2">
      <c r="A35" s="306">
        <v>34</v>
      </c>
      <c r="B35" s="307" t="s">
        <v>254</v>
      </c>
      <c r="C35" s="308"/>
      <c r="D35" s="113">
        <v>1.8414650628463305</v>
      </c>
      <c r="E35" s="115">
        <v>1635</v>
      </c>
      <c r="F35" s="114">
        <v>1648</v>
      </c>
      <c r="G35" s="114">
        <v>1654</v>
      </c>
      <c r="H35" s="114">
        <v>1724</v>
      </c>
      <c r="I35" s="140">
        <v>1691</v>
      </c>
      <c r="J35" s="115">
        <v>-56</v>
      </c>
      <c r="K35" s="116">
        <v>-3.3116499112950915</v>
      </c>
    </row>
    <row r="36" spans="1:11" ht="14.1" customHeight="1" x14ac:dyDescent="0.2">
      <c r="A36" s="306">
        <v>41</v>
      </c>
      <c r="B36" s="307" t="s">
        <v>255</v>
      </c>
      <c r="C36" s="308"/>
      <c r="D36" s="113">
        <v>0.81993062125512461</v>
      </c>
      <c r="E36" s="115">
        <v>728</v>
      </c>
      <c r="F36" s="114">
        <v>718</v>
      </c>
      <c r="G36" s="114">
        <v>738</v>
      </c>
      <c r="H36" s="114">
        <v>744</v>
      </c>
      <c r="I36" s="140">
        <v>724</v>
      </c>
      <c r="J36" s="115">
        <v>4</v>
      </c>
      <c r="K36" s="116">
        <v>0.5524861878453039</v>
      </c>
    </row>
    <row r="37" spans="1:11" ht="14.1" customHeight="1" x14ac:dyDescent="0.2">
      <c r="A37" s="306">
        <v>42</v>
      </c>
      <c r="B37" s="307" t="s">
        <v>256</v>
      </c>
      <c r="C37" s="308"/>
      <c r="D37" s="113">
        <v>8.4470874442492225E-2</v>
      </c>
      <c r="E37" s="115">
        <v>75</v>
      </c>
      <c r="F37" s="114">
        <v>71</v>
      </c>
      <c r="G37" s="114">
        <v>72</v>
      </c>
      <c r="H37" s="114">
        <v>72</v>
      </c>
      <c r="I37" s="140">
        <v>77</v>
      </c>
      <c r="J37" s="115">
        <v>-2</v>
      </c>
      <c r="K37" s="116">
        <v>-2.5974025974025974</v>
      </c>
    </row>
    <row r="38" spans="1:11" ht="14.1" customHeight="1" x14ac:dyDescent="0.2">
      <c r="A38" s="306">
        <v>43</v>
      </c>
      <c r="B38" s="307" t="s">
        <v>257</v>
      </c>
      <c r="C38" s="308"/>
      <c r="D38" s="113">
        <v>1.8865161958823264</v>
      </c>
      <c r="E38" s="115">
        <v>1675</v>
      </c>
      <c r="F38" s="114">
        <v>1663</v>
      </c>
      <c r="G38" s="114">
        <v>1672</v>
      </c>
      <c r="H38" s="114">
        <v>1647</v>
      </c>
      <c r="I38" s="140">
        <v>1636</v>
      </c>
      <c r="J38" s="115">
        <v>39</v>
      </c>
      <c r="K38" s="116">
        <v>2.3838630806845966</v>
      </c>
    </row>
    <row r="39" spans="1:11" ht="14.1" customHeight="1" x14ac:dyDescent="0.2">
      <c r="A39" s="306">
        <v>51</v>
      </c>
      <c r="B39" s="307" t="s">
        <v>258</v>
      </c>
      <c r="C39" s="308"/>
      <c r="D39" s="113">
        <v>5.8645312429607603</v>
      </c>
      <c r="E39" s="115">
        <v>5207</v>
      </c>
      <c r="F39" s="114">
        <v>5196</v>
      </c>
      <c r="G39" s="114">
        <v>5178</v>
      </c>
      <c r="H39" s="114">
        <v>5336</v>
      </c>
      <c r="I39" s="140">
        <v>5287</v>
      </c>
      <c r="J39" s="115">
        <v>-80</v>
      </c>
      <c r="K39" s="116">
        <v>-1.5131454511064877</v>
      </c>
    </row>
    <row r="40" spans="1:11" ht="14.1" customHeight="1" x14ac:dyDescent="0.2">
      <c r="A40" s="306" t="s">
        <v>259</v>
      </c>
      <c r="B40" s="307" t="s">
        <v>260</v>
      </c>
      <c r="C40" s="308"/>
      <c r="D40" s="113">
        <v>4.9894129837365409</v>
      </c>
      <c r="E40" s="115">
        <v>4430</v>
      </c>
      <c r="F40" s="114">
        <v>4427</v>
      </c>
      <c r="G40" s="114">
        <v>4417</v>
      </c>
      <c r="H40" s="114">
        <v>4644</v>
      </c>
      <c r="I40" s="140">
        <v>4599</v>
      </c>
      <c r="J40" s="115">
        <v>-169</v>
      </c>
      <c r="K40" s="116">
        <v>-3.6747118938899761</v>
      </c>
    </row>
    <row r="41" spans="1:11" ht="14.1" customHeight="1" x14ac:dyDescent="0.2">
      <c r="A41" s="306"/>
      <c r="B41" s="307" t="s">
        <v>261</v>
      </c>
      <c r="C41" s="308"/>
      <c r="D41" s="113">
        <v>4.1109158895346214</v>
      </c>
      <c r="E41" s="115">
        <v>3650</v>
      </c>
      <c r="F41" s="114">
        <v>3610</v>
      </c>
      <c r="G41" s="114">
        <v>3648</v>
      </c>
      <c r="H41" s="114">
        <v>3656</v>
      </c>
      <c r="I41" s="140">
        <v>3589</v>
      </c>
      <c r="J41" s="115">
        <v>61</v>
      </c>
      <c r="K41" s="116">
        <v>1.699637782112009</v>
      </c>
    </row>
    <row r="42" spans="1:11" ht="14.1" customHeight="1" x14ac:dyDescent="0.2">
      <c r="A42" s="306">
        <v>52</v>
      </c>
      <c r="B42" s="307" t="s">
        <v>262</v>
      </c>
      <c r="C42" s="308"/>
      <c r="D42" s="113">
        <v>3.0747398297067172</v>
      </c>
      <c r="E42" s="115">
        <v>2730</v>
      </c>
      <c r="F42" s="114">
        <v>2723</v>
      </c>
      <c r="G42" s="114">
        <v>2685</v>
      </c>
      <c r="H42" s="114">
        <v>2647</v>
      </c>
      <c r="I42" s="140">
        <v>2635</v>
      </c>
      <c r="J42" s="115">
        <v>95</v>
      </c>
      <c r="K42" s="116">
        <v>3.6053130929791273</v>
      </c>
    </row>
    <row r="43" spans="1:11" ht="14.1" customHeight="1" x14ac:dyDescent="0.2">
      <c r="A43" s="306" t="s">
        <v>263</v>
      </c>
      <c r="B43" s="307" t="s">
        <v>264</v>
      </c>
      <c r="C43" s="308"/>
      <c r="D43" s="113">
        <v>2.7931702482317431</v>
      </c>
      <c r="E43" s="115">
        <v>2480</v>
      </c>
      <c r="F43" s="114">
        <v>2469</v>
      </c>
      <c r="G43" s="114">
        <v>2429</v>
      </c>
      <c r="H43" s="114">
        <v>2396</v>
      </c>
      <c r="I43" s="140">
        <v>2392</v>
      </c>
      <c r="J43" s="115">
        <v>88</v>
      </c>
      <c r="K43" s="116">
        <v>3.6789297658862878</v>
      </c>
    </row>
    <row r="44" spans="1:11" ht="14.1" customHeight="1" x14ac:dyDescent="0.2">
      <c r="A44" s="306">
        <v>53</v>
      </c>
      <c r="B44" s="307" t="s">
        <v>265</v>
      </c>
      <c r="C44" s="308"/>
      <c r="D44" s="113">
        <v>0.77375320989322882</v>
      </c>
      <c r="E44" s="115">
        <v>687</v>
      </c>
      <c r="F44" s="114">
        <v>688</v>
      </c>
      <c r="G44" s="114">
        <v>695</v>
      </c>
      <c r="H44" s="114">
        <v>692</v>
      </c>
      <c r="I44" s="140">
        <v>677</v>
      </c>
      <c r="J44" s="115">
        <v>10</v>
      </c>
      <c r="K44" s="116">
        <v>1.4771048744460857</v>
      </c>
    </row>
    <row r="45" spans="1:11" ht="14.1" customHeight="1" x14ac:dyDescent="0.2">
      <c r="A45" s="306" t="s">
        <v>266</v>
      </c>
      <c r="B45" s="307" t="s">
        <v>267</v>
      </c>
      <c r="C45" s="308"/>
      <c r="D45" s="113">
        <v>0.72081812857593364</v>
      </c>
      <c r="E45" s="115">
        <v>640</v>
      </c>
      <c r="F45" s="114">
        <v>641</v>
      </c>
      <c r="G45" s="114">
        <v>649</v>
      </c>
      <c r="H45" s="114">
        <v>650</v>
      </c>
      <c r="I45" s="140">
        <v>634</v>
      </c>
      <c r="J45" s="115">
        <v>6</v>
      </c>
      <c r="K45" s="116">
        <v>0.94637223974763407</v>
      </c>
    </row>
    <row r="46" spans="1:11" ht="14.1" customHeight="1" x14ac:dyDescent="0.2">
      <c r="A46" s="306">
        <v>54</v>
      </c>
      <c r="B46" s="307" t="s">
        <v>268</v>
      </c>
      <c r="C46" s="308"/>
      <c r="D46" s="113">
        <v>2.2536829301256929</v>
      </c>
      <c r="E46" s="115">
        <v>2001</v>
      </c>
      <c r="F46" s="114">
        <v>1968</v>
      </c>
      <c r="G46" s="114">
        <v>1991</v>
      </c>
      <c r="H46" s="114">
        <v>1961</v>
      </c>
      <c r="I46" s="140">
        <v>1922</v>
      </c>
      <c r="J46" s="115">
        <v>79</v>
      </c>
      <c r="K46" s="116">
        <v>4.1103017689906345</v>
      </c>
    </row>
    <row r="47" spans="1:11" ht="14.1" customHeight="1" x14ac:dyDescent="0.2">
      <c r="A47" s="306">
        <v>61</v>
      </c>
      <c r="B47" s="307" t="s">
        <v>269</v>
      </c>
      <c r="C47" s="308"/>
      <c r="D47" s="113">
        <v>3.7234761454250576</v>
      </c>
      <c r="E47" s="115">
        <v>3306</v>
      </c>
      <c r="F47" s="114">
        <v>3333</v>
      </c>
      <c r="G47" s="114">
        <v>3342</v>
      </c>
      <c r="H47" s="114">
        <v>3320</v>
      </c>
      <c r="I47" s="140">
        <v>3228</v>
      </c>
      <c r="J47" s="115">
        <v>78</v>
      </c>
      <c r="K47" s="116">
        <v>2.4163568773234201</v>
      </c>
    </row>
    <row r="48" spans="1:11" ht="14.1" customHeight="1" x14ac:dyDescent="0.2">
      <c r="A48" s="306">
        <v>62</v>
      </c>
      <c r="B48" s="307" t="s">
        <v>270</v>
      </c>
      <c r="C48" s="308"/>
      <c r="D48" s="113">
        <v>6.1877731224940309</v>
      </c>
      <c r="E48" s="115">
        <v>5494</v>
      </c>
      <c r="F48" s="114">
        <v>5545</v>
      </c>
      <c r="G48" s="114">
        <v>5503</v>
      </c>
      <c r="H48" s="114">
        <v>5397</v>
      </c>
      <c r="I48" s="140">
        <v>5443</v>
      </c>
      <c r="J48" s="115">
        <v>51</v>
      </c>
      <c r="K48" s="116">
        <v>0.93698328127870656</v>
      </c>
    </row>
    <row r="49" spans="1:11" ht="14.1" customHeight="1" x14ac:dyDescent="0.2">
      <c r="A49" s="306">
        <v>63</v>
      </c>
      <c r="B49" s="307" t="s">
        <v>271</v>
      </c>
      <c r="C49" s="308"/>
      <c r="D49" s="113">
        <v>2.0498265531378115</v>
      </c>
      <c r="E49" s="115">
        <v>1820</v>
      </c>
      <c r="F49" s="114">
        <v>1861</v>
      </c>
      <c r="G49" s="114">
        <v>1910</v>
      </c>
      <c r="H49" s="114">
        <v>1873</v>
      </c>
      <c r="I49" s="140">
        <v>1838</v>
      </c>
      <c r="J49" s="115">
        <v>-18</v>
      </c>
      <c r="K49" s="116">
        <v>-0.97932535364526663</v>
      </c>
    </row>
    <row r="50" spans="1:11" ht="14.1" customHeight="1" x14ac:dyDescent="0.2">
      <c r="A50" s="306" t="s">
        <v>272</v>
      </c>
      <c r="B50" s="307" t="s">
        <v>273</v>
      </c>
      <c r="C50" s="308"/>
      <c r="D50" s="113">
        <v>0.50907780330675312</v>
      </c>
      <c r="E50" s="115">
        <v>452</v>
      </c>
      <c r="F50" s="114">
        <v>468</v>
      </c>
      <c r="G50" s="114">
        <v>492</v>
      </c>
      <c r="H50" s="114">
        <v>471</v>
      </c>
      <c r="I50" s="140">
        <v>458</v>
      </c>
      <c r="J50" s="115">
        <v>-6</v>
      </c>
      <c r="K50" s="116">
        <v>-1.3100436681222707</v>
      </c>
    </row>
    <row r="51" spans="1:11" ht="14.1" customHeight="1" x14ac:dyDescent="0.2">
      <c r="A51" s="306" t="s">
        <v>274</v>
      </c>
      <c r="B51" s="307" t="s">
        <v>275</v>
      </c>
      <c r="C51" s="308"/>
      <c r="D51" s="113">
        <v>1.3064828580438799</v>
      </c>
      <c r="E51" s="115">
        <v>1160</v>
      </c>
      <c r="F51" s="114">
        <v>1184</v>
      </c>
      <c r="G51" s="114">
        <v>1206</v>
      </c>
      <c r="H51" s="114">
        <v>1201</v>
      </c>
      <c r="I51" s="140">
        <v>1176</v>
      </c>
      <c r="J51" s="115">
        <v>-16</v>
      </c>
      <c r="K51" s="116">
        <v>-1.3605442176870748</v>
      </c>
    </row>
    <row r="52" spans="1:11" ht="14.1" customHeight="1" x14ac:dyDescent="0.2">
      <c r="A52" s="306">
        <v>71</v>
      </c>
      <c r="B52" s="307" t="s">
        <v>276</v>
      </c>
      <c r="C52" s="308"/>
      <c r="D52" s="113">
        <v>10.828039825201603</v>
      </c>
      <c r="E52" s="115">
        <v>9614</v>
      </c>
      <c r="F52" s="114">
        <v>9665</v>
      </c>
      <c r="G52" s="114">
        <v>9721</v>
      </c>
      <c r="H52" s="114">
        <v>9630</v>
      </c>
      <c r="I52" s="140">
        <v>9627</v>
      </c>
      <c r="J52" s="115">
        <v>-13</v>
      </c>
      <c r="K52" s="116">
        <v>-0.13503687545445103</v>
      </c>
    </row>
    <row r="53" spans="1:11" ht="14.1" customHeight="1" x14ac:dyDescent="0.2">
      <c r="A53" s="306" t="s">
        <v>277</v>
      </c>
      <c r="B53" s="307" t="s">
        <v>278</v>
      </c>
      <c r="C53" s="308"/>
      <c r="D53" s="113">
        <v>4.9071946659458483</v>
      </c>
      <c r="E53" s="115">
        <v>4357</v>
      </c>
      <c r="F53" s="114">
        <v>4383</v>
      </c>
      <c r="G53" s="114">
        <v>4397</v>
      </c>
      <c r="H53" s="114">
        <v>4305</v>
      </c>
      <c r="I53" s="140">
        <v>4263</v>
      </c>
      <c r="J53" s="115">
        <v>94</v>
      </c>
      <c r="K53" s="116">
        <v>2.2050199390100866</v>
      </c>
    </row>
    <row r="54" spans="1:11" ht="14.1" customHeight="1" x14ac:dyDescent="0.2">
      <c r="A54" s="306" t="s">
        <v>279</v>
      </c>
      <c r="B54" s="307" t="s">
        <v>280</v>
      </c>
      <c r="C54" s="308"/>
      <c r="D54" s="113">
        <v>4.8880479344055505</v>
      </c>
      <c r="E54" s="115">
        <v>4340</v>
      </c>
      <c r="F54" s="114">
        <v>4360</v>
      </c>
      <c r="G54" s="114">
        <v>4392</v>
      </c>
      <c r="H54" s="114">
        <v>4410</v>
      </c>
      <c r="I54" s="140">
        <v>4430</v>
      </c>
      <c r="J54" s="115">
        <v>-90</v>
      </c>
      <c r="K54" s="116">
        <v>-2.0316027088036117</v>
      </c>
    </row>
    <row r="55" spans="1:11" ht="14.1" customHeight="1" x14ac:dyDescent="0.2">
      <c r="A55" s="306">
        <v>72</v>
      </c>
      <c r="B55" s="307" t="s">
        <v>281</v>
      </c>
      <c r="C55" s="308"/>
      <c r="D55" s="113">
        <v>3.3281524530341939</v>
      </c>
      <c r="E55" s="115">
        <v>2955</v>
      </c>
      <c r="F55" s="114">
        <v>3008</v>
      </c>
      <c r="G55" s="114">
        <v>3009</v>
      </c>
      <c r="H55" s="114">
        <v>2945</v>
      </c>
      <c r="I55" s="140">
        <v>2940</v>
      </c>
      <c r="J55" s="115">
        <v>15</v>
      </c>
      <c r="K55" s="116">
        <v>0.51020408163265307</v>
      </c>
    </row>
    <row r="56" spans="1:11" ht="14.1" customHeight="1" x14ac:dyDescent="0.2">
      <c r="A56" s="306" t="s">
        <v>282</v>
      </c>
      <c r="B56" s="307" t="s">
        <v>283</v>
      </c>
      <c r="C56" s="308"/>
      <c r="D56" s="113">
        <v>1.750236518448439</v>
      </c>
      <c r="E56" s="115">
        <v>1554</v>
      </c>
      <c r="F56" s="114">
        <v>1562</v>
      </c>
      <c r="G56" s="114">
        <v>1574</v>
      </c>
      <c r="H56" s="114">
        <v>1530</v>
      </c>
      <c r="I56" s="140">
        <v>1532</v>
      </c>
      <c r="J56" s="115">
        <v>22</v>
      </c>
      <c r="K56" s="116">
        <v>1.4360313315926894</v>
      </c>
    </row>
    <row r="57" spans="1:11" ht="14.1" customHeight="1" x14ac:dyDescent="0.2">
      <c r="A57" s="306" t="s">
        <v>284</v>
      </c>
      <c r="B57" s="307" t="s">
        <v>285</v>
      </c>
      <c r="C57" s="308"/>
      <c r="D57" s="113">
        <v>1.0564490696941029</v>
      </c>
      <c r="E57" s="115">
        <v>938</v>
      </c>
      <c r="F57" s="114">
        <v>954</v>
      </c>
      <c r="G57" s="114">
        <v>956</v>
      </c>
      <c r="H57" s="114">
        <v>949</v>
      </c>
      <c r="I57" s="140">
        <v>936</v>
      </c>
      <c r="J57" s="115">
        <v>2</v>
      </c>
      <c r="K57" s="116">
        <v>0.21367521367521367</v>
      </c>
    </row>
    <row r="58" spans="1:11" ht="14.1" customHeight="1" x14ac:dyDescent="0.2">
      <c r="A58" s="306">
        <v>73</v>
      </c>
      <c r="B58" s="307" t="s">
        <v>286</v>
      </c>
      <c r="C58" s="308"/>
      <c r="D58" s="113">
        <v>3.0747398297067172</v>
      </c>
      <c r="E58" s="115">
        <v>2730</v>
      </c>
      <c r="F58" s="114">
        <v>2754</v>
      </c>
      <c r="G58" s="114">
        <v>2756</v>
      </c>
      <c r="H58" s="114">
        <v>2705</v>
      </c>
      <c r="I58" s="140">
        <v>2716</v>
      </c>
      <c r="J58" s="115">
        <v>14</v>
      </c>
      <c r="K58" s="116">
        <v>0.51546391752577314</v>
      </c>
    </row>
    <row r="59" spans="1:11" ht="14.1" customHeight="1" x14ac:dyDescent="0.2">
      <c r="A59" s="306" t="s">
        <v>287</v>
      </c>
      <c r="B59" s="307" t="s">
        <v>288</v>
      </c>
      <c r="C59" s="308"/>
      <c r="D59" s="113">
        <v>2.6816686939676533</v>
      </c>
      <c r="E59" s="115">
        <v>2381</v>
      </c>
      <c r="F59" s="114">
        <v>2400</v>
      </c>
      <c r="G59" s="114">
        <v>2401</v>
      </c>
      <c r="H59" s="114">
        <v>2356</v>
      </c>
      <c r="I59" s="140">
        <v>2367</v>
      </c>
      <c r="J59" s="115">
        <v>14</v>
      </c>
      <c r="K59" s="116">
        <v>0.59146599070553441</v>
      </c>
    </row>
    <row r="60" spans="1:11" ht="14.1" customHeight="1" x14ac:dyDescent="0.2">
      <c r="A60" s="306">
        <v>81</v>
      </c>
      <c r="B60" s="307" t="s">
        <v>289</v>
      </c>
      <c r="C60" s="308"/>
      <c r="D60" s="113">
        <v>7.5426859485516058</v>
      </c>
      <c r="E60" s="115">
        <v>6697</v>
      </c>
      <c r="F60" s="114">
        <v>6706</v>
      </c>
      <c r="G60" s="114">
        <v>6651</v>
      </c>
      <c r="H60" s="114">
        <v>6562</v>
      </c>
      <c r="I60" s="140">
        <v>6515</v>
      </c>
      <c r="J60" s="115">
        <v>182</v>
      </c>
      <c r="K60" s="116">
        <v>2.7935533384497315</v>
      </c>
    </row>
    <row r="61" spans="1:11" ht="14.1" customHeight="1" x14ac:dyDescent="0.2">
      <c r="A61" s="306" t="s">
        <v>290</v>
      </c>
      <c r="B61" s="307" t="s">
        <v>291</v>
      </c>
      <c r="C61" s="308"/>
      <c r="D61" s="113">
        <v>2.0318060999234131</v>
      </c>
      <c r="E61" s="115">
        <v>1804</v>
      </c>
      <c r="F61" s="114">
        <v>1808</v>
      </c>
      <c r="G61" s="114">
        <v>1813</v>
      </c>
      <c r="H61" s="114">
        <v>1742</v>
      </c>
      <c r="I61" s="140">
        <v>1738</v>
      </c>
      <c r="J61" s="115">
        <v>66</v>
      </c>
      <c r="K61" s="116">
        <v>3.7974683544303796</v>
      </c>
    </row>
    <row r="62" spans="1:11" ht="14.1" customHeight="1" x14ac:dyDescent="0.2">
      <c r="A62" s="306" t="s">
        <v>292</v>
      </c>
      <c r="B62" s="307" t="s">
        <v>293</v>
      </c>
      <c r="C62" s="308"/>
      <c r="D62" s="113">
        <v>3.1682209307564086</v>
      </c>
      <c r="E62" s="115">
        <v>2813</v>
      </c>
      <c r="F62" s="114">
        <v>2842</v>
      </c>
      <c r="G62" s="114">
        <v>2802</v>
      </c>
      <c r="H62" s="114">
        <v>2787</v>
      </c>
      <c r="I62" s="140">
        <v>2768</v>
      </c>
      <c r="J62" s="115">
        <v>45</v>
      </c>
      <c r="K62" s="116">
        <v>1.6257225433526012</v>
      </c>
    </row>
    <row r="63" spans="1:11" ht="14.1" customHeight="1" x14ac:dyDescent="0.2">
      <c r="A63" s="306"/>
      <c r="B63" s="307" t="s">
        <v>294</v>
      </c>
      <c r="C63" s="308"/>
      <c r="D63" s="113">
        <v>2.9001666891922331</v>
      </c>
      <c r="E63" s="115">
        <v>2575</v>
      </c>
      <c r="F63" s="114">
        <v>2601</v>
      </c>
      <c r="G63" s="114">
        <v>2561</v>
      </c>
      <c r="H63" s="114">
        <v>2556</v>
      </c>
      <c r="I63" s="140">
        <v>2532</v>
      </c>
      <c r="J63" s="115">
        <v>43</v>
      </c>
      <c r="K63" s="116">
        <v>1.69826224328594</v>
      </c>
    </row>
    <row r="64" spans="1:11" ht="14.1" customHeight="1" x14ac:dyDescent="0.2">
      <c r="A64" s="306" t="s">
        <v>295</v>
      </c>
      <c r="B64" s="307" t="s">
        <v>296</v>
      </c>
      <c r="C64" s="308"/>
      <c r="D64" s="113">
        <v>0.88975987746091811</v>
      </c>
      <c r="E64" s="115">
        <v>790</v>
      </c>
      <c r="F64" s="114">
        <v>774</v>
      </c>
      <c r="G64" s="114">
        <v>776</v>
      </c>
      <c r="H64" s="114">
        <v>769</v>
      </c>
      <c r="I64" s="140">
        <v>764</v>
      </c>
      <c r="J64" s="115">
        <v>26</v>
      </c>
      <c r="K64" s="116">
        <v>3.4031413612565444</v>
      </c>
    </row>
    <row r="65" spans="1:11" ht="14.1" customHeight="1" x14ac:dyDescent="0.2">
      <c r="A65" s="306" t="s">
        <v>297</v>
      </c>
      <c r="B65" s="307" t="s">
        <v>298</v>
      </c>
      <c r="C65" s="308"/>
      <c r="D65" s="113">
        <v>0.73095463350903278</v>
      </c>
      <c r="E65" s="115">
        <v>649</v>
      </c>
      <c r="F65" s="114">
        <v>647</v>
      </c>
      <c r="G65" s="114">
        <v>638</v>
      </c>
      <c r="H65" s="114">
        <v>636</v>
      </c>
      <c r="I65" s="140">
        <v>633</v>
      </c>
      <c r="J65" s="115">
        <v>16</v>
      </c>
      <c r="K65" s="116">
        <v>2.5276461295418642</v>
      </c>
    </row>
    <row r="66" spans="1:11" ht="14.1" customHeight="1" x14ac:dyDescent="0.2">
      <c r="A66" s="306">
        <v>82</v>
      </c>
      <c r="B66" s="307" t="s">
        <v>299</v>
      </c>
      <c r="C66" s="308"/>
      <c r="D66" s="113">
        <v>2.6568905707978554</v>
      </c>
      <c r="E66" s="115">
        <v>2359</v>
      </c>
      <c r="F66" s="114">
        <v>2359</v>
      </c>
      <c r="G66" s="114">
        <v>2340</v>
      </c>
      <c r="H66" s="114">
        <v>2298</v>
      </c>
      <c r="I66" s="140">
        <v>2297</v>
      </c>
      <c r="J66" s="115">
        <v>62</v>
      </c>
      <c r="K66" s="116">
        <v>2.6991728341314758</v>
      </c>
    </row>
    <row r="67" spans="1:11" ht="14.1" customHeight="1" x14ac:dyDescent="0.2">
      <c r="A67" s="306" t="s">
        <v>300</v>
      </c>
      <c r="B67" s="307" t="s">
        <v>301</v>
      </c>
      <c r="C67" s="308"/>
      <c r="D67" s="113">
        <v>1.7288372302563408</v>
      </c>
      <c r="E67" s="115">
        <v>1535</v>
      </c>
      <c r="F67" s="114">
        <v>1512</v>
      </c>
      <c r="G67" s="114">
        <v>1498</v>
      </c>
      <c r="H67" s="114">
        <v>1476</v>
      </c>
      <c r="I67" s="140">
        <v>1478</v>
      </c>
      <c r="J67" s="115">
        <v>57</v>
      </c>
      <c r="K67" s="116">
        <v>3.8565629228687417</v>
      </c>
    </row>
    <row r="68" spans="1:11" ht="14.1" customHeight="1" x14ac:dyDescent="0.2">
      <c r="A68" s="306" t="s">
        <v>302</v>
      </c>
      <c r="B68" s="307" t="s">
        <v>303</v>
      </c>
      <c r="C68" s="308"/>
      <c r="D68" s="113">
        <v>0.43586971212325992</v>
      </c>
      <c r="E68" s="115">
        <v>387</v>
      </c>
      <c r="F68" s="114">
        <v>395</v>
      </c>
      <c r="G68" s="114">
        <v>394</v>
      </c>
      <c r="H68" s="114">
        <v>388</v>
      </c>
      <c r="I68" s="140">
        <v>387</v>
      </c>
      <c r="J68" s="115">
        <v>0</v>
      </c>
      <c r="K68" s="116">
        <v>0</v>
      </c>
    </row>
    <row r="69" spans="1:11" ht="14.1" customHeight="1" x14ac:dyDescent="0.2">
      <c r="A69" s="306">
        <v>83</v>
      </c>
      <c r="B69" s="307" t="s">
        <v>304</v>
      </c>
      <c r="C69" s="308"/>
      <c r="D69" s="113">
        <v>4.6301301977744744</v>
      </c>
      <c r="E69" s="115">
        <v>4111</v>
      </c>
      <c r="F69" s="114">
        <v>4139</v>
      </c>
      <c r="G69" s="114">
        <v>4100</v>
      </c>
      <c r="H69" s="114">
        <v>4022</v>
      </c>
      <c r="I69" s="140">
        <v>4011</v>
      </c>
      <c r="J69" s="115">
        <v>100</v>
      </c>
      <c r="K69" s="116">
        <v>2.4931438544003988</v>
      </c>
    </row>
    <row r="70" spans="1:11" ht="14.1" customHeight="1" x14ac:dyDescent="0.2">
      <c r="A70" s="306" t="s">
        <v>305</v>
      </c>
      <c r="B70" s="307" t="s">
        <v>306</v>
      </c>
      <c r="C70" s="308"/>
      <c r="D70" s="113">
        <v>3.9588683155381359</v>
      </c>
      <c r="E70" s="115">
        <v>3515</v>
      </c>
      <c r="F70" s="114">
        <v>3537</v>
      </c>
      <c r="G70" s="114">
        <v>3498</v>
      </c>
      <c r="H70" s="114">
        <v>3426</v>
      </c>
      <c r="I70" s="140">
        <v>3418</v>
      </c>
      <c r="J70" s="115">
        <v>97</v>
      </c>
      <c r="K70" s="116">
        <v>2.8379169104739614</v>
      </c>
    </row>
    <row r="71" spans="1:11" ht="14.1" customHeight="1" x14ac:dyDescent="0.2">
      <c r="A71" s="306"/>
      <c r="B71" s="307" t="s">
        <v>307</v>
      </c>
      <c r="C71" s="308"/>
      <c r="D71" s="113">
        <v>2.5172320583862686</v>
      </c>
      <c r="E71" s="115">
        <v>2235</v>
      </c>
      <c r="F71" s="114">
        <v>2224</v>
      </c>
      <c r="G71" s="114">
        <v>2210</v>
      </c>
      <c r="H71" s="114">
        <v>2152</v>
      </c>
      <c r="I71" s="140">
        <v>2153</v>
      </c>
      <c r="J71" s="115">
        <v>82</v>
      </c>
      <c r="K71" s="116">
        <v>3.8086391082210866</v>
      </c>
    </row>
    <row r="72" spans="1:11" ht="14.1" customHeight="1" x14ac:dyDescent="0.2">
      <c r="A72" s="306">
        <v>84</v>
      </c>
      <c r="B72" s="307" t="s">
        <v>308</v>
      </c>
      <c r="C72" s="308"/>
      <c r="D72" s="113">
        <v>1.217506870297788</v>
      </c>
      <c r="E72" s="115">
        <v>1081</v>
      </c>
      <c r="F72" s="114">
        <v>1064</v>
      </c>
      <c r="G72" s="114">
        <v>1033</v>
      </c>
      <c r="H72" s="114">
        <v>1036</v>
      </c>
      <c r="I72" s="140">
        <v>1020</v>
      </c>
      <c r="J72" s="115">
        <v>61</v>
      </c>
      <c r="K72" s="116">
        <v>5.9803921568627452</v>
      </c>
    </row>
    <row r="73" spans="1:11" ht="14.1" customHeight="1" x14ac:dyDescent="0.2">
      <c r="A73" s="306" t="s">
        <v>309</v>
      </c>
      <c r="B73" s="307" t="s">
        <v>310</v>
      </c>
      <c r="C73" s="308"/>
      <c r="D73" s="113">
        <v>0.34464116772536829</v>
      </c>
      <c r="E73" s="115">
        <v>306</v>
      </c>
      <c r="F73" s="114">
        <v>297</v>
      </c>
      <c r="G73" s="114">
        <v>291</v>
      </c>
      <c r="H73" s="114">
        <v>275</v>
      </c>
      <c r="I73" s="140">
        <v>269</v>
      </c>
      <c r="J73" s="115">
        <v>37</v>
      </c>
      <c r="K73" s="116">
        <v>13.754646840148698</v>
      </c>
    </row>
    <row r="74" spans="1:11" ht="14.1" customHeight="1" x14ac:dyDescent="0.2">
      <c r="A74" s="306" t="s">
        <v>311</v>
      </c>
      <c r="B74" s="307" t="s">
        <v>312</v>
      </c>
      <c r="C74" s="308"/>
      <c r="D74" s="113">
        <v>0.22525566517997928</v>
      </c>
      <c r="E74" s="115">
        <v>200</v>
      </c>
      <c r="F74" s="114">
        <v>198</v>
      </c>
      <c r="G74" s="114">
        <v>194</v>
      </c>
      <c r="H74" s="114">
        <v>212</v>
      </c>
      <c r="I74" s="140">
        <v>207</v>
      </c>
      <c r="J74" s="115">
        <v>-7</v>
      </c>
      <c r="K74" s="116">
        <v>-3.3816425120772946</v>
      </c>
    </row>
    <row r="75" spans="1:11" ht="14.1" customHeight="1" x14ac:dyDescent="0.2">
      <c r="A75" s="306" t="s">
        <v>313</v>
      </c>
      <c r="B75" s="307" t="s">
        <v>314</v>
      </c>
      <c r="C75" s="308"/>
      <c r="D75" s="113">
        <v>0.25453890165337656</v>
      </c>
      <c r="E75" s="115">
        <v>226</v>
      </c>
      <c r="F75" s="114">
        <v>223</v>
      </c>
      <c r="G75" s="114">
        <v>211</v>
      </c>
      <c r="H75" s="114">
        <v>215</v>
      </c>
      <c r="I75" s="140">
        <v>204</v>
      </c>
      <c r="J75" s="115">
        <v>22</v>
      </c>
      <c r="K75" s="116">
        <v>10.784313725490197</v>
      </c>
    </row>
    <row r="76" spans="1:11" ht="14.1" customHeight="1" x14ac:dyDescent="0.2">
      <c r="A76" s="306">
        <v>91</v>
      </c>
      <c r="B76" s="307" t="s">
        <v>315</v>
      </c>
      <c r="C76" s="308"/>
      <c r="D76" s="113">
        <v>0.24327611839437763</v>
      </c>
      <c r="E76" s="115">
        <v>216</v>
      </c>
      <c r="F76" s="114">
        <v>219</v>
      </c>
      <c r="G76" s="114">
        <v>205</v>
      </c>
      <c r="H76" s="114">
        <v>194</v>
      </c>
      <c r="I76" s="140">
        <v>185</v>
      </c>
      <c r="J76" s="115">
        <v>31</v>
      </c>
      <c r="K76" s="116">
        <v>16.756756756756758</v>
      </c>
    </row>
    <row r="77" spans="1:11" ht="14.1" customHeight="1" x14ac:dyDescent="0.2">
      <c r="A77" s="306">
        <v>92</v>
      </c>
      <c r="B77" s="307" t="s">
        <v>316</v>
      </c>
      <c r="C77" s="308"/>
      <c r="D77" s="113">
        <v>0.89651754741631751</v>
      </c>
      <c r="E77" s="115">
        <v>796</v>
      </c>
      <c r="F77" s="114">
        <v>790</v>
      </c>
      <c r="G77" s="114">
        <v>801</v>
      </c>
      <c r="H77" s="114">
        <v>821</v>
      </c>
      <c r="I77" s="140">
        <v>811</v>
      </c>
      <c r="J77" s="115">
        <v>-15</v>
      </c>
      <c r="K77" s="116">
        <v>-1.8495684340320593</v>
      </c>
    </row>
    <row r="78" spans="1:11" ht="14.1" customHeight="1" x14ac:dyDescent="0.2">
      <c r="A78" s="306">
        <v>93</v>
      </c>
      <c r="B78" s="307" t="s">
        <v>317</v>
      </c>
      <c r="C78" s="308"/>
      <c r="D78" s="113">
        <v>0.10474388430869036</v>
      </c>
      <c r="E78" s="115">
        <v>93</v>
      </c>
      <c r="F78" s="114">
        <v>96</v>
      </c>
      <c r="G78" s="114">
        <v>100</v>
      </c>
      <c r="H78" s="114">
        <v>101</v>
      </c>
      <c r="I78" s="140">
        <v>102</v>
      </c>
      <c r="J78" s="115">
        <v>-9</v>
      </c>
      <c r="K78" s="116">
        <v>-8.8235294117647065</v>
      </c>
    </row>
    <row r="79" spans="1:11" ht="14.1" customHeight="1" x14ac:dyDescent="0.2">
      <c r="A79" s="306">
        <v>94</v>
      </c>
      <c r="B79" s="307" t="s">
        <v>318</v>
      </c>
      <c r="C79" s="308"/>
      <c r="D79" s="113">
        <v>0.11150155426408974</v>
      </c>
      <c r="E79" s="115">
        <v>99</v>
      </c>
      <c r="F79" s="114">
        <v>115</v>
      </c>
      <c r="G79" s="114">
        <v>113</v>
      </c>
      <c r="H79" s="114">
        <v>84</v>
      </c>
      <c r="I79" s="140">
        <v>107</v>
      </c>
      <c r="J79" s="115">
        <v>-8</v>
      </c>
      <c r="K79" s="116">
        <v>-7.4766355140186915</v>
      </c>
    </row>
    <row r="80" spans="1:11" ht="14.1" customHeight="1" x14ac:dyDescent="0.2">
      <c r="A80" s="306" t="s">
        <v>319</v>
      </c>
      <c r="B80" s="307" t="s">
        <v>320</v>
      </c>
      <c r="C80" s="308"/>
      <c r="D80" s="113">
        <v>9.0102266071991708E-3</v>
      </c>
      <c r="E80" s="115">
        <v>8</v>
      </c>
      <c r="F80" s="114">
        <v>8</v>
      </c>
      <c r="G80" s="114">
        <v>7</v>
      </c>
      <c r="H80" s="114">
        <v>6</v>
      </c>
      <c r="I80" s="140">
        <v>6</v>
      </c>
      <c r="J80" s="115">
        <v>2</v>
      </c>
      <c r="K80" s="116">
        <v>33.333333333333336</v>
      </c>
    </row>
    <row r="81" spans="1:11" ht="14.1" customHeight="1" x14ac:dyDescent="0.2">
      <c r="A81" s="310" t="s">
        <v>321</v>
      </c>
      <c r="B81" s="311" t="s">
        <v>224</v>
      </c>
      <c r="C81" s="312"/>
      <c r="D81" s="125" t="s">
        <v>513</v>
      </c>
      <c r="E81" s="143" t="s">
        <v>513</v>
      </c>
      <c r="F81" s="144" t="s">
        <v>513</v>
      </c>
      <c r="G81" s="144" t="s">
        <v>513</v>
      </c>
      <c r="H81" s="144" t="s">
        <v>513</v>
      </c>
      <c r="I81" s="145" t="s">
        <v>513</v>
      </c>
      <c r="J81" s="143" t="s">
        <v>513</v>
      </c>
      <c r="K81" s="146" t="s">
        <v>513</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18" t="s">
        <v>323</v>
      </c>
      <c r="B85" s="618"/>
      <c r="C85" s="618"/>
      <c r="D85" s="618"/>
      <c r="E85" s="618"/>
      <c r="F85" s="618"/>
      <c r="G85" s="618"/>
      <c r="H85" s="618"/>
      <c r="I85" s="618"/>
      <c r="J85" s="618"/>
      <c r="K85" s="618"/>
    </row>
    <row r="86" spans="1:11" ht="22.5" customHeight="1" x14ac:dyDescent="0.2">
      <c r="A86" s="618"/>
      <c r="B86" s="618"/>
      <c r="C86" s="618"/>
      <c r="D86" s="618"/>
      <c r="E86" s="618"/>
      <c r="F86" s="618"/>
      <c r="G86" s="618"/>
      <c r="H86" s="618"/>
      <c r="I86" s="618"/>
      <c r="J86" s="618"/>
      <c r="K86" s="618"/>
    </row>
    <row r="87" spans="1:11" ht="18" customHeight="1" x14ac:dyDescent="0.2">
      <c r="A87" s="619"/>
      <c r="B87" s="619"/>
      <c r="C87" s="619"/>
      <c r="D87" s="619"/>
      <c r="E87" s="619"/>
      <c r="F87" s="619"/>
      <c r="G87" s="619"/>
      <c r="H87" s="619"/>
      <c r="I87" s="619"/>
      <c r="J87" s="619"/>
      <c r="K87" s="619"/>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3:K3"/>
    <mergeCell ref="A4:K4"/>
    <mergeCell ref="A5:E5"/>
    <mergeCell ref="A7:C10"/>
    <mergeCell ref="D7:D10"/>
    <mergeCell ref="E7:I7"/>
    <mergeCell ref="J7:K8"/>
    <mergeCell ref="E8:E9"/>
    <mergeCell ref="F8:F9"/>
    <mergeCell ref="G8:G9"/>
    <mergeCell ref="H8:H9"/>
    <mergeCell ref="I8:I9"/>
    <mergeCell ref="A85:K85"/>
    <mergeCell ref="A86:K86"/>
    <mergeCell ref="A87:K87"/>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66" t="s">
        <v>97</v>
      </c>
      <c r="E8" s="566" t="s">
        <v>98</v>
      </c>
      <c r="F8" s="566" t="s">
        <v>99</v>
      </c>
      <c r="G8" s="566" t="s">
        <v>100</v>
      </c>
      <c r="H8" s="566" t="s">
        <v>101</v>
      </c>
      <c r="I8" s="590"/>
      <c r="J8" s="591"/>
      <c r="K8"/>
      <c r="L8"/>
      <c r="M8"/>
      <c r="N8"/>
      <c r="O8"/>
      <c r="P8"/>
    </row>
    <row r="9" spans="1:16" ht="12" customHeight="1" x14ac:dyDescent="0.2">
      <c r="A9" s="578"/>
      <c r="B9" s="579"/>
      <c r="C9" s="583"/>
      <c r="D9" s="567"/>
      <c r="E9" s="567"/>
      <c r="F9" s="567"/>
      <c r="G9" s="567"/>
      <c r="H9" s="567"/>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23476</v>
      </c>
      <c r="E12" s="114">
        <v>24360</v>
      </c>
      <c r="F12" s="114">
        <v>24117</v>
      </c>
      <c r="G12" s="114">
        <v>27769</v>
      </c>
      <c r="H12" s="140">
        <v>27385</v>
      </c>
      <c r="I12" s="115">
        <v>-3909</v>
      </c>
      <c r="J12" s="116">
        <v>-14.274237721380318</v>
      </c>
      <c r="K12"/>
      <c r="L12"/>
      <c r="M12"/>
      <c r="N12"/>
      <c r="O12"/>
      <c r="P12"/>
    </row>
    <row r="13" spans="1:16" s="110" customFormat="1" ht="14.45" customHeight="1" x14ac:dyDescent="0.2">
      <c r="A13" s="120" t="s">
        <v>105</v>
      </c>
      <c r="B13" s="119" t="s">
        <v>106</v>
      </c>
      <c r="C13" s="113">
        <v>42.963026069177033</v>
      </c>
      <c r="D13" s="115">
        <v>10086</v>
      </c>
      <c r="E13" s="114">
        <v>10447</v>
      </c>
      <c r="F13" s="114">
        <v>10275</v>
      </c>
      <c r="G13" s="114">
        <v>12187</v>
      </c>
      <c r="H13" s="140">
        <v>11889</v>
      </c>
      <c r="I13" s="115">
        <v>-1803</v>
      </c>
      <c r="J13" s="116">
        <v>-15.165278829169822</v>
      </c>
      <c r="K13"/>
      <c r="L13"/>
      <c r="M13"/>
      <c r="N13"/>
      <c r="O13"/>
      <c r="P13"/>
    </row>
    <row r="14" spans="1:16" s="110" customFormat="1" ht="14.45" customHeight="1" x14ac:dyDescent="0.2">
      <c r="A14" s="120"/>
      <c r="B14" s="119" t="s">
        <v>107</v>
      </c>
      <c r="C14" s="113">
        <v>57.036973930822967</v>
      </c>
      <c r="D14" s="115">
        <v>13390</v>
      </c>
      <c r="E14" s="114">
        <v>13913</v>
      </c>
      <c r="F14" s="114">
        <v>13842</v>
      </c>
      <c r="G14" s="114">
        <v>15582</v>
      </c>
      <c r="H14" s="140">
        <v>15496</v>
      </c>
      <c r="I14" s="115">
        <v>-2106</v>
      </c>
      <c r="J14" s="116">
        <v>-13.590604026845638</v>
      </c>
      <c r="K14"/>
      <c r="L14"/>
      <c r="M14"/>
      <c r="N14"/>
      <c r="O14"/>
      <c r="P14"/>
    </row>
    <row r="15" spans="1:16" s="110" customFormat="1" ht="14.45" customHeight="1" x14ac:dyDescent="0.2">
      <c r="A15" s="118" t="s">
        <v>105</v>
      </c>
      <c r="B15" s="121" t="s">
        <v>108</v>
      </c>
      <c r="C15" s="113">
        <v>15.901346055546089</v>
      </c>
      <c r="D15" s="115">
        <v>3733</v>
      </c>
      <c r="E15" s="114">
        <v>3991</v>
      </c>
      <c r="F15" s="114">
        <v>3805</v>
      </c>
      <c r="G15" s="114">
        <v>5553</v>
      </c>
      <c r="H15" s="140">
        <v>5323</v>
      </c>
      <c r="I15" s="115">
        <v>-1590</v>
      </c>
      <c r="J15" s="116">
        <v>-29.870373849333085</v>
      </c>
      <c r="K15"/>
      <c r="L15"/>
      <c r="M15"/>
      <c r="N15"/>
      <c r="O15"/>
      <c r="P15"/>
    </row>
    <row r="16" spans="1:16" s="110" customFormat="1" ht="14.45" customHeight="1" x14ac:dyDescent="0.2">
      <c r="A16" s="118"/>
      <c r="B16" s="121" t="s">
        <v>109</v>
      </c>
      <c r="C16" s="113">
        <v>50.792298517635032</v>
      </c>
      <c r="D16" s="115">
        <v>11924</v>
      </c>
      <c r="E16" s="114">
        <v>12343</v>
      </c>
      <c r="F16" s="114">
        <v>12271</v>
      </c>
      <c r="G16" s="114">
        <v>13282</v>
      </c>
      <c r="H16" s="140">
        <v>13172</v>
      </c>
      <c r="I16" s="115">
        <v>-1248</v>
      </c>
      <c r="J16" s="116">
        <v>-9.4746431825083519</v>
      </c>
      <c r="K16"/>
      <c r="L16"/>
      <c r="M16"/>
      <c r="N16"/>
      <c r="O16"/>
      <c r="P16"/>
    </row>
    <row r="17" spans="1:16" s="110" customFormat="1" ht="14.45" customHeight="1" x14ac:dyDescent="0.2">
      <c r="A17" s="118"/>
      <c r="B17" s="121" t="s">
        <v>110</v>
      </c>
      <c r="C17" s="113">
        <v>17.149429204293746</v>
      </c>
      <c r="D17" s="115">
        <v>4026</v>
      </c>
      <c r="E17" s="114">
        <v>4112</v>
      </c>
      <c r="F17" s="114">
        <v>4159</v>
      </c>
      <c r="G17" s="114">
        <v>4666</v>
      </c>
      <c r="H17" s="140">
        <v>4685</v>
      </c>
      <c r="I17" s="115">
        <v>-659</v>
      </c>
      <c r="J17" s="116">
        <v>-14.066168623265742</v>
      </c>
      <c r="K17"/>
      <c r="L17"/>
      <c r="M17"/>
      <c r="N17"/>
      <c r="O17"/>
      <c r="P17"/>
    </row>
    <row r="18" spans="1:16" s="110" customFormat="1" ht="14.45" customHeight="1" x14ac:dyDescent="0.2">
      <c r="A18" s="120"/>
      <c r="B18" s="121" t="s">
        <v>111</v>
      </c>
      <c r="C18" s="113">
        <v>16.156926222525133</v>
      </c>
      <c r="D18" s="115">
        <v>3793</v>
      </c>
      <c r="E18" s="114">
        <v>3914</v>
      </c>
      <c r="F18" s="114">
        <v>3882</v>
      </c>
      <c r="G18" s="114">
        <v>4268</v>
      </c>
      <c r="H18" s="140">
        <v>4205</v>
      </c>
      <c r="I18" s="115">
        <v>-412</v>
      </c>
      <c r="J18" s="116">
        <v>-9.7978596908442324</v>
      </c>
      <c r="K18"/>
      <c r="L18"/>
      <c r="M18"/>
      <c r="N18"/>
      <c r="O18"/>
      <c r="P18"/>
    </row>
    <row r="19" spans="1:16" s="110" customFormat="1" ht="14.45" customHeight="1" x14ac:dyDescent="0.2">
      <c r="A19" s="120"/>
      <c r="B19" s="121" t="s">
        <v>112</v>
      </c>
      <c r="C19" s="113">
        <v>1.5547793491225081</v>
      </c>
      <c r="D19" s="115">
        <v>365</v>
      </c>
      <c r="E19" s="114">
        <v>354</v>
      </c>
      <c r="F19" s="114">
        <v>359</v>
      </c>
      <c r="G19" s="114">
        <v>357</v>
      </c>
      <c r="H19" s="140">
        <v>336</v>
      </c>
      <c r="I19" s="115">
        <v>29</v>
      </c>
      <c r="J19" s="116">
        <v>8.6309523809523814</v>
      </c>
      <c r="K19"/>
      <c r="L19"/>
      <c r="M19"/>
      <c r="N19"/>
      <c r="O19"/>
      <c r="P19"/>
    </row>
    <row r="20" spans="1:16" s="110" customFormat="1" ht="14.45" customHeight="1" x14ac:dyDescent="0.2">
      <c r="A20" s="120" t="s">
        <v>113</v>
      </c>
      <c r="B20" s="119" t="s">
        <v>116</v>
      </c>
      <c r="C20" s="113">
        <v>82.224399386607601</v>
      </c>
      <c r="D20" s="115">
        <v>19303</v>
      </c>
      <c r="E20" s="114">
        <v>20136</v>
      </c>
      <c r="F20" s="114">
        <v>20019</v>
      </c>
      <c r="G20" s="114">
        <v>23402</v>
      </c>
      <c r="H20" s="140">
        <v>23181</v>
      </c>
      <c r="I20" s="115">
        <v>-3878</v>
      </c>
      <c r="J20" s="116">
        <v>-16.729217893964886</v>
      </c>
      <c r="K20"/>
      <c r="L20"/>
      <c r="M20"/>
      <c r="N20"/>
      <c r="O20"/>
      <c r="P20"/>
    </row>
    <row r="21" spans="1:16" s="110" customFormat="1" ht="14.45" customHeight="1" x14ac:dyDescent="0.2">
      <c r="A21" s="123"/>
      <c r="B21" s="124" t="s">
        <v>117</v>
      </c>
      <c r="C21" s="125">
        <v>17.652070199352529</v>
      </c>
      <c r="D21" s="143">
        <v>4144</v>
      </c>
      <c r="E21" s="144">
        <v>4192</v>
      </c>
      <c r="F21" s="144">
        <v>4069</v>
      </c>
      <c r="G21" s="144">
        <v>4334</v>
      </c>
      <c r="H21" s="145">
        <v>4171</v>
      </c>
      <c r="I21" s="143">
        <v>-27</v>
      </c>
      <c r="J21" s="146">
        <v>-0.64732678014864542</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1140611</v>
      </c>
      <c r="E23" s="114">
        <v>1184384</v>
      </c>
      <c r="F23" s="114">
        <v>1183074</v>
      </c>
      <c r="G23" s="114">
        <v>1195441</v>
      </c>
      <c r="H23" s="140">
        <v>1172233</v>
      </c>
      <c r="I23" s="115">
        <v>-31622</v>
      </c>
      <c r="J23" s="116">
        <v>-2.6975865719528453</v>
      </c>
      <c r="K23"/>
      <c r="L23"/>
      <c r="M23"/>
      <c r="N23"/>
      <c r="O23"/>
      <c r="P23"/>
    </row>
    <row r="24" spans="1:16" s="110" customFormat="1" ht="14.45" customHeight="1" x14ac:dyDescent="0.2">
      <c r="A24" s="120" t="s">
        <v>105</v>
      </c>
      <c r="B24" s="119" t="s">
        <v>106</v>
      </c>
      <c r="C24" s="113">
        <v>41.325482570306619</v>
      </c>
      <c r="D24" s="115">
        <v>471363</v>
      </c>
      <c r="E24" s="114">
        <v>486739</v>
      </c>
      <c r="F24" s="114">
        <v>485918</v>
      </c>
      <c r="G24" s="114">
        <v>489287</v>
      </c>
      <c r="H24" s="140">
        <v>477942</v>
      </c>
      <c r="I24" s="115">
        <v>-6579</v>
      </c>
      <c r="J24" s="116">
        <v>-1.3765268589075661</v>
      </c>
      <c r="K24"/>
      <c r="L24"/>
      <c r="M24"/>
      <c r="N24"/>
      <c r="O24"/>
      <c r="P24"/>
    </row>
    <row r="25" spans="1:16" s="110" customFormat="1" ht="14.45" customHeight="1" x14ac:dyDescent="0.2">
      <c r="A25" s="120"/>
      <c r="B25" s="119" t="s">
        <v>107</v>
      </c>
      <c r="C25" s="113">
        <v>58.674517429693381</v>
      </c>
      <c r="D25" s="115">
        <v>669248</v>
      </c>
      <c r="E25" s="114">
        <v>697645</v>
      </c>
      <c r="F25" s="114">
        <v>697156</v>
      </c>
      <c r="G25" s="114">
        <v>706154</v>
      </c>
      <c r="H25" s="140">
        <v>694291</v>
      </c>
      <c r="I25" s="115">
        <v>-25043</v>
      </c>
      <c r="J25" s="116">
        <v>-3.606989000289504</v>
      </c>
      <c r="K25"/>
      <c r="L25"/>
      <c r="M25"/>
      <c r="N25"/>
      <c r="O25"/>
      <c r="P25"/>
    </row>
    <row r="26" spans="1:16" s="110" customFormat="1" ht="14.45" customHeight="1" x14ac:dyDescent="0.2">
      <c r="A26" s="118" t="s">
        <v>105</v>
      </c>
      <c r="B26" s="121" t="s">
        <v>108</v>
      </c>
      <c r="C26" s="113">
        <v>17.730321731072205</v>
      </c>
      <c r="D26" s="115">
        <v>202234</v>
      </c>
      <c r="E26" s="114">
        <v>215418</v>
      </c>
      <c r="F26" s="114">
        <v>212897</v>
      </c>
      <c r="G26" s="114">
        <v>222856</v>
      </c>
      <c r="H26" s="140">
        <v>210460</v>
      </c>
      <c r="I26" s="115">
        <v>-8226</v>
      </c>
      <c r="J26" s="116">
        <v>-3.9085812030789699</v>
      </c>
      <c r="K26"/>
      <c r="L26"/>
      <c r="M26"/>
      <c r="N26"/>
      <c r="O26"/>
      <c r="P26"/>
    </row>
    <row r="27" spans="1:16" s="110" customFormat="1" ht="14.45" customHeight="1" x14ac:dyDescent="0.2">
      <c r="A27" s="118"/>
      <c r="B27" s="121" t="s">
        <v>109</v>
      </c>
      <c r="C27" s="113">
        <v>50.175476126391906</v>
      </c>
      <c r="D27" s="115">
        <v>572307</v>
      </c>
      <c r="E27" s="114">
        <v>595991</v>
      </c>
      <c r="F27" s="114">
        <v>597468</v>
      </c>
      <c r="G27" s="114">
        <v>601630</v>
      </c>
      <c r="H27" s="140">
        <v>596367</v>
      </c>
      <c r="I27" s="115">
        <v>-24060</v>
      </c>
      <c r="J27" s="116">
        <v>-4.0344284643516488</v>
      </c>
      <c r="K27"/>
      <c r="L27"/>
      <c r="M27"/>
      <c r="N27"/>
      <c r="O27"/>
      <c r="P27"/>
    </row>
    <row r="28" spans="1:16" s="110" customFormat="1" ht="14.45" customHeight="1" x14ac:dyDescent="0.2">
      <c r="A28" s="118"/>
      <c r="B28" s="121" t="s">
        <v>110</v>
      </c>
      <c r="C28" s="113">
        <v>17.243652744011762</v>
      </c>
      <c r="D28" s="115">
        <v>196683</v>
      </c>
      <c r="E28" s="114">
        <v>200388</v>
      </c>
      <c r="F28" s="114">
        <v>200726</v>
      </c>
      <c r="G28" s="114">
        <v>200277</v>
      </c>
      <c r="H28" s="140">
        <v>198008</v>
      </c>
      <c r="I28" s="115">
        <v>-1325</v>
      </c>
      <c r="J28" s="116">
        <v>-0.66916488222698067</v>
      </c>
      <c r="K28"/>
      <c r="L28"/>
      <c r="M28"/>
      <c r="N28"/>
      <c r="O28"/>
      <c r="P28"/>
    </row>
    <row r="29" spans="1:16" s="110" customFormat="1" ht="14.45" customHeight="1" x14ac:dyDescent="0.2">
      <c r="A29" s="118"/>
      <c r="B29" s="121" t="s">
        <v>111</v>
      </c>
      <c r="C29" s="113">
        <v>14.850111036979303</v>
      </c>
      <c r="D29" s="115">
        <v>169382</v>
      </c>
      <c r="E29" s="114">
        <v>172584</v>
      </c>
      <c r="F29" s="114">
        <v>171980</v>
      </c>
      <c r="G29" s="114">
        <v>170674</v>
      </c>
      <c r="H29" s="140">
        <v>167393</v>
      </c>
      <c r="I29" s="115">
        <v>1989</v>
      </c>
      <c r="J29" s="116">
        <v>1.1882217297019588</v>
      </c>
      <c r="K29"/>
      <c r="L29"/>
      <c r="M29"/>
      <c r="N29"/>
      <c r="O29"/>
      <c r="P29"/>
    </row>
    <row r="30" spans="1:16" s="110" customFormat="1" ht="14.45" customHeight="1" x14ac:dyDescent="0.2">
      <c r="A30" s="120"/>
      <c r="B30" s="121" t="s">
        <v>112</v>
      </c>
      <c r="C30" s="113">
        <v>1.3398958979003359</v>
      </c>
      <c r="D30" s="115">
        <v>15283</v>
      </c>
      <c r="E30" s="114">
        <v>15543</v>
      </c>
      <c r="F30" s="114">
        <v>16133</v>
      </c>
      <c r="G30" s="114">
        <v>14330</v>
      </c>
      <c r="H30" s="140">
        <v>13906</v>
      </c>
      <c r="I30" s="115">
        <v>1377</v>
      </c>
      <c r="J30" s="116">
        <v>9.9022004889975559</v>
      </c>
      <c r="K30"/>
      <c r="L30"/>
      <c r="M30"/>
      <c r="N30"/>
      <c r="O30"/>
      <c r="P30"/>
    </row>
    <row r="31" spans="1:16" s="110" customFormat="1" ht="14.45" customHeight="1" x14ac:dyDescent="0.2">
      <c r="A31" s="120" t="s">
        <v>113</v>
      </c>
      <c r="B31" s="119" t="s">
        <v>116</v>
      </c>
      <c r="C31" s="113">
        <v>82.441691339115621</v>
      </c>
      <c r="D31" s="115">
        <v>940339</v>
      </c>
      <c r="E31" s="114">
        <v>976573</v>
      </c>
      <c r="F31" s="114">
        <v>977142</v>
      </c>
      <c r="G31" s="114">
        <v>988828</v>
      </c>
      <c r="H31" s="140">
        <v>970966</v>
      </c>
      <c r="I31" s="115">
        <v>-30627</v>
      </c>
      <c r="J31" s="116">
        <v>-3.1542814063520246</v>
      </c>
      <c r="K31"/>
      <c r="L31"/>
      <c r="M31"/>
      <c r="N31"/>
      <c r="O31"/>
      <c r="P31"/>
    </row>
    <row r="32" spans="1:16" s="110" customFormat="1" ht="14.45" customHeight="1" x14ac:dyDescent="0.2">
      <c r="A32" s="123"/>
      <c r="B32" s="124" t="s">
        <v>117</v>
      </c>
      <c r="C32" s="125">
        <v>17.374284484368467</v>
      </c>
      <c r="D32" s="143">
        <v>198173</v>
      </c>
      <c r="E32" s="144">
        <v>205661</v>
      </c>
      <c r="F32" s="144">
        <v>203889</v>
      </c>
      <c r="G32" s="144">
        <v>204504</v>
      </c>
      <c r="H32" s="145">
        <v>199267</v>
      </c>
      <c r="I32" s="143">
        <v>-1094</v>
      </c>
      <c r="J32" s="146">
        <v>-0.54901212945445055</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6415440</v>
      </c>
      <c r="E34" s="114">
        <v>6666510</v>
      </c>
      <c r="F34" s="114">
        <v>6669878</v>
      </c>
      <c r="G34" s="114">
        <v>6713473</v>
      </c>
      <c r="H34" s="140">
        <v>6597783</v>
      </c>
      <c r="I34" s="115">
        <v>-182343</v>
      </c>
      <c r="J34" s="116">
        <v>-2.7637010795899166</v>
      </c>
      <c r="K34"/>
      <c r="L34"/>
      <c r="M34"/>
      <c r="N34"/>
      <c r="O34"/>
      <c r="P34"/>
    </row>
    <row r="35" spans="1:16" s="110" customFormat="1" ht="14.45" customHeight="1" x14ac:dyDescent="0.2">
      <c r="A35" s="120" t="s">
        <v>105</v>
      </c>
      <c r="B35" s="119" t="s">
        <v>106</v>
      </c>
      <c r="C35" s="113">
        <v>40.899221253725386</v>
      </c>
      <c r="D35" s="115">
        <v>2623865</v>
      </c>
      <c r="E35" s="114">
        <v>2714871</v>
      </c>
      <c r="F35" s="114">
        <v>2714736</v>
      </c>
      <c r="G35" s="114">
        <v>2719585</v>
      </c>
      <c r="H35" s="140">
        <v>2663168</v>
      </c>
      <c r="I35" s="115">
        <v>-39303</v>
      </c>
      <c r="J35" s="116">
        <v>-1.47579874795732</v>
      </c>
      <c r="K35"/>
      <c r="L35"/>
      <c r="M35"/>
      <c r="N35"/>
      <c r="O35"/>
      <c r="P35"/>
    </row>
    <row r="36" spans="1:16" s="110" customFormat="1" ht="14.45" customHeight="1" x14ac:dyDescent="0.2">
      <c r="A36" s="120"/>
      <c r="B36" s="119" t="s">
        <v>107</v>
      </c>
      <c r="C36" s="113">
        <v>59.100778746274614</v>
      </c>
      <c r="D36" s="115">
        <v>3791575</v>
      </c>
      <c r="E36" s="114">
        <v>3951639</v>
      </c>
      <c r="F36" s="114">
        <v>3955142</v>
      </c>
      <c r="G36" s="114">
        <v>3993888</v>
      </c>
      <c r="H36" s="140">
        <v>3934615</v>
      </c>
      <c r="I36" s="115">
        <v>-143040</v>
      </c>
      <c r="J36" s="116">
        <v>-3.6354255753104181</v>
      </c>
      <c r="K36"/>
      <c r="L36"/>
      <c r="M36"/>
      <c r="N36"/>
      <c r="O36"/>
      <c r="P36"/>
    </row>
    <row r="37" spans="1:16" s="110" customFormat="1" ht="14.45" customHeight="1" x14ac:dyDescent="0.2">
      <c r="A37" s="118" t="s">
        <v>105</v>
      </c>
      <c r="B37" s="121" t="s">
        <v>108</v>
      </c>
      <c r="C37" s="113">
        <v>17.695200952701608</v>
      </c>
      <c r="D37" s="115">
        <v>1135225</v>
      </c>
      <c r="E37" s="114">
        <v>1207051</v>
      </c>
      <c r="F37" s="114">
        <v>1198554</v>
      </c>
      <c r="G37" s="114">
        <v>1240398</v>
      </c>
      <c r="H37" s="140">
        <v>1176945</v>
      </c>
      <c r="I37" s="115">
        <v>-41720</v>
      </c>
      <c r="J37" s="116">
        <v>-3.5447705712671365</v>
      </c>
      <c r="K37"/>
      <c r="L37"/>
      <c r="M37"/>
      <c r="N37"/>
      <c r="O37"/>
      <c r="P37"/>
    </row>
    <row r="38" spans="1:16" s="110" customFormat="1" ht="14.45" customHeight="1" x14ac:dyDescent="0.2">
      <c r="A38" s="118"/>
      <c r="B38" s="121" t="s">
        <v>109</v>
      </c>
      <c r="C38" s="113">
        <v>49.277399523649194</v>
      </c>
      <c r="D38" s="115">
        <v>3161362</v>
      </c>
      <c r="E38" s="114">
        <v>3298402</v>
      </c>
      <c r="F38" s="114">
        <v>3311797</v>
      </c>
      <c r="G38" s="114">
        <v>3326634</v>
      </c>
      <c r="H38" s="140">
        <v>3306303</v>
      </c>
      <c r="I38" s="115">
        <v>-144941</v>
      </c>
      <c r="J38" s="116">
        <v>-4.3837784982199155</v>
      </c>
      <c r="K38"/>
      <c r="L38"/>
      <c r="M38"/>
      <c r="N38"/>
      <c r="O38"/>
      <c r="P38"/>
    </row>
    <row r="39" spans="1:16" s="110" customFormat="1" ht="14.45" customHeight="1" x14ac:dyDescent="0.2">
      <c r="A39" s="118"/>
      <c r="B39" s="121" t="s">
        <v>110</v>
      </c>
      <c r="C39" s="113">
        <v>18.170226827777984</v>
      </c>
      <c r="D39" s="115">
        <v>1165700</v>
      </c>
      <c r="E39" s="114">
        <v>1187654</v>
      </c>
      <c r="F39" s="114">
        <v>1190909</v>
      </c>
      <c r="G39" s="114">
        <v>1188159</v>
      </c>
      <c r="H39" s="140">
        <v>1175286</v>
      </c>
      <c r="I39" s="115">
        <v>-9586</v>
      </c>
      <c r="J39" s="116">
        <v>-0.81563125911480272</v>
      </c>
      <c r="K39"/>
      <c r="L39"/>
      <c r="M39"/>
      <c r="N39"/>
      <c r="O39"/>
      <c r="P39"/>
    </row>
    <row r="40" spans="1:16" s="110" customFormat="1" ht="14.45" customHeight="1" x14ac:dyDescent="0.2">
      <c r="A40" s="120"/>
      <c r="B40" s="121" t="s">
        <v>111</v>
      </c>
      <c r="C40" s="113">
        <v>14.856845360567631</v>
      </c>
      <c r="D40" s="115">
        <v>953132</v>
      </c>
      <c r="E40" s="114">
        <v>973394</v>
      </c>
      <c r="F40" s="114">
        <v>968611</v>
      </c>
      <c r="G40" s="114">
        <v>958275</v>
      </c>
      <c r="H40" s="140">
        <v>939239</v>
      </c>
      <c r="I40" s="115">
        <v>13893</v>
      </c>
      <c r="J40" s="116">
        <v>1.4791762267111992</v>
      </c>
      <c r="K40"/>
      <c r="L40"/>
      <c r="M40"/>
      <c r="N40"/>
      <c r="O40"/>
      <c r="P40"/>
    </row>
    <row r="41" spans="1:16" s="110" customFormat="1" ht="14.45" customHeight="1" x14ac:dyDescent="0.2">
      <c r="A41" s="120"/>
      <c r="B41" s="121" t="s">
        <v>112</v>
      </c>
      <c r="C41" s="113">
        <v>1.3942301697155612</v>
      </c>
      <c r="D41" s="115">
        <v>89446</v>
      </c>
      <c r="E41" s="114">
        <v>91249</v>
      </c>
      <c r="F41" s="114">
        <v>94752</v>
      </c>
      <c r="G41" s="114">
        <v>82773</v>
      </c>
      <c r="H41" s="140">
        <v>79668</v>
      </c>
      <c r="I41" s="115">
        <v>9778</v>
      </c>
      <c r="J41" s="116">
        <v>12.273434754230054</v>
      </c>
      <c r="K41"/>
      <c r="L41"/>
      <c r="M41"/>
      <c r="N41"/>
      <c r="O41"/>
      <c r="P41"/>
    </row>
    <row r="42" spans="1:16" s="110" customFormat="1" ht="14.45" customHeight="1" x14ac:dyDescent="0.2">
      <c r="A42" s="120" t="s">
        <v>113</v>
      </c>
      <c r="B42" s="119" t="s">
        <v>116</v>
      </c>
      <c r="C42" s="113">
        <v>85.712889529011264</v>
      </c>
      <c r="D42" s="115">
        <v>5498859</v>
      </c>
      <c r="E42" s="114">
        <v>5714606</v>
      </c>
      <c r="F42" s="114">
        <v>5727794</v>
      </c>
      <c r="G42" s="114">
        <v>5772203</v>
      </c>
      <c r="H42" s="140">
        <v>5679499</v>
      </c>
      <c r="I42" s="115">
        <v>-180640</v>
      </c>
      <c r="J42" s="116">
        <v>-3.1805622291684532</v>
      </c>
      <c r="K42"/>
      <c r="L42"/>
      <c r="M42"/>
      <c r="N42"/>
      <c r="O42"/>
      <c r="P42"/>
    </row>
    <row r="43" spans="1:16" s="110" customFormat="1" ht="14.45" customHeight="1" x14ac:dyDescent="0.2">
      <c r="A43" s="123"/>
      <c r="B43" s="124" t="s">
        <v>117</v>
      </c>
      <c r="C43" s="125">
        <v>14.053533350791216</v>
      </c>
      <c r="D43" s="143">
        <v>901596</v>
      </c>
      <c r="E43" s="144">
        <v>936137</v>
      </c>
      <c r="F43" s="144">
        <v>926638</v>
      </c>
      <c r="G43" s="144">
        <v>925284</v>
      </c>
      <c r="H43" s="145">
        <v>902857</v>
      </c>
      <c r="I43" s="143">
        <v>-1261</v>
      </c>
      <c r="J43" s="146">
        <v>-0.13966774361831386</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183</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23968</v>
      </c>
      <c r="E56" s="114">
        <v>24838</v>
      </c>
      <c r="F56" s="114">
        <v>24772</v>
      </c>
      <c r="G56" s="114">
        <v>24984</v>
      </c>
      <c r="H56" s="140">
        <v>24684</v>
      </c>
      <c r="I56" s="115">
        <v>-716</v>
      </c>
      <c r="J56" s="116">
        <v>-2.9006643979906013</v>
      </c>
      <c r="K56"/>
      <c r="L56"/>
      <c r="M56"/>
      <c r="N56"/>
      <c r="O56"/>
      <c r="P56"/>
    </row>
    <row r="57" spans="1:16" s="110" customFormat="1" ht="14.45" customHeight="1" x14ac:dyDescent="0.2">
      <c r="A57" s="120" t="s">
        <v>105</v>
      </c>
      <c r="B57" s="119" t="s">
        <v>106</v>
      </c>
      <c r="C57" s="113">
        <v>43.190921228304404</v>
      </c>
      <c r="D57" s="115">
        <v>10352</v>
      </c>
      <c r="E57" s="114">
        <v>10675</v>
      </c>
      <c r="F57" s="114">
        <v>10609</v>
      </c>
      <c r="G57" s="114">
        <v>10720</v>
      </c>
      <c r="H57" s="140">
        <v>10553</v>
      </c>
      <c r="I57" s="115">
        <v>-201</v>
      </c>
      <c r="J57" s="116">
        <v>-1.9046716573486213</v>
      </c>
    </row>
    <row r="58" spans="1:16" s="110" customFormat="1" ht="14.45" customHeight="1" x14ac:dyDescent="0.2">
      <c r="A58" s="120"/>
      <c r="B58" s="119" t="s">
        <v>107</v>
      </c>
      <c r="C58" s="113">
        <v>56.809078771695596</v>
      </c>
      <c r="D58" s="115">
        <v>13616</v>
      </c>
      <c r="E58" s="114">
        <v>14163</v>
      </c>
      <c r="F58" s="114">
        <v>14163</v>
      </c>
      <c r="G58" s="114">
        <v>14264</v>
      </c>
      <c r="H58" s="140">
        <v>14131</v>
      </c>
      <c r="I58" s="115">
        <v>-515</v>
      </c>
      <c r="J58" s="116">
        <v>-3.6444696058311514</v>
      </c>
    </row>
    <row r="59" spans="1:16" s="110" customFormat="1" ht="14.45" customHeight="1" x14ac:dyDescent="0.2">
      <c r="A59" s="118" t="s">
        <v>105</v>
      </c>
      <c r="B59" s="121" t="s">
        <v>108</v>
      </c>
      <c r="C59" s="113">
        <v>17.139519359145527</v>
      </c>
      <c r="D59" s="115">
        <v>4108</v>
      </c>
      <c r="E59" s="114">
        <v>4353</v>
      </c>
      <c r="F59" s="114">
        <v>4274</v>
      </c>
      <c r="G59" s="114">
        <v>4488</v>
      </c>
      <c r="H59" s="140">
        <v>4348</v>
      </c>
      <c r="I59" s="115">
        <v>-240</v>
      </c>
      <c r="J59" s="116">
        <v>-5.5197792088316469</v>
      </c>
    </row>
    <row r="60" spans="1:16" s="110" customFormat="1" ht="14.45" customHeight="1" x14ac:dyDescent="0.2">
      <c r="A60" s="118"/>
      <c r="B60" s="121" t="s">
        <v>109</v>
      </c>
      <c r="C60" s="113">
        <v>49.052903871829102</v>
      </c>
      <c r="D60" s="115">
        <v>11757</v>
      </c>
      <c r="E60" s="114">
        <v>12169</v>
      </c>
      <c r="F60" s="114">
        <v>12122</v>
      </c>
      <c r="G60" s="114">
        <v>12106</v>
      </c>
      <c r="H60" s="140">
        <v>12051</v>
      </c>
      <c r="I60" s="115">
        <v>-294</v>
      </c>
      <c r="J60" s="116">
        <v>-2.4396315658451582</v>
      </c>
    </row>
    <row r="61" spans="1:16" s="110" customFormat="1" ht="14.45" customHeight="1" x14ac:dyDescent="0.2">
      <c r="A61" s="118"/>
      <c r="B61" s="121" t="s">
        <v>110</v>
      </c>
      <c r="C61" s="113">
        <v>17.277202937249665</v>
      </c>
      <c r="D61" s="115">
        <v>4141</v>
      </c>
      <c r="E61" s="114">
        <v>4240</v>
      </c>
      <c r="F61" s="114">
        <v>4317</v>
      </c>
      <c r="G61" s="114">
        <v>4348</v>
      </c>
      <c r="H61" s="140">
        <v>4343</v>
      </c>
      <c r="I61" s="115">
        <v>-202</v>
      </c>
      <c r="J61" s="116">
        <v>-4.6511627906976747</v>
      </c>
    </row>
    <row r="62" spans="1:16" s="110" customFormat="1" ht="14.45" customHeight="1" x14ac:dyDescent="0.2">
      <c r="A62" s="120"/>
      <c r="B62" s="121" t="s">
        <v>111</v>
      </c>
      <c r="C62" s="113">
        <v>16.530373831775702</v>
      </c>
      <c r="D62" s="115">
        <v>3962</v>
      </c>
      <c r="E62" s="114">
        <v>4076</v>
      </c>
      <c r="F62" s="114">
        <v>4059</v>
      </c>
      <c r="G62" s="114">
        <v>4042</v>
      </c>
      <c r="H62" s="140">
        <v>3942</v>
      </c>
      <c r="I62" s="115">
        <v>20</v>
      </c>
      <c r="J62" s="116">
        <v>0.50735667174023336</v>
      </c>
    </row>
    <row r="63" spans="1:16" s="110" customFormat="1" ht="14.45" customHeight="1" x14ac:dyDescent="0.2">
      <c r="A63" s="120"/>
      <c r="B63" s="121" t="s">
        <v>112</v>
      </c>
      <c r="C63" s="113">
        <v>1.5312082777036049</v>
      </c>
      <c r="D63" s="115">
        <v>367</v>
      </c>
      <c r="E63" s="114">
        <v>361</v>
      </c>
      <c r="F63" s="114">
        <v>371</v>
      </c>
      <c r="G63" s="114">
        <v>332</v>
      </c>
      <c r="H63" s="140">
        <v>313</v>
      </c>
      <c r="I63" s="115">
        <v>54</v>
      </c>
      <c r="J63" s="116">
        <v>17.252396166134186</v>
      </c>
    </row>
    <row r="64" spans="1:16" s="110" customFormat="1" ht="14.45" customHeight="1" x14ac:dyDescent="0.2">
      <c r="A64" s="120" t="s">
        <v>113</v>
      </c>
      <c r="B64" s="119" t="s">
        <v>116</v>
      </c>
      <c r="C64" s="113">
        <v>83.60730974632844</v>
      </c>
      <c r="D64" s="115">
        <v>20039</v>
      </c>
      <c r="E64" s="114">
        <v>20813</v>
      </c>
      <c r="F64" s="114">
        <v>20832</v>
      </c>
      <c r="G64" s="114">
        <v>21056</v>
      </c>
      <c r="H64" s="140">
        <v>20854</v>
      </c>
      <c r="I64" s="115">
        <v>-815</v>
      </c>
      <c r="J64" s="116">
        <v>-3.9081231418432916</v>
      </c>
    </row>
    <row r="65" spans="1:10" s="110" customFormat="1" ht="14.45" customHeight="1" x14ac:dyDescent="0.2">
      <c r="A65" s="123"/>
      <c r="B65" s="124" t="s">
        <v>117</v>
      </c>
      <c r="C65" s="125">
        <v>16.275867823765019</v>
      </c>
      <c r="D65" s="143">
        <v>3901</v>
      </c>
      <c r="E65" s="144">
        <v>3991</v>
      </c>
      <c r="F65" s="144">
        <v>3911</v>
      </c>
      <c r="G65" s="144">
        <v>3897</v>
      </c>
      <c r="H65" s="145">
        <v>3797</v>
      </c>
      <c r="I65" s="143">
        <v>104</v>
      </c>
      <c r="J65" s="146">
        <v>2.7390044772188569</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327</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23476</v>
      </c>
      <c r="G11" s="114">
        <v>24360</v>
      </c>
      <c r="H11" s="114">
        <v>24117</v>
      </c>
      <c r="I11" s="114">
        <v>27769</v>
      </c>
      <c r="J11" s="140">
        <v>27385</v>
      </c>
      <c r="K11" s="114">
        <v>-3909</v>
      </c>
      <c r="L11" s="116">
        <v>-14.274237721380318</v>
      </c>
    </row>
    <row r="12" spans="1:17" s="110" customFormat="1" ht="24" customHeight="1" x14ac:dyDescent="0.2">
      <c r="A12" s="604" t="s">
        <v>185</v>
      </c>
      <c r="B12" s="605"/>
      <c r="C12" s="605"/>
      <c r="D12" s="606"/>
      <c r="E12" s="113">
        <v>42.963026069177033</v>
      </c>
      <c r="F12" s="115">
        <v>10086</v>
      </c>
      <c r="G12" s="114">
        <v>10447</v>
      </c>
      <c r="H12" s="114">
        <v>10275</v>
      </c>
      <c r="I12" s="114">
        <v>12187</v>
      </c>
      <c r="J12" s="140">
        <v>11889</v>
      </c>
      <c r="K12" s="114">
        <v>-1803</v>
      </c>
      <c r="L12" s="116">
        <v>-15.165278829169822</v>
      </c>
    </row>
    <row r="13" spans="1:17" s="110" customFormat="1" ht="15" customHeight="1" x14ac:dyDescent="0.2">
      <c r="A13" s="120"/>
      <c r="B13" s="612" t="s">
        <v>107</v>
      </c>
      <c r="C13" s="612"/>
      <c r="E13" s="113">
        <v>57.036973930822967</v>
      </c>
      <c r="F13" s="115">
        <v>13390</v>
      </c>
      <c r="G13" s="114">
        <v>13913</v>
      </c>
      <c r="H13" s="114">
        <v>13842</v>
      </c>
      <c r="I13" s="114">
        <v>15582</v>
      </c>
      <c r="J13" s="140">
        <v>15496</v>
      </c>
      <c r="K13" s="114">
        <v>-2106</v>
      </c>
      <c r="L13" s="116">
        <v>-13.590604026845638</v>
      </c>
    </row>
    <row r="14" spans="1:17" s="110" customFormat="1" ht="22.5" customHeight="1" x14ac:dyDescent="0.2">
      <c r="A14" s="604" t="s">
        <v>186</v>
      </c>
      <c r="B14" s="605"/>
      <c r="C14" s="605"/>
      <c r="D14" s="606"/>
      <c r="E14" s="113">
        <v>15.901346055546089</v>
      </c>
      <c r="F14" s="115">
        <v>3733</v>
      </c>
      <c r="G14" s="114">
        <v>3991</v>
      </c>
      <c r="H14" s="114">
        <v>3805</v>
      </c>
      <c r="I14" s="114">
        <v>5553</v>
      </c>
      <c r="J14" s="140">
        <v>5323</v>
      </c>
      <c r="K14" s="114">
        <v>-1590</v>
      </c>
      <c r="L14" s="116">
        <v>-29.870373849333085</v>
      </c>
    </row>
    <row r="15" spans="1:17" s="110" customFormat="1" ht="15" customHeight="1" x14ac:dyDescent="0.2">
      <c r="A15" s="120"/>
      <c r="B15" s="119"/>
      <c r="C15" s="258" t="s">
        <v>106</v>
      </c>
      <c r="E15" s="113">
        <v>49.263327082775248</v>
      </c>
      <c r="F15" s="115">
        <v>1839</v>
      </c>
      <c r="G15" s="114">
        <v>1941</v>
      </c>
      <c r="H15" s="114">
        <v>1816</v>
      </c>
      <c r="I15" s="114">
        <v>2828</v>
      </c>
      <c r="J15" s="140">
        <v>2678</v>
      </c>
      <c r="K15" s="114">
        <v>-839</v>
      </c>
      <c r="L15" s="116">
        <v>-31.329350261389095</v>
      </c>
    </row>
    <row r="16" spans="1:17" s="110" customFormat="1" ht="15" customHeight="1" x14ac:dyDescent="0.2">
      <c r="A16" s="120"/>
      <c r="B16" s="119"/>
      <c r="C16" s="258" t="s">
        <v>107</v>
      </c>
      <c r="E16" s="113">
        <v>50.736672917224752</v>
      </c>
      <c r="F16" s="115">
        <v>1894</v>
      </c>
      <c r="G16" s="114">
        <v>2050</v>
      </c>
      <c r="H16" s="114">
        <v>1989</v>
      </c>
      <c r="I16" s="114">
        <v>2725</v>
      </c>
      <c r="J16" s="140">
        <v>2645</v>
      </c>
      <c r="K16" s="114">
        <v>-751</v>
      </c>
      <c r="L16" s="116">
        <v>-28.393194706994329</v>
      </c>
    </row>
    <row r="17" spans="1:12" s="110" customFormat="1" ht="15" customHeight="1" x14ac:dyDescent="0.2">
      <c r="A17" s="120"/>
      <c r="B17" s="121" t="s">
        <v>109</v>
      </c>
      <c r="C17" s="258"/>
      <c r="E17" s="113">
        <v>50.792298517635032</v>
      </c>
      <c r="F17" s="115">
        <v>11924</v>
      </c>
      <c r="G17" s="114">
        <v>12343</v>
      </c>
      <c r="H17" s="114">
        <v>12271</v>
      </c>
      <c r="I17" s="114">
        <v>13282</v>
      </c>
      <c r="J17" s="140">
        <v>13172</v>
      </c>
      <c r="K17" s="114">
        <v>-1248</v>
      </c>
      <c r="L17" s="116">
        <v>-9.4746431825083519</v>
      </c>
    </row>
    <row r="18" spans="1:12" s="110" customFormat="1" ht="15" customHeight="1" x14ac:dyDescent="0.2">
      <c r="A18" s="120"/>
      <c r="B18" s="119"/>
      <c r="C18" s="258" t="s">
        <v>106</v>
      </c>
      <c r="E18" s="113">
        <v>39.785306943978533</v>
      </c>
      <c r="F18" s="115">
        <v>4744</v>
      </c>
      <c r="G18" s="114">
        <v>4907</v>
      </c>
      <c r="H18" s="114">
        <v>4826</v>
      </c>
      <c r="I18" s="114">
        <v>5282</v>
      </c>
      <c r="J18" s="140">
        <v>5175</v>
      </c>
      <c r="K18" s="114">
        <v>-431</v>
      </c>
      <c r="L18" s="116">
        <v>-8.3285024154589369</v>
      </c>
    </row>
    <row r="19" spans="1:12" s="110" customFormat="1" ht="15" customHeight="1" x14ac:dyDescent="0.2">
      <c r="A19" s="120"/>
      <c r="B19" s="119"/>
      <c r="C19" s="258" t="s">
        <v>107</v>
      </c>
      <c r="E19" s="113">
        <v>60.214693056021467</v>
      </c>
      <c r="F19" s="115">
        <v>7180</v>
      </c>
      <c r="G19" s="114">
        <v>7436</v>
      </c>
      <c r="H19" s="114">
        <v>7445</v>
      </c>
      <c r="I19" s="114">
        <v>8000</v>
      </c>
      <c r="J19" s="140">
        <v>7997</v>
      </c>
      <c r="K19" s="114">
        <v>-817</v>
      </c>
      <c r="L19" s="116">
        <v>-10.216331124171564</v>
      </c>
    </row>
    <row r="20" spans="1:12" s="110" customFormat="1" ht="15" customHeight="1" x14ac:dyDescent="0.2">
      <c r="A20" s="120"/>
      <c r="B20" s="121" t="s">
        <v>110</v>
      </c>
      <c r="C20" s="258"/>
      <c r="E20" s="113">
        <v>17.149429204293746</v>
      </c>
      <c r="F20" s="115">
        <v>4026</v>
      </c>
      <c r="G20" s="114">
        <v>4112</v>
      </c>
      <c r="H20" s="114">
        <v>4159</v>
      </c>
      <c r="I20" s="114">
        <v>4666</v>
      </c>
      <c r="J20" s="140">
        <v>4685</v>
      </c>
      <c r="K20" s="114">
        <v>-659</v>
      </c>
      <c r="L20" s="116">
        <v>-14.066168623265742</v>
      </c>
    </row>
    <row r="21" spans="1:12" s="110" customFormat="1" ht="15" customHeight="1" x14ac:dyDescent="0.2">
      <c r="A21" s="120"/>
      <c r="B21" s="119"/>
      <c r="C21" s="258" t="s">
        <v>106</v>
      </c>
      <c r="E21" s="113">
        <v>36.14008941877794</v>
      </c>
      <c r="F21" s="115">
        <v>1455</v>
      </c>
      <c r="G21" s="114">
        <v>1492</v>
      </c>
      <c r="H21" s="114">
        <v>1510</v>
      </c>
      <c r="I21" s="114">
        <v>1745</v>
      </c>
      <c r="J21" s="140">
        <v>1749</v>
      </c>
      <c r="K21" s="114">
        <v>-294</v>
      </c>
      <c r="L21" s="116">
        <v>-16.809605488850771</v>
      </c>
    </row>
    <row r="22" spans="1:12" s="110" customFormat="1" ht="15" customHeight="1" x14ac:dyDescent="0.2">
      <c r="A22" s="120"/>
      <c r="B22" s="119"/>
      <c r="C22" s="258" t="s">
        <v>107</v>
      </c>
      <c r="E22" s="113">
        <v>63.85991058122206</v>
      </c>
      <c r="F22" s="115">
        <v>2571</v>
      </c>
      <c r="G22" s="114">
        <v>2620</v>
      </c>
      <c r="H22" s="114">
        <v>2649</v>
      </c>
      <c r="I22" s="114">
        <v>2921</v>
      </c>
      <c r="J22" s="140">
        <v>2936</v>
      </c>
      <c r="K22" s="114">
        <v>-365</v>
      </c>
      <c r="L22" s="116">
        <v>-12.431880108991825</v>
      </c>
    </row>
    <row r="23" spans="1:12" s="110" customFormat="1" ht="15" customHeight="1" x14ac:dyDescent="0.2">
      <c r="A23" s="120"/>
      <c r="B23" s="121" t="s">
        <v>111</v>
      </c>
      <c r="C23" s="258"/>
      <c r="E23" s="113">
        <v>16.156926222525133</v>
      </c>
      <c r="F23" s="115">
        <v>3793</v>
      </c>
      <c r="G23" s="114">
        <v>3914</v>
      </c>
      <c r="H23" s="114">
        <v>3882</v>
      </c>
      <c r="I23" s="114">
        <v>4268</v>
      </c>
      <c r="J23" s="140">
        <v>4205</v>
      </c>
      <c r="K23" s="114">
        <v>-412</v>
      </c>
      <c r="L23" s="116">
        <v>-9.7978596908442324</v>
      </c>
    </row>
    <row r="24" spans="1:12" s="110" customFormat="1" ht="15" customHeight="1" x14ac:dyDescent="0.2">
      <c r="A24" s="120"/>
      <c r="B24" s="119"/>
      <c r="C24" s="258" t="s">
        <v>106</v>
      </c>
      <c r="E24" s="113">
        <v>53.994199841813867</v>
      </c>
      <c r="F24" s="115">
        <v>2048</v>
      </c>
      <c r="G24" s="114">
        <v>2107</v>
      </c>
      <c r="H24" s="114">
        <v>2123</v>
      </c>
      <c r="I24" s="114">
        <v>2332</v>
      </c>
      <c r="J24" s="140">
        <v>2287</v>
      </c>
      <c r="K24" s="114">
        <v>-239</v>
      </c>
      <c r="L24" s="116">
        <v>-10.45037166593791</v>
      </c>
    </row>
    <row r="25" spans="1:12" s="110" customFormat="1" ht="15" customHeight="1" x14ac:dyDescent="0.2">
      <c r="A25" s="120"/>
      <c r="B25" s="119"/>
      <c r="C25" s="258" t="s">
        <v>107</v>
      </c>
      <c r="E25" s="113">
        <v>46.005800158186133</v>
      </c>
      <c r="F25" s="115">
        <v>1745</v>
      </c>
      <c r="G25" s="114">
        <v>1807</v>
      </c>
      <c r="H25" s="114">
        <v>1759</v>
      </c>
      <c r="I25" s="114">
        <v>1936</v>
      </c>
      <c r="J25" s="140">
        <v>1918</v>
      </c>
      <c r="K25" s="114">
        <v>-173</v>
      </c>
      <c r="L25" s="116">
        <v>-9.0198123044838372</v>
      </c>
    </row>
    <row r="26" spans="1:12" s="110" customFormat="1" ht="15" customHeight="1" x14ac:dyDescent="0.2">
      <c r="A26" s="120"/>
      <c r="C26" s="121" t="s">
        <v>187</v>
      </c>
      <c r="D26" s="110" t="s">
        <v>188</v>
      </c>
      <c r="E26" s="113">
        <v>1.5547793491225081</v>
      </c>
      <c r="F26" s="115">
        <v>365</v>
      </c>
      <c r="G26" s="114">
        <v>354</v>
      </c>
      <c r="H26" s="114">
        <v>359</v>
      </c>
      <c r="I26" s="114">
        <v>357</v>
      </c>
      <c r="J26" s="140">
        <v>336</v>
      </c>
      <c r="K26" s="114">
        <v>29</v>
      </c>
      <c r="L26" s="116">
        <v>8.6309523809523814</v>
      </c>
    </row>
    <row r="27" spans="1:12" s="110" customFormat="1" ht="15" customHeight="1" x14ac:dyDescent="0.2">
      <c r="A27" s="120"/>
      <c r="B27" s="119"/>
      <c r="D27" s="259" t="s">
        <v>106</v>
      </c>
      <c r="E27" s="113">
        <v>44.657534246575345</v>
      </c>
      <c r="F27" s="115">
        <v>163</v>
      </c>
      <c r="G27" s="114">
        <v>157</v>
      </c>
      <c r="H27" s="114">
        <v>171</v>
      </c>
      <c r="I27" s="114">
        <v>181</v>
      </c>
      <c r="J27" s="140">
        <v>165</v>
      </c>
      <c r="K27" s="114">
        <v>-2</v>
      </c>
      <c r="L27" s="116">
        <v>-1.2121212121212122</v>
      </c>
    </row>
    <row r="28" spans="1:12" s="110" customFormat="1" ht="15" customHeight="1" x14ac:dyDescent="0.2">
      <c r="A28" s="120"/>
      <c r="B28" s="119"/>
      <c r="D28" s="259" t="s">
        <v>107</v>
      </c>
      <c r="E28" s="113">
        <v>55.342465753424655</v>
      </c>
      <c r="F28" s="115">
        <v>202</v>
      </c>
      <c r="G28" s="114">
        <v>197</v>
      </c>
      <c r="H28" s="114">
        <v>188</v>
      </c>
      <c r="I28" s="114">
        <v>176</v>
      </c>
      <c r="J28" s="140">
        <v>171</v>
      </c>
      <c r="K28" s="114">
        <v>31</v>
      </c>
      <c r="L28" s="116">
        <v>18.128654970760234</v>
      </c>
    </row>
    <row r="29" spans="1:12" s="110" customFormat="1" ht="24" customHeight="1" x14ac:dyDescent="0.2">
      <c r="A29" s="604" t="s">
        <v>189</v>
      </c>
      <c r="B29" s="605"/>
      <c r="C29" s="605"/>
      <c r="D29" s="606"/>
      <c r="E29" s="113">
        <v>82.224399386607601</v>
      </c>
      <c r="F29" s="115">
        <v>19303</v>
      </c>
      <c r="G29" s="114">
        <v>20136</v>
      </c>
      <c r="H29" s="114">
        <v>20019</v>
      </c>
      <c r="I29" s="114">
        <v>23402</v>
      </c>
      <c r="J29" s="140">
        <v>23181</v>
      </c>
      <c r="K29" s="114">
        <v>-3878</v>
      </c>
      <c r="L29" s="116">
        <v>-16.729217893964886</v>
      </c>
    </row>
    <row r="30" spans="1:12" s="110" customFormat="1" ht="15" customHeight="1" x14ac:dyDescent="0.2">
      <c r="A30" s="120"/>
      <c r="B30" s="119"/>
      <c r="C30" s="258" t="s">
        <v>106</v>
      </c>
      <c r="E30" s="113">
        <v>41.9934725172253</v>
      </c>
      <c r="F30" s="115">
        <v>8106</v>
      </c>
      <c r="G30" s="114">
        <v>8440</v>
      </c>
      <c r="H30" s="114">
        <v>8330</v>
      </c>
      <c r="I30" s="114">
        <v>10076</v>
      </c>
      <c r="J30" s="140">
        <v>9884</v>
      </c>
      <c r="K30" s="114">
        <v>-1778</v>
      </c>
      <c r="L30" s="116">
        <v>-17.988668555240793</v>
      </c>
    </row>
    <row r="31" spans="1:12" s="110" customFormat="1" ht="15" customHeight="1" x14ac:dyDescent="0.2">
      <c r="A31" s="120"/>
      <c r="B31" s="119"/>
      <c r="C31" s="258" t="s">
        <v>107</v>
      </c>
      <c r="E31" s="113">
        <v>58.0065274827747</v>
      </c>
      <c r="F31" s="115">
        <v>11197</v>
      </c>
      <c r="G31" s="114">
        <v>11696</v>
      </c>
      <c r="H31" s="114">
        <v>11689</v>
      </c>
      <c r="I31" s="114">
        <v>13326</v>
      </c>
      <c r="J31" s="140">
        <v>13297</v>
      </c>
      <c r="K31" s="114">
        <v>-2100</v>
      </c>
      <c r="L31" s="116">
        <v>-15.79303602316312</v>
      </c>
    </row>
    <row r="32" spans="1:12" s="110" customFormat="1" ht="15" customHeight="1" x14ac:dyDescent="0.2">
      <c r="A32" s="120"/>
      <c r="B32" s="119" t="s">
        <v>117</v>
      </c>
      <c r="C32" s="258"/>
      <c r="E32" s="113">
        <v>17.652070199352529</v>
      </c>
      <c r="F32" s="114">
        <v>4144</v>
      </c>
      <c r="G32" s="114">
        <v>4192</v>
      </c>
      <c r="H32" s="114">
        <v>4069</v>
      </c>
      <c r="I32" s="114">
        <v>4334</v>
      </c>
      <c r="J32" s="140">
        <v>4171</v>
      </c>
      <c r="K32" s="114">
        <v>-27</v>
      </c>
      <c r="L32" s="116">
        <v>-0.64732678014864542</v>
      </c>
    </row>
    <row r="33" spans="1:12" s="110" customFormat="1" ht="15" customHeight="1" x14ac:dyDescent="0.2">
      <c r="A33" s="120"/>
      <c r="B33" s="119"/>
      <c r="C33" s="258" t="s">
        <v>106</v>
      </c>
      <c r="E33" s="113">
        <v>47.611003861003859</v>
      </c>
      <c r="F33" s="114">
        <v>1973</v>
      </c>
      <c r="G33" s="114">
        <v>1997</v>
      </c>
      <c r="H33" s="114">
        <v>1934</v>
      </c>
      <c r="I33" s="114">
        <v>2096</v>
      </c>
      <c r="J33" s="140">
        <v>1992</v>
      </c>
      <c r="K33" s="114">
        <v>-19</v>
      </c>
      <c r="L33" s="116">
        <v>-0.95381526104417669</v>
      </c>
    </row>
    <row r="34" spans="1:12" s="110" customFormat="1" ht="15" customHeight="1" x14ac:dyDescent="0.2">
      <c r="A34" s="120"/>
      <c r="B34" s="119"/>
      <c r="C34" s="258" t="s">
        <v>107</v>
      </c>
      <c r="E34" s="113">
        <v>52.388996138996141</v>
      </c>
      <c r="F34" s="114">
        <v>2171</v>
      </c>
      <c r="G34" s="114">
        <v>2195</v>
      </c>
      <c r="H34" s="114">
        <v>2135</v>
      </c>
      <c r="I34" s="114">
        <v>2238</v>
      </c>
      <c r="J34" s="140">
        <v>2179</v>
      </c>
      <c r="K34" s="114">
        <v>-8</v>
      </c>
      <c r="L34" s="116">
        <v>-0.36714089031665903</v>
      </c>
    </row>
    <row r="35" spans="1:12" s="110" customFormat="1" ht="24" customHeight="1" x14ac:dyDescent="0.2">
      <c r="A35" s="604" t="s">
        <v>192</v>
      </c>
      <c r="B35" s="605"/>
      <c r="C35" s="605"/>
      <c r="D35" s="606"/>
      <c r="E35" s="113">
        <v>21.911739649003238</v>
      </c>
      <c r="F35" s="114">
        <v>5144</v>
      </c>
      <c r="G35" s="114">
        <v>5342</v>
      </c>
      <c r="H35" s="114">
        <v>5251</v>
      </c>
      <c r="I35" s="114">
        <v>6118</v>
      </c>
      <c r="J35" s="114">
        <v>5877</v>
      </c>
      <c r="K35" s="318">
        <v>-733</v>
      </c>
      <c r="L35" s="319">
        <v>-12.472349838352901</v>
      </c>
    </row>
    <row r="36" spans="1:12" s="110" customFormat="1" ht="15" customHeight="1" x14ac:dyDescent="0.2">
      <c r="A36" s="120"/>
      <c r="B36" s="119"/>
      <c r="C36" s="258" t="s">
        <v>106</v>
      </c>
      <c r="E36" s="113">
        <v>42.865474339035771</v>
      </c>
      <c r="F36" s="114">
        <v>2205</v>
      </c>
      <c r="G36" s="114">
        <v>2281</v>
      </c>
      <c r="H36" s="114">
        <v>2226</v>
      </c>
      <c r="I36" s="114">
        <v>2703</v>
      </c>
      <c r="J36" s="114">
        <v>2568</v>
      </c>
      <c r="K36" s="318">
        <v>-363</v>
      </c>
      <c r="L36" s="116">
        <v>-14.135514018691589</v>
      </c>
    </row>
    <row r="37" spans="1:12" s="110" customFormat="1" ht="15" customHeight="1" x14ac:dyDescent="0.2">
      <c r="A37" s="120"/>
      <c r="B37" s="119"/>
      <c r="C37" s="258" t="s">
        <v>107</v>
      </c>
      <c r="E37" s="113">
        <v>57.134525660964229</v>
      </c>
      <c r="F37" s="114">
        <v>2939</v>
      </c>
      <c r="G37" s="114">
        <v>3061</v>
      </c>
      <c r="H37" s="114">
        <v>3025</v>
      </c>
      <c r="I37" s="114">
        <v>3415</v>
      </c>
      <c r="J37" s="140">
        <v>3309</v>
      </c>
      <c r="K37" s="114">
        <v>-370</v>
      </c>
      <c r="L37" s="116">
        <v>-11.18162586884255</v>
      </c>
    </row>
    <row r="38" spans="1:12" s="110" customFormat="1" ht="15" customHeight="1" x14ac:dyDescent="0.2">
      <c r="A38" s="120"/>
      <c r="B38" s="119" t="s">
        <v>328</v>
      </c>
      <c r="C38" s="258"/>
      <c r="E38" s="113">
        <v>58.902709149769976</v>
      </c>
      <c r="F38" s="114">
        <v>13828</v>
      </c>
      <c r="G38" s="114">
        <v>14244</v>
      </c>
      <c r="H38" s="114">
        <v>14261</v>
      </c>
      <c r="I38" s="114">
        <v>15249</v>
      </c>
      <c r="J38" s="140">
        <v>15041</v>
      </c>
      <c r="K38" s="114">
        <v>-1213</v>
      </c>
      <c r="L38" s="116">
        <v>-8.064623362808323</v>
      </c>
    </row>
    <row r="39" spans="1:12" s="110" customFormat="1" ht="15" customHeight="1" x14ac:dyDescent="0.2">
      <c r="A39" s="120"/>
      <c r="B39" s="119"/>
      <c r="C39" s="258" t="s">
        <v>106</v>
      </c>
      <c r="E39" s="113">
        <v>44.286954006363899</v>
      </c>
      <c r="F39" s="115">
        <v>6124</v>
      </c>
      <c r="G39" s="114">
        <v>6282</v>
      </c>
      <c r="H39" s="114">
        <v>6260</v>
      </c>
      <c r="I39" s="114">
        <v>6784</v>
      </c>
      <c r="J39" s="140">
        <v>6652</v>
      </c>
      <c r="K39" s="114">
        <v>-528</v>
      </c>
      <c r="L39" s="116">
        <v>-7.9374624173181001</v>
      </c>
    </row>
    <row r="40" spans="1:12" s="110" customFormat="1" ht="15" customHeight="1" x14ac:dyDescent="0.2">
      <c r="A40" s="120"/>
      <c r="B40" s="119"/>
      <c r="C40" s="258" t="s">
        <v>107</v>
      </c>
      <c r="E40" s="113">
        <v>55.713045993636101</v>
      </c>
      <c r="F40" s="115">
        <v>7704</v>
      </c>
      <c r="G40" s="114">
        <v>7962</v>
      </c>
      <c r="H40" s="114">
        <v>8001</v>
      </c>
      <c r="I40" s="114">
        <v>8465</v>
      </c>
      <c r="J40" s="140">
        <v>8389</v>
      </c>
      <c r="K40" s="114">
        <v>-685</v>
      </c>
      <c r="L40" s="116">
        <v>-8.1654547621885811</v>
      </c>
    </row>
    <row r="41" spans="1:12" s="110" customFormat="1" ht="15" customHeight="1" x14ac:dyDescent="0.2">
      <c r="A41" s="120"/>
      <c r="B41" s="320" t="s">
        <v>516</v>
      </c>
      <c r="C41" s="258"/>
      <c r="E41" s="113">
        <v>6.8367694666893852</v>
      </c>
      <c r="F41" s="115">
        <v>1605</v>
      </c>
      <c r="G41" s="114">
        <v>1767</v>
      </c>
      <c r="H41" s="114">
        <v>1653</v>
      </c>
      <c r="I41" s="114">
        <v>1796</v>
      </c>
      <c r="J41" s="140">
        <v>1650</v>
      </c>
      <c r="K41" s="114">
        <v>-45</v>
      </c>
      <c r="L41" s="116">
        <v>-2.7272727272727271</v>
      </c>
    </row>
    <row r="42" spans="1:12" s="110" customFormat="1" ht="15" customHeight="1" x14ac:dyDescent="0.2">
      <c r="A42" s="120"/>
      <c r="B42" s="119"/>
      <c r="C42" s="268" t="s">
        <v>106</v>
      </c>
      <c r="D42" s="182"/>
      <c r="E42" s="113">
        <v>45.358255451713397</v>
      </c>
      <c r="F42" s="115">
        <v>728</v>
      </c>
      <c r="G42" s="114">
        <v>832</v>
      </c>
      <c r="H42" s="114">
        <v>757</v>
      </c>
      <c r="I42" s="114">
        <v>833</v>
      </c>
      <c r="J42" s="140">
        <v>749</v>
      </c>
      <c r="K42" s="114">
        <v>-21</v>
      </c>
      <c r="L42" s="116">
        <v>-2.8037383177570092</v>
      </c>
    </row>
    <row r="43" spans="1:12" s="110" customFormat="1" ht="15" customHeight="1" x14ac:dyDescent="0.2">
      <c r="A43" s="120"/>
      <c r="B43" s="119"/>
      <c r="C43" s="268" t="s">
        <v>107</v>
      </c>
      <c r="D43" s="182"/>
      <c r="E43" s="113">
        <v>54.641744548286603</v>
      </c>
      <c r="F43" s="115">
        <v>877</v>
      </c>
      <c r="G43" s="114">
        <v>935</v>
      </c>
      <c r="H43" s="114">
        <v>896</v>
      </c>
      <c r="I43" s="114">
        <v>963</v>
      </c>
      <c r="J43" s="140">
        <v>901</v>
      </c>
      <c r="K43" s="114">
        <v>-24</v>
      </c>
      <c r="L43" s="116">
        <v>-2.6637069922308547</v>
      </c>
    </row>
    <row r="44" spans="1:12" s="110" customFormat="1" ht="15" customHeight="1" x14ac:dyDescent="0.2">
      <c r="A44" s="120"/>
      <c r="B44" s="119" t="s">
        <v>205</v>
      </c>
      <c r="C44" s="268"/>
      <c r="D44" s="182"/>
      <c r="E44" s="113">
        <v>12.3487817345374</v>
      </c>
      <c r="F44" s="115">
        <v>2899</v>
      </c>
      <c r="G44" s="114">
        <v>3007</v>
      </c>
      <c r="H44" s="114">
        <v>2952</v>
      </c>
      <c r="I44" s="114">
        <v>4606</v>
      </c>
      <c r="J44" s="140">
        <v>4817</v>
      </c>
      <c r="K44" s="114">
        <v>-1918</v>
      </c>
      <c r="L44" s="116">
        <v>-39.817313680714136</v>
      </c>
    </row>
    <row r="45" spans="1:12" s="110" customFormat="1" ht="15" customHeight="1" x14ac:dyDescent="0.2">
      <c r="A45" s="120"/>
      <c r="B45" s="119"/>
      <c r="C45" s="268" t="s">
        <v>106</v>
      </c>
      <c r="D45" s="182"/>
      <c r="E45" s="113">
        <v>35.494998275267335</v>
      </c>
      <c r="F45" s="115">
        <v>1029</v>
      </c>
      <c r="G45" s="114">
        <v>1052</v>
      </c>
      <c r="H45" s="114">
        <v>1032</v>
      </c>
      <c r="I45" s="114">
        <v>1867</v>
      </c>
      <c r="J45" s="140">
        <v>1920</v>
      </c>
      <c r="K45" s="114">
        <v>-891</v>
      </c>
      <c r="L45" s="116">
        <v>-46.40625</v>
      </c>
    </row>
    <row r="46" spans="1:12" s="110" customFormat="1" ht="15" customHeight="1" x14ac:dyDescent="0.2">
      <c r="A46" s="123"/>
      <c r="B46" s="124"/>
      <c r="C46" s="260" t="s">
        <v>107</v>
      </c>
      <c r="D46" s="261"/>
      <c r="E46" s="125">
        <v>64.505001724732665</v>
      </c>
      <c r="F46" s="143">
        <v>1870</v>
      </c>
      <c r="G46" s="144">
        <v>1955</v>
      </c>
      <c r="H46" s="144">
        <v>1920</v>
      </c>
      <c r="I46" s="144">
        <v>2739</v>
      </c>
      <c r="J46" s="145">
        <v>2897</v>
      </c>
      <c r="K46" s="144">
        <v>-1027</v>
      </c>
      <c r="L46" s="146">
        <v>-35.450465999309628</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329</v>
      </c>
      <c r="B49" s="192"/>
      <c r="C49" s="192"/>
      <c r="D49" s="192"/>
      <c r="E49" s="273"/>
      <c r="F49" s="274"/>
      <c r="G49" s="274"/>
      <c r="H49" s="274"/>
      <c r="I49" s="274"/>
      <c r="J49" s="274"/>
      <c r="K49" s="274"/>
      <c r="L49" s="276"/>
    </row>
    <row r="50" spans="1:12" ht="14.25" customHeight="1" x14ac:dyDescent="0.2">
      <c r="A50" s="535" t="s">
        <v>517</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19"/>
      <c r="B53" s="619"/>
      <c r="C53" s="619"/>
      <c r="D53" s="619"/>
      <c r="E53" s="619"/>
      <c r="F53" s="619"/>
      <c r="G53" s="619"/>
      <c r="H53" s="619"/>
      <c r="I53" s="619"/>
      <c r="J53" s="619"/>
      <c r="K53" s="619"/>
      <c r="L53" s="619"/>
    </row>
    <row r="54" spans="1:12" ht="21" customHeight="1" x14ac:dyDescent="0.2">
      <c r="A54" s="602"/>
      <c r="B54" s="602"/>
      <c r="C54" s="602"/>
      <c r="D54" s="602"/>
      <c r="E54" s="602"/>
      <c r="F54" s="602"/>
      <c r="G54" s="602"/>
      <c r="H54" s="602"/>
      <c r="I54" s="602"/>
      <c r="J54" s="602"/>
      <c r="K54" s="602"/>
      <c r="L54" s="602"/>
    </row>
    <row r="55" spans="1:12" ht="12.75" customHeight="1" x14ac:dyDescent="0.2"/>
  </sheetData>
  <mergeCells count="21">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35:D35"/>
    <mergeCell ref="A51:L51"/>
    <mergeCell ref="A52:L52"/>
    <mergeCell ref="A53:L53"/>
    <mergeCell ref="A54:L5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330</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23476</v>
      </c>
      <c r="E11" s="114">
        <v>24360</v>
      </c>
      <c r="F11" s="114">
        <v>24117</v>
      </c>
      <c r="G11" s="114">
        <v>27769</v>
      </c>
      <c r="H11" s="140">
        <v>27385</v>
      </c>
      <c r="I11" s="115">
        <v>-3909</v>
      </c>
      <c r="J11" s="116">
        <v>-14.274237721380318</v>
      </c>
    </row>
    <row r="12" spans="1:15" s="110" customFormat="1" ht="24.95" customHeight="1" x14ac:dyDescent="0.2">
      <c r="A12" s="193" t="s">
        <v>132</v>
      </c>
      <c r="B12" s="194" t="s">
        <v>133</v>
      </c>
      <c r="C12" s="113">
        <v>0.82637587323223716</v>
      </c>
      <c r="D12" s="115">
        <v>194</v>
      </c>
      <c r="E12" s="114">
        <v>187</v>
      </c>
      <c r="F12" s="114">
        <v>184</v>
      </c>
      <c r="G12" s="114">
        <v>187</v>
      </c>
      <c r="H12" s="140">
        <v>165</v>
      </c>
      <c r="I12" s="115">
        <v>29</v>
      </c>
      <c r="J12" s="116">
        <v>17.575757575757574</v>
      </c>
    </row>
    <row r="13" spans="1:15" s="110" customFormat="1" ht="24.95" customHeight="1" x14ac:dyDescent="0.2">
      <c r="A13" s="193" t="s">
        <v>134</v>
      </c>
      <c r="B13" s="199" t="s">
        <v>214</v>
      </c>
      <c r="C13" s="113">
        <v>0.64321008689725678</v>
      </c>
      <c r="D13" s="115">
        <v>151</v>
      </c>
      <c r="E13" s="114">
        <v>153</v>
      </c>
      <c r="F13" s="114">
        <v>159</v>
      </c>
      <c r="G13" s="114">
        <v>157</v>
      </c>
      <c r="H13" s="140">
        <v>152</v>
      </c>
      <c r="I13" s="115">
        <v>-1</v>
      </c>
      <c r="J13" s="116">
        <v>-0.65789473684210531</v>
      </c>
    </row>
    <row r="14" spans="1:15" s="287" customFormat="1" ht="24.95" customHeight="1" x14ac:dyDescent="0.2">
      <c r="A14" s="193" t="s">
        <v>215</v>
      </c>
      <c r="B14" s="199" t="s">
        <v>137</v>
      </c>
      <c r="C14" s="113">
        <v>13.98023513375362</v>
      </c>
      <c r="D14" s="115">
        <v>3282</v>
      </c>
      <c r="E14" s="114">
        <v>3388</v>
      </c>
      <c r="F14" s="114">
        <v>3522</v>
      </c>
      <c r="G14" s="114">
        <v>3650</v>
      </c>
      <c r="H14" s="140">
        <v>3660</v>
      </c>
      <c r="I14" s="115">
        <v>-378</v>
      </c>
      <c r="J14" s="116">
        <v>-10.327868852459016</v>
      </c>
      <c r="K14" s="110"/>
      <c r="L14" s="110"/>
      <c r="M14" s="110"/>
      <c r="N14" s="110"/>
      <c r="O14" s="110"/>
    </row>
    <row r="15" spans="1:15" s="110" customFormat="1" ht="24.95" customHeight="1" x14ac:dyDescent="0.2">
      <c r="A15" s="193" t="s">
        <v>216</v>
      </c>
      <c r="B15" s="199" t="s">
        <v>217</v>
      </c>
      <c r="C15" s="113">
        <v>2.8028624978701653</v>
      </c>
      <c r="D15" s="115">
        <v>658</v>
      </c>
      <c r="E15" s="114">
        <v>682</v>
      </c>
      <c r="F15" s="114">
        <v>682</v>
      </c>
      <c r="G15" s="114">
        <v>679</v>
      </c>
      <c r="H15" s="140">
        <v>665</v>
      </c>
      <c r="I15" s="115">
        <v>-7</v>
      </c>
      <c r="J15" s="116">
        <v>-1.0526315789473684</v>
      </c>
    </row>
    <row r="16" spans="1:15" s="287" customFormat="1" ht="24.95" customHeight="1" x14ac:dyDescent="0.2">
      <c r="A16" s="193" t="s">
        <v>218</v>
      </c>
      <c r="B16" s="199" t="s">
        <v>141</v>
      </c>
      <c r="C16" s="113">
        <v>9.1071732833532124</v>
      </c>
      <c r="D16" s="115">
        <v>2138</v>
      </c>
      <c r="E16" s="114">
        <v>2215</v>
      </c>
      <c r="F16" s="114">
        <v>2319</v>
      </c>
      <c r="G16" s="114">
        <v>2445</v>
      </c>
      <c r="H16" s="140">
        <v>2456</v>
      </c>
      <c r="I16" s="115">
        <v>-318</v>
      </c>
      <c r="J16" s="116">
        <v>-12.947882736156352</v>
      </c>
      <c r="K16" s="110"/>
      <c r="L16" s="110"/>
      <c r="M16" s="110"/>
      <c r="N16" s="110"/>
      <c r="O16" s="110"/>
    </row>
    <row r="17" spans="1:15" s="110" customFormat="1" ht="24.95" customHeight="1" x14ac:dyDescent="0.2">
      <c r="A17" s="193" t="s">
        <v>142</v>
      </c>
      <c r="B17" s="199" t="s">
        <v>220</v>
      </c>
      <c r="C17" s="113">
        <v>2.0701993525302438</v>
      </c>
      <c r="D17" s="115">
        <v>486</v>
      </c>
      <c r="E17" s="114">
        <v>491</v>
      </c>
      <c r="F17" s="114">
        <v>521</v>
      </c>
      <c r="G17" s="114">
        <v>526</v>
      </c>
      <c r="H17" s="140">
        <v>539</v>
      </c>
      <c r="I17" s="115">
        <v>-53</v>
      </c>
      <c r="J17" s="116">
        <v>-9.833024118738404</v>
      </c>
    </row>
    <row r="18" spans="1:15" s="287" customFormat="1" ht="24.95" customHeight="1" x14ac:dyDescent="0.2">
      <c r="A18" s="201" t="s">
        <v>144</v>
      </c>
      <c r="B18" s="202" t="s">
        <v>145</v>
      </c>
      <c r="C18" s="113">
        <v>4.4854319304821946</v>
      </c>
      <c r="D18" s="115">
        <v>1053</v>
      </c>
      <c r="E18" s="114">
        <v>1035</v>
      </c>
      <c r="F18" s="114">
        <v>1038</v>
      </c>
      <c r="G18" s="114">
        <v>1029</v>
      </c>
      <c r="H18" s="140">
        <v>998</v>
      </c>
      <c r="I18" s="115">
        <v>55</v>
      </c>
      <c r="J18" s="116">
        <v>5.5110220440881763</v>
      </c>
      <c r="K18" s="110"/>
      <c r="L18" s="110"/>
      <c r="M18" s="110"/>
      <c r="N18" s="110"/>
      <c r="O18" s="110"/>
    </row>
    <row r="19" spans="1:15" s="110" customFormat="1" ht="24.95" customHeight="1" x14ac:dyDescent="0.2">
      <c r="A19" s="193" t="s">
        <v>146</v>
      </c>
      <c r="B19" s="199" t="s">
        <v>147</v>
      </c>
      <c r="C19" s="113">
        <v>16.110069858578974</v>
      </c>
      <c r="D19" s="115">
        <v>3782</v>
      </c>
      <c r="E19" s="114">
        <v>3872</v>
      </c>
      <c r="F19" s="114">
        <v>3800</v>
      </c>
      <c r="G19" s="114">
        <v>3886</v>
      </c>
      <c r="H19" s="140">
        <v>3792</v>
      </c>
      <c r="I19" s="115">
        <v>-10</v>
      </c>
      <c r="J19" s="116">
        <v>-0.26371308016877637</v>
      </c>
    </row>
    <row r="20" spans="1:15" s="287" customFormat="1" ht="24.95" customHeight="1" x14ac:dyDescent="0.2">
      <c r="A20" s="193" t="s">
        <v>148</v>
      </c>
      <c r="B20" s="199" t="s">
        <v>149</v>
      </c>
      <c r="C20" s="113">
        <v>4.8986198670983132</v>
      </c>
      <c r="D20" s="115">
        <v>1150</v>
      </c>
      <c r="E20" s="114">
        <v>1185</v>
      </c>
      <c r="F20" s="114">
        <v>1196</v>
      </c>
      <c r="G20" s="114">
        <v>1207</v>
      </c>
      <c r="H20" s="140">
        <v>1192</v>
      </c>
      <c r="I20" s="115">
        <v>-42</v>
      </c>
      <c r="J20" s="116">
        <v>-3.523489932885906</v>
      </c>
      <c r="K20" s="110"/>
      <c r="L20" s="110"/>
      <c r="M20" s="110"/>
      <c r="N20" s="110"/>
      <c r="O20" s="110"/>
    </row>
    <row r="21" spans="1:15" s="110" customFormat="1" ht="24.95" customHeight="1" x14ac:dyDescent="0.2">
      <c r="A21" s="201" t="s">
        <v>150</v>
      </c>
      <c r="B21" s="202" t="s">
        <v>151</v>
      </c>
      <c r="C21" s="113">
        <v>11.795024706082808</v>
      </c>
      <c r="D21" s="115">
        <v>2769</v>
      </c>
      <c r="E21" s="114">
        <v>3073</v>
      </c>
      <c r="F21" s="114">
        <v>3028</v>
      </c>
      <c r="G21" s="114">
        <v>3068</v>
      </c>
      <c r="H21" s="140">
        <v>2920</v>
      </c>
      <c r="I21" s="115">
        <v>-151</v>
      </c>
      <c r="J21" s="116">
        <v>-5.1712328767123283</v>
      </c>
    </row>
    <row r="22" spans="1:15" s="110" customFormat="1" ht="24.95" customHeight="1" x14ac:dyDescent="0.2">
      <c r="A22" s="201" t="s">
        <v>152</v>
      </c>
      <c r="B22" s="199" t="s">
        <v>153</v>
      </c>
      <c r="C22" s="113">
        <v>0.90304992332594991</v>
      </c>
      <c r="D22" s="115">
        <v>212</v>
      </c>
      <c r="E22" s="114">
        <v>222</v>
      </c>
      <c r="F22" s="114">
        <v>218</v>
      </c>
      <c r="G22" s="114">
        <v>230</v>
      </c>
      <c r="H22" s="140">
        <v>228</v>
      </c>
      <c r="I22" s="115">
        <v>-16</v>
      </c>
      <c r="J22" s="116">
        <v>-7.0175438596491224</v>
      </c>
    </row>
    <row r="23" spans="1:15" s="110" customFormat="1" ht="24.95" customHeight="1" x14ac:dyDescent="0.2">
      <c r="A23" s="193" t="s">
        <v>154</v>
      </c>
      <c r="B23" s="199" t="s">
        <v>155</v>
      </c>
      <c r="C23" s="113">
        <v>1.0393593457147725</v>
      </c>
      <c r="D23" s="115">
        <v>244</v>
      </c>
      <c r="E23" s="114">
        <v>234</v>
      </c>
      <c r="F23" s="114">
        <v>231</v>
      </c>
      <c r="G23" s="114">
        <v>228</v>
      </c>
      <c r="H23" s="140">
        <v>227</v>
      </c>
      <c r="I23" s="115">
        <v>17</v>
      </c>
      <c r="J23" s="116">
        <v>7.4889867841409687</v>
      </c>
    </row>
    <row r="24" spans="1:15" s="110" customFormat="1" ht="24.95" customHeight="1" x14ac:dyDescent="0.2">
      <c r="A24" s="193" t="s">
        <v>156</v>
      </c>
      <c r="B24" s="199" t="s">
        <v>221</v>
      </c>
      <c r="C24" s="113">
        <v>8.195604021127961</v>
      </c>
      <c r="D24" s="115">
        <v>1924</v>
      </c>
      <c r="E24" s="114">
        <v>1972</v>
      </c>
      <c r="F24" s="114">
        <v>1935</v>
      </c>
      <c r="G24" s="114">
        <v>5285</v>
      </c>
      <c r="H24" s="140">
        <v>5432</v>
      </c>
      <c r="I24" s="115">
        <v>-3508</v>
      </c>
      <c r="J24" s="116">
        <v>-64.580265095729018</v>
      </c>
    </row>
    <row r="25" spans="1:15" s="110" customFormat="1" ht="24.95" customHeight="1" x14ac:dyDescent="0.2">
      <c r="A25" s="193" t="s">
        <v>222</v>
      </c>
      <c r="B25" s="204" t="s">
        <v>159</v>
      </c>
      <c r="C25" s="113">
        <v>14.559550178906116</v>
      </c>
      <c r="D25" s="115">
        <v>3418</v>
      </c>
      <c r="E25" s="114">
        <v>3421</v>
      </c>
      <c r="F25" s="114">
        <v>3360</v>
      </c>
      <c r="G25" s="114">
        <v>3344</v>
      </c>
      <c r="H25" s="140">
        <v>3285</v>
      </c>
      <c r="I25" s="115">
        <v>133</v>
      </c>
      <c r="J25" s="116">
        <v>4.0487062404870624</v>
      </c>
    </row>
    <row r="26" spans="1:15" s="110" customFormat="1" ht="24.95" customHeight="1" x14ac:dyDescent="0.2">
      <c r="A26" s="201">
        <v>782.78300000000002</v>
      </c>
      <c r="B26" s="203" t="s">
        <v>160</v>
      </c>
      <c r="C26" s="113">
        <v>0.4344862838643721</v>
      </c>
      <c r="D26" s="115">
        <v>102</v>
      </c>
      <c r="E26" s="114">
        <v>118</v>
      </c>
      <c r="F26" s="114">
        <v>111</v>
      </c>
      <c r="G26" s="114">
        <v>109</v>
      </c>
      <c r="H26" s="140">
        <v>120</v>
      </c>
      <c r="I26" s="115">
        <v>-18</v>
      </c>
      <c r="J26" s="116">
        <v>-15</v>
      </c>
    </row>
    <row r="27" spans="1:15" s="110" customFormat="1" ht="24.95" customHeight="1" x14ac:dyDescent="0.2">
      <c r="A27" s="193" t="s">
        <v>161</v>
      </c>
      <c r="B27" s="199" t="s">
        <v>162</v>
      </c>
      <c r="C27" s="113">
        <v>1.9125915828931674</v>
      </c>
      <c r="D27" s="115">
        <v>449</v>
      </c>
      <c r="E27" s="114">
        <v>461</v>
      </c>
      <c r="F27" s="114">
        <v>457</v>
      </c>
      <c r="G27" s="114">
        <v>463</v>
      </c>
      <c r="H27" s="140">
        <v>458</v>
      </c>
      <c r="I27" s="115">
        <v>-9</v>
      </c>
      <c r="J27" s="116">
        <v>-1.965065502183406</v>
      </c>
    </row>
    <row r="28" spans="1:15" s="110" customFormat="1" ht="24.95" customHeight="1" x14ac:dyDescent="0.2">
      <c r="A28" s="193" t="s">
        <v>163</v>
      </c>
      <c r="B28" s="199" t="s">
        <v>164</v>
      </c>
      <c r="C28" s="113">
        <v>2.1127960470267508</v>
      </c>
      <c r="D28" s="115">
        <v>496</v>
      </c>
      <c r="E28" s="114">
        <v>661</v>
      </c>
      <c r="F28" s="114">
        <v>481</v>
      </c>
      <c r="G28" s="114">
        <v>617</v>
      </c>
      <c r="H28" s="140">
        <v>518</v>
      </c>
      <c r="I28" s="115">
        <v>-22</v>
      </c>
      <c r="J28" s="116">
        <v>-4.2471042471042475</v>
      </c>
    </row>
    <row r="29" spans="1:15" s="110" customFormat="1" ht="24.95" customHeight="1" x14ac:dyDescent="0.2">
      <c r="A29" s="193">
        <v>86</v>
      </c>
      <c r="B29" s="199" t="s">
        <v>165</v>
      </c>
      <c r="C29" s="113">
        <v>5.5716476401431247</v>
      </c>
      <c r="D29" s="115">
        <v>1308</v>
      </c>
      <c r="E29" s="114">
        <v>1354</v>
      </c>
      <c r="F29" s="114">
        <v>1370</v>
      </c>
      <c r="G29" s="114">
        <v>1373</v>
      </c>
      <c r="H29" s="140">
        <v>1333</v>
      </c>
      <c r="I29" s="115">
        <v>-25</v>
      </c>
      <c r="J29" s="116">
        <v>-1.8754688672168043</v>
      </c>
    </row>
    <row r="30" spans="1:15" s="110" customFormat="1" ht="24.95" customHeight="1" x14ac:dyDescent="0.2">
      <c r="A30" s="193">
        <v>87.88</v>
      </c>
      <c r="B30" s="204" t="s">
        <v>166</v>
      </c>
      <c r="C30" s="113">
        <v>3.9572329187255071</v>
      </c>
      <c r="D30" s="115">
        <v>929</v>
      </c>
      <c r="E30" s="114">
        <v>931</v>
      </c>
      <c r="F30" s="114">
        <v>918</v>
      </c>
      <c r="G30" s="114">
        <v>897</v>
      </c>
      <c r="H30" s="140">
        <v>881</v>
      </c>
      <c r="I30" s="115">
        <v>48</v>
      </c>
      <c r="J30" s="116">
        <v>5.4483541430192961</v>
      </c>
    </row>
    <row r="31" spans="1:15" s="110" customFormat="1" ht="24.95" customHeight="1" x14ac:dyDescent="0.2">
      <c r="A31" s="193" t="s">
        <v>167</v>
      </c>
      <c r="B31" s="199" t="s">
        <v>168</v>
      </c>
      <c r="C31" s="113">
        <v>8.5704549326972224</v>
      </c>
      <c r="D31" s="115">
        <v>2012</v>
      </c>
      <c r="E31" s="114">
        <v>2093</v>
      </c>
      <c r="F31" s="114">
        <v>2107</v>
      </c>
      <c r="G31" s="114">
        <v>2039</v>
      </c>
      <c r="H31" s="140">
        <v>2024</v>
      </c>
      <c r="I31" s="115">
        <v>-12</v>
      </c>
      <c r="J31" s="116">
        <v>-0.59288537549407117</v>
      </c>
    </row>
    <row r="32" spans="1:15" s="110" customFormat="1" ht="24.95" customHeight="1" x14ac:dyDescent="0.2">
      <c r="A32" s="193"/>
      <c r="B32" s="204" t="s">
        <v>169</v>
      </c>
      <c r="C32" s="113" t="s">
        <v>513</v>
      </c>
      <c r="D32" s="115" t="s">
        <v>513</v>
      </c>
      <c r="E32" s="114">
        <v>0</v>
      </c>
      <c r="F32" s="114" t="s">
        <v>513</v>
      </c>
      <c r="G32" s="114">
        <v>0</v>
      </c>
      <c r="H32" s="140">
        <v>0</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0.82637587323223716</v>
      </c>
      <c r="D34" s="115">
        <v>194</v>
      </c>
      <c r="E34" s="114">
        <v>187</v>
      </c>
      <c r="F34" s="114">
        <v>184</v>
      </c>
      <c r="G34" s="114">
        <v>187</v>
      </c>
      <c r="H34" s="140">
        <v>165</v>
      </c>
      <c r="I34" s="115">
        <v>29</v>
      </c>
      <c r="J34" s="116">
        <v>17.575757575757574</v>
      </c>
    </row>
    <row r="35" spans="1:10" s="110" customFormat="1" ht="24.95" customHeight="1" x14ac:dyDescent="0.2">
      <c r="A35" s="292" t="s">
        <v>171</v>
      </c>
      <c r="B35" s="293" t="s">
        <v>172</v>
      </c>
      <c r="C35" s="113">
        <v>19.108877151133072</v>
      </c>
      <c r="D35" s="115">
        <v>4486</v>
      </c>
      <c r="E35" s="114">
        <v>4576</v>
      </c>
      <c r="F35" s="114">
        <v>4719</v>
      </c>
      <c r="G35" s="114">
        <v>4836</v>
      </c>
      <c r="H35" s="140">
        <v>4810</v>
      </c>
      <c r="I35" s="115">
        <v>-324</v>
      </c>
      <c r="J35" s="116">
        <v>-6.7359667359667359</v>
      </c>
    </row>
    <row r="36" spans="1:10" s="110" customFormat="1" ht="24.95" customHeight="1" x14ac:dyDescent="0.2">
      <c r="A36" s="294" t="s">
        <v>173</v>
      </c>
      <c r="B36" s="295" t="s">
        <v>174</v>
      </c>
      <c r="C36" s="125">
        <v>80.060487306185038</v>
      </c>
      <c r="D36" s="143">
        <v>18795</v>
      </c>
      <c r="E36" s="144">
        <v>19597</v>
      </c>
      <c r="F36" s="144">
        <v>19212</v>
      </c>
      <c r="G36" s="144">
        <v>22746</v>
      </c>
      <c r="H36" s="145">
        <v>22410</v>
      </c>
      <c r="I36" s="143">
        <v>-3615</v>
      </c>
      <c r="J36" s="146">
        <v>-16.131191432396253</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331</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332</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66" t="s">
        <v>97</v>
      </c>
      <c r="F8" s="566" t="s">
        <v>98</v>
      </c>
      <c r="G8" s="566" t="s">
        <v>99</v>
      </c>
      <c r="H8" s="566" t="s">
        <v>100</v>
      </c>
      <c r="I8" s="566" t="s">
        <v>101</v>
      </c>
      <c r="J8" s="590"/>
      <c r="K8" s="591"/>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23476</v>
      </c>
      <c r="F11" s="264">
        <v>24360</v>
      </c>
      <c r="G11" s="264">
        <v>24117</v>
      </c>
      <c r="H11" s="264">
        <v>27769</v>
      </c>
      <c r="I11" s="265">
        <v>27385</v>
      </c>
      <c r="J11" s="263">
        <v>-3909</v>
      </c>
      <c r="K11" s="266">
        <v>-14.274237721380318</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46.447435678991312</v>
      </c>
      <c r="E13" s="115">
        <v>10904</v>
      </c>
      <c r="F13" s="114">
        <v>11140</v>
      </c>
      <c r="G13" s="114">
        <v>11187</v>
      </c>
      <c r="H13" s="114">
        <v>14671</v>
      </c>
      <c r="I13" s="140">
        <v>14565</v>
      </c>
      <c r="J13" s="115">
        <v>-3661</v>
      </c>
      <c r="K13" s="116">
        <v>-25.135599038791625</v>
      </c>
    </row>
    <row r="14" spans="1:15" ht="15.95" customHeight="1" x14ac:dyDescent="0.2">
      <c r="A14" s="306" t="s">
        <v>230</v>
      </c>
      <c r="B14" s="307"/>
      <c r="C14" s="308"/>
      <c r="D14" s="113">
        <v>43.23564491395468</v>
      </c>
      <c r="E14" s="115">
        <v>10150</v>
      </c>
      <c r="F14" s="114">
        <v>10575</v>
      </c>
      <c r="G14" s="114">
        <v>10512</v>
      </c>
      <c r="H14" s="114">
        <v>10594</v>
      </c>
      <c r="I14" s="140">
        <v>10452</v>
      </c>
      <c r="J14" s="115">
        <v>-302</v>
      </c>
      <c r="K14" s="116">
        <v>-2.8893991580558747</v>
      </c>
    </row>
    <row r="15" spans="1:15" ht="15.95" customHeight="1" x14ac:dyDescent="0.2">
      <c r="A15" s="306" t="s">
        <v>231</v>
      </c>
      <c r="B15" s="307"/>
      <c r="C15" s="308"/>
      <c r="D15" s="113">
        <v>5.1925370591242119</v>
      </c>
      <c r="E15" s="115">
        <v>1219</v>
      </c>
      <c r="F15" s="114">
        <v>1239</v>
      </c>
      <c r="G15" s="114">
        <v>1204</v>
      </c>
      <c r="H15" s="114">
        <v>1151</v>
      </c>
      <c r="I15" s="140">
        <v>1136</v>
      </c>
      <c r="J15" s="115">
        <v>83</v>
      </c>
      <c r="K15" s="116">
        <v>7.306338028169014</v>
      </c>
    </row>
    <row r="16" spans="1:15" ht="15.95" customHeight="1" x14ac:dyDescent="0.2">
      <c r="A16" s="306" t="s">
        <v>232</v>
      </c>
      <c r="B16" s="307"/>
      <c r="C16" s="308"/>
      <c r="D16" s="113">
        <v>2.58987902538763</v>
      </c>
      <c r="E16" s="115">
        <v>608</v>
      </c>
      <c r="F16" s="114">
        <v>780</v>
      </c>
      <c r="G16" s="114">
        <v>600</v>
      </c>
      <c r="H16" s="114">
        <v>741</v>
      </c>
      <c r="I16" s="140">
        <v>647</v>
      </c>
      <c r="J16" s="115">
        <v>-39</v>
      </c>
      <c r="K16" s="116">
        <v>-6.0278207109737245</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0.97546430397001194</v>
      </c>
      <c r="E18" s="115">
        <v>229</v>
      </c>
      <c r="F18" s="114">
        <v>227</v>
      </c>
      <c r="G18" s="114">
        <v>227</v>
      </c>
      <c r="H18" s="114">
        <v>218</v>
      </c>
      <c r="I18" s="140">
        <v>199</v>
      </c>
      <c r="J18" s="115">
        <v>30</v>
      </c>
      <c r="K18" s="116">
        <v>15.075376884422111</v>
      </c>
    </row>
    <row r="19" spans="1:11" ht="14.1" customHeight="1" x14ac:dyDescent="0.2">
      <c r="A19" s="306" t="s">
        <v>235</v>
      </c>
      <c r="B19" s="307" t="s">
        <v>236</v>
      </c>
      <c r="C19" s="308"/>
      <c r="D19" s="113">
        <v>0.65172942579655824</v>
      </c>
      <c r="E19" s="115">
        <v>153</v>
      </c>
      <c r="F19" s="114">
        <v>155</v>
      </c>
      <c r="G19" s="114">
        <v>154</v>
      </c>
      <c r="H19" s="114">
        <v>152</v>
      </c>
      <c r="I19" s="140">
        <v>134</v>
      </c>
      <c r="J19" s="115">
        <v>19</v>
      </c>
      <c r="K19" s="116">
        <v>14.17910447761194</v>
      </c>
    </row>
    <row r="20" spans="1:11" ht="14.1" customHeight="1" x14ac:dyDescent="0.2">
      <c r="A20" s="306">
        <v>12</v>
      </c>
      <c r="B20" s="307" t="s">
        <v>237</v>
      </c>
      <c r="C20" s="308"/>
      <c r="D20" s="113">
        <v>0.69006645084341456</v>
      </c>
      <c r="E20" s="115">
        <v>162</v>
      </c>
      <c r="F20" s="114">
        <v>177</v>
      </c>
      <c r="G20" s="114">
        <v>185</v>
      </c>
      <c r="H20" s="114">
        <v>193</v>
      </c>
      <c r="I20" s="140">
        <v>170</v>
      </c>
      <c r="J20" s="115">
        <v>-8</v>
      </c>
      <c r="K20" s="116">
        <v>-4.7058823529411766</v>
      </c>
    </row>
    <row r="21" spans="1:11" ht="14.1" customHeight="1" x14ac:dyDescent="0.2">
      <c r="A21" s="306">
        <v>21</v>
      </c>
      <c r="B21" s="307" t="s">
        <v>238</v>
      </c>
      <c r="C21" s="308"/>
      <c r="D21" s="113">
        <v>7.2414380644062026E-2</v>
      </c>
      <c r="E21" s="115">
        <v>17</v>
      </c>
      <c r="F21" s="114">
        <v>17</v>
      </c>
      <c r="G21" s="114">
        <v>20</v>
      </c>
      <c r="H21" s="114">
        <v>20</v>
      </c>
      <c r="I21" s="140">
        <v>18</v>
      </c>
      <c r="J21" s="115">
        <v>-1</v>
      </c>
      <c r="K21" s="116">
        <v>-5.5555555555555554</v>
      </c>
    </row>
    <row r="22" spans="1:11" ht="14.1" customHeight="1" x14ac:dyDescent="0.2">
      <c r="A22" s="306">
        <v>22</v>
      </c>
      <c r="B22" s="307" t="s">
        <v>239</v>
      </c>
      <c r="C22" s="308"/>
      <c r="D22" s="113">
        <v>1.4908843073777476</v>
      </c>
      <c r="E22" s="115">
        <v>350</v>
      </c>
      <c r="F22" s="114">
        <v>354</v>
      </c>
      <c r="G22" s="114">
        <v>371</v>
      </c>
      <c r="H22" s="114">
        <v>374</v>
      </c>
      <c r="I22" s="140">
        <v>379</v>
      </c>
      <c r="J22" s="115">
        <v>-29</v>
      </c>
      <c r="K22" s="116">
        <v>-7.6517150395778364</v>
      </c>
    </row>
    <row r="23" spans="1:11" ht="14.1" customHeight="1" x14ac:dyDescent="0.2">
      <c r="A23" s="306">
        <v>23</v>
      </c>
      <c r="B23" s="307" t="s">
        <v>240</v>
      </c>
      <c r="C23" s="308"/>
      <c r="D23" s="113">
        <v>0.48986198670983133</v>
      </c>
      <c r="E23" s="115">
        <v>115</v>
      </c>
      <c r="F23" s="114">
        <v>118</v>
      </c>
      <c r="G23" s="114">
        <v>121</v>
      </c>
      <c r="H23" s="114">
        <v>129</v>
      </c>
      <c r="I23" s="140">
        <v>127</v>
      </c>
      <c r="J23" s="115">
        <v>-12</v>
      </c>
      <c r="K23" s="116">
        <v>-9.4488188976377945</v>
      </c>
    </row>
    <row r="24" spans="1:11" ht="14.1" customHeight="1" x14ac:dyDescent="0.2">
      <c r="A24" s="306">
        <v>24</v>
      </c>
      <c r="B24" s="307" t="s">
        <v>241</v>
      </c>
      <c r="C24" s="308"/>
      <c r="D24" s="113">
        <v>3.0840006815471122</v>
      </c>
      <c r="E24" s="115">
        <v>724</v>
      </c>
      <c r="F24" s="114">
        <v>757</v>
      </c>
      <c r="G24" s="114">
        <v>815</v>
      </c>
      <c r="H24" s="114">
        <v>855</v>
      </c>
      <c r="I24" s="140">
        <v>876</v>
      </c>
      <c r="J24" s="115">
        <v>-152</v>
      </c>
      <c r="K24" s="116">
        <v>-17.351598173515981</v>
      </c>
    </row>
    <row r="25" spans="1:11" ht="14.1" customHeight="1" x14ac:dyDescent="0.2">
      <c r="A25" s="306">
        <v>25</v>
      </c>
      <c r="B25" s="307" t="s">
        <v>242</v>
      </c>
      <c r="C25" s="308"/>
      <c r="D25" s="113">
        <v>3.2117907650366333</v>
      </c>
      <c r="E25" s="115">
        <v>754</v>
      </c>
      <c r="F25" s="114">
        <v>768</v>
      </c>
      <c r="G25" s="114">
        <v>784</v>
      </c>
      <c r="H25" s="114">
        <v>843</v>
      </c>
      <c r="I25" s="140">
        <v>829</v>
      </c>
      <c r="J25" s="115">
        <v>-75</v>
      </c>
      <c r="K25" s="116">
        <v>-9.0470446320868518</v>
      </c>
    </row>
    <row r="26" spans="1:11" ht="14.1" customHeight="1" x14ac:dyDescent="0.2">
      <c r="A26" s="306">
        <v>26</v>
      </c>
      <c r="B26" s="307" t="s">
        <v>243</v>
      </c>
      <c r="C26" s="308"/>
      <c r="D26" s="113">
        <v>1.3290168682910206</v>
      </c>
      <c r="E26" s="115">
        <v>312</v>
      </c>
      <c r="F26" s="114">
        <v>311</v>
      </c>
      <c r="G26" s="114">
        <v>305</v>
      </c>
      <c r="H26" s="114">
        <v>311</v>
      </c>
      <c r="I26" s="140">
        <v>312</v>
      </c>
      <c r="J26" s="115">
        <v>0</v>
      </c>
      <c r="K26" s="116">
        <v>0</v>
      </c>
    </row>
    <row r="27" spans="1:11" ht="14.1" customHeight="1" x14ac:dyDescent="0.2">
      <c r="A27" s="306">
        <v>27</v>
      </c>
      <c r="B27" s="307" t="s">
        <v>244</v>
      </c>
      <c r="C27" s="308"/>
      <c r="D27" s="113">
        <v>0.57505537570284548</v>
      </c>
      <c r="E27" s="115">
        <v>135</v>
      </c>
      <c r="F27" s="114">
        <v>140</v>
      </c>
      <c r="G27" s="114">
        <v>136</v>
      </c>
      <c r="H27" s="114">
        <v>146</v>
      </c>
      <c r="I27" s="140">
        <v>147</v>
      </c>
      <c r="J27" s="115">
        <v>-12</v>
      </c>
      <c r="K27" s="116">
        <v>-8.1632653061224492</v>
      </c>
    </row>
    <row r="28" spans="1:11" ht="14.1" customHeight="1" x14ac:dyDescent="0.2">
      <c r="A28" s="306">
        <v>28</v>
      </c>
      <c r="B28" s="307" t="s">
        <v>245</v>
      </c>
      <c r="C28" s="308"/>
      <c r="D28" s="113">
        <v>0.17038677798602828</v>
      </c>
      <c r="E28" s="115">
        <v>40</v>
      </c>
      <c r="F28" s="114">
        <v>37</v>
      </c>
      <c r="G28" s="114">
        <v>40</v>
      </c>
      <c r="H28" s="114">
        <v>45</v>
      </c>
      <c r="I28" s="140">
        <v>41</v>
      </c>
      <c r="J28" s="115">
        <v>-1</v>
      </c>
      <c r="K28" s="116">
        <v>-2.4390243902439024</v>
      </c>
    </row>
    <row r="29" spans="1:11" ht="14.1" customHeight="1" x14ac:dyDescent="0.2">
      <c r="A29" s="306">
        <v>29</v>
      </c>
      <c r="B29" s="307" t="s">
        <v>246</v>
      </c>
      <c r="C29" s="308"/>
      <c r="D29" s="113">
        <v>3.1649344010904752</v>
      </c>
      <c r="E29" s="115">
        <v>743</v>
      </c>
      <c r="F29" s="114">
        <v>821</v>
      </c>
      <c r="G29" s="114">
        <v>853</v>
      </c>
      <c r="H29" s="114">
        <v>836</v>
      </c>
      <c r="I29" s="140">
        <v>811</v>
      </c>
      <c r="J29" s="115">
        <v>-68</v>
      </c>
      <c r="K29" s="116">
        <v>-8.3847102342786677</v>
      </c>
    </row>
    <row r="30" spans="1:11" ht="14.1" customHeight="1" x14ac:dyDescent="0.2">
      <c r="A30" s="306" t="s">
        <v>247</v>
      </c>
      <c r="B30" s="307" t="s">
        <v>248</v>
      </c>
      <c r="C30" s="308"/>
      <c r="D30" s="113" t="s">
        <v>513</v>
      </c>
      <c r="E30" s="115" t="s">
        <v>513</v>
      </c>
      <c r="F30" s="114" t="s">
        <v>513</v>
      </c>
      <c r="G30" s="114" t="s">
        <v>513</v>
      </c>
      <c r="H30" s="114" t="s">
        <v>513</v>
      </c>
      <c r="I30" s="140" t="s">
        <v>513</v>
      </c>
      <c r="J30" s="115" t="s">
        <v>513</v>
      </c>
      <c r="K30" s="116" t="s">
        <v>513</v>
      </c>
    </row>
    <row r="31" spans="1:11" ht="14.1" customHeight="1" x14ac:dyDescent="0.2">
      <c r="A31" s="306" t="s">
        <v>249</v>
      </c>
      <c r="B31" s="307" t="s">
        <v>250</v>
      </c>
      <c r="C31" s="308"/>
      <c r="D31" s="113">
        <v>2.5685806781393765</v>
      </c>
      <c r="E31" s="115">
        <v>603</v>
      </c>
      <c r="F31" s="114">
        <v>689</v>
      </c>
      <c r="G31" s="114">
        <v>719</v>
      </c>
      <c r="H31" s="114">
        <v>705</v>
      </c>
      <c r="I31" s="140">
        <v>684</v>
      </c>
      <c r="J31" s="115">
        <v>-81</v>
      </c>
      <c r="K31" s="116">
        <v>-11.842105263157896</v>
      </c>
    </row>
    <row r="32" spans="1:11" ht="14.1" customHeight="1" x14ac:dyDescent="0.2">
      <c r="A32" s="306">
        <v>31</v>
      </c>
      <c r="B32" s="307" t="s">
        <v>251</v>
      </c>
      <c r="C32" s="308"/>
      <c r="D32" s="113">
        <v>0.13204975293917193</v>
      </c>
      <c r="E32" s="115">
        <v>31</v>
      </c>
      <c r="F32" s="114">
        <v>36</v>
      </c>
      <c r="G32" s="114">
        <v>34</v>
      </c>
      <c r="H32" s="114">
        <v>35</v>
      </c>
      <c r="I32" s="140">
        <v>31</v>
      </c>
      <c r="J32" s="115">
        <v>0</v>
      </c>
      <c r="K32" s="116">
        <v>0</v>
      </c>
    </row>
    <row r="33" spans="1:11" ht="14.1" customHeight="1" x14ac:dyDescent="0.2">
      <c r="A33" s="306">
        <v>32</v>
      </c>
      <c r="B33" s="307" t="s">
        <v>252</v>
      </c>
      <c r="C33" s="308"/>
      <c r="D33" s="113">
        <v>1.0734367013119781</v>
      </c>
      <c r="E33" s="115">
        <v>252</v>
      </c>
      <c r="F33" s="114">
        <v>246</v>
      </c>
      <c r="G33" s="114">
        <v>256</v>
      </c>
      <c r="H33" s="114">
        <v>268</v>
      </c>
      <c r="I33" s="140">
        <v>244</v>
      </c>
      <c r="J33" s="115">
        <v>8</v>
      </c>
      <c r="K33" s="116">
        <v>3.278688524590164</v>
      </c>
    </row>
    <row r="34" spans="1:11" ht="14.1" customHeight="1" x14ac:dyDescent="0.2">
      <c r="A34" s="306">
        <v>33</v>
      </c>
      <c r="B34" s="307" t="s">
        <v>253</v>
      </c>
      <c r="C34" s="308"/>
      <c r="D34" s="113">
        <v>0.75396149258817513</v>
      </c>
      <c r="E34" s="115">
        <v>177</v>
      </c>
      <c r="F34" s="114">
        <v>165</v>
      </c>
      <c r="G34" s="114">
        <v>157</v>
      </c>
      <c r="H34" s="114">
        <v>158</v>
      </c>
      <c r="I34" s="140">
        <v>158</v>
      </c>
      <c r="J34" s="115">
        <v>19</v>
      </c>
      <c r="K34" s="116">
        <v>12.025316455696203</v>
      </c>
    </row>
    <row r="35" spans="1:11" ht="14.1" customHeight="1" x14ac:dyDescent="0.2">
      <c r="A35" s="306">
        <v>34</v>
      </c>
      <c r="B35" s="307" t="s">
        <v>254</v>
      </c>
      <c r="C35" s="308"/>
      <c r="D35" s="113">
        <v>5.5290509456466177</v>
      </c>
      <c r="E35" s="115">
        <v>1298</v>
      </c>
      <c r="F35" s="114">
        <v>1305</v>
      </c>
      <c r="G35" s="114">
        <v>1297</v>
      </c>
      <c r="H35" s="114">
        <v>1296</v>
      </c>
      <c r="I35" s="140">
        <v>1271</v>
      </c>
      <c r="J35" s="115">
        <v>27</v>
      </c>
      <c r="K35" s="116">
        <v>2.1243115656963023</v>
      </c>
    </row>
    <row r="36" spans="1:11" ht="14.1" customHeight="1" x14ac:dyDescent="0.2">
      <c r="A36" s="306">
        <v>41</v>
      </c>
      <c r="B36" s="307" t="s">
        <v>255</v>
      </c>
      <c r="C36" s="308"/>
      <c r="D36" s="113">
        <v>8.0933719543363439E-2</v>
      </c>
      <c r="E36" s="115">
        <v>19</v>
      </c>
      <c r="F36" s="114">
        <v>17</v>
      </c>
      <c r="G36" s="114">
        <v>14</v>
      </c>
      <c r="H36" s="114">
        <v>15</v>
      </c>
      <c r="I36" s="140">
        <v>15</v>
      </c>
      <c r="J36" s="115">
        <v>4</v>
      </c>
      <c r="K36" s="116">
        <v>26.666666666666668</v>
      </c>
    </row>
    <row r="37" spans="1:11" ht="14.1" customHeight="1" x14ac:dyDescent="0.2">
      <c r="A37" s="306">
        <v>42</v>
      </c>
      <c r="B37" s="307" t="s">
        <v>256</v>
      </c>
      <c r="C37" s="308"/>
      <c r="D37" s="113" t="s">
        <v>513</v>
      </c>
      <c r="E37" s="115" t="s">
        <v>513</v>
      </c>
      <c r="F37" s="114" t="s">
        <v>513</v>
      </c>
      <c r="G37" s="114" t="s">
        <v>513</v>
      </c>
      <c r="H37" s="114" t="s">
        <v>513</v>
      </c>
      <c r="I37" s="140" t="s">
        <v>513</v>
      </c>
      <c r="J37" s="115" t="s">
        <v>513</v>
      </c>
      <c r="K37" s="116" t="s">
        <v>513</v>
      </c>
    </row>
    <row r="38" spans="1:11" ht="14.1" customHeight="1" x14ac:dyDescent="0.2">
      <c r="A38" s="306">
        <v>43</v>
      </c>
      <c r="B38" s="307" t="s">
        <v>257</v>
      </c>
      <c r="C38" s="308"/>
      <c r="D38" s="113">
        <v>0.3748509115692622</v>
      </c>
      <c r="E38" s="115">
        <v>88</v>
      </c>
      <c r="F38" s="114">
        <v>93</v>
      </c>
      <c r="G38" s="114">
        <v>93</v>
      </c>
      <c r="H38" s="114">
        <v>95</v>
      </c>
      <c r="I38" s="140">
        <v>101</v>
      </c>
      <c r="J38" s="115">
        <v>-13</v>
      </c>
      <c r="K38" s="116">
        <v>-12.871287128712872</v>
      </c>
    </row>
    <row r="39" spans="1:11" ht="14.1" customHeight="1" x14ac:dyDescent="0.2">
      <c r="A39" s="306">
        <v>51</v>
      </c>
      <c r="B39" s="307" t="s">
        <v>258</v>
      </c>
      <c r="C39" s="308"/>
      <c r="D39" s="113">
        <v>4.8858408587493614</v>
      </c>
      <c r="E39" s="115">
        <v>1147</v>
      </c>
      <c r="F39" s="114">
        <v>1189</v>
      </c>
      <c r="G39" s="114">
        <v>1197</v>
      </c>
      <c r="H39" s="114">
        <v>4563</v>
      </c>
      <c r="I39" s="140">
        <v>4675</v>
      </c>
      <c r="J39" s="115">
        <v>-3528</v>
      </c>
      <c r="K39" s="116">
        <v>-75.465240641711233</v>
      </c>
    </row>
    <row r="40" spans="1:11" ht="14.1" customHeight="1" x14ac:dyDescent="0.2">
      <c r="A40" s="306" t="s">
        <v>259</v>
      </c>
      <c r="B40" s="307" t="s">
        <v>260</v>
      </c>
      <c r="C40" s="308"/>
      <c r="D40" s="113">
        <v>4.6089623445220651</v>
      </c>
      <c r="E40" s="115">
        <v>1082</v>
      </c>
      <c r="F40" s="114">
        <v>1115</v>
      </c>
      <c r="G40" s="114">
        <v>1120</v>
      </c>
      <c r="H40" s="114">
        <v>4486</v>
      </c>
      <c r="I40" s="140">
        <v>4605</v>
      </c>
      <c r="J40" s="115">
        <v>-3523</v>
      </c>
      <c r="K40" s="116">
        <v>-76.503800217155259</v>
      </c>
    </row>
    <row r="41" spans="1:11" ht="14.1" customHeight="1" x14ac:dyDescent="0.2">
      <c r="A41" s="306"/>
      <c r="B41" s="307" t="s">
        <v>261</v>
      </c>
      <c r="C41" s="308"/>
      <c r="D41" s="113">
        <v>3.7783268018401772</v>
      </c>
      <c r="E41" s="115">
        <v>887</v>
      </c>
      <c r="F41" s="114">
        <v>907</v>
      </c>
      <c r="G41" s="114">
        <v>906</v>
      </c>
      <c r="H41" s="114">
        <v>954</v>
      </c>
      <c r="I41" s="140">
        <v>927</v>
      </c>
      <c r="J41" s="115">
        <v>-40</v>
      </c>
      <c r="K41" s="116">
        <v>-4.3149946062567421</v>
      </c>
    </row>
    <row r="42" spans="1:11" ht="14.1" customHeight="1" x14ac:dyDescent="0.2">
      <c r="A42" s="306">
        <v>52</v>
      </c>
      <c r="B42" s="307" t="s">
        <v>262</v>
      </c>
      <c r="C42" s="308"/>
      <c r="D42" s="113">
        <v>4.7495314363605381</v>
      </c>
      <c r="E42" s="115">
        <v>1115</v>
      </c>
      <c r="F42" s="114">
        <v>1163</v>
      </c>
      <c r="G42" s="114">
        <v>1160</v>
      </c>
      <c r="H42" s="114">
        <v>1168</v>
      </c>
      <c r="I42" s="140">
        <v>1175</v>
      </c>
      <c r="J42" s="115">
        <v>-60</v>
      </c>
      <c r="K42" s="116">
        <v>-5.1063829787234045</v>
      </c>
    </row>
    <row r="43" spans="1:11" ht="14.1" customHeight="1" x14ac:dyDescent="0.2">
      <c r="A43" s="306" t="s">
        <v>263</v>
      </c>
      <c r="B43" s="307" t="s">
        <v>264</v>
      </c>
      <c r="C43" s="308"/>
      <c r="D43" s="113">
        <v>4.621741352871017</v>
      </c>
      <c r="E43" s="115">
        <v>1085</v>
      </c>
      <c r="F43" s="114">
        <v>1134</v>
      </c>
      <c r="G43" s="114">
        <v>1131</v>
      </c>
      <c r="H43" s="114">
        <v>1140</v>
      </c>
      <c r="I43" s="140">
        <v>1148</v>
      </c>
      <c r="J43" s="115">
        <v>-63</v>
      </c>
      <c r="K43" s="116">
        <v>-5.4878048780487809</v>
      </c>
    </row>
    <row r="44" spans="1:11" ht="14.1" customHeight="1" x14ac:dyDescent="0.2">
      <c r="A44" s="306">
        <v>53</v>
      </c>
      <c r="B44" s="307" t="s">
        <v>265</v>
      </c>
      <c r="C44" s="308"/>
      <c r="D44" s="113">
        <v>1.6016357130686658</v>
      </c>
      <c r="E44" s="115">
        <v>376</v>
      </c>
      <c r="F44" s="114">
        <v>377</v>
      </c>
      <c r="G44" s="114">
        <v>353</v>
      </c>
      <c r="H44" s="114">
        <v>365</v>
      </c>
      <c r="I44" s="140">
        <v>350</v>
      </c>
      <c r="J44" s="115">
        <v>26</v>
      </c>
      <c r="K44" s="116">
        <v>7.4285714285714288</v>
      </c>
    </row>
    <row r="45" spans="1:11" ht="14.1" customHeight="1" x14ac:dyDescent="0.2">
      <c r="A45" s="306" t="s">
        <v>266</v>
      </c>
      <c r="B45" s="307" t="s">
        <v>267</v>
      </c>
      <c r="C45" s="308"/>
      <c r="D45" s="113">
        <v>1.5760776963707617</v>
      </c>
      <c r="E45" s="115">
        <v>370</v>
      </c>
      <c r="F45" s="114">
        <v>371</v>
      </c>
      <c r="G45" s="114">
        <v>347</v>
      </c>
      <c r="H45" s="114">
        <v>360</v>
      </c>
      <c r="I45" s="140">
        <v>346</v>
      </c>
      <c r="J45" s="115">
        <v>24</v>
      </c>
      <c r="K45" s="116">
        <v>6.9364161849710984</v>
      </c>
    </row>
    <row r="46" spans="1:11" ht="14.1" customHeight="1" x14ac:dyDescent="0.2">
      <c r="A46" s="306">
        <v>54</v>
      </c>
      <c r="B46" s="307" t="s">
        <v>268</v>
      </c>
      <c r="C46" s="308"/>
      <c r="D46" s="113">
        <v>20.288805588686319</v>
      </c>
      <c r="E46" s="115">
        <v>4763</v>
      </c>
      <c r="F46" s="114">
        <v>4798</v>
      </c>
      <c r="G46" s="114">
        <v>4762</v>
      </c>
      <c r="H46" s="114">
        <v>4780</v>
      </c>
      <c r="I46" s="140">
        <v>4744</v>
      </c>
      <c r="J46" s="115">
        <v>19</v>
      </c>
      <c r="K46" s="116">
        <v>0.40050590219224286</v>
      </c>
    </row>
    <row r="47" spans="1:11" ht="14.1" customHeight="1" x14ac:dyDescent="0.2">
      <c r="A47" s="306">
        <v>61</v>
      </c>
      <c r="B47" s="307" t="s">
        <v>269</v>
      </c>
      <c r="C47" s="308"/>
      <c r="D47" s="113">
        <v>0.6304310785483046</v>
      </c>
      <c r="E47" s="115">
        <v>148</v>
      </c>
      <c r="F47" s="114">
        <v>142</v>
      </c>
      <c r="G47" s="114">
        <v>145</v>
      </c>
      <c r="H47" s="114">
        <v>146</v>
      </c>
      <c r="I47" s="140">
        <v>147</v>
      </c>
      <c r="J47" s="115">
        <v>1</v>
      </c>
      <c r="K47" s="116">
        <v>0.68027210884353739</v>
      </c>
    </row>
    <row r="48" spans="1:11" ht="14.1" customHeight="1" x14ac:dyDescent="0.2">
      <c r="A48" s="306">
        <v>62</v>
      </c>
      <c r="B48" s="307" t="s">
        <v>270</v>
      </c>
      <c r="C48" s="308"/>
      <c r="D48" s="113">
        <v>9.7929800647469758</v>
      </c>
      <c r="E48" s="115">
        <v>2299</v>
      </c>
      <c r="F48" s="114">
        <v>2356</v>
      </c>
      <c r="G48" s="114">
        <v>2291</v>
      </c>
      <c r="H48" s="114">
        <v>2281</v>
      </c>
      <c r="I48" s="140">
        <v>2228</v>
      </c>
      <c r="J48" s="115">
        <v>71</v>
      </c>
      <c r="K48" s="116">
        <v>3.1867145421903054</v>
      </c>
    </row>
    <row r="49" spans="1:11" ht="14.1" customHeight="1" x14ac:dyDescent="0.2">
      <c r="A49" s="306">
        <v>63</v>
      </c>
      <c r="B49" s="307" t="s">
        <v>271</v>
      </c>
      <c r="C49" s="308"/>
      <c r="D49" s="113">
        <v>9.5714772533651384</v>
      </c>
      <c r="E49" s="115">
        <v>2247</v>
      </c>
      <c r="F49" s="114">
        <v>2509</v>
      </c>
      <c r="G49" s="114">
        <v>2482</v>
      </c>
      <c r="H49" s="114">
        <v>2511</v>
      </c>
      <c r="I49" s="140">
        <v>2397</v>
      </c>
      <c r="J49" s="115">
        <v>-150</v>
      </c>
      <c r="K49" s="116">
        <v>-6.2578222778473087</v>
      </c>
    </row>
    <row r="50" spans="1:11" ht="14.1" customHeight="1" x14ac:dyDescent="0.2">
      <c r="A50" s="306" t="s">
        <v>272</v>
      </c>
      <c r="B50" s="307" t="s">
        <v>273</v>
      </c>
      <c r="C50" s="308"/>
      <c r="D50" s="113">
        <v>0.83063554268188788</v>
      </c>
      <c r="E50" s="115">
        <v>195</v>
      </c>
      <c r="F50" s="114">
        <v>203</v>
      </c>
      <c r="G50" s="114">
        <v>196</v>
      </c>
      <c r="H50" s="114">
        <v>197</v>
      </c>
      <c r="I50" s="140">
        <v>206</v>
      </c>
      <c r="J50" s="115">
        <v>-11</v>
      </c>
      <c r="K50" s="116">
        <v>-5.3398058252427187</v>
      </c>
    </row>
    <row r="51" spans="1:11" ht="14.1" customHeight="1" x14ac:dyDescent="0.2">
      <c r="A51" s="306" t="s">
        <v>274</v>
      </c>
      <c r="B51" s="307" t="s">
        <v>275</v>
      </c>
      <c r="C51" s="308"/>
      <c r="D51" s="113">
        <v>8.412847163060146</v>
      </c>
      <c r="E51" s="115">
        <v>1975</v>
      </c>
      <c r="F51" s="114">
        <v>2215</v>
      </c>
      <c r="G51" s="114">
        <v>2195</v>
      </c>
      <c r="H51" s="114">
        <v>2239</v>
      </c>
      <c r="I51" s="140">
        <v>2118</v>
      </c>
      <c r="J51" s="115">
        <v>-143</v>
      </c>
      <c r="K51" s="116">
        <v>-6.7516525023607175</v>
      </c>
    </row>
    <row r="52" spans="1:11" ht="14.1" customHeight="1" x14ac:dyDescent="0.2">
      <c r="A52" s="306">
        <v>71</v>
      </c>
      <c r="B52" s="307" t="s">
        <v>276</v>
      </c>
      <c r="C52" s="308"/>
      <c r="D52" s="113">
        <v>10.253024365309251</v>
      </c>
      <c r="E52" s="115">
        <v>2407</v>
      </c>
      <c r="F52" s="114">
        <v>2481</v>
      </c>
      <c r="G52" s="114">
        <v>2474</v>
      </c>
      <c r="H52" s="114">
        <v>2455</v>
      </c>
      <c r="I52" s="140">
        <v>2418</v>
      </c>
      <c r="J52" s="115">
        <v>-11</v>
      </c>
      <c r="K52" s="116">
        <v>-0.45492142266335817</v>
      </c>
    </row>
    <row r="53" spans="1:11" ht="14.1" customHeight="1" x14ac:dyDescent="0.2">
      <c r="A53" s="306" t="s">
        <v>277</v>
      </c>
      <c r="B53" s="307" t="s">
        <v>278</v>
      </c>
      <c r="C53" s="308"/>
      <c r="D53" s="113">
        <v>1.1288124041574374</v>
      </c>
      <c r="E53" s="115">
        <v>265</v>
      </c>
      <c r="F53" s="114">
        <v>284</v>
      </c>
      <c r="G53" s="114">
        <v>275</v>
      </c>
      <c r="H53" s="114">
        <v>248</v>
      </c>
      <c r="I53" s="140">
        <v>236</v>
      </c>
      <c r="J53" s="115">
        <v>29</v>
      </c>
      <c r="K53" s="116">
        <v>12.288135593220339</v>
      </c>
    </row>
    <row r="54" spans="1:11" ht="14.1" customHeight="1" x14ac:dyDescent="0.2">
      <c r="A54" s="306" t="s">
        <v>279</v>
      </c>
      <c r="B54" s="307" t="s">
        <v>280</v>
      </c>
      <c r="C54" s="308"/>
      <c r="D54" s="113">
        <v>8.7962174135287103</v>
      </c>
      <c r="E54" s="115">
        <v>2065</v>
      </c>
      <c r="F54" s="114">
        <v>2118</v>
      </c>
      <c r="G54" s="114">
        <v>2119</v>
      </c>
      <c r="H54" s="114">
        <v>2125</v>
      </c>
      <c r="I54" s="140">
        <v>2100</v>
      </c>
      <c r="J54" s="115">
        <v>-35</v>
      </c>
      <c r="K54" s="116">
        <v>-1.6666666666666667</v>
      </c>
    </row>
    <row r="55" spans="1:11" ht="14.1" customHeight="1" x14ac:dyDescent="0.2">
      <c r="A55" s="306">
        <v>72</v>
      </c>
      <c r="B55" s="307" t="s">
        <v>281</v>
      </c>
      <c r="C55" s="308"/>
      <c r="D55" s="113">
        <v>1.162889759754643</v>
      </c>
      <c r="E55" s="115">
        <v>273</v>
      </c>
      <c r="F55" s="114">
        <v>269</v>
      </c>
      <c r="G55" s="114">
        <v>265</v>
      </c>
      <c r="H55" s="114">
        <v>264</v>
      </c>
      <c r="I55" s="140">
        <v>263</v>
      </c>
      <c r="J55" s="115">
        <v>10</v>
      </c>
      <c r="K55" s="116">
        <v>3.8022813688212929</v>
      </c>
    </row>
    <row r="56" spans="1:11" ht="14.1" customHeight="1" x14ac:dyDescent="0.2">
      <c r="A56" s="306" t="s">
        <v>282</v>
      </c>
      <c r="B56" s="307" t="s">
        <v>283</v>
      </c>
      <c r="C56" s="308"/>
      <c r="D56" s="113">
        <v>0.19168512523428183</v>
      </c>
      <c r="E56" s="115">
        <v>45</v>
      </c>
      <c r="F56" s="114">
        <v>42</v>
      </c>
      <c r="G56" s="114">
        <v>39</v>
      </c>
      <c r="H56" s="114">
        <v>42</v>
      </c>
      <c r="I56" s="140">
        <v>40</v>
      </c>
      <c r="J56" s="115">
        <v>5</v>
      </c>
      <c r="K56" s="116">
        <v>12.5</v>
      </c>
    </row>
    <row r="57" spans="1:11" ht="14.1" customHeight="1" x14ac:dyDescent="0.2">
      <c r="A57" s="306" t="s">
        <v>284</v>
      </c>
      <c r="B57" s="307" t="s">
        <v>285</v>
      </c>
      <c r="C57" s="308"/>
      <c r="D57" s="113">
        <v>0.73266314533992161</v>
      </c>
      <c r="E57" s="115">
        <v>172</v>
      </c>
      <c r="F57" s="114">
        <v>171</v>
      </c>
      <c r="G57" s="114">
        <v>168</v>
      </c>
      <c r="H57" s="114">
        <v>163</v>
      </c>
      <c r="I57" s="140">
        <v>165</v>
      </c>
      <c r="J57" s="115">
        <v>7</v>
      </c>
      <c r="K57" s="116">
        <v>4.2424242424242422</v>
      </c>
    </row>
    <row r="58" spans="1:11" ht="14.1" customHeight="1" x14ac:dyDescent="0.2">
      <c r="A58" s="306">
        <v>73</v>
      </c>
      <c r="B58" s="307" t="s">
        <v>286</v>
      </c>
      <c r="C58" s="308"/>
      <c r="D58" s="113">
        <v>0.73692281478957233</v>
      </c>
      <c r="E58" s="115">
        <v>173</v>
      </c>
      <c r="F58" s="114">
        <v>187</v>
      </c>
      <c r="G58" s="114">
        <v>182</v>
      </c>
      <c r="H58" s="114">
        <v>184</v>
      </c>
      <c r="I58" s="140">
        <v>179</v>
      </c>
      <c r="J58" s="115">
        <v>-6</v>
      </c>
      <c r="K58" s="116">
        <v>-3.3519553072625698</v>
      </c>
    </row>
    <row r="59" spans="1:11" ht="14.1" customHeight="1" x14ac:dyDescent="0.2">
      <c r="A59" s="306" t="s">
        <v>287</v>
      </c>
      <c r="B59" s="307" t="s">
        <v>288</v>
      </c>
      <c r="C59" s="308"/>
      <c r="D59" s="113">
        <v>0.55375702845459196</v>
      </c>
      <c r="E59" s="115">
        <v>130</v>
      </c>
      <c r="F59" s="114">
        <v>139</v>
      </c>
      <c r="G59" s="114">
        <v>132</v>
      </c>
      <c r="H59" s="114">
        <v>134</v>
      </c>
      <c r="I59" s="140">
        <v>128</v>
      </c>
      <c r="J59" s="115">
        <v>2</v>
      </c>
      <c r="K59" s="116">
        <v>1.5625</v>
      </c>
    </row>
    <row r="60" spans="1:11" ht="14.1" customHeight="1" x14ac:dyDescent="0.2">
      <c r="A60" s="306">
        <v>81</v>
      </c>
      <c r="B60" s="307" t="s">
        <v>289</v>
      </c>
      <c r="C60" s="308"/>
      <c r="D60" s="113">
        <v>3.2373487817345374</v>
      </c>
      <c r="E60" s="115">
        <v>760</v>
      </c>
      <c r="F60" s="114">
        <v>769</v>
      </c>
      <c r="G60" s="114">
        <v>771</v>
      </c>
      <c r="H60" s="114">
        <v>781</v>
      </c>
      <c r="I60" s="140">
        <v>781</v>
      </c>
      <c r="J60" s="115">
        <v>-21</v>
      </c>
      <c r="K60" s="116">
        <v>-2.6888604353393086</v>
      </c>
    </row>
    <row r="61" spans="1:11" ht="14.1" customHeight="1" x14ac:dyDescent="0.2">
      <c r="A61" s="306" t="s">
        <v>290</v>
      </c>
      <c r="B61" s="307" t="s">
        <v>291</v>
      </c>
      <c r="C61" s="308"/>
      <c r="D61" s="113">
        <v>1.222525132049753</v>
      </c>
      <c r="E61" s="115">
        <v>287</v>
      </c>
      <c r="F61" s="114">
        <v>292</v>
      </c>
      <c r="G61" s="114">
        <v>288</v>
      </c>
      <c r="H61" s="114">
        <v>290</v>
      </c>
      <c r="I61" s="140">
        <v>283</v>
      </c>
      <c r="J61" s="115">
        <v>4</v>
      </c>
      <c r="K61" s="116">
        <v>1.4134275618374559</v>
      </c>
    </row>
    <row r="62" spans="1:11" ht="14.1" customHeight="1" x14ac:dyDescent="0.2">
      <c r="A62" s="306" t="s">
        <v>292</v>
      </c>
      <c r="B62" s="307" t="s">
        <v>293</v>
      </c>
      <c r="C62" s="308"/>
      <c r="D62" s="113">
        <v>1.060657692963026</v>
      </c>
      <c r="E62" s="115">
        <v>249</v>
      </c>
      <c r="F62" s="114">
        <v>247</v>
      </c>
      <c r="G62" s="114">
        <v>246</v>
      </c>
      <c r="H62" s="114">
        <v>246</v>
      </c>
      <c r="I62" s="140">
        <v>252</v>
      </c>
      <c r="J62" s="115">
        <v>-3</v>
      </c>
      <c r="K62" s="116">
        <v>-1.1904761904761905</v>
      </c>
    </row>
    <row r="63" spans="1:11" ht="14.1" customHeight="1" x14ac:dyDescent="0.2">
      <c r="A63" s="306"/>
      <c r="B63" s="307" t="s">
        <v>294</v>
      </c>
      <c r="C63" s="308"/>
      <c r="D63" s="113">
        <v>0.83915488158118934</v>
      </c>
      <c r="E63" s="115">
        <v>197</v>
      </c>
      <c r="F63" s="114">
        <v>194</v>
      </c>
      <c r="G63" s="114">
        <v>193</v>
      </c>
      <c r="H63" s="114">
        <v>194</v>
      </c>
      <c r="I63" s="140">
        <v>202</v>
      </c>
      <c r="J63" s="115">
        <v>-5</v>
      </c>
      <c r="K63" s="116">
        <v>-2.4752475247524752</v>
      </c>
    </row>
    <row r="64" spans="1:11" ht="14.1" customHeight="1" x14ac:dyDescent="0.2">
      <c r="A64" s="306" t="s">
        <v>295</v>
      </c>
      <c r="B64" s="307" t="s">
        <v>296</v>
      </c>
      <c r="C64" s="308"/>
      <c r="D64" s="113">
        <v>0.10223206679161698</v>
      </c>
      <c r="E64" s="115">
        <v>24</v>
      </c>
      <c r="F64" s="114">
        <v>23</v>
      </c>
      <c r="G64" s="114">
        <v>25</v>
      </c>
      <c r="H64" s="114">
        <v>26</v>
      </c>
      <c r="I64" s="140">
        <v>26</v>
      </c>
      <c r="J64" s="115">
        <v>-2</v>
      </c>
      <c r="K64" s="116">
        <v>-7.6923076923076925</v>
      </c>
    </row>
    <row r="65" spans="1:11" ht="14.1" customHeight="1" x14ac:dyDescent="0.2">
      <c r="A65" s="306" t="s">
        <v>297</v>
      </c>
      <c r="B65" s="307" t="s">
        <v>298</v>
      </c>
      <c r="C65" s="308"/>
      <c r="D65" s="113">
        <v>0.57505537570284548</v>
      </c>
      <c r="E65" s="115">
        <v>135</v>
      </c>
      <c r="F65" s="114">
        <v>139</v>
      </c>
      <c r="G65" s="114">
        <v>137</v>
      </c>
      <c r="H65" s="114">
        <v>146</v>
      </c>
      <c r="I65" s="140">
        <v>145</v>
      </c>
      <c r="J65" s="115">
        <v>-10</v>
      </c>
      <c r="K65" s="116">
        <v>-6.8965517241379306</v>
      </c>
    </row>
    <row r="66" spans="1:11" ht="14.1" customHeight="1" x14ac:dyDescent="0.2">
      <c r="A66" s="306">
        <v>82</v>
      </c>
      <c r="B66" s="307" t="s">
        <v>299</v>
      </c>
      <c r="C66" s="308"/>
      <c r="D66" s="113">
        <v>1.9125915828931674</v>
      </c>
      <c r="E66" s="115">
        <v>449</v>
      </c>
      <c r="F66" s="114">
        <v>453</v>
      </c>
      <c r="G66" s="114">
        <v>442</v>
      </c>
      <c r="H66" s="114">
        <v>447</v>
      </c>
      <c r="I66" s="140">
        <v>439</v>
      </c>
      <c r="J66" s="115">
        <v>10</v>
      </c>
      <c r="K66" s="116">
        <v>2.2779043280182232</v>
      </c>
    </row>
    <row r="67" spans="1:11" ht="14.1" customHeight="1" x14ac:dyDescent="0.2">
      <c r="A67" s="306" t="s">
        <v>300</v>
      </c>
      <c r="B67" s="307" t="s">
        <v>301</v>
      </c>
      <c r="C67" s="308"/>
      <c r="D67" s="113">
        <v>0.93286760947350489</v>
      </c>
      <c r="E67" s="115">
        <v>219</v>
      </c>
      <c r="F67" s="114">
        <v>218</v>
      </c>
      <c r="G67" s="114">
        <v>208</v>
      </c>
      <c r="H67" s="114">
        <v>207</v>
      </c>
      <c r="I67" s="140">
        <v>206</v>
      </c>
      <c r="J67" s="115">
        <v>13</v>
      </c>
      <c r="K67" s="116">
        <v>6.3106796116504853</v>
      </c>
    </row>
    <row r="68" spans="1:11" ht="14.1" customHeight="1" x14ac:dyDescent="0.2">
      <c r="A68" s="306" t="s">
        <v>302</v>
      </c>
      <c r="B68" s="307" t="s">
        <v>303</v>
      </c>
      <c r="C68" s="308"/>
      <c r="D68" s="113">
        <v>0.54523768955529051</v>
      </c>
      <c r="E68" s="115">
        <v>128</v>
      </c>
      <c r="F68" s="114">
        <v>131</v>
      </c>
      <c r="G68" s="114">
        <v>129</v>
      </c>
      <c r="H68" s="114">
        <v>135</v>
      </c>
      <c r="I68" s="140">
        <v>133</v>
      </c>
      <c r="J68" s="115">
        <v>-5</v>
      </c>
      <c r="K68" s="116">
        <v>-3.7593984962406015</v>
      </c>
    </row>
    <row r="69" spans="1:11" ht="14.1" customHeight="1" x14ac:dyDescent="0.2">
      <c r="A69" s="306">
        <v>83</v>
      </c>
      <c r="B69" s="307" t="s">
        <v>304</v>
      </c>
      <c r="C69" s="308"/>
      <c r="D69" s="113">
        <v>2.692111092179247</v>
      </c>
      <c r="E69" s="115">
        <v>632</v>
      </c>
      <c r="F69" s="114">
        <v>645</v>
      </c>
      <c r="G69" s="114">
        <v>639</v>
      </c>
      <c r="H69" s="114">
        <v>629</v>
      </c>
      <c r="I69" s="140">
        <v>624</v>
      </c>
      <c r="J69" s="115">
        <v>8</v>
      </c>
      <c r="K69" s="116">
        <v>1.2820512820512822</v>
      </c>
    </row>
    <row r="70" spans="1:11" ht="14.1" customHeight="1" x14ac:dyDescent="0.2">
      <c r="A70" s="306" t="s">
        <v>305</v>
      </c>
      <c r="B70" s="307" t="s">
        <v>306</v>
      </c>
      <c r="C70" s="308"/>
      <c r="D70" s="113">
        <v>1.5249616629749532</v>
      </c>
      <c r="E70" s="115">
        <v>358</v>
      </c>
      <c r="F70" s="114">
        <v>370</v>
      </c>
      <c r="G70" s="114">
        <v>360</v>
      </c>
      <c r="H70" s="114">
        <v>347</v>
      </c>
      <c r="I70" s="140">
        <v>339</v>
      </c>
      <c r="J70" s="115">
        <v>19</v>
      </c>
      <c r="K70" s="116">
        <v>5.6047197640117998</v>
      </c>
    </row>
    <row r="71" spans="1:11" ht="14.1" customHeight="1" x14ac:dyDescent="0.2">
      <c r="A71" s="306"/>
      <c r="B71" s="307" t="s">
        <v>307</v>
      </c>
      <c r="C71" s="308"/>
      <c r="D71" s="113">
        <v>0.96268529562105976</v>
      </c>
      <c r="E71" s="115">
        <v>226</v>
      </c>
      <c r="F71" s="114">
        <v>239</v>
      </c>
      <c r="G71" s="114">
        <v>230</v>
      </c>
      <c r="H71" s="114">
        <v>226</v>
      </c>
      <c r="I71" s="140">
        <v>221</v>
      </c>
      <c r="J71" s="115">
        <v>5</v>
      </c>
      <c r="K71" s="116">
        <v>2.2624434389140271</v>
      </c>
    </row>
    <row r="72" spans="1:11" ht="14.1" customHeight="1" x14ac:dyDescent="0.2">
      <c r="A72" s="306">
        <v>84</v>
      </c>
      <c r="B72" s="307" t="s">
        <v>308</v>
      </c>
      <c r="C72" s="308"/>
      <c r="D72" s="113">
        <v>1.4525472823308911</v>
      </c>
      <c r="E72" s="115">
        <v>341</v>
      </c>
      <c r="F72" s="114">
        <v>491</v>
      </c>
      <c r="G72" s="114">
        <v>329</v>
      </c>
      <c r="H72" s="114">
        <v>457</v>
      </c>
      <c r="I72" s="140">
        <v>364</v>
      </c>
      <c r="J72" s="115">
        <v>-23</v>
      </c>
      <c r="K72" s="116">
        <v>-6.3186813186813184</v>
      </c>
    </row>
    <row r="73" spans="1:11" ht="14.1" customHeight="1" x14ac:dyDescent="0.2">
      <c r="A73" s="306" t="s">
        <v>309</v>
      </c>
      <c r="B73" s="307" t="s">
        <v>310</v>
      </c>
      <c r="C73" s="308"/>
      <c r="D73" s="113">
        <v>8.9453058442664851E-2</v>
      </c>
      <c r="E73" s="115">
        <v>21</v>
      </c>
      <c r="F73" s="114">
        <v>16</v>
      </c>
      <c r="G73" s="114">
        <v>13</v>
      </c>
      <c r="H73" s="114">
        <v>15</v>
      </c>
      <c r="I73" s="140">
        <v>19</v>
      </c>
      <c r="J73" s="115">
        <v>2</v>
      </c>
      <c r="K73" s="116">
        <v>10.526315789473685</v>
      </c>
    </row>
    <row r="74" spans="1:11" ht="14.1" customHeight="1" x14ac:dyDescent="0.2">
      <c r="A74" s="306" t="s">
        <v>311</v>
      </c>
      <c r="B74" s="307" t="s">
        <v>312</v>
      </c>
      <c r="C74" s="308"/>
      <c r="D74" s="113">
        <v>6.38950417447606E-2</v>
      </c>
      <c r="E74" s="115">
        <v>15</v>
      </c>
      <c r="F74" s="114">
        <v>14</v>
      </c>
      <c r="G74" s="114">
        <v>13</v>
      </c>
      <c r="H74" s="114">
        <v>13</v>
      </c>
      <c r="I74" s="140">
        <v>10</v>
      </c>
      <c r="J74" s="115">
        <v>5</v>
      </c>
      <c r="K74" s="116">
        <v>50</v>
      </c>
    </row>
    <row r="75" spans="1:11" ht="14.1" customHeight="1" x14ac:dyDescent="0.2">
      <c r="A75" s="306" t="s">
        <v>313</v>
      </c>
      <c r="B75" s="307" t="s">
        <v>314</v>
      </c>
      <c r="C75" s="308"/>
      <c r="D75" s="113">
        <v>0.31947520872380303</v>
      </c>
      <c r="E75" s="115">
        <v>75</v>
      </c>
      <c r="F75" s="114">
        <v>229</v>
      </c>
      <c r="G75" s="114">
        <v>73</v>
      </c>
      <c r="H75" s="114">
        <v>211</v>
      </c>
      <c r="I75" s="140">
        <v>115</v>
      </c>
      <c r="J75" s="115">
        <v>-40</v>
      </c>
      <c r="K75" s="116">
        <v>-34.782608695652172</v>
      </c>
    </row>
    <row r="76" spans="1:11" ht="14.1" customHeight="1" x14ac:dyDescent="0.2">
      <c r="A76" s="306">
        <v>91</v>
      </c>
      <c r="B76" s="307" t="s">
        <v>315</v>
      </c>
      <c r="C76" s="308"/>
      <c r="D76" s="113">
        <v>0.15760776963707615</v>
      </c>
      <c r="E76" s="115">
        <v>37</v>
      </c>
      <c r="F76" s="114">
        <v>34</v>
      </c>
      <c r="G76" s="114">
        <v>32</v>
      </c>
      <c r="H76" s="114">
        <v>31</v>
      </c>
      <c r="I76" s="140">
        <v>28</v>
      </c>
      <c r="J76" s="115">
        <v>9</v>
      </c>
      <c r="K76" s="116">
        <v>32.142857142857146</v>
      </c>
    </row>
    <row r="77" spans="1:11" ht="14.1" customHeight="1" x14ac:dyDescent="0.2">
      <c r="A77" s="306">
        <v>92</v>
      </c>
      <c r="B77" s="307" t="s">
        <v>316</v>
      </c>
      <c r="C77" s="308"/>
      <c r="D77" s="113">
        <v>0.21298347248253535</v>
      </c>
      <c r="E77" s="115">
        <v>50</v>
      </c>
      <c r="F77" s="114">
        <v>45</v>
      </c>
      <c r="G77" s="114">
        <v>44</v>
      </c>
      <c r="H77" s="114">
        <v>42</v>
      </c>
      <c r="I77" s="140">
        <v>42</v>
      </c>
      <c r="J77" s="115">
        <v>8</v>
      </c>
      <c r="K77" s="116">
        <v>19.047619047619047</v>
      </c>
    </row>
    <row r="78" spans="1:11" ht="14.1" customHeight="1" x14ac:dyDescent="0.2">
      <c r="A78" s="306">
        <v>93</v>
      </c>
      <c r="B78" s="307" t="s">
        <v>317</v>
      </c>
      <c r="C78" s="308"/>
      <c r="D78" s="113">
        <v>0.10649173624126768</v>
      </c>
      <c r="E78" s="115">
        <v>25</v>
      </c>
      <c r="F78" s="114">
        <v>27</v>
      </c>
      <c r="G78" s="114">
        <v>25</v>
      </c>
      <c r="H78" s="114">
        <v>31</v>
      </c>
      <c r="I78" s="140">
        <v>32</v>
      </c>
      <c r="J78" s="115">
        <v>-7</v>
      </c>
      <c r="K78" s="116">
        <v>-21.875</v>
      </c>
    </row>
    <row r="79" spans="1:11" ht="14.1" customHeight="1" x14ac:dyDescent="0.2">
      <c r="A79" s="306">
        <v>94</v>
      </c>
      <c r="B79" s="307" t="s">
        <v>318</v>
      </c>
      <c r="C79" s="308"/>
      <c r="D79" s="113">
        <v>0.78803884818538084</v>
      </c>
      <c r="E79" s="115">
        <v>185</v>
      </c>
      <c r="F79" s="114">
        <v>201</v>
      </c>
      <c r="G79" s="114">
        <v>193</v>
      </c>
      <c r="H79" s="114">
        <v>176</v>
      </c>
      <c r="I79" s="140">
        <v>178</v>
      </c>
      <c r="J79" s="115">
        <v>7</v>
      </c>
      <c r="K79" s="116">
        <v>3.9325842696629212</v>
      </c>
    </row>
    <row r="80" spans="1:11" ht="14.1" customHeight="1" x14ac:dyDescent="0.2">
      <c r="A80" s="306" t="s">
        <v>319</v>
      </c>
      <c r="B80" s="307" t="s">
        <v>320</v>
      </c>
      <c r="C80" s="308"/>
      <c r="D80" s="113" t="s">
        <v>513</v>
      </c>
      <c r="E80" s="115" t="s">
        <v>513</v>
      </c>
      <c r="F80" s="114" t="s">
        <v>513</v>
      </c>
      <c r="G80" s="114" t="s">
        <v>513</v>
      </c>
      <c r="H80" s="114" t="s">
        <v>513</v>
      </c>
      <c r="I80" s="140" t="s">
        <v>513</v>
      </c>
      <c r="J80" s="115" t="s">
        <v>513</v>
      </c>
      <c r="K80" s="116" t="s">
        <v>513</v>
      </c>
    </row>
    <row r="81" spans="1:11" ht="14.1" customHeight="1" x14ac:dyDescent="0.2">
      <c r="A81" s="310" t="s">
        <v>321</v>
      </c>
      <c r="B81" s="311" t="s">
        <v>333</v>
      </c>
      <c r="C81" s="312"/>
      <c r="D81" s="125">
        <v>2.5345033225421707</v>
      </c>
      <c r="E81" s="143">
        <v>595</v>
      </c>
      <c r="F81" s="144">
        <v>626</v>
      </c>
      <c r="G81" s="144">
        <v>614</v>
      </c>
      <c r="H81" s="144">
        <v>612</v>
      </c>
      <c r="I81" s="145">
        <v>585</v>
      </c>
      <c r="J81" s="143">
        <v>10</v>
      </c>
      <c r="K81" s="146">
        <v>1.7094017094017093</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18" t="s">
        <v>323</v>
      </c>
      <c r="B85" s="618"/>
      <c r="C85" s="618"/>
      <c r="D85" s="618"/>
      <c r="E85" s="618"/>
      <c r="F85" s="618"/>
      <c r="G85" s="618"/>
      <c r="H85" s="618"/>
      <c r="I85" s="618"/>
      <c r="J85" s="618"/>
      <c r="K85" s="618"/>
    </row>
    <row r="86" spans="1:11" ht="18" customHeight="1" x14ac:dyDescent="0.2">
      <c r="A86" s="618"/>
      <c r="B86" s="618"/>
      <c r="C86" s="618"/>
      <c r="D86" s="618"/>
      <c r="E86" s="618"/>
      <c r="F86" s="618"/>
      <c r="G86" s="618"/>
      <c r="H86" s="618"/>
      <c r="I86" s="618"/>
      <c r="J86" s="618"/>
      <c r="K86" s="618"/>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heetViews>
  <sheetFormatPr baseColWidth="10" defaultColWidth="7.75" defaultRowHeight="15.95" customHeight="1" x14ac:dyDescent="0.2"/>
  <cols>
    <col min="1" max="1" width="3.625" style="402" customWidth="1"/>
    <col min="2" max="2" width="3.125" style="403" customWidth="1"/>
    <col min="3" max="3" width="3.25" style="402" customWidth="1"/>
    <col min="4" max="4" width="5.625" style="403" customWidth="1"/>
    <col min="5" max="5" width="15.5" style="403" customWidth="1"/>
    <col min="6" max="11" width="8.5" style="404" customWidth="1"/>
    <col min="12" max="12" width="7.625" style="405"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32" t="s">
        <v>334</v>
      </c>
      <c r="B3" s="632"/>
      <c r="C3" s="632"/>
      <c r="D3" s="632"/>
      <c r="E3" s="632"/>
      <c r="F3" s="632"/>
      <c r="G3" s="632"/>
      <c r="H3" s="632"/>
      <c r="I3" s="632"/>
      <c r="J3" s="632"/>
      <c r="K3" s="632"/>
      <c r="L3" s="63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33" t="s">
        <v>335</v>
      </c>
      <c r="B5" s="633"/>
      <c r="C5" s="633"/>
      <c r="D5" s="633"/>
      <c r="E5" s="336"/>
      <c r="F5" s="336"/>
      <c r="G5" s="336"/>
      <c r="H5" s="336"/>
      <c r="I5" s="337"/>
      <c r="J5" s="337"/>
      <c r="K5" s="336"/>
      <c r="L5" s="336"/>
    </row>
    <row r="6" spans="1:17" s="94" customFormat="1" ht="11.25" customHeight="1" x14ac:dyDescent="0.2">
      <c r="A6" s="338"/>
      <c r="B6" s="338"/>
      <c r="C6" s="338"/>
      <c r="D6" s="338"/>
      <c r="E6" s="336"/>
      <c r="F6" s="336"/>
      <c r="G6" s="336"/>
      <c r="H6" s="336"/>
      <c r="I6" s="337"/>
      <c r="J6" s="337"/>
      <c r="K6" s="336"/>
      <c r="L6" s="336"/>
    </row>
    <row r="7" spans="1:17" s="91" customFormat="1" ht="12" customHeight="1" x14ac:dyDescent="0.2">
      <c r="A7" s="634" t="s">
        <v>336</v>
      </c>
      <c r="B7" s="634"/>
      <c r="C7" s="634"/>
      <c r="D7" s="634"/>
      <c r="E7" s="634"/>
      <c r="F7" s="637" t="s">
        <v>104</v>
      </c>
      <c r="G7" s="638"/>
      <c r="H7" s="638"/>
      <c r="I7" s="638"/>
      <c r="J7" s="638"/>
      <c r="K7" s="638"/>
      <c r="L7" s="639"/>
      <c r="M7" s="96"/>
      <c r="N7" s="96"/>
      <c r="O7" s="96"/>
      <c r="P7" s="96"/>
      <c r="Q7" s="96"/>
    </row>
    <row r="8" spans="1:17" ht="21.75" customHeight="1" x14ac:dyDescent="0.2">
      <c r="A8" s="634"/>
      <c r="B8" s="634"/>
      <c r="C8" s="634"/>
      <c r="D8" s="634"/>
      <c r="E8" s="634"/>
      <c r="F8" s="640" t="s">
        <v>335</v>
      </c>
      <c r="G8" s="640" t="s">
        <v>337</v>
      </c>
      <c r="H8" s="640" t="s">
        <v>338</v>
      </c>
      <c r="I8" s="640" t="s">
        <v>339</v>
      </c>
      <c r="J8" s="640" t="s">
        <v>340</v>
      </c>
      <c r="K8" s="642" t="s">
        <v>341</v>
      </c>
      <c r="L8" s="643"/>
    </row>
    <row r="9" spans="1:17" ht="12" customHeight="1" x14ac:dyDescent="0.2">
      <c r="A9" s="634"/>
      <c r="B9" s="634"/>
      <c r="C9" s="634"/>
      <c r="D9" s="634"/>
      <c r="E9" s="634"/>
      <c r="F9" s="641"/>
      <c r="G9" s="641"/>
      <c r="H9" s="641"/>
      <c r="I9" s="641"/>
      <c r="J9" s="641"/>
      <c r="K9" s="339" t="s">
        <v>102</v>
      </c>
      <c r="L9" s="340" t="s">
        <v>342</v>
      </c>
    </row>
    <row r="10" spans="1:17" ht="12" customHeight="1" x14ac:dyDescent="0.2">
      <c r="A10" s="635"/>
      <c r="B10" s="635"/>
      <c r="C10" s="635"/>
      <c r="D10" s="635"/>
      <c r="E10" s="636"/>
      <c r="F10" s="341">
        <v>1</v>
      </c>
      <c r="G10" s="342">
        <v>2</v>
      </c>
      <c r="H10" s="342">
        <v>3</v>
      </c>
      <c r="I10" s="342">
        <v>4</v>
      </c>
      <c r="J10" s="342">
        <v>5</v>
      </c>
      <c r="K10" s="342">
        <v>6</v>
      </c>
      <c r="L10" s="342">
        <v>7</v>
      </c>
      <c r="M10" s="101"/>
    </row>
    <row r="11" spans="1:17" s="110" customFormat="1" ht="27.75" customHeight="1" x14ac:dyDescent="0.2">
      <c r="A11" s="620" t="s">
        <v>343</v>
      </c>
      <c r="B11" s="621"/>
      <c r="C11" s="621"/>
      <c r="D11" s="621"/>
      <c r="E11" s="622"/>
      <c r="F11" s="343"/>
      <c r="G11" s="343"/>
      <c r="H11" s="343"/>
      <c r="I11" s="343"/>
      <c r="J11" s="344"/>
      <c r="K11" s="343"/>
      <c r="L11" s="344"/>
    </row>
    <row r="12" spans="1:17" s="110" customFormat="1" ht="15.75" customHeight="1" x14ac:dyDescent="0.2">
      <c r="A12" s="345" t="s">
        <v>104</v>
      </c>
      <c r="B12" s="346"/>
      <c r="C12" s="347"/>
      <c r="D12" s="347"/>
      <c r="E12" s="348"/>
      <c r="F12" s="536">
        <v>6373</v>
      </c>
      <c r="G12" s="536">
        <v>5251</v>
      </c>
      <c r="H12" s="536">
        <v>8732</v>
      </c>
      <c r="I12" s="536">
        <v>5503</v>
      </c>
      <c r="J12" s="537">
        <v>6602</v>
      </c>
      <c r="K12" s="538">
        <v>-229</v>
      </c>
      <c r="L12" s="349">
        <v>-3.4686458648894276</v>
      </c>
    </row>
    <row r="13" spans="1:17" s="110" customFormat="1" ht="15" customHeight="1" x14ac:dyDescent="0.2">
      <c r="A13" s="350" t="s">
        <v>344</v>
      </c>
      <c r="B13" s="351" t="s">
        <v>345</v>
      </c>
      <c r="C13" s="347"/>
      <c r="D13" s="347"/>
      <c r="E13" s="348"/>
      <c r="F13" s="536">
        <v>3405</v>
      </c>
      <c r="G13" s="536">
        <v>2609</v>
      </c>
      <c r="H13" s="536">
        <v>4772</v>
      </c>
      <c r="I13" s="536">
        <v>3086</v>
      </c>
      <c r="J13" s="537">
        <v>3729</v>
      </c>
      <c r="K13" s="538">
        <v>-324</v>
      </c>
      <c r="L13" s="349">
        <v>-8.688656476267095</v>
      </c>
    </row>
    <row r="14" spans="1:17" s="110" customFormat="1" ht="22.5" customHeight="1" x14ac:dyDescent="0.2">
      <c r="A14" s="350"/>
      <c r="B14" s="351" t="s">
        <v>346</v>
      </c>
      <c r="C14" s="347"/>
      <c r="D14" s="347"/>
      <c r="E14" s="348"/>
      <c r="F14" s="536">
        <v>2968</v>
      </c>
      <c r="G14" s="536">
        <v>2642</v>
      </c>
      <c r="H14" s="536">
        <v>3960</v>
      </c>
      <c r="I14" s="536">
        <v>2417</v>
      </c>
      <c r="J14" s="537">
        <v>2873</v>
      </c>
      <c r="K14" s="538">
        <v>95</v>
      </c>
      <c r="L14" s="349">
        <v>3.3066481030281936</v>
      </c>
    </row>
    <row r="15" spans="1:17" s="110" customFormat="1" ht="15" customHeight="1" x14ac:dyDescent="0.2">
      <c r="A15" s="350" t="s">
        <v>347</v>
      </c>
      <c r="B15" s="351" t="s">
        <v>108</v>
      </c>
      <c r="C15" s="347"/>
      <c r="D15" s="347"/>
      <c r="E15" s="348"/>
      <c r="F15" s="536">
        <v>1498</v>
      </c>
      <c r="G15" s="536">
        <v>1453</v>
      </c>
      <c r="H15" s="536">
        <v>3846</v>
      </c>
      <c r="I15" s="536">
        <v>1299</v>
      </c>
      <c r="J15" s="537">
        <v>1599</v>
      </c>
      <c r="K15" s="538">
        <v>-101</v>
      </c>
      <c r="L15" s="349">
        <v>-6.3164477798624139</v>
      </c>
    </row>
    <row r="16" spans="1:17" s="110" customFormat="1" ht="15" customHeight="1" x14ac:dyDescent="0.2">
      <c r="A16" s="350"/>
      <c r="B16" s="351" t="s">
        <v>109</v>
      </c>
      <c r="C16" s="347"/>
      <c r="D16" s="347"/>
      <c r="E16" s="348"/>
      <c r="F16" s="536">
        <v>4181</v>
      </c>
      <c r="G16" s="536">
        <v>3307</v>
      </c>
      <c r="H16" s="536">
        <v>4185</v>
      </c>
      <c r="I16" s="536">
        <v>3655</v>
      </c>
      <c r="J16" s="537">
        <v>4332</v>
      </c>
      <c r="K16" s="538">
        <v>-151</v>
      </c>
      <c r="L16" s="349">
        <v>-3.4856879039704523</v>
      </c>
    </row>
    <row r="17" spans="1:12" s="110" customFormat="1" ht="15" customHeight="1" x14ac:dyDescent="0.2">
      <c r="A17" s="350"/>
      <c r="B17" s="351" t="s">
        <v>110</v>
      </c>
      <c r="C17" s="347"/>
      <c r="D17" s="347"/>
      <c r="E17" s="348"/>
      <c r="F17" s="536">
        <v>608</v>
      </c>
      <c r="G17" s="536">
        <v>412</v>
      </c>
      <c r="H17" s="536">
        <v>608</v>
      </c>
      <c r="I17" s="536">
        <v>456</v>
      </c>
      <c r="J17" s="537">
        <v>563</v>
      </c>
      <c r="K17" s="538">
        <v>45</v>
      </c>
      <c r="L17" s="349">
        <v>7.9928952042628776</v>
      </c>
    </row>
    <row r="18" spans="1:12" s="110" customFormat="1" ht="15" customHeight="1" x14ac:dyDescent="0.2">
      <c r="A18" s="350"/>
      <c r="B18" s="351" t="s">
        <v>111</v>
      </c>
      <c r="C18" s="347"/>
      <c r="D18" s="347"/>
      <c r="E18" s="348"/>
      <c r="F18" s="536">
        <v>86</v>
      </c>
      <c r="G18" s="536">
        <v>79</v>
      </c>
      <c r="H18" s="536">
        <v>93</v>
      </c>
      <c r="I18" s="536">
        <v>93</v>
      </c>
      <c r="J18" s="537">
        <v>108</v>
      </c>
      <c r="K18" s="538">
        <v>-22</v>
      </c>
      <c r="L18" s="349">
        <v>-20.37037037037037</v>
      </c>
    </row>
    <row r="19" spans="1:12" s="110" customFormat="1" ht="15" customHeight="1" x14ac:dyDescent="0.2">
      <c r="A19" s="118" t="s">
        <v>113</v>
      </c>
      <c r="B19" s="119" t="s">
        <v>181</v>
      </c>
      <c r="C19" s="347"/>
      <c r="D19" s="347"/>
      <c r="E19" s="348"/>
      <c r="F19" s="536">
        <v>4384</v>
      </c>
      <c r="G19" s="536">
        <v>3585</v>
      </c>
      <c r="H19" s="536">
        <v>6797</v>
      </c>
      <c r="I19" s="536">
        <v>3955</v>
      </c>
      <c r="J19" s="537">
        <v>4835</v>
      </c>
      <c r="K19" s="538">
        <v>-451</v>
      </c>
      <c r="L19" s="349">
        <v>-9.327817993795243</v>
      </c>
    </row>
    <row r="20" spans="1:12" s="110" customFormat="1" ht="15" customHeight="1" x14ac:dyDescent="0.2">
      <c r="A20" s="118"/>
      <c r="B20" s="119" t="s">
        <v>182</v>
      </c>
      <c r="C20" s="347"/>
      <c r="D20" s="347"/>
      <c r="E20" s="348"/>
      <c r="F20" s="536">
        <v>1989</v>
      </c>
      <c r="G20" s="536">
        <v>1666</v>
      </c>
      <c r="H20" s="536">
        <v>1935</v>
      </c>
      <c r="I20" s="536">
        <v>1548</v>
      </c>
      <c r="J20" s="537">
        <v>1767</v>
      </c>
      <c r="K20" s="538">
        <v>222</v>
      </c>
      <c r="L20" s="349">
        <v>12.563667232597624</v>
      </c>
    </row>
    <row r="21" spans="1:12" s="110" customFormat="1" ht="15" customHeight="1" x14ac:dyDescent="0.2">
      <c r="A21" s="118" t="s">
        <v>113</v>
      </c>
      <c r="B21" s="119" t="s">
        <v>116</v>
      </c>
      <c r="C21" s="347"/>
      <c r="D21" s="347"/>
      <c r="E21" s="348"/>
      <c r="F21" s="536">
        <v>4416</v>
      </c>
      <c r="G21" s="536">
        <v>3627</v>
      </c>
      <c r="H21" s="536">
        <v>6549</v>
      </c>
      <c r="I21" s="536">
        <v>3668</v>
      </c>
      <c r="J21" s="537">
        <v>4590</v>
      </c>
      <c r="K21" s="538">
        <v>-174</v>
      </c>
      <c r="L21" s="349">
        <v>-3.7908496732026142</v>
      </c>
    </row>
    <row r="22" spans="1:12" s="110" customFormat="1" ht="15" customHeight="1" x14ac:dyDescent="0.2">
      <c r="A22" s="118"/>
      <c r="B22" s="119" t="s">
        <v>117</v>
      </c>
      <c r="C22" s="347"/>
      <c r="D22" s="347"/>
      <c r="E22" s="348"/>
      <c r="F22" s="536">
        <v>1955</v>
      </c>
      <c r="G22" s="536">
        <v>1622</v>
      </c>
      <c r="H22" s="536">
        <v>2177</v>
      </c>
      <c r="I22" s="536">
        <v>1830</v>
      </c>
      <c r="J22" s="537">
        <v>2008</v>
      </c>
      <c r="K22" s="538">
        <v>-53</v>
      </c>
      <c r="L22" s="349">
        <v>-2.6394422310756971</v>
      </c>
    </row>
    <row r="23" spans="1:12" s="110" customFormat="1" ht="15" customHeight="1" x14ac:dyDescent="0.2">
      <c r="A23" s="352" t="s">
        <v>347</v>
      </c>
      <c r="B23" s="353" t="s">
        <v>193</v>
      </c>
      <c r="C23" s="354"/>
      <c r="D23" s="354"/>
      <c r="E23" s="355"/>
      <c r="F23" s="539">
        <v>86</v>
      </c>
      <c r="G23" s="539">
        <v>371</v>
      </c>
      <c r="H23" s="539">
        <v>1688</v>
      </c>
      <c r="I23" s="539">
        <v>124</v>
      </c>
      <c r="J23" s="540">
        <v>118</v>
      </c>
      <c r="K23" s="541">
        <v>-32</v>
      </c>
      <c r="L23" s="356">
        <v>-27.118644067796609</v>
      </c>
    </row>
    <row r="24" spans="1:12" s="110" customFormat="1" ht="15" customHeight="1" x14ac:dyDescent="0.2">
      <c r="A24" s="623" t="s">
        <v>348</v>
      </c>
      <c r="B24" s="624"/>
      <c r="C24" s="624"/>
      <c r="D24" s="624"/>
      <c r="E24" s="625"/>
      <c r="F24" s="357"/>
      <c r="G24" s="357"/>
      <c r="H24" s="357"/>
      <c r="I24" s="357"/>
      <c r="J24" s="357"/>
      <c r="K24" s="358"/>
      <c r="L24" s="359"/>
    </row>
    <row r="25" spans="1:12" s="110" customFormat="1" ht="15" customHeight="1" x14ac:dyDescent="0.2">
      <c r="A25" s="360" t="s">
        <v>104</v>
      </c>
      <c r="B25" s="361"/>
      <c r="C25" s="362"/>
      <c r="D25" s="362"/>
      <c r="E25" s="363"/>
      <c r="F25" s="542">
        <v>32.799999999999997</v>
      </c>
      <c r="G25" s="542">
        <v>36.1</v>
      </c>
      <c r="H25" s="542">
        <v>39</v>
      </c>
      <c r="I25" s="542">
        <v>35.799999999999997</v>
      </c>
      <c r="J25" s="542">
        <v>32</v>
      </c>
      <c r="K25" s="543" t="s">
        <v>349</v>
      </c>
      <c r="L25" s="364">
        <v>0.79999999999999716</v>
      </c>
    </row>
    <row r="26" spans="1:12" s="110" customFormat="1" ht="15" customHeight="1" x14ac:dyDescent="0.2">
      <c r="A26" s="365" t="s">
        <v>105</v>
      </c>
      <c r="B26" s="366" t="s">
        <v>345</v>
      </c>
      <c r="C26" s="362"/>
      <c r="D26" s="362"/>
      <c r="E26" s="363"/>
      <c r="F26" s="542">
        <v>29.5</v>
      </c>
      <c r="G26" s="542">
        <v>32.799999999999997</v>
      </c>
      <c r="H26" s="542">
        <v>34.299999999999997</v>
      </c>
      <c r="I26" s="542">
        <v>31.4</v>
      </c>
      <c r="J26" s="544">
        <v>28.7</v>
      </c>
      <c r="K26" s="543" t="s">
        <v>349</v>
      </c>
      <c r="L26" s="364">
        <v>0.80000000000000071</v>
      </c>
    </row>
    <row r="27" spans="1:12" s="110" customFormat="1" ht="15" customHeight="1" x14ac:dyDescent="0.2">
      <c r="A27" s="365"/>
      <c r="B27" s="366" t="s">
        <v>346</v>
      </c>
      <c r="C27" s="362"/>
      <c r="D27" s="362"/>
      <c r="E27" s="363"/>
      <c r="F27" s="542">
        <v>36.5</v>
      </c>
      <c r="G27" s="542">
        <v>39.4</v>
      </c>
      <c r="H27" s="542">
        <v>44.8</v>
      </c>
      <c r="I27" s="542">
        <v>41.6</v>
      </c>
      <c r="J27" s="542">
        <v>36.299999999999997</v>
      </c>
      <c r="K27" s="543" t="s">
        <v>349</v>
      </c>
      <c r="L27" s="364">
        <v>0.20000000000000284</v>
      </c>
    </row>
    <row r="28" spans="1:12" s="110" customFormat="1" ht="15" customHeight="1" x14ac:dyDescent="0.2">
      <c r="A28" s="365" t="s">
        <v>113</v>
      </c>
      <c r="B28" s="366" t="s">
        <v>108</v>
      </c>
      <c r="C28" s="362"/>
      <c r="D28" s="362"/>
      <c r="E28" s="363"/>
      <c r="F28" s="542">
        <v>45.6</v>
      </c>
      <c r="G28" s="542">
        <v>45.3</v>
      </c>
      <c r="H28" s="542">
        <v>52</v>
      </c>
      <c r="I28" s="542">
        <v>46.4</v>
      </c>
      <c r="J28" s="542">
        <v>41.5</v>
      </c>
      <c r="K28" s="543" t="s">
        <v>349</v>
      </c>
      <c r="L28" s="364">
        <v>4.1000000000000014</v>
      </c>
    </row>
    <row r="29" spans="1:12" s="110" customFormat="1" ht="11.25" x14ac:dyDescent="0.2">
      <c r="A29" s="365"/>
      <c r="B29" s="366" t="s">
        <v>109</v>
      </c>
      <c r="C29" s="362"/>
      <c r="D29" s="362"/>
      <c r="E29" s="363"/>
      <c r="F29" s="542">
        <v>30</v>
      </c>
      <c r="G29" s="542">
        <v>32.700000000000003</v>
      </c>
      <c r="H29" s="542">
        <v>33.1</v>
      </c>
      <c r="I29" s="542">
        <v>31.9</v>
      </c>
      <c r="J29" s="544">
        <v>29.4</v>
      </c>
      <c r="K29" s="543" t="s">
        <v>349</v>
      </c>
      <c r="L29" s="364">
        <v>0.60000000000000142</v>
      </c>
    </row>
    <row r="30" spans="1:12" s="110" customFormat="1" ht="15" customHeight="1" x14ac:dyDescent="0.2">
      <c r="A30" s="365"/>
      <c r="B30" s="366" t="s">
        <v>110</v>
      </c>
      <c r="C30" s="362"/>
      <c r="D30" s="362"/>
      <c r="E30" s="363"/>
      <c r="F30" s="542">
        <v>21.2</v>
      </c>
      <c r="G30" s="542">
        <v>35.1</v>
      </c>
      <c r="H30" s="542">
        <v>32.200000000000003</v>
      </c>
      <c r="I30" s="542">
        <v>34.700000000000003</v>
      </c>
      <c r="J30" s="542">
        <v>25.6</v>
      </c>
      <c r="K30" s="543" t="s">
        <v>349</v>
      </c>
      <c r="L30" s="364">
        <v>-4.4000000000000021</v>
      </c>
    </row>
    <row r="31" spans="1:12" s="110" customFormat="1" ht="15" customHeight="1" x14ac:dyDescent="0.2">
      <c r="A31" s="365"/>
      <c r="B31" s="366" t="s">
        <v>111</v>
      </c>
      <c r="C31" s="362"/>
      <c r="D31" s="362"/>
      <c r="E31" s="363"/>
      <c r="F31" s="542">
        <v>36</v>
      </c>
      <c r="G31" s="542">
        <v>48.1</v>
      </c>
      <c r="H31" s="542">
        <v>50.5</v>
      </c>
      <c r="I31" s="542">
        <v>57</v>
      </c>
      <c r="J31" s="542">
        <v>38.9</v>
      </c>
      <c r="K31" s="543" t="s">
        <v>349</v>
      </c>
      <c r="L31" s="364">
        <v>-2.8999999999999986</v>
      </c>
    </row>
    <row r="32" spans="1:12" s="110" customFormat="1" ht="15" customHeight="1" x14ac:dyDescent="0.2">
      <c r="A32" s="367" t="s">
        <v>113</v>
      </c>
      <c r="B32" s="368" t="s">
        <v>181</v>
      </c>
      <c r="C32" s="362"/>
      <c r="D32" s="362"/>
      <c r="E32" s="363"/>
      <c r="F32" s="542">
        <v>31</v>
      </c>
      <c r="G32" s="542">
        <v>32.1</v>
      </c>
      <c r="H32" s="542">
        <v>36.5</v>
      </c>
      <c r="I32" s="542">
        <v>33.6</v>
      </c>
      <c r="J32" s="544">
        <v>30.5</v>
      </c>
      <c r="K32" s="543" t="s">
        <v>349</v>
      </c>
      <c r="L32" s="364">
        <v>0.5</v>
      </c>
    </row>
    <row r="33" spans="1:12" s="110" customFormat="1" ht="15" customHeight="1" x14ac:dyDescent="0.2">
      <c r="A33" s="367"/>
      <c r="B33" s="368" t="s">
        <v>182</v>
      </c>
      <c r="C33" s="362"/>
      <c r="D33" s="362"/>
      <c r="E33" s="363"/>
      <c r="F33" s="542">
        <v>36.6</v>
      </c>
      <c r="G33" s="542">
        <v>43.7</v>
      </c>
      <c r="H33" s="542">
        <v>45.7</v>
      </c>
      <c r="I33" s="542">
        <v>41.4</v>
      </c>
      <c r="J33" s="542">
        <v>36.1</v>
      </c>
      <c r="K33" s="543" t="s">
        <v>349</v>
      </c>
      <c r="L33" s="364">
        <v>0.5</v>
      </c>
    </row>
    <row r="34" spans="1:12" s="369" customFormat="1" ht="15" customHeight="1" x14ac:dyDescent="0.2">
      <c r="A34" s="367" t="s">
        <v>113</v>
      </c>
      <c r="B34" s="368" t="s">
        <v>116</v>
      </c>
      <c r="C34" s="362"/>
      <c r="D34" s="362"/>
      <c r="E34" s="363"/>
      <c r="F34" s="542">
        <v>29.7</v>
      </c>
      <c r="G34" s="542">
        <v>34.799999999999997</v>
      </c>
      <c r="H34" s="542">
        <v>39</v>
      </c>
      <c r="I34" s="542">
        <v>35</v>
      </c>
      <c r="J34" s="542">
        <v>29.6</v>
      </c>
      <c r="K34" s="543" t="s">
        <v>349</v>
      </c>
      <c r="L34" s="364">
        <v>9.9999999999997868E-2</v>
      </c>
    </row>
    <row r="35" spans="1:12" s="369" customFormat="1" ht="11.25" x14ac:dyDescent="0.2">
      <c r="A35" s="370"/>
      <c r="B35" s="371" t="s">
        <v>117</v>
      </c>
      <c r="C35" s="372"/>
      <c r="D35" s="372"/>
      <c r="E35" s="373"/>
      <c r="F35" s="545">
        <v>39.5</v>
      </c>
      <c r="G35" s="545">
        <v>38.700000000000003</v>
      </c>
      <c r="H35" s="545">
        <v>39.200000000000003</v>
      </c>
      <c r="I35" s="545">
        <v>37.4</v>
      </c>
      <c r="J35" s="546">
        <v>37.5</v>
      </c>
      <c r="K35" s="547" t="s">
        <v>349</v>
      </c>
      <c r="L35" s="374">
        <v>2</v>
      </c>
    </row>
    <row r="36" spans="1:12" s="369" customFormat="1" ht="15.95" customHeight="1" x14ac:dyDescent="0.2">
      <c r="A36" s="375" t="s">
        <v>350</v>
      </c>
      <c r="B36" s="376"/>
      <c r="C36" s="377"/>
      <c r="D36" s="376"/>
      <c r="E36" s="378"/>
      <c r="F36" s="548">
        <v>6253</v>
      </c>
      <c r="G36" s="548">
        <v>4841</v>
      </c>
      <c r="H36" s="548">
        <v>6831</v>
      </c>
      <c r="I36" s="548">
        <v>5354</v>
      </c>
      <c r="J36" s="548">
        <v>6449</v>
      </c>
      <c r="K36" s="549">
        <v>-196</v>
      </c>
      <c r="L36" s="380">
        <v>-3.0392308885098465</v>
      </c>
    </row>
    <row r="37" spans="1:12" s="369" customFormat="1" ht="15.95" customHeight="1" x14ac:dyDescent="0.2">
      <c r="A37" s="381"/>
      <c r="B37" s="382" t="s">
        <v>113</v>
      </c>
      <c r="C37" s="382" t="s">
        <v>351</v>
      </c>
      <c r="D37" s="382"/>
      <c r="E37" s="383"/>
      <c r="F37" s="548">
        <v>2048</v>
      </c>
      <c r="G37" s="548">
        <v>1746</v>
      </c>
      <c r="H37" s="548">
        <v>2666</v>
      </c>
      <c r="I37" s="548">
        <v>1918</v>
      </c>
      <c r="J37" s="548">
        <v>2063</v>
      </c>
      <c r="K37" s="549">
        <v>-15</v>
      </c>
      <c r="L37" s="380">
        <v>-0.72709646146388751</v>
      </c>
    </row>
    <row r="38" spans="1:12" s="369" customFormat="1" ht="15.95" customHeight="1" x14ac:dyDescent="0.2">
      <c r="A38" s="381"/>
      <c r="B38" s="384" t="s">
        <v>105</v>
      </c>
      <c r="C38" s="384" t="s">
        <v>106</v>
      </c>
      <c r="D38" s="385"/>
      <c r="E38" s="383"/>
      <c r="F38" s="548">
        <v>3345</v>
      </c>
      <c r="G38" s="548">
        <v>2457</v>
      </c>
      <c r="H38" s="548">
        <v>3742</v>
      </c>
      <c r="I38" s="548">
        <v>3022</v>
      </c>
      <c r="J38" s="550">
        <v>3655</v>
      </c>
      <c r="K38" s="549">
        <v>-310</v>
      </c>
      <c r="L38" s="380">
        <v>-8.4815321477428185</v>
      </c>
    </row>
    <row r="39" spans="1:12" s="369" customFormat="1" ht="15.95" customHeight="1" x14ac:dyDescent="0.2">
      <c r="A39" s="381"/>
      <c r="B39" s="385"/>
      <c r="C39" s="382" t="s">
        <v>352</v>
      </c>
      <c r="D39" s="385"/>
      <c r="E39" s="383"/>
      <c r="F39" s="548">
        <v>987</v>
      </c>
      <c r="G39" s="548">
        <v>807</v>
      </c>
      <c r="H39" s="548">
        <v>1282</v>
      </c>
      <c r="I39" s="548">
        <v>949</v>
      </c>
      <c r="J39" s="548">
        <v>1050</v>
      </c>
      <c r="K39" s="549">
        <v>-63</v>
      </c>
      <c r="L39" s="380">
        <v>-6</v>
      </c>
    </row>
    <row r="40" spans="1:12" s="369" customFormat="1" ht="15.95" customHeight="1" x14ac:dyDescent="0.2">
      <c r="A40" s="381"/>
      <c r="B40" s="384"/>
      <c r="C40" s="384" t="s">
        <v>107</v>
      </c>
      <c r="D40" s="385"/>
      <c r="E40" s="383"/>
      <c r="F40" s="548">
        <v>2908</v>
      </c>
      <c r="G40" s="548">
        <v>2384</v>
      </c>
      <c r="H40" s="548">
        <v>3089</v>
      </c>
      <c r="I40" s="548">
        <v>2332</v>
      </c>
      <c r="J40" s="548">
        <v>2794</v>
      </c>
      <c r="K40" s="549">
        <v>114</v>
      </c>
      <c r="L40" s="380">
        <v>4.08017179670723</v>
      </c>
    </row>
    <row r="41" spans="1:12" s="369" customFormat="1" ht="24" customHeight="1" x14ac:dyDescent="0.2">
      <c r="A41" s="381"/>
      <c r="B41" s="385"/>
      <c r="C41" s="382" t="s">
        <v>352</v>
      </c>
      <c r="D41" s="385"/>
      <c r="E41" s="383"/>
      <c r="F41" s="548">
        <v>1061</v>
      </c>
      <c r="G41" s="548">
        <v>939</v>
      </c>
      <c r="H41" s="548">
        <v>1384</v>
      </c>
      <c r="I41" s="548">
        <v>969</v>
      </c>
      <c r="J41" s="550">
        <v>1013</v>
      </c>
      <c r="K41" s="549">
        <v>48</v>
      </c>
      <c r="L41" s="380">
        <v>4.7384007897334648</v>
      </c>
    </row>
    <row r="42" spans="1:12" s="110" customFormat="1" ht="15" customHeight="1" x14ac:dyDescent="0.2">
      <c r="A42" s="381"/>
      <c r="B42" s="384" t="s">
        <v>113</v>
      </c>
      <c r="C42" s="384" t="s">
        <v>353</v>
      </c>
      <c r="D42" s="385"/>
      <c r="E42" s="383"/>
      <c r="F42" s="548">
        <v>1405</v>
      </c>
      <c r="G42" s="548">
        <v>1112</v>
      </c>
      <c r="H42" s="548">
        <v>2100</v>
      </c>
      <c r="I42" s="548">
        <v>1189</v>
      </c>
      <c r="J42" s="548">
        <v>1470</v>
      </c>
      <c r="K42" s="549">
        <v>-65</v>
      </c>
      <c r="L42" s="380">
        <v>-4.4217687074829932</v>
      </c>
    </row>
    <row r="43" spans="1:12" s="110" customFormat="1" ht="15" customHeight="1" x14ac:dyDescent="0.2">
      <c r="A43" s="381"/>
      <c r="B43" s="385"/>
      <c r="C43" s="382" t="s">
        <v>352</v>
      </c>
      <c r="D43" s="385"/>
      <c r="E43" s="383"/>
      <c r="F43" s="548">
        <v>641</v>
      </c>
      <c r="G43" s="548">
        <v>504</v>
      </c>
      <c r="H43" s="548">
        <v>1091</v>
      </c>
      <c r="I43" s="548">
        <v>552</v>
      </c>
      <c r="J43" s="548">
        <v>610</v>
      </c>
      <c r="K43" s="549">
        <v>31</v>
      </c>
      <c r="L43" s="380">
        <v>5.081967213114754</v>
      </c>
    </row>
    <row r="44" spans="1:12" s="110" customFormat="1" ht="15" customHeight="1" x14ac:dyDescent="0.2">
      <c r="A44" s="381"/>
      <c r="B44" s="384"/>
      <c r="C44" s="366" t="s">
        <v>109</v>
      </c>
      <c r="D44" s="385"/>
      <c r="E44" s="383"/>
      <c r="F44" s="548">
        <v>4154</v>
      </c>
      <c r="G44" s="548">
        <v>3240</v>
      </c>
      <c r="H44" s="548">
        <v>4032</v>
      </c>
      <c r="I44" s="548">
        <v>3617</v>
      </c>
      <c r="J44" s="550">
        <v>4309</v>
      </c>
      <c r="K44" s="549">
        <v>-155</v>
      </c>
      <c r="L44" s="380">
        <v>-3.5971223021582732</v>
      </c>
    </row>
    <row r="45" spans="1:12" s="110" customFormat="1" ht="15" customHeight="1" x14ac:dyDescent="0.2">
      <c r="A45" s="381"/>
      <c r="B45" s="385"/>
      <c r="C45" s="382" t="s">
        <v>352</v>
      </c>
      <c r="D45" s="385"/>
      <c r="E45" s="383"/>
      <c r="F45" s="548">
        <v>1247</v>
      </c>
      <c r="G45" s="548">
        <v>1060</v>
      </c>
      <c r="H45" s="548">
        <v>1333</v>
      </c>
      <c r="I45" s="548">
        <v>1155</v>
      </c>
      <c r="J45" s="548">
        <v>1267</v>
      </c>
      <c r="K45" s="549">
        <v>-20</v>
      </c>
      <c r="L45" s="380">
        <v>-1.5785319652722967</v>
      </c>
    </row>
    <row r="46" spans="1:12" s="110" customFormat="1" ht="15" customHeight="1" x14ac:dyDescent="0.2">
      <c r="A46" s="381"/>
      <c r="B46" s="384"/>
      <c r="C46" s="366" t="s">
        <v>110</v>
      </c>
      <c r="D46" s="385"/>
      <c r="E46" s="383"/>
      <c r="F46" s="548">
        <v>608</v>
      </c>
      <c r="G46" s="548">
        <v>410</v>
      </c>
      <c r="H46" s="548">
        <v>606</v>
      </c>
      <c r="I46" s="548">
        <v>455</v>
      </c>
      <c r="J46" s="548">
        <v>562</v>
      </c>
      <c r="K46" s="549">
        <v>46</v>
      </c>
      <c r="L46" s="380">
        <v>8.185053380782918</v>
      </c>
    </row>
    <row r="47" spans="1:12" s="110" customFormat="1" ht="15" customHeight="1" x14ac:dyDescent="0.2">
      <c r="A47" s="381"/>
      <c r="B47" s="385"/>
      <c r="C47" s="382" t="s">
        <v>352</v>
      </c>
      <c r="D47" s="385"/>
      <c r="E47" s="383"/>
      <c r="F47" s="548">
        <v>129</v>
      </c>
      <c r="G47" s="548">
        <v>144</v>
      </c>
      <c r="H47" s="548">
        <v>195</v>
      </c>
      <c r="I47" s="548">
        <v>158</v>
      </c>
      <c r="J47" s="550">
        <v>144</v>
      </c>
      <c r="K47" s="549">
        <v>-15</v>
      </c>
      <c r="L47" s="380">
        <v>-10.416666666666666</v>
      </c>
    </row>
    <row r="48" spans="1:12" s="110" customFormat="1" ht="15" customHeight="1" x14ac:dyDescent="0.2">
      <c r="A48" s="381"/>
      <c r="B48" s="385"/>
      <c r="C48" s="366" t="s">
        <v>111</v>
      </c>
      <c r="D48" s="386"/>
      <c r="E48" s="387"/>
      <c r="F48" s="548">
        <v>86</v>
      </c>
      <c r="G48" s="548">
        <v>79</v>
      </c>
      <c r="H48" s="548">
        <v>93</v>
      </c>
      <c r="I48" s="548">
        <v>93</v>
      </c>
      <c r="J48" s="548">
        <v>108</v>
      </c>
      <c r="K48" s="549">
        <v>-22</v>
      </c>
      <c r="L48" s="380">
        <v>-20.37037037037037</v>
      </c>
    </row>
    <row r="49" spans="1:12" s="110" customFormat="1" ht="15" customHeight="1" x14ac:dyDescent="0.2">
      <c r="A49" s="381"/>
      <c r="B49" s="385"/>
      <c r="C49" s="382" t="s">
        <v>352</v>
      </c>
      <c r="D49" s="385"/>
      <c r="E49" s="383"/>
      <c r="F49" s="548">
        <v>31</v>
      </c>
      <c r="G49" s="548">
        <v>38</v>
      </c>
      <c r="H49" s="548">
        <v>47</v>
      </c>
      <c r="I49" s="548">
        <v>53</v>
      </c>
      <c r="J49" s="548">
        <v>42</v>
      </c>
      <c r="K49" s="549">
        <v>-11</v>
      </c>
      <c r="L49" s="380">
        <v>-26.19047619047619</v>
      </c>
    </row>
    <row r="50" spans="1:12" s="110" customFormat="1" ht="15" customHeight="1" x14ac:dyDescent="0.2">
      <c r="A50" s="381"/>
      <c r="B50" s="384" t="s">
        <v>113</v>
      </c>
      <c r="C50" s="382" t="s">
        <v>181</v>
      </c>
      <c r="D50" s="385"/>
      <c r="E50" s="383"/>
      <c r="F50" s="548">
        <v>4275</v>
      </c>
      <c r="G50" s="548">
        <v>3194</v>
      </c>
      <c r="H50" s="548">
        <v>4956</v>
      </c>
      <c r="I50" s="548">
        <v>3816</v>
      </c>
      <c r="J50" s="550">
        <v>4698</v>
      </c>
      <c r="K50" s="549">
        <v>-423</v>
      </c>
      <c r="L50" s="380">
        <v>-9.0038314176245215</v>
      </c>
    </row>
    <row r="51" spans="1:12" s="110" customFormat="1" ht="15" customHeight="1" x14ac:dyDescent="0.2">
      <c r="A51" s="381"/>
      <c r="B51" s="385"/>
      <c r="C51" s="382" t="s">
        <v>352</v>
      </c>
      <c r="D51" s="385"/>
      <c r="E51" s="383"/>
      <c r="F51" s="548">
        <v>1325</v>
      </c>
      <c r="G51" s="548">
        <v>1026</v>
      </c>
      <c r="H51" s="548">
        <v>1809</v>
      </c>
      <c r="I51" s="548">
        <v>1282</v>
      </c>
      <c r="J51" s="548">
        <v>1431</v>
      </c>
      <c r="K51" s="549">
        <v>-106</v>
      </c>
      <c r="L51" s="380">
        <v>-7.4074074074074074</v>
      </c>
    </row>
    <row r="52" spans="1:12" s="110" customFormat="1" ht="15" customHeight="1" x14ac:dyDescent="0.2">
      <c r="A52" s="381"/>
      <c r="B52" s="384"/>
      <c r="C52" s="382" t="s">
        <v>182</v>
      </c>
      <c r="D52" s="385"/>
      <c r="E52" s="383"/>
      <c r="F52" s="548">
        <v>1978</v>
      </c>
      <c r="G52" s="548">
        <v>1647</v>
      </c>
      <c r="H52" s="548">
        <v>1875</v>
      </c>
      <c r="I52" s="548">
        <v>1538</v>
      </c>
      <c r="J52" s="548">
        <v>1751</v>
      </c>
      <c r="K52" s="549">
        <v>227</v>
      </c>
      <c r="L52" s="380">
        <v>12.964020559680183</v>
      </c>
    </row>
    <row r="53" spans="1:12" s="269" customFormat="1" ht="11.25" customHeight="1" x14ac:dyDescent="0.2">
      <c r="A53" s="381"/>
      <c r="B53" s="385"/>
      <c r="C53" s="382" t="s">
        <v>352</v>
      </c>
      <c r="D53" s="385"/>
      <c r="E53" s="383"/>
      <c r="F53" s="548">
        <v>723</v>
      </c>
      <c r="G53" s="548">
        <v>720</v>
      </c>
      <c r="H53" s="548">
        <v>857</v>
      </c>
      <c r="I53" s="548">
        <v>636</v>
      </c>
      <c r="J53" s="550">
        <v>632</v>
      </c>
      <c r="K53" s="549">
        <v>91</v>
      </c>
      <c r="L53" s="380">
        <v>14.398734177215189</v>
      </c>
    </row>
    <row r="54" spans="1:12" s="151" customFormat="1" ht="12.75" customHeight="1" x14ac:dyDescent="0.2">
      <c r="A54" s="381"/>
      <c r="B54" s="384" t="s">
        <v>113</v>
      </c>
      <c r="C54" s="384" t="s">
        <v>116</v>
      </c>
      <c r="D54" s="385"/>
      <c r="E54" s="383"/>
      <c r="F54" s="548">
        <v>4314</v>
      </c>
      <c r="G54" s="548">
        <v>3281</v>
      </c>
      <c r="H54" s="548">
        <v>4908</v>
      </c>
      <c r="I54" s="548">
        <v>3536</v>
      </c>
      <c r="J54" s="548">
        <v>4470</v>
      </c>
      <c r="K54" s="549">
        <v>-156</v>
      </c>
      <c r="L54" s="380">
        <v>-3.4899328859060401</v>
      </c>
    </row>
    <row r="55" spans="1:12" ht="11.25" x14ac:dyDescent="0.2">
      <c r="A55" s="381"/>
      <c r="B55" s="385"/>
      <c r="C55" s="382" t="s">
        <v>352</v>
      </c>
      <c r="D55" s="385"/>
      <c r="E55" s="383"/>
      <c r="F55" s="548">
        <v>1282</v>
      </c>
      <c r="G55" s="548">
        <v>1142</v>
      </c>
      <c r="H55" s="548">
        <v>1912</v>
      </c>
      <c r="I55" s="548">
        <v>1237</v>
      </c>
      <c r="J55" s="548">
        <v>1322</v>
      </c>
      <c r="K55" s="549">
        <v>-40</v>
      </c>
      <c r="L55" s="380">
        <v>-3.02571860816944</v>
      </c>
    </row>
    <row r="56" spans="1:12" ht="14.25" customHeight="1" x14ac:dyDescent="0.2">
      <c r="A56" s="381"/>
      <c r="B56" s="385"/>
      <c r="C56" s="384" t="s">
        <v>117</v>
      </c>
      <c r="D56" s="385"/>
      <c r="E56" s="383"/>
      <c r="F56" s="548">
        <v>1937</v>
      </c>
      <c r="G56" s="548">
        <v>1558</v>
      </c>
      <c r="H56" s="548">
        <v>1917</v>
      </c>
      <c r="I56" s="548">
        <v>1813</v>
      </c>
      <c r="J56" s="548">
        <v>1975</v>
      </c>
      <c r="K56" s="549">
        <v>-38</v>
      </c>
      <c r="L56" s="380">
        <v>-1.9240506329113924</v>
      </c>
    </row>
    <row r="57" spans="1:12" ht="18.75" customHeight="1" x14ac:dyDescent="0.2">
      <c r="A57" s="388"/>
      <c r="B57" s="389"/>
      <c r="C57" s="390" t="s">
        <v>352</v>
      </c>
      <c r="D57" s="389"/>
      <c r="E57" s="391"/>
      <c r="F57" s="551">
        <v>765</v>
      </c>
      <c r="G57" s="552">
        <v>603</v>
      </c>
      <c r="H57" s="552">
        <v>751</v>
      </c>
      <c r="I57" s="552">
        <v>678</v>
      </c>
      <c r="J57" s="552">
        <v>740</v>
      </c>
      <c r="K57" s="553">
        <f t="shared" ref="K57" si="0">IF(OR(F57=".",J57=".")=TRUE,".",IF(OR(F57="*",J57="*")=TRUE,"*",IF(AND(F57="-",J57="-")=TRUE,"-",IF(AND(ISNUMBER(J57),ISNUMBER(F57))=TRUE,IF(F57-J57=0,0,F57-J57),IF(ISNUMBER(F57)=TRUE,F57,-J57)))))</f>
        <v>25</v>
      </c>
      <c r="L57" s="392">
        <f t="shared" ref="L57" si="1">IF(K57 =".",".",IF(K57 ="*","*",IF(K57="-","-",IF(K57=0,0,IF(OR(J57="-",J57=".",F57="-",F57=".")=TRUE,"X",IF(J57=0,"0,0",IF(ABS(K57*100/J57)&gt;250,".X",(K57*100/J57))))))))</f>
        <v>3.3783783783783785</v>
      </c>
    </row>
    <row r="58" spans="1:12" ht="11.25" x14ac:dyDescent="0.2">
      <c r="A58" s="393"/>
      <c r="B58" s="385"/>
      <c r="C58" s="382"/>
      <c r="D58" s="385"/>
      <c r="E58" s="385"/>
      <c r="F58" s="394"/>
      <c r="G58" s="394"/>
      <c r="H58" s="394"/>
      <c r="I58" s="379"/>
      <c r="J58" s="394"/>
      <c r="K58" s="395"/>
      <c r="L58" s="269" t="s">
        <v>45</v>
      </c>
    </row>
    <row r="59" spans="1:12" ht="20.25" customHeight="1" x14ac:dyDescent="0.2">
      <c r="A59" s="626" t="s">
        <v>354</v>
      </c>
      <c r="B59" s="627"/>
      <c r="C59" s="627"/>
      <c r="D59" s="626"/>
      <c r="E59" s="627"/>
      <c r="F59" s="627"/>
      <c r="G59" s="627"/>
      <c r="H59" s="627"/>
      <c r="I59" s="627"/>
      <c r="J59" s="627"/>
      <c r="K59" s="627"/>
      <c r="L59" s="627"/>
    </row>
    <row r="60" spans="1:12" ht="11.25" customHeight="1" x14ac:dyDescent="0.2">
      <c r="A60" s="628" t="s">
        <v>355</v>
      </c>
      <c r="B60" s="629"/>
      <c r="C60" s="629"/>
      <c r="D60" s="629"/>
      <c r="E60" s="629"/>
      <c r="F60" s="629"/>
      <c r="G60" s="629"/>
      <c r="H60" s="629"/>
      <c r="I60" s="629"/>
      <c r="J60" s="629"/>
      <c r="K60" s="629"/>
      <c r="L60" s="629"/>
    </row>
    <row r="61" spans="1:12" ht="12.75" customHeight="1" x14ac:dyDescent="0.2">
      <c r="A61" s="630" t="s">
        <v>356</v>
      </c>
      <c r="B61" s="631"/>
      <c r="C61" s="631"/>
      <c r="D61" s="631"/>
      <c r="E61" s="631"/>
      <c r="F61" s="631"/>
      <c r="G61" s="631"/>
      <c r="H61" s="631"/>
      <c r="I61" s="631"/>
      <c r="J61" s="631"/>
      <c r="K61" s="631"/>
      <c r="L61" s="631"/>
    </row>
    <row r="62" spans="1:12" ht="15.95" customHeight="1" x14ac:dyDescent="0.2">
      <c r="A62" s="396"/>
      <c r="B62" s="396"/>
      <c r="C62" s="396"/>
      <c r="D62" s="396"/>
      <c r="E62" s="396"/>
      <c r="F62" s="396"/>
      <c r="G62" s="396"/>
      <c r="H62" s="396"/>
      <c r="I62" s="396"/>
      <c r="J62" s="397"/>
      <c r="K62" s="397"/>
      <c r="L62" s="398"/>
    </row>
    <row r="63" spans="1:12" ht="15.95" customHeight="1" x14ac:dyDescent="0.2">
      <c r="A63" s="398"/>
      <c r="B63" s="399"/>
      <c r="C63" s="398"/>
      <c r="D63" s="399"/>
      <c r="E63" s="399"/>
      <c r="F63" s="397"/>
      <c r="G63" s="397"/>
      <c r="H63" s="397"/>
      <c r="I63" s="397"/>
      <c r="J63" s="397"/>
      <c r="K63" s="397"/>
      <c r="L63" s="400"/>
    </row>
    <row r="64" spans="1:12" ht="15.95" customHeight="1" x14ac:dyDescent="0.2">
      <c r="A64" s="398"/>
      <c r="B64" s="399"/>
      <c r="C64" s="398"/>
      <c r="D64" s="399"/>
      <c r="E64" s="399"/>
      <c r="F64" s="397"/>
      <c r="G64" s="397"/>
      <c r="H64" s="397"/>
      <c r="I64" s="397"/>
      <c r="J64" s="397"/>
      <c r="K64" s="397"/>
      <c r="L64" s="400"/>
    </row>
    <row r="65" spans="12:12" ht="15.95" customHeight="1" x14ac:dyDescent="0.2">
      <c r="L65" s="401"/>
    </row>
  </sheetData>
  <mergeCells count="15">
    <mergeCell ref="A3:L3"/>
    <mergeCell ref="A5:D5"/>
    <mergeCell ref="A7:E10"/>
    <mergeCell ref="F7:L7"/>
    <mergeCell ref="F8:F9"/>
    <mergeCell ref="G8:G9"/>
    <mergeCell ref="H8:H9"/>
    <mergeCell ref="I8:I9"/>
    <mergeCell ref="J8:J9"/>
    <mergeCell ref="K8:L8"/>
    <mergeCell ref="A11:E11"/>
    <mergeCell ref="A24:E24"/>
    <mergeCell ref="A59:L59"/>
    <mergeCell ref="A60:L60"/>
    <mergeCell ref="A61:L61"/>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47" t="s">
        <v>358</v>
      </c>
      <c r="E7" s="648"/>
      <c r="F7" s="648"/>
      <c r="G7" s="648"/>
      <c r="H7" s="649"/>
      <c r="I7" s="650" t="s">
        <v>359</v>
      </c>
      <c r="J7" s="651"/>
      <c r="K7" s="96"/>
      <c r="L7" s="96"/>
      <c r="M7" s="96"/>
      <c r="N7" s="96"/>
      <c r="O7" s="96"/>
    </row>
    <row r="8" spans="1:15" ht="21.75" customHeight="1" x14ac:dyDescent="0.2">
      <c r="A8" s="616"/>
      <c r="B8" s="617"/>
      <c r="C8" s="583"/>
      <c r="D8" s="566" t="s">
        <v>335</v>
      </c>
      <c r="E8" s="566" t="s">
        <v>337</v>
      </c>
      <c r="F8" s="566" t="s">
        <v>338</v>
      </c>
      <c r="G8" s="566" t="s">
        <v>339</v>
      </c>
      <c r="H8" s="566" t="s">
        <v>340</v>
      </c>
      <c r="I8" s="652"/>
      <c r="J8" s="653"/>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6373</v>
      </c>
      <c r="E11" s="114">
        <v>5251</v>
      </c>
      <c r="F11" s="114">
        <v>8732</v>
      </c>
      <c r="G11" s="114">
        <v>5503</v>
      </c>
      <c r="H11" s="140">
        <v>6602</v>
      </c>
      <c r="I11" s="115">
        <v>-229</v>
      </c>
      <c r="J11" s="116">
        <v>-3.4686458648894276</v>
      </c>
    </row>
    <row r="12" spans="1:15" s="110" customFormat="1" ht="24.95" customHeight="1" x14ac:dyDescent="0.2">
      <c r="A12" s="193" t="s">
        <v>132</v>
      </c>
      <c r="B12" s="194" t="s">
        <v>133</v>
      </c>
      <c r="C12" s="113">
        <v>0.56488310058057434</v>
      </c>
      <c r="D12" s="115">
        <v>36</v>
      </c>
      <c r="E12" s="114">
        <v>17</v>
      </c>
      <c r="F12" s="114">
        <v>39</v>
      </c>
      <c r="G12" s="114">
        <v>26</v>
      </c>
      <c r="H12" s="140">
        <v>44</v>
      </c>
      <c r="I12" s="115">
        <v>-8</v>
      </c>
      <c r="J12" s="116">
        <v>-18.181818181818183</v>
      </c>
    </row>
    <row r="13" spans="1:15" s="110" customFormat="1" ht="24.95" customHeight="1" x14ac:dyDescent="0.2">
      <c r="A13" s="193" t="s">
        <v>134</v>
      </c>
      <c r="B13" s="199" t="s">
        <v>214</v>
      </c>
      <c r="C13" s="113">
        <v>0.64333908677232077</v>
      </c>
      <c r="D13" s="115">
        <v>41</v>
      </c>
      <c r="E13" s="114">
        <v>25</v>
      </c>
      <c r="F13" s="114">
        <v>56</v>
      </c>
      <c r="G13" s="114">
        <v>25</v>
      </c>
      <c r="H13" s="140">
        <v>24</v>
      </c>
      <c r="I13" s="115">
        <v>17</v>
      </c>
      <c r="J13" s="116">
        <v>70.833333333333329</v>
      </c>
    </row>
    <row r="14" spans="1:15" s="287" customFormat="1" ht="24.95" customHeight="1" x14ac:dyDescent="0.2">
      <c r="A14" s="193" t="s">
        <v>215</v>
      </c>
      <c r="B14" s="199" t="s">
        <v>137</v>
      </c>
      <c r="C14" s="113">
        <v>20.492703593284169</v>
      </c>
      <c r="D14" s="115">
        <v>1306</v>
      </c>
      <c r="E14" s="114">
        <v>1043</v>
      </c>
      <c r="F14" s="114">
        <v>2211</v>
      </c>
      <c r="G14" s="114">
        <v>1151</v>
      </c>
      <c r="H14" s="140">
        <v>1630</v>
      </c>
      <c r="I14" s="115">
        <v>-324</v>
      </c>
      <c r="J14" s="116">
        <v>-19.877300613496931</v>
      </c>
      <c r="K14" s="110"/>
      <c r="L14" s="110"/>
      <c r="M14" s="110"/>
      <c r="N14" s="110"/>
      <c r="O14" s="110"/>
    </row>
    <row r="15" spans="1:15" s="110" customFormat="1" ht="24.95" customHeight="1" x14ac:dyDescent="0.2">
      <c r="A15" s="193" t="s">
        <v>216</v>
      </c>
      <c r="B15" s="199" t="s">
        <v>217</v>
      </c>
      <c r="C15" s="113">
        <v>2.4949003608975366</v>
      </c>
      <c r="D15" s="115">
        <v>159</v>
      </c>
      <c r="E15" s="114">
        <v>105</v>
      </c>
      <c r="F15" s="114">
        <v>180</v>
      </c>
      <c r="G15" s="114">
        <v>120</v>
      </c>
      <c r="H15" s="140">
        <v>169</v>
      </c>
      <c r="I15" s="115">
        <v>-10</v>
      </c>
      <c r="J15" s="116">
        <v>-5.9171597633136095</v>
      </c>
    </row>
    <row r="16" spans="1:15" s="287" customFormat="1" ht="24.95" customHeight="1" x14ac:dyDescent="0.2">
      <c r="A16" s="193" t="s">
        <v>218</v>
      </c>
      <c r="B16" s="199" t="s">
        <v>141</v>
      </c>
      <c r="C16" s="113">
        <v>15.126314137768711</v>
      </c>
      <c r="D16" s="115">
        <v>964</v>
      </c>
      <c r="E16" s="114">
        <v>724</v>
      </c>
      <c r="F16" s="114">
        <v>1545</v>
      </c>
      <c r="G16" s="114">
        <v>889</v>
      </c>
      <c r="H16" s="140">
        <v>1247</v>
      </c>
      <c r="I16" s="115">
        <v>-283</v>
      </c>
      <c r="J16" s="116">
        <v>-22.694466720128307</v>
      </c>
      <c r="K16" s="110"/>
      <c r="L16" s="110"/>
      <c r="M16" s="110"/>
      <c r="N16" s="110"/>
      <c r="O16" s="110"/>
    </row>
    <row r="17" spans="1:15" s="110" customFormat="1" ht="24.95" customHeight="1" x14ac:dyDescent="0.2">
      <c r="A17" s="193" t="s">
        <v>142</v>
      </c>
      <c r="B17" s="199" t="s">
        <v>220</v>
      </c>
      <c r="C17" s="113">
        <v>2.8714890946179192</v>
      </c>
      <c r="D17" s="115">
        <v>183</v>
      </c>
      <c r="E17" s="114">
        <v>214</v>
      </c>
      <c r="F17" s="114">
        <v>486</v>
      </c>
      <c r="G17" s="114">
        <v>142</v>
      </c>
      <c r="H17" s="140">
        <v>214</v>
      </c>
      <c r="I17" s="115">
        <v>-31</v>
      </c>
      <c r="J17" s="116">
        <v>-14.485981308411215</v>
      </c>
    </row>
    <row r="18" spans="1:15" s="287" customFormat="1" ht="24.95" customHeight="1" x14ac:dyDescent="0.2">
      <c r="A18" s="201" t="s">
        <v>144</v>
      </c>
      <c r="B18" s="202" t="s">
        <v>145</v>
      </c>
      <c r="C18" s="113">
        <v>6.103875725717872</v>
      </c>
      <c r="D18" s="115">
        <v>389</v>
      </c>
      <c r="E18" s="114">
        <v>249</v>
      </c>
      <c r="F18" s="114">
        <v>644</v>
      </c>
      <c r="G18" s="114">
        <v>418</v>
      </c>
      <c r="H18" s="140">
        <v>365</v>
      </c>
      <c r="I18" s="115">
        <v>24</v>
      </c>
      <c r="J18" s="116">
        <v>6.5753424657534243</v>
      </c>
      <c r="K18" s="110"/>
      <c r="L18" s="110"/>
      <c r="M18" s="110"/>
      <c r="N18" s="110"/>
      <c r="O18" s="110"/>
    </row>
    <row r="19" spans="1:15" s="110" customFormat="1" ht="24.95" customHeight="1" x14ac:dyDescent="0.2">
      <c r="A19" s="193" t="s">
        <v>146</v>
      </c>
      <c r="B19" s="199" t="s">
        <v>147</v>
      </c>
      <c r="C19" s="113">
        <v>12.364663423819238</v>
      </c>
      <c r="D19" s="115">
        <v>788</v>
      </c>
      <c r="E19" s="114">
        <v>753</v>
      </c>
      <c r="F19" s="114">
        <v>1174</v>
      </c>
      <c r="G19" s="114">
        <v>739</v>
      </c>
      <c r="H19" s="140">
        <v>912</v>
      </c>
      <c r="I19" s="115">
        <v>-124</v>
      </c>
      <c r="J19" s="116">
        <v>-13.596491228070175</v>
      </c>
    </row>
    <row r="20" spans="1:15" s="287" customFormat="1" ht="24.95" customHeight="1" x14ac:dyDescent="0.2">
      <c r="A20" s="193" t="s">
        <v>148</v>
      </c>
      <c r="B20" s="199" t="s">
        <v>149</v>
      </c>
      <c r="C20" s="113">
        <v>7.5945394633610546</v>
      </c>
      <c r="D20" s="115">
        <v>484</v>
      </c>
      <c r="E20" s="114">
        <v>459</v>
      </c>
      <c r="F20" s="114">
        <v>569</v>
      </c>
      <c r="G20" s="114">
        <v>454</v>
      </c>
      <c r="H20" s="140">
        <v>475</v>
      </c>
      <c r="I20" s="115">
        <v>9</v>
      </c>
      <c r="J20" s="116">
        <v>1.8947368421052631</v>
      </c>
      <c r="K20" s="110"/>
      <c r="L20" s="110"/>
      <c r="M20" s="110"/>
      <c r="N20" s="110"/>
      <c r="O20" s="110"/>
    </row>
    <row r="21" spans="1:15" s="110" customFormat="1" ht="24.95" customHeight="1" x14ac:dyDescent="0.2">
      <c r="A21" s="201" t="s">
        <v>150</v>
      </c>
      <c r="B21" s="202" t="s">
        <v>151</v>
      </c>
      <c r="C21" s="113">
        <v>5.9783461478110782</v>
      </c>
      <c r="D21" s="115">
        <v>381</v>
      </c>
      <c r="E21" s="114">
        <v>388</v>
      </c>
      <c r="F21" s="114">
        <v>489</v>
      </c>
      <c r="G21" s="114">
        <v>457</v>
      </c>
      <c r="H21" s="140">
        <v>426</v>
      </c>
      <c r="I21" s="115">
        <v>-45</v>
      </c>
      <c r="J21" s="116">
        <v>-10.56338028169014</v>
      </c>
    </row>
    <row r="22" spans="1:15" s="110" customFormat="1" ht="24.95" customHeight="1" x14ac:dyDescent="0.2">
      <c r="A22" s="201" t="s">
        <v>152</v>
      </c>
      <c r="B22" s="199" t="s">
        <v>153</v>
      </c>
      <c r="C22" s="113">
        <v>1.7417228934567708</v>
      </c>
      <c r="D22" s="115">
        <v>111</v>
      </c>
      <c r="E22" s="114">
        <v>68</v>
      </c>
      <c r="F22" s="114">
        <v>104</v>
      </c>
      <c r="G22" s="114">
        <v>65</v>
      </c>
      <c r="H22" s="140">
        <v>110</v>
      </c>
      <c r="I22" s="115">
        <v>1</v>
      </c>
      <c r="J22" s="116">
        <v>0.90909090909090906</v>
      </c>
    </row>
    <row r="23" spans="1:15" s="110" customFormat="1" ht="24.95" customHeight="1" x14ac:dyDescent="0.2">
      <c r="A23" s="193" t="s">
        <v>154</v>
      </c>
      <c r="B23" s="199" t="s">
        <v>155</v>
      </c>
      <c r="C23" s="113">
        <v>0.95716303153930649</v>
      </c>
      <c r="D23" s="115">
        <v>61</v>
      </c>
      <c r="E23" s="114">
        <v>39</v>
      </c>
      <c r="F23" s="114">
        <v>112</v>
      </c>
      <c r="G23" s="114">
        <v>51</v>
      </c>
      <c r="H23" s="140">
        <v>73</v>
      </c>
      <c r="I23" s="115">
        <v>-12</v>
      </c>
      <c r="J23" s="116">
        <v>-16.438356164383563</v>
      </c>
    </row>
    <row r="24" spans="1:15" s="110" customFormat="1" ht="24.95" customHeight="1" x14ac:dyDescent="0.2">
      <c r="A24" s="193" t="s">
        <v>156</v>
      </c>
      <c r="B24" s="199" t="s">
        <v>221</v>
      </c>
      <c r="C24" s="113">
        <v>4.2523144515926568</v>
      </c>
      <c r="D24" s="115">
        <v>271</v>
      </c>
      <c r="E24" s="114">
        <v>179</v>
      </c>
      <c r="F24" s="114">
        <v>282</v>
      </c>
      <c r="G24" s="114">
        <v>192</v>
      </c>
      <c r="H24" s="140">
        <v>263</v>
      </c>
      <c r="I24" s="115">
        <v>8</v>
      </c>
      <c r="J24" s="116">
        <v>3.041825095057034</v>
      </c>
    </row>
    <row r="25" spans="1:15" s="110" customFormat="1" ht="24.95" customHeight="1" x14ac:dyDescent="0.2">
      <c r="A25" s="193" t="s">
        <v>222</v>
      </c>
      <c r="B25" s="204" t="s">
        <v>159</v>
      </c>
      <c r="C25" s="113">
        <v>4.9741095245567237</v>
      </c>
      <c r="D25" s="115">
        <v>317</v>
      </c>
      <c r="E25" s="114">
        <v>226</v>
      </c>
      <c r="F25" s="114">
        <v>328</v>
      </c>
      <c r="G25" s="114">
        <v>239</v>
      </c>
      <c r="H25" s="140">
        <v>235</v>
      </c>
      <c r="I25" s="115">
        <v>82</v>
      </c>
      <c r="J25" s="116">
        <v>34.893617021276597</v>
      </c>
    </row>
    <row r="26" spans="1:15" s="110" customFormat="1" ht="24.95" customHeight="1" x14ac:dyDescent="0.2">
      <c r="A26" s="201">
        <v>782.78300000000002</v>
      </c>
      <c r="B26" s="203" t="s">
        <v>160</v>
      </c>
      <c r="C26" s="113">
        <v>12.207751451435744</v>
      </c>
      <c r="D26" s="115">
        <v>778</v>
      </c>
      <c r="E26" s="114">
        <v>503</v>
      </c>
      <c r="F26" s="114">
        <v>778</v>
      </c>
      <c r="G26" s="114">
        <v>682</v>
      </c>
      <c r="H26" s="140">
        <v>894</v>
      </c>
      <c r="I26" s="115">
        <v>-116</v>
      </c>
      <c r="J26" s="116">
        <v>-12.975391498881432</v>
      </c>
    </row>
    <row r="27" spans="1:15" s="110" customFormat="1" ht="24.95" customHeight="1" x14ac:dyDescent="0.2">
      <c r="A27" s="193" t="s">
        <v>161</v>
      </c>
      <c r="B27" s="199" t="s">
        <v>162</v>
      </c>
      <c r="C27" s="113">
        <v>2.8714890946179192</v>
      </c>
      <c r="D27" s="115">
        <v>183</v>
      </c>
      <c r="E27" s="114">
        <v>166</v>
      </c>
      <c r="F27" s="114">
        <v>325</v>
      </c>
      <c r="G27" s="114">
        <v>131</v>
      </c>
      <c r="H27" s="140">
        <v>203</v>
      </c>
      <c r="I27" s="115">
        <v>-20</v>
      </c>
      <c r="J27" s="116">
        <v>-9.8522167487684733</v>
      </c>
    </row>
    <row r="28" spans="1:15" s="110" customFormat="1" ht="24.95" customHeight="1" x14ac:dyDescent="0.2">
      <c r="A28" s="193" t="s">
        <v>163</v>
      </c>
      <c r="B28" s="199" t="s">
        <v>164</v>
      </c>
      <c r="C28" s="113">
        <v>2.2438412050839478</v>
      </c>
      <c r="D28" s="115">
        <v>143</v>
      </c>
      <c r="E28" s="114">
        <v>129</v>
      </c>
      <c r="F28" s="114">
        <v>314</v>
      </c>
      <c r="G28" s="114">
        <v>102</v>
      </c>
      <c r="H28" s="140">
        <v>117</v>
      </c>
      <c r="I28" s="115">
        <v>26</v>
      </c>
      <c r="J28" s="116">
        <v>22.222222222222221</v>
      </c>
    </row>
    <row r="29" spans="1:15" s="110" customFormat="1" ht="24.95" customHeight="1" x14ac:dyDescent="0.2">
      <c r="A29" s="193">
        <v>86</v>
      </c>
      <c r="B29" s="199" t="s">
        <v>165</v>
      </c>
      <c r="C29" s="113">
        <v>8.033892986034834</v>
      </c>
      <c r="D29" s="115">
        <v>512</v>
      </c>
      <c r="E29" s="114">
        <v>480</v>
      </c>
      <c r="F29" s="114">
        <v>599</v>
      </c>
      <c r="G29" s="114">
        <v>335</v>
      </c>
      <c r="H29" s="140">
        <v>387</v>
      </c>
      <c r="I29" s="115">
        <v>125</v>
      </c>
      <c r="J29" s="116">
        <v>32.299741602067186</v>
      </c>
    </row>
    <row r="30" spans="1:15" s="110" customFormat="1" ht="24.95" customHeight="1" x14ac:dyDescent="0.2">
      <c r="A30" s="193">
        <v>87.88</v>
      </c>
      <c r="B30" s="204" t="s">
        <v>166</v>
      </c>
      <c r="C30" s="113">
        <v>6.8727443903969876</v>
      </c>
      <c r="D30" s="115">
        <v>438</v>
      </c>
      <c r="E30" s="114">
        <v>331</v>
      </c>
      <c r="F30" s="114">
        <v>415</v>
      </c>
      <c r="G30" s="114">
        <v>254</v>
      </c>
      <c r="H30" s="140">
        <v>279</v>
      </c>
      <c r="I30" s="115">
        <v>159</v>
      </c>
      <c r="J30" s="116">
        <v>56.98924731182796</v>
      </c>
    </row>
    <row r="31" spans="1:15" s="110" customFormat="1" ht="24.95" customHeight="1" x14ac:dyDescent="0.2">
      <c r="A31" s="193" t="s">
        <v>167</v>
      </c>
      <c r="B31" s="199" t="s">
        <v>168</v>
      </c>
      <c r="C31" s="113">
        <v>2.1026204299388045</v>
      </c>
      <c r="D31" s="115">
        <v>134</v>
      </c>
      <c r="E31" s="114">
        <v>196</v>
      </c>
      <c r="F31" s="114">
        <v>293</v>
      </c>
      <c r="G31" s="114">
        <v>182</v>
      </c>
      <c r="H31" s="140">
        <v>165</v>
      </c>
      <c r="I31" s="115">
        <v>-31</v>
      </c>
      <c r="J31" s="116">
        <v>-18.787878787878789</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0.56488310058057434</v>
      </c>
      <c r="D34" s="115">
        <v>36</v>
      </c>
      <c r="E34" s="114">
        <v>17</v>
      </c>
      <c r="F34" s="114">
        <v>39</v>
      </c>
      <c r="G34" s="114">
        <v>26</v>
      </c>
      <c r="H34" s="140">
        <v>44</v>
      </c>
      <c r="I34" s="115">
        <v>-8</v>
      </c>
      <c r="J34" s="116">
        <v>-18.181818181818183</v>
      </c>
    </row>
    <row r="35" spans="1:10" s="110" customFormat="1" ht="24.95" customHeight="1" x14ac:dyDescent="0.2">
      <c r="A35" s="292" t="s">
        <v>171</v>
      </c>
      <c r="B35" s="293" t="s">
        <v>172</v>
      </c>
      <c r="C35" s="113">
        <v>27.239918405774361</v>
      </c>
      <c r="D35" s="115">
        <v>1736</v>
      </c>
      <c r="E35" s="114">
        <v>1317</v>
      </c>
      <c r="F35" s="114">
        <v>2911</v>
      </c>
      <c r="G35" s="114">
        <v>1594</v>
      </c>
      <c r="H35" s="140">
        <v>2019</v>
      </c>
      <c r="I35" s="115">
        <v>-283</v>
      </c>
      <c r="J35" s="116">
        <v>-14.016840019811788</v>
      </c>
    </row>
    <row r="36" spans="1:10" s="110" customFormat="1" ht="24.95" customHeight="1" x14ac:dyDescent="0.2">
      <c r="A36" s="294" t="s">
        <v>173</v>
      </c>
      <c r="B36" s="295" t="s">
        <v>174</v>
      </c>
      <c r="C36" s="125">
        <v>72.195198493645066</v>
      </c>
      <c r="D36" s="143">
        <v>4601</v>
      </c>
      <c r="E36" s="144">
        <v>3917</v>
      </c>
      <c r="F36" s="144">
        <v>5782</v>
      </c>
      <c r="G36" s="144">
        <v>3883</v>
      </c>
      <c r="H36" s="145">
        <v>4539</v>
      </c>
      <c r="I36" s="143">
        <v>62</v>
      </c>
      <c r="J36" s="146">
        <v>1.3659396342806787</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44" t="s">
        <v>360</v>
      </c>
      <c r="B39" s="645"/>
      <c r="C39" s="645"/>
      <c r="D39" s="645"/>
      <c r="E39" s="645"/>
      <c r="F39" s="645"/>
      <c r="G39" s="645"/>
      <c r="H39" s="645"/>
      <c r="I39" s="645"/>
      <c r="J39" s="645"/>
    </row>
    <row r="40" spans="1:10" ht="31.5" customHeight="1" x14ac:dyDescent="0.2">
      <c r="A40" s="646" t="s">
        <v>361</v>
      </c>
      <c r="B40" s="646"/>
      <c r="C40" s="646"/>
      <c r="D40" s="646"/>
      <c r="E40" s="646"/>
      <c r="F40" s="646"/>
      <c r="G40" s="646"/>
      <c r="H40" s="646"/>
      <c r="I40" s="646"/>
      <c r="J40" s="646"/>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335</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332</v>
      </c>
      <c r="B7" s="577"/>
      <c r="C7" s="577"/>
      <c r="D7" s="582" t="s">
        <v>94</v>
      </c>
      <c r="E7" s="656" t="s">
        <v>363</v>
      </c>
      <c r="F7" s="586"/>
      <c r="G7" s="586"/>
      <c r="H7" s="586"/>
      <c r="I7" s="587"/>
      <c r="J7" s="650" t="s">
        <v>359</v>
      </c>
      <c r="K7" s="651"/>
      <c r="L7" s="96"/>
      <c r="M7" s="96"/>
      <c r="N7" s="96"/>
      <c r="O7" s="96"/>
    </row>
    <row r="8" spans="1:15" ht="21.75" customHeight="1" x14ac:dyDescent="0.2">
      <c r="A8" s="578"/>
      <c r="B8" s="579"/>
      <c r="C8" s="579"/>
      <c r="D8" s="583"/>
      <c r="E8" s="566" t="s">
        <v>335</v>
      </c>
      <c r="F8" s="566" t="s">
        <v>337</v>
      </c>
      <c r="G8" s="566" t="s">
        <v>338</v>
      </c>
      <c r="H8" s="566" t="s">
        <v>339</v>
      </c>
      <c r="I8" s="566" t="s">
        <v>340</v>
      </c>
      <c r="J8" s="652"/>
      <c r="K8" s="653"/>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6373</v>
      </c>
      <c r="F11" s="264">
        <v>5251</v>
      </c>
      <c r="G11" s="264">
        <v>8732</v>
      </c>
      <c r="H11" s="264">
        <v>5503</v>
      </c>
      <c r="I11" s="265">
        <v>6602</v>
      </c>
      <c r="J11" s="263">
        <v>-229</v>
      </c>
      <c r="K11" s="266">
        <v>-3.4686458648894276</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31.570688843558763</v>
      </c>
      <c r="E13" s="115">
        <v>2012</v>
      </c>
      <c r="F13" s="114">
        <v>1511</v>
      </c>
      <c r="G13" s="114">
        <v>2274</v>
      </c>
      <c r="H13" s="114">
        <v>1889</v>
      </c>
      <c r="I13" s="140">
        <v>1999</v>
      </c>
      <c r="J13" s="115">
        <v>13</v>
      </c>
      <c r="K13" s="116">
        <v>0.65032516258129069</v>
      </c>
    </row>
    <row r="14" spans="1:15" ht="15.95" customHeight="1" x14ac:dyDescent="0.2">
      <c r="A14" s="306" t="s">
        <v>230</v>
      </c>
      <c r="B14" s="307"/>
      <c r="C14" s="308"/>
      <c r="D14" s="113">
        <v>51.733877294837598</v>
      </c>
      <c r="E14" s="115">
        <v>3297</v>
      </c>
      <c r="F14" s="114">
        <v>2775</v>
      </c>
      <c r="G14" s="114">
        <v>5253</v>
      </c>
      <c r="H14" s="114">
        <v>2762</v>
      </c>
      <c r="I14" s="140">
        <v>3559</v>
      </c>
      <c r="J14" s="115">
        <v>-262</v>
      </c>
      <c r="K14" s="116">
        <v>-7.3616184321438602</v>
      </c>
    </row>
    <row r="15" spans="1:15" ht="15.95" customHeight="1" x14ac:dyDescent="0.2">
      <c r="A15" s="306" t="s">
        <v>231</v>
      </c>
      <c r="B15" s="307"/>
      <c r="C15" s="308"/>
      <c r="D15" s="113">
        <v>8.5673936921387099</v>
      </c>
      <c r="E15" s="115">
        <v>546</v>
      </c>
      <c r="F15" s="114">
        <v>495</v>
      </c>
      <c r="G15" s="114">
        <v>638</v>
      </c>
      <c r="H15" s="114">
        <v>447</v>
      </c>
      <c r="I15" s="140">
        <v>544</v>
      </c>
      <c r="J15" s="115">
        <v>2</v>
      </c>
      <c r="K15" s="116">
        <v>0.36764705882352944</v>
      </c>
    </row>
    <row r="16" spans="1:15" ht="15.95" customHeight="1" x14ac:dyDescent="0.2">
      <c r="A16" s="306" t="s">
        <v>232</v>
      </c>
      <c r="B16" s="307"/>
      <c r="C16" s="308"/>
      <c r="D16" s="113">
        <v>8.1123489722265809</v>
      </c>
      <c r="E16" s="115">
        <v>517</v>
      </c>
      <c r="F16" s="114">
        <v>470</v>
      </c>
      <c r="G16" s="114">
        <v>567</v>
      </c>
      <c r="H16" s="114">
        <v>405</v>
      </c>
      <c r="I16" s="140">
        <v>500</v>
      </c>
      <c r="J16" s="115">
        <v>17</v>
      </c>
      <c r="K16" s="116">
        <v>3.4</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0.92578063706260783</v>
      </c>
      <c r="E18" s="115">
        <v>59</v>
      </c>
      <c r="F18" s="114">
        <v>28</v>
      </c>
      <c r="G18" s="114">
        <v>58</v>
      </c>
      <c r="H18" s="114">
        <v>36</v>
      </c>
      <c r="I18" s="140">
        <v>77</v>
      </c>
      <c r="J18" s="115">
        <v>-18</v>
      </c>
      <c r="K18" s="116">
        <v>-23.376623376623378</v>
      </c>
    </row>
    <row r="19" spans="1:11" ht="14.1" customHeight="1" x14ac:dyDescent="0.2">
      <c r="A19" s="306" t="s">
        <v>235</v>
      </c>
      <c r="B19" s="307" t="s">
        <v>236</v>
      </c>
      <c r="C19" s="308"/>
      <c r="D19" s="113">
        <v>0.15691197238349286</v>
      </c>
      <c r="E19" s="115">
        <v>10</v>
      </c>
      <c r="F19" s="114">
        <v>10</v>
      </c>
      <c r="G19" s="114">
        <v>38</v>
      </c>
      <c r="H19" s="114">
        <v>23</v>
      </c>
      <c r="I19" s="140">
        <v>11</v>
      </c>
      <c r="J19" s="115">
        <v>-1</v>
      </c>
      <c r="K19" s="116">
        <v>-9.0909090909090917</v>
      </c>
    </row>
    <row r="20" spans="1:11" ht="14.1" customHeight="1" x14ac:dyDescent="0.2">
      <c r="A20" s="306">
        <v>12</v>
      </c>
      <c r="B20" s="307" t="s">
        <v>237</v>
      </c>
      <c r="C20" s="308"/>
      <c r="D20" s="113">
        <v>0.47073591715047858</v>
      </c>
      <c r="E20" s="115">
        <v>30</v>
      </c>
      <c r="F20" s="114">
        <v>21</v>
      </c>
      <c r="G20" s="114">
        <v>52</v>
      </c>
      <c r="H20" s="114">
        <v>46</v>
      </c>
      <c r="I20" s="140">
        <v>30</v>
      </c>
      <c r="J20" s="115">
        <v>0</v>
      </c>
      <c r="K20" s="116">
        <v>0</v>
      </c>
    </row>
    <row r="21" spans="1:11" ht="14.1" customHeight="1" x14ac:dyDescent="0.2">
      <c r="A21" s="306">
        <v>21</v>
      </c>
      <c r="B21" s="307" t="s">
        <v>238</v>
      </c>
      <c r="C21" s="308"/>
      <c r="D21" s="113">
        <v>0.20398556409854071</v>
      </c>
      <c r="E21" s="115">
        <v>13</v>
      </c>
      <c r="F21" s="114" t="s">
        <v>513</v>
      </c>
      <c r="G21" s="114">
        <v>20</v>
      </c>
      <c r="H21" s="114">
        <v>16</v>
      </c>
      <c r="I21" s="140">
        <v>11</v>
      </c>
      <c r="J21" s="115">
        <v>2</v>
      </c>
      <c r="K21" s="116">
        <v>18.181818181818183</v>
      </c>
    </row>
    <row r="22" spans="1:11" ht="14.1" customHeight="1" x14ac:dyDescent="0.2">
      <c r="A22" s="306">
        <v>22</v>
      </c>
      <c r="B22" s="307" t="s">
        <v>239</v>
      </c>
      <c r="C22" s="308"/>
      <c r="D22" s="113">
        <v>3.0754746587164599</v>
      </c>
      <c r="E22" s="115">
        <v>196</v>
      </c>
      <c r="F22" s="114">
        <v>159</v>
      </c>
      <c r="G22" s="114">
        <v>367</v>
      </c>
      <c r="H22" s="114">
        <v>160</v>
      </c>
      <c r="I22" s="140">
        <v>205</v>
      </c>
      <c r="J22" s="115">
        <v>-9</v>
      </c>
      <c r="K22" s="116">
        <v>-4.3902439024390247</v>
      </c>
    </row>
    <row r="23" spans="1:11" ht="14.1" customHeight="1" x14ac:dyDescent="0.2">
      <c r="A23" s="306">
        <v>23</v>
      </c>
      <c r="B23" s="307" t="s">
        <v>240</v>
      </c>
      <c r="C23" s="308"/>
      <c r="D23" s="113">
        <v>0.89439824258590928</v>
      </c>
      <c r="E23" s="115">
        <v>57</v>
      </c>
      <c r="F23" s="114">
        <v>43</v>
      </c>
      <c r="G23" s="114">
        <v>79</v>
      </c>
      <c r="H23" s="114">
        <v>33</v>
      </c>
      <c r="I23" s="140">
        <v>31</v>
      </c>
      <c r="J23" s="115">
        <v>26</v>
      </c>
      <c r="K23" s="116">
        <v>83.870967741935488</v>
      </c>
    </row>
    <row r="24" spans="1:11" ht="14.1" customHeight="1" x14ac:dyDescent="0.2">
      <c r="A24" s="306">
        <v>24</v>
      </c>
      <c r="B24" s="307" t="s">
        <v>241</v>
      </c>
      <c r="C24" s="308"/>
      <c r="D24" s="113">
        <v>9.2578063706260796</v>
      </c>
      <c r="E24" s="115">
        <v>590</v>
      </c>
      <c r="F24" s="114">
        <v>441</v>
      </c>
      <c r="G24" s="114">
        <v>778</v>
      </c>
      <c r="H24" s="114">
        <v>487</v>
      </c>
      <c r="I24" s="140">
        <v>770</v>
      </c>
      <c r="J24" s="115">
        <v>-180</v>
      </c>
      <c r="K24" s="116">
        <v>-23.376623376623378</v>
      </c>
    </row>
    <row r="25" spans="1:11" ht="14.1" customHeight="1" x14ac:dyDescent="0.2">
      <c r="A25" s="306">
        <v>25</v>
      </c>
      <c r="B25" s="307" t="s">
        <v>242</v>
      </c>
      <c r="C25" s="308"/>
      <c r="D25" s="113">
        <v>5.8841989643809827</v>
      </c>
      <c r="E25" s="115">
        <v>375</v>
      </c>
      <c r="F25" s="114">
        <v>243</v>
      </c>
      <c r="G25" s="114">
        <v>563</v>
      </c>
      <c r="H25" s="114">
        <v>343</v>
      </c>
      <c r="I25" s="140">
        <v>486</v>
      </c>
      <c r="J25" s="115">
        <v>-111</v>
      </c>
      <c r="K25" s="116">
        <v>-22.839506172839506</v>
      </c>
    </row>
    <row r="26" spans="1:11" ht="14.1" customHeight="1" x14ac:dyDescent="0.2">
      <c r="A26" s="306">
        <v>26</v>
      </c>
      <c r="B26" s="307" t="s">
        <v>243</v>
      </c>
      <c r="C26" s="308"/>
      <c r="D26" s="113">
        <v>3.1382394476698572</v>
      </c>
      <c r="E26" s="115">
        <v>200</v>
      </c>
      <c r="F26" s="114">
        <v>135</v>
      </c>
      <c r="G26" s="114">
        <v>348</v>
      </c>
      <c r="H26" s="114">
        <v>149</v>
      </c>
      <c r="I26" s="140">
        <v>237</v>
      </c>
      <c r="J26" s="115">
        <v>-37</v>
      </c>
      <c r="K26" s="116">
        <v>-15.611814345991561</v>
      </c>
    </row>
    <row r="27" spans="1:11" ht="14.1" customHeight="1" x14ac:dyDescent="0.2">
      <c r="A27" s="306">
        <v>27</v>
      </c>
      <c r="B27" s="307" t="s">
        <v>244</v>
      </c>
      <c r="C27" s="308"/>
      <c r="D27" s="113">
        <v>2.1496940216538523</v>
      </c>
      <c r="E27" s="115">
        <v>137</v>
      </c>
      <c r="F27" s="114">
        <v>103</v>
      </c>
      <c r="G27" s="114">
        <v>195</v>
      </c>
      <c r="H27" s="114">
        <v>153</v>
      </c>
      <c r="I27" s="140">
        <v>175</v>
      </c>
      <c r="J27" s="115">
        <v>-38</v>
      </c>
      <c r="K27" s="116">
        <v>-21.714285714285715</v>
      </c>
    </row>
    <row r="28" spans="1:11" ht="14.1" customHeight="1" x14ac:dyDescent="0.2">
      <c r="A28" s="306">
        <v>28</v>
      </c>
      <c r="B28" s="307" t="s">
        <v>245</v>
      </c>
      <c r="C28" s="308"/>
      <c r="D28" s="113">
        <v>0.14122077514514358</v>
      </c>
      <c r="E28" s="115">
        <v>9</v>
      </c>
      <c r="F28" s="114">
        <v>8</v>
      </c>
      <c r="G28" s="114">
        <v>20</v>
      </c>
      <c r="H28" s="114">
        <v>10</v>
      </c>
      <c r="I28" s="140">
        <v>12</v>
      </c>
      <c r="J28" s="115">
        <v>-3</v>
      </c>
      <c r="K28" s="116">
        <v>-25</v>
      </c>
    </row>
    <row r="29" spans="1:11" ht="14.1" customHeight="1" x14ac:dyDescent="0.2">
      <c r="A29" s="306">
        <v>29</v>
      </c>
      <c r="B29" s="307" t="s">
        <v>246</v>
      </c>
      <c r="C29" s="308"/>
      <c r="D29" s="113">
        <v>3.1225482504315081</v>
      </c>
      <c r="E29" s="115">
        <v>199</v>
      </c>
      <c r="F29" s="114">
        <v>218</v>
      </c>
      <c r="G29" s="114">
        <v>259</v>
      </c>
      <c r="H29" s="114">
        <v>196</v>
      </c>
      <c r="I29" s="140">
        <v>236</v>
      </c>
      <c r="J29" s="115">
        <v>-37</v>
      </c>
      <c r="K29" s="116">
        <v>-15.677966101694915</v>
      </c>
    </row>
    <row r="30" spans="1:11" ht="14.1" customHeight="1" x14ac:dyDescent="0.2">
      <c r="A30" s="306" t="s">
        <v>247</v>
      </c>
      <c r="B30" s="307" t="s">
        <v>248</v>
      </c>
      <c r="C30" s="308"/>
      <c r="D30" s="113">
        <v>0.54919190334222501</v>
      </c>
      <c r="E30" s="115">
        <v>35</v>
      </c>
      <c r="F30" s="114">
        <v>50</v>
      </c>
      <c r="G30" s="114" t="s">
        <v>513</v>
      </c>
      <c r="H30" s="114" t="s">
        <v>513</v>
      </c>
      <c r="I30" s="140" t="s">
        <v>513</v>
      </c>
      <c r="J30" s="115" t="s">
        <v>513</v>
      </c>
      <c r="K30" s="116" t="s">
        <v>513</v>
      </c>
    </row>
    <row r="31" spans="1:11" ht="14.1" customHeight="1" x14ac:dyDescent="0.2">
      <c r="A31" s="306" t="s">
        <v>249</v>
      </c>
      <c r="B31" s="307" t="s">
        <v>250</v>
      </c>
      <c r="C31" s="308"/>
      <c r="D31" s="113">
        <v>2.5733563470892831</v>
      </c>
      <c r="E31" s="115">
        <v>164</v>
      </c>
      <c r="F31" s="114">
        <v>165</v>
      </c>
      <c r="G31" s="114">
        <v>181</v>
      </c>
      <c r="H31" s="114">
        <v>159</v>
      </c>
      <c r="I31" s="140">
        <v>166</v>
      </c>
      <c r="J31" s="115">
        <v>-2</v>
      </c>
      <c r="K31" s="116">
        <v>-1.2048192771084338</v>
      </c>
    </row>
    <row r="32" spans="1:11" ht="14.1" customHeight="1" x14ac:dyDescent="0.2">
      <c r="A32" s="306">
        <v>31</v>
      </c>
      <c r="B32" s="307" t="s">
        <v>251</v>
      </c>
      <c r="C32" s="308"/>
      <c r="D32" s="113">
        <v>0.3608975364820336</v>
      </c>
      <c r="E32" s="115">
        <v>23</v>
      </c>
      <c r="F32" s="114">
        <v>17</v>
      </c>
      <c r="G32" s="114">
        <v>34</v>
      </c>
      <c r="H32" s="114">
        <v>25</v>
      </c>
      <c r="I32" s="140">
        <v>29</v>
      </c>
      <c r="J32" s="115">
        <v>-6</v>
      </c>
      <c r="K32" s="116">
        <v>-20.689655172413794</v>
      </c>
    </row>
    <row r="33" spans="1:11" ht="14.1" customHeight="1" x14ac:dyDescent="0.2">
      <c r="A33" s="306">
        <v>32</v>
      </c>
      <c r="B33" s="307" t="s">
        <v>252</v>
      </c>
      <c r="C33" s="308"/>
      <c r="D33" s="113">
        <v>3.3736074062450965</v>
      </c>
      <c r="E33" s="115">
        <v>215</v>
      </c>
      <c r="F33" s="114">
        <v>128</v>
      </c>
      <c r="G33" s="114">
        <v>289</v>
      </c>
      <c r="H33" s="114">
        <v>223</v>
      </c>
      <c r="I33" s="140">
        <v>170</v>
      </c>
      <c r="J33" s="115">
        <v>45</v>
      </c>
      <c r="K33" s="116">
        <v>26.470588235294116</v>
      </c>
    </row>
    <row r="34" spans="1:11" ht="14.1" customHeight="1" x14ac:dyDescent="0.2">
      <c r="A34" s="306">
        <v>33</v>
      </c>
      <c r="B34" s="307" t="s">
        <v>253</v>
      </c>
      <c r="C34" s="308"/>
      <c r="D34" s="113">
        <v>1.0670014122077514</v>
      </c>
      <c r="E34" s="115">
        <v>68</v>
      </c>
      <c r="F34" s="114">
        <v>38</v>
      </c>
      <c r="G34" s="114">
        <v>168</v>
      </c>
      <c r="H34" s="114">
        <v>60</v>
      </c>
      <c r="I34" s="140">
        <v>68</v>
      </c>
      <c r="J34" s="115">
        <v>0</v>
      </c>
      <c r="K34" s="116">
        <v>0</v>
      </c>
    </row>
    <row r="35" spans="1:11" ht="14.1" customHeight="1" x14ac:dyDescent="0.2">
      <c r="A35" s="306">
        <v>34</v>
      </c>
      <c r="B35" s="307" t="s">
        <v>254</v>
      </c>
      <c r="C35" s="308"/>
      <c r="D35" s="113">
        <v>1.5377373293582299</v>
      </c>
      <c r="E35" s="115">
        <v>98</v>
      </c>
      <c r="F35" s="114">
        <v>79</v>
      </c>
      <c r="G35" s="114">
        <v>112</v>
      </c>
      <c r="H35" s="114">
        <v>101</v>
      </c>
      <c r="I35" s="140">
        <v>105</v>
      </c>
      <c r="J35" s="115">
        <v>-7</v>
      </c>
      <c r="K35" s="116">
        <v>-6.666666666666667</v>
      </c>
    </row>
    <row r="36" spans="1:11" ht="14.1" customHeight="1" x14ac:dyDescent="0.2">
      <c r="A36" s="306">
        <v>41</v>
      </c>
      <c r="B36" s="307" t="s">
        <v>255</v>
      </c>
      <c r="C36" s="308"/>
      <c r="D36" s="113">
        <v>1.1140750039227993</v>
      </c>
      <c r="E36" s="115">
        <v>71</v>
      </c>
      <c r="F36" s="114">
        <v>45</v>
      </c>
      <c r="G36" s="114">
        <v>105</v>
      </c>
      <c r="H36" s="114">
        <v>110</v>
      </c>
      <c r="I36" s="140">
        <v>83</v>
      </c>
      <c r="J36" s="115">
        <v>-12</v>
      </c>
      <c r="K36" s="116">
        <v>-14.457831325301205</v>
      </c>
    </row>
    <row r="37" spans="1:11" ht="14.1" customHeight="1" x14ac:dyDescent="0.2">
      <c r="A37" s="306">
        <v>42</v>
      </c>
      <c r="B37" s="307" t="s">
        <v>256</v>
      </c>
      <c r="C37" s="308"/>
      <c r="D37" s="113">
        <v>9.4147183430095718E-2</v>
      </c>
      <c r="E37" s="115">
        <v>6</v>
      </c>
      <c r="F37" s="114">
        <v>4</v>
      </c>
      <c r="G37" s="114" t="s">
        <v>513</v>
      </c>
      <c r="H37" s="114">
        <v>0</v>
      </c>
      <c r="I37" s="140">
        <v>5</v>
      </c>
      <c r="J37" s="115">
        <v>1</v>
      </c>
      <c r="K37" s="116">
        <v>20</v>
      </c>
    </row>
    <row r="38" spans="1:11" ht="14.1" customHeight="1" x14ac:dyDescent="0.2">
      <c r="A38" s="306">
        <v>43</v>
      </c>
      <c r="B38" s="307" t="s">
        <v>257</v>
      </c>
      <c r="C38" s="308"/>
      <c r="D38" s="113">
        <v>1.6789581045033737</v>
      </c>
      <c r="E38" s="115">
        <v>107</v>
      </c>
      <c r="F38" s="114">
        <v>67</v>
      </c>
      <c r="G38" s="114">
        <v>111</v>
      </c>
      <c r="H38" s="114">
        <v>67</v>
      </c>
      <c r="I38" s="140">
        <v>101</v>
      </c>
      <c r="J38" s="115">
        <v>6</v>
      </c>
      <c r="K38" s="116">
        <v>5.9405940594059405</v>
      </c>
    </row>
    <row r="39" spans="1:11" ht="14.1" customHeight="1" x14ac:dyDescent="0.2">
      <c r="A39" s="306">
        <v>51</v>
      </c>
      <c r="B39" s="307" t="s">
        <v>258</v>
      </c>
      <c r="C39" s="308"/>
      <c r="D39" s="113">
        <v>9.7599246822532564</v>
      </c>
      <c r="E39" s="115">
        <v>622</v>
      </c>
      <c r="F39" s="114">
        <v>444</v>
      </c>
      <c r="G39" s="114">
        <v>598</v>
      </c>
      <c r="H39" s="114">
        <v>528</v>
      </c>
      <c r="I39" s="140">
        <v>597</v>
      </c>
      <c r="J39" s="115">
        <v>25</v>
      </c>
      <c r="K39" s="116">
        <v>4.1876046901172526</v>
      </c>
    </row>
    <row r="40" spans="1:11" ht="14.1" customHeight="1" x14ac:dyDescent="0.2">
      <c r="A40" s="306" t="s">
        <v>259</v>
      </c>
      <c r="B40" s="307" t="s">
        <v>260</v>
      </c>
      <c r="C40" s="308"/>
      <c r="D40" s="113">
        <v>8.6929232700455046</v>
      </c>
      <c r="E40" s="115">
        <v>554</v>
      </c>
      <c r="F40" s="114">
        <v>410</v>
      </c>
      <c r="G40" s="114">
        <v>537</v>
      </c>
      <c r="H40" s="114">
        <v>506</v>
      </c>
      <c r="I40" s="140">
        <v>560</v>
      </c>
      <c r="J40" s="115">
        <v>-6</v>
      </c>
      <c r="K40" s="116">
        <v>-1.0714285714285714</v>
      </c>
    </row>
    <row r="41" spans="1:11" ht="14.1" customHeight="1" x14ac:dyDescent="0.2">
      <c r="A41" s="306"/>
      <c r="B41" s="307" t="s">
        <v>261</v>
      </c>
      <c r="C41" s="308"/>
      <c r="D41" s="113">
        <v>7.2807155185940688</v>
      </c>
      <c r="E41" s="115">
        <v>464</v>
      </c>
      <c r="F41" s="114">
        <v>252</v>
      </c>
      <c r="G41" s="114">
        <v>364</v>
      </c>
      <c r="H41" s="114">
        <v>315</v>
      </c>
      <c r="I41" s="140">
        <v>379</v>
      </c>
      <c r="J41" s="115">
        <v>85</v>
      </c>
      <c r="K41" s="116">
        <v>22.427440633245382</v>
      </c>
    </row>
    <row r="42" spans="1:11" ht="14.1" customHeight="1" x14ac:dyDescent="0.2">
      <c r="A42" s="306">
        <v>52</v>
      </c>
      <c r="B42" s="307" t="s">
        <v>262</v>
      </c>
      <c r="C42" s="308"/>
      <c r="D42" s="113">
        <v>4.4249176212144983</v>
      </c>
      <c r="E42" s="115">
        <v>282</v>
      </c>
      <c r="F42" s="114">
        <v>269</v>
      </c>
      <c r="G42" s="114">
        <v>336</v>
      </c>
      <c r="H42" s="114">
        <v>300</v>
      </c>
      <c r="I42" s="140">
        <v>367</v>
      </c>
      <c r="J42" s="115">
        <v>-85</v>
      </c>
      <c r="K42" s="116">
        <v>-23.160762942779293</v>
      </c>
    </row>
    <row r="43" spans="1:11" ht="14.1" customHeight="1" x14ac:dyDescent="0.2">
      <c r="A43" s="306" t="s">
        <v>263</v>
      </c>
      <c r="B43" s="307" t="s">
        <v>264</v>
      </c>
      <c r="C43" s="308"/>
      <c r="D43" s="113">
        <v>4.0640200847324648</v>
      </c>
      <c r="E43" s="115">
        <v>259</v>
      </c>
      <c r="F43" s="114">
        <v>250</v>
      </c>
      <c r="G43" s="114">
        <v>298</v>
      </c>
      <c r="H43" s="114">
        <v>265</v>
      </c>
      <c r="I43" s="140">
        <v>336</v>
      </c>
      <c r="J43" s="115">
        <v>-77</v>
      </c>
      <c r="K43" s="116">
        <v>-22.916666666666668</v>
      </c>
    </row>
    <row r="44" spans="1:11" ht="14.1" customHeight="1" x14ac:dyDescent="0.2">
      <c r="A44" s="306">
        <v>53</v>
      </c>
      <c r="B44" s="307" t="s">
        <v>265</v>
      </c>
      <c r="C44" s="308"/>
      <c r="D44" s="113">
        <v>0.86301584810921073</v>
      </c>
      <c r="E44" s="115">
        <v>55</v>
      </c>
      <c r="F44" s="114">
        <v>64</v>
      </c>
      <c r="G44" s="114">
        <v>68</v>
      </c>
      <c r="H44" s="114">
        <v>66</v>
      </c>
      <c r="I44" s="140">
        <v>82</v>
      </c>
      <c r="J44" s="115">
        <v>-27</v>
      </c>
      <c r="K44" s="116">
        <v>-32.926829268292686</v>
      </c>
    </row>
    <row r="45" spans="1:11" ht="14.1" customHeight="1" x14ac:dyDescent="0.2">
      <c r="A45" s="306" t="s">
        <v>266</v>
      </c>
      <c r="B45" s="307" t="s">
        <v>267</v>
      </c>
      <c r="C45" s="308"/>
      <c r="D45" s="113">
        <v>0.86301584810921073</v>
      </c>
      <c r="E45" s="115">
        <v>55</v>
      </c>
      <c r="F45" s="114">
        <v>61</v>
      </c>
      <c r="G45" s="114">
        <v>64</v>
      </c>
      <c r="H45" s="114">
        <v>66</v>
      </c>
      <c r="I45" s="140">
        <v>82</v>
      </c>
      <c r="J45" s="115">
        <v>-27</v>
      </c>
      <c r="K45" s="116">
        <v>-32.926829268292686</v>
      </c>
    </row>
    <row r="46" spans="1:11" ht="14.1" customHeight="1" x14ac:dyDescent="0.2">
      <c r="A46" s="306">
        <v>54</v>
      </c>
      <c r="B46" s="307" t="s">
        <v>268</v>
      </c>
      <c r="C46" s="308"/>
      <c r="D46" s="113">
        <v>4.205240859877609</v>
      </c>
      <c r="E46" s="115">
        <v>268</v>
      </c>
      <c r="F46" s="114">
        <v>207</v>
      </c>
      <c r="G46" s="114">
        <v>272</v>
      </c>
      <c r="H46" s="114">
        <v>236</v>
      </c>
      <c r="I46" s="140">
        <v>234</v>
      </c>
      <c r="J46" s="115">
        <v>34</v>
      </c>
      <c r="K46" s="116">
        <v>14.52991452991453</v>
      </c>
    </row>
    <row r="47" spans="1:11" ht="14.1" customHeight="1" x14ac:dyDescent="0.2">
      <c r="A47" s="306">
        <v>61</v>
      </c>
      <c r="B47" s="307" t="s">
        <v>269</v>
      </c>
      <c r="C47" s="308"/>
      <c r="D47" s="113">
        <v>2.7773419111878237</v>
      </c>
      <c r="E47" s="115">
        <v>177</v>
      </c>
      <c r="F47" s="114">
        <v>130</v>
      </c>
      <c r="G47" s="114">
        <v>222</v>
      </c>
      <c r="H47" s="114">
        <v>151</v>
      </c>
      <c r="I47" s="140">
        <v>157</v>
      </c>
      <c r="J47" s="115">
        <v>20</v>
      </c>
      <c r="K47" s="116">
        <v>12.738853503184714</v>
      </c>
    </row>
    <row r="48" spans="1:11" ht="14.1" customHeight="1" x14ac:dyDescent="0.2">
      <c r="A48" s="306">
        <v>62</v>
      </c>
      <c r="B48" s="307" t="s">
        <v>270</v>
      </c>
      <c r="C48" s="308"/>
      <c r="D48" s="113">
        <v>7.7514514357445474</v>
      </c>
      <c r="E48" s="115">
        <v>494</v>
      </c>
      <c r="F48" s="114">
        <v>534</v>
      </c>
      <c r="G48" s="114">
        <v>741</v>
      </c>
      <c r="H48" s="114">
        <v>443</v>
      </c>
      <c r="I48" s="140">
        <v>493</v>
      </c>
      <c r="J48" s="115">
        <v>1</v>
      </c>
      <c r="K48" s="116">
        <v>0.20283975659229209</v>
      </c>
    </row>
    <row r="49" spans="1:11" ht="14.1" customHeight="1" x14ac:dyDescent="0.2">
      <c r="A49" s="306">
        <v>63</v>
      </c>
      <c r="B49" s="307" t="s">
        <v>271</v>
      </c>
      <c r="C49" s="308"/>
      <c r="D49" s="113">
        <v>3.7815785344421777</v>
      </c>
      <c r="E49" s="115">
        <v>241</v>
      </c>
      <c r="F49" s="114">
        <v>236</v>
      </c>
      <c r="G49" s="114">
        <v>384</v>
      </c>
      <c r="H49" s="114">
        <v>288</v>
      </c>
      <c r="I49" s="140">
        <v>265</v>
      </c>
      <c r="J49" s="115">
        <v>-24</v>
      </c>
      <c r="K49" s="116">
        <v>-9.0566037735849054</v>
      </c>
    </row>
    <row r="50" spans="1:11" ht="14.1" customHeight="1" x14ac:dyDescent="0.2">
      <c r="A50" s="306" t="s">
        <v>272</v>
      </c>
      <c r="B50" s="307" t="s">
        <v>273</v>
      </c>
      <c r="C50" s="308"/>
      <c r="D50" s="113">
        <v>0.67472148124901932</v>
      </c>
      <c r="E50" s="115">
        <v>43</v>
      </c>
      <c r="F50" s="114">
        <v>52</v>
      </c>
      <c r="G50" s="114">
        <v>96</v>
      </c>
      <c r="H50" s="114">
        <v>73</v>
      </c>
      <c r="I50" s="140">
        <v>57</v>
      </c>
      <c r="J50" s="115">
        <v>-14</v>
      </c>
      <c r="K50" s="116">
        <v>-24.561403508771932</v>
      </c>
    </row>
    <row r="51" spans="1:11" ht="14.1" customHeight="1" x14ac:dyDescent="0.2">
      <c r="A51" s="306" t="s">
        <v>274</v>
      </c>
      <c r="B51" s="307" t="s">
        <v>275</v>
      </c>
      <c r="C51" s="308"/>
      <c r="D51" s="113">
        <v>3.0284010670014121</v>
      </c>
      <c r="E51" s="115">
        <v>193</v>
      </c>
      <c r="F51" s="114">
        <v>170</v>
      </c>
      <c r="G51" s="114">
        <v>248</v>
      </c>
      <c r="H51" s="114">
        <v>206</v>
      </c>
      <c r="I51" s="140">
        <v>201</v>
      </c>
      <c r="J51" s="115">
        <v>-8</v>
      </c>
      <c r="K51" s="116">
        <v>-3.9800995024875623</v>
      </c>
    </row>
    <row r="52" spans="1:11" ht="14.1" customHeight="1" x14ac:dyDescent="0.2">
      <c r="A52" s="306">
        <v>71</v>
      </c>
      <c r="B52" s="307" t="s">
        <v>276</v>
      </c>
      <c r="C52" s="308"/>
      <c r="D52" s="113">
        <v>7.3277891103091166</v>
      </c>
      <c r="E52" s="115">
        <v>467</v>
      </c>
      <c r="F52" s="114">
        <v>378</v>
      </c>
      <c r="G52" s="114">
        <v>657</v>
      </c>
      <c r="H52" s="114">
        <v>347</v>
      </c>
      <c r="I52" s="140">
        <v>485</v>
      </c>
      <c r="J52" s="115">
        <v>-18</v>
      </c>
      <c r="K52" s="116">
        <v>-3.7113402061855671</v>
      </c>
    </row>
    <row r="53" spans="1:11" ht="14.1" customHeight="1" x14ac:dyDescent="0.2">
      <c r="A53" s="306" t="s">
        <v>277</v>
      </c>
      <c r="B53" s="307" t="s">
        <v>278</v>
      </c>
      <c r="C53" s="308"/>
      <c r="D53" s="113">
        <v>2.9028714890946179</v>
      </c>
      <c r="E53" s="115">
        <v>185</v>
      </c>
      <c r="F53" s="114">
        <v>194</v>
      </c>
      <c r="G53" s="114">
        <v>310</v>
      </c>
      <c r="H53" s="114">
        <v>159</v>
      </c>
      <c r="I53" s="140">
        <v>183</v>
      </c>
      <c r="J53" s="115">
        <v>2</v>
      </c>
      <c r="K53" s="116">
        <v>1.0928961748633881</v>
      </c>
    </row>
    <row r="54" spans="1:11" ht="14.1" customHeight="1" x14ac:dyDescent="0.2">
      <c r="A54" s="306" t="s">
        <v>279</v>
      </c>
      <c r="B54" s="307" t="s">
        <v>280</v>
      </c>
      <c r="C54" s="308"/>
      <c r="D54" s="113">
        <v>3.5932841675819867</v>
      </c>
      <c r="E54" s="115">
        <v>229</v>
      </c>
      <c r="F54" s="114">
        <v>149</v>
      </c>
      <c r="G54" s="114">
        <v>287</v>
      </c>
      <c r="H54" s="114">
        <v>161</v>
      </c>
      <c r="I54" s="140">
        <v>250</v>
      </c>
      <c r="J54" s="115">
        <v>-21</v>
      </c>
      <c r="K54" s="116">
        <v>-8.4</v>
      </c>
    </row>
    <row r="55" spans="1:11" ht="14.1" customHeight="1" x14ac:dyDescent="0.2">
      <c r="A55" s="306">
        <v>72</v>
      </c>
      <c r="B55" s="307" t="s">
        <v>281</v>
      </c>
      <c r="C55" s="308"/>
      <c r="D55" s="113">
        <v>1.8829436686019143</v>
      </c>
      <c r="E55" s="115">
        <v>120</v>
      </c>
      <c r="F55" s="114">
        <v>94</v>
      </c>
      <c r="G55" s="114">
        <v>189</v>
      </c>
      <c r="H55" s="114">
        <v>94</v>
      </c>
      <c r="I55" s="140">
        <v>125</v>
      </c>
      <c r="J55" s="115">
        <v>-5</v>
      </c>
      <c r="K55" s="116">
        <v>-4</v>
      </c>
    </row>
    <row r="56" spans="1:11" ht="14.1" customHeight="1" x14ac:dyDescent="0.2">
      <c r="A56" s="306" t="s">
        <v>282</v>
      </c>
      <c r="B56" s="307" t="s">
        <v>283</v>
      </c>
      <c r="C56" s="308"/>
      <c r="D56" s="113">
        <v>0.81594225639416285</v>
      </c>
      <c r="E56" s="115">
        <v>52</v>
      </c>
      <c r="F56" s="114">
        <v>30</v>
      </c>
      <c r="G56" s="114">
        <v>97</v>
      </c>
      <c r="H56" s="114">
        <v>45</v>
      </c>
      <c r="I56" s="140">
        <v>65</v>
      </c>
      <c r="J56" s="115">
        <v>-13</v>
      </c>
      <c r="K56" s="116">
        <v>-20</v>
      </c>
    </row>
    <row r="57" spans="1:11" ht="14.1" customHeight="1" x14ac:dyDescent="0.2">
      <c r="A57" s="306" t="s">
        <v>284</v>
      </c>
      <c r="B57" s="307" t="s">
        <v>285</v>
      </c>
      <c r="C57" s="308"/>
      <c r="D57" s="113">
        <v>0.76886866467911497</v>
      </c>
      <c r="E57" s="115">
        <v>49</v>
      </c>
      <c r="F57" s="114">
        <v>34</v>
      </c>
      <c r="G57" s="114">
        <v>48</v>
      </c>
      <c r="H57" s="114">
        <v>37</v>
      </c>
      <c r="I57" s="140">
        <v>38</v>
      </c>
      <c r="J57" s="115">
        <v>11</v>
      </c>
      <c r="K57" s="116">
        <v>28.94736842105263</v>
      </c>
    </row>
    <row r="58" spans="1:11" ht="14.1" customHeight="1" x14ac:dyDescent="0.2">
      <c r="A58" s="306">
        <v>73</v>
      </c>
      <c r="B58" s="307" t="s">
        <v>286</v>
      </c>
      <c r="C58" s="308"/>
      <c r="D58" s="113">
        <v>1.8201788796485172</v>
      </c>
      <c r="E58" s="115">
        <v>116</v>
      </c>
      <c r="F58" s="114">
        <v>76</v>
      </c>
      <c r="G58" s="114">
        <v>176</v>
      </c>
      <c r="H58" s="114">
        <v>51</v>
      </c>
      <c r="I58" s="140">
        <v>86</v>
      </c>
      <c r="J58" s="115">
        <v>30</v>
      </c>
      <c r="K58" s="116">
        <v>34.883720930232556</v>
      </c>
    </row>
    <row r="59" spans="1:11" ht="14.1" customHeight="1" x14ac:dyDescent="0.2">
      <c r="A59" s="306" t="s">
        <v>287</v>
      </c>
      <c r="B59" s="307" t="s">
        <v>288</v>
      </c>
      <c r="C59" s="308"/>
      <c r="D59" s="113">
        <v>1.4906637376431822</v>
      </c>
      <c r="E59" s="115">
        <v>95</v>
      </c>
      <c r="F59" s="114">
        <v>60</v>
      </c>
      <c r="G59" s="114">
        <v>145</v>
      </c>
      <c r="H59" s="114">
        <v>41</v>
      </c>
      <c r="I59" s="140">
        <v>63</v>
      </c>
      <c r="J59" s="115">
        <v>32</v>
      </c>
      <c r="K59" s="116">
        <v>50.793650793650791</v>
      </c>
    </row>
    <row r="60" spans="1:11" ht="14.1" customHeight="1" x14ac:dyDescent="0.2">
      <c r="A60" s="306">
        <v>81</v>
      </c>
      <c r="B60" s="307" t="s">
        <v>289</v>
      </c>
      <c r="C60" s="308"/>
      <c r="D60" s="113">
        <v>7.123803546210576</v>
      </c>
      <c r="E60" s="115">
        <v>454</v>
      </c>
      <c r="F60" s="114">
        <v>444</v>
      </c>
      <c r="G60" s="114">
        <v>500</v>
      </c>
      <c r="H60" s="114">
        <v>330</v>
      </c>
      <c r="I60" s="140">
        <v>362</v>
      </c>
      <c r="J60" s="115">
        <v>92</v>
      </c>
      <c r="K60" s="116">
        <v>25.414364640883978</v>
      </c>
    </row>
    <row r="61" spans="1:11" ht="14.1" customHeight="1" x14ac:dyDescent="0.2">
      <c r="A61" s="306" t="s">
        <v>290</v>
      </c>
      <c r="B61" s="307" t="s">
        <v>291</v>
      </c>
      <c r="C61" s="308"/>
      <c r="D61" s="113">
        <v>1.8358700768868665</v>
      </c>
      <c r="E61" s="115">
        <v>117</v>
      </c>
      <c r="F61" s="114">
        <v>91</v>
      </c>
      <c r="G61" s="114">
        <v>210</v>
      </c>
      <c r="H61" s="114">
        <v>60</v>
      </c>
      <c r="I61" s="140">
        <v>106</v>
      </c>
      <c r="J61" s="115">
        <v>11</v>
      </c>
      <c r="K61" s="116">
        <v>10.377358490566039</v>
      </c>
    </row>
    <row r="62" spans="1:11" ht="14.1" customHeight="1" x14ac:dyDescent="0.2">
      <c r="A62" s="306" t="s">
        <v>292</v>
      </c>
      <c r="B62" s="307" t="s">
        <v>293</v>
      </c>
      <c r="C62" s="308"/>
      <c r="D62" s="113">
        <v>2.3222971912756942</v>
      </c>
      <c r="E62" s="115">
        <v>148</v>
      </c>
      <c r="F62" s="114">
        <v>203</v>
      </c>
      <c r="G62" s="114">
        <v>162</v>
      </c>
      <c r="H62" s="114">
        <v>143</v>
      </c>
      <c r="I62" s="140">
        <v>127</v>
      </c>
      <c r="J62" s="115">
        <v>21</v>
      </c>
      <c r="K62" s="116">
        <v>16.535433070866141</v>
      </c>
    </row>
    <row r="63" spans="1:11" ht="14.1" customHeight="1" x14ac:dyDescent="0.2">
      <c r="A63" s="306"/>
      <c r="B63" s="307" t="s">
        <v>294</v>
      </c>
      <c r="C63" s="308"/>
      <c r="D63" s="113">
        <v>2.1810764161305509</v>
      </c>
      <c r="E63" s="115">
        <v>139</v>
      </c>
      <c r="F63" s="114">
        <v>183</v>
      </c>
      <c r="G63" s="114">
        <v>135</v>
      </c>
      <c r="H63" s="114">
        <v>127</v>
      </c>
      <c r="I63" s="140">
        <v>111</v>
      </c>
      <c r="J63" s="115">
        <v>28</v>
      </c>
      <c r="K63" s="116">
        <v>25.225225225225227</v>
      </c>
    </row>
    <row r="64" spans="1:11" ht="14.1" customHeight="1" x14ac:dyDescent="0.2">
      <c r="A64" s="306" t="s">
        <v>295</v>
      </c>
      <c r="B64" s="307" t="s">
        <v>296</v>
      </c>
      <c r="C64" s="308"/>
      <c r="D64" s="113">
        <v>1.365134159736388</v>
      </c>
      <c r="E64" s="115">
        <v>87</v>
      </c>
      <c r="F64" s="114">
        <v>51</v>
      </c>
      <c r="G64" s="114">
        <v>53</v>
      </c>
      <c r="H64" s="114">
        <v>45</v>
      </c>
      <c r="I64" s="140">
        <v>62</v>
      </c>
      <c r="J64" s="115">
        <v>25</v>
      </c>
      <c r="K64" s="116">
        <v>40.322580645161288</v>
      </c>
    </row>
    <row r="65" spans="1:11" ht="14.1" customHeight="1" x14ac:dyDescent="0.2">
      <c r="A65" s="306" t="s">
        <v>297</v>
      </c>
      <c r="B65" s="307" t="s">
        <v>298</v>
      </c>
      <c r="C65" s="308"/>
      <c r="D65" s="113">
        <v>0.80025105915581363</v>
      </c>
      <c r="E65" s="115">
        <v>51</v>
      </c>
      <c r="F65" s="114">
        <v>46</v>
      </c>
      <c r="G65" s="114">
        <v>37</v>
      </c>
      <c r="H65" s="114">
        <v>31</v>
      </c>
      <c r="I65" s="140">
        <v>28</v>
      </c>
      <c r="J65" s="115">
        <v>23</v>
      </c>
      <c r="K65" s="116">
        <v>82.142857142857139</v>
      </c>
    </row>
    <row r="66" spans="1:11" ht="14.1" customHeight="1" x14ac:dyDescent="0.2">
      <c r="A66" s="306">
        <v>82</v>
      </c>
      <c r="B66" s="307" t="s">
        <v>299</v>
      </c>
      <c r="C66" s="308"/>
      <c r="D66" s="113">
        <v>3.7188137454887809</v>
      </c>
      <c r="E66" s="115">
        <v>237</v>
      </c>
      <c r="F66" s="114">
        <v>226</v>
      </c>
      <c r="G66" s="114">
        <v>301</v>
      </c>
      <c r="H66" s="114">
        <v>163</v>
      </c>
      <c r="I66" s="140">
        <v>172</v>
      </c>
      <c r="J66" s="115">
        <v>65</v>
      </c>
      <c r="K66" s="116">
        <v>37.790697674418603</v>
      </c>
    </row>
    <row r="67" spans="1:11" ht="14.1" customHeight="1" x14ac:dyDescent="0.2">
      <c r="A67" s="306" t="s">
        <v>300</v>
      </c>
      <c r="B67" s="307" t="s">
        <v>301</v>
      </c>
      <c r="C67" s="308"/>
      <c r="D67" s="113">
        <v>2.9499450808096657</v>
      </c>
      <c r="E67" s="115">
        <v>188</v>
      </c>
      <c r="F67" s="114">
        <v>148</v>
      </c>
      <c r="G67" s="114">
        <v>183</v>
      </c>
      <c r="H67" s="114">
        <v>101</v>
      </c>
      <c r="I67" s="140">
        <v>105</v>
      </c>
      <c r="J67" s="115">
        <v>83</v>
      </c>
      <c r="K67" s="116">
        <v>79.047619047619051</v>
      </c>
    </row>
    <row r="68" spans="1:11" ht="14.1" customHeight="1" x14ac:dyDescent="0.2">
      <c r="A68" s="306" t="s">
        <v>302</v>
      </c>
      <c r="B68" s="307" t="s">
        <v>303</v>
      </c>
      <c r="C68" s="308"/>
      <c r="D68" s="113">
        <v>0.4550447199121293</v>
      </c>
      <c r="E68" s="115">
        <v>29</v>
      </c>
      <c r="F68" s="114">
        <v>46</v>
      </c>
      <c r="G68" s="114">
        <v>59</v>
      </c>
      <c r="H68" s="114">
        <v>42</v>
      </c>
      <c r="I68" s="140">
        <v>34</v>
      </c>
      <c r="J68" s="115">
        <v>-5</v>
      </c>
      <c r="K68" s="116">
        <v>-14.705882352941176</v>
      </c>
    </row>
    <row r="69" spans="1:11" ht="14.1" customHeight="1" x14ac:dyDescent="0.2">
      <c r="A69" s="306">
        <v>83</v>
      </c>
      <c r="B69" s="307" t="s">
        <v>304</v>
      </c>
      <c r="C69" s="308"/>
      <c r="D69" s="113">
        <v>3.8129609289188764</v>
      </c>
      <c r="E69" s="115">
        <v>243</v>
      </c>
      <c r="F69" s="114">
        <v>233</v>
      </c>
      <c r="G69" s="114">
        <v>446</v>
      </c>
      <c r="H69" s="114">
        <v>181</v>
      </c>
      <c r="I69" s="140">
        <v>219</v>
      </c>
      <c r="J69" s="115">
        <v>24</v>
      </c>
      <c r="K69" s="116">
        <v>10.95890410958904</v>
      </c>
    </row>
    <row r="70" spans="1:11" ht="14.1" customHeight="1" x14ac:dyDescent="0.2">
      <c r="A70" s="306" t="s">
        <v>305</v>
      </c>
      <c r="B70" s="307" t="s">
        <v>306</v>
      </c>
      <c r="C70" s="308"/>
      <c r="D70" s="113">
        <v>3.0911658559548094</v>
      </c>
      <c r="E70" s="115">
        <v>197</v>
      </c>
      <c r="F70" s="114">
        <v>206</v>
      </c>
      <c r="G70" s="114">
        <v>401</v>
      </c>
      <c r="H70" s="114">
        <v>145</v>
      </c>
      <c r="I70" s="140">
        <v>188</v>
      </c>
      <c r="J70" s="115">
        <v>9</v>
      </c>
      <c r="K70" s="116">
        <v>4.7872340425531918</v>
      </c>
    </row>
    <row r="71" spans="1:11" ht="14.1" customHeight="1" x14ac:dyDescent="0.2">
      <c r="A71" s="306"/>
      <c r="B71" s="307" t="s">
        <v>307</v>
      </c>
      <c r="C71" s="308"/>
      <c r="D71" s="113">
        <v>1.9927820492703594</v>
      </c>
      <c r="E71" s="115">
        <v>127</v>
      </c>
      <c r="F71" s="114">
        <v>110</v>
      </c>
      <c r="G71" s="114">
        <v>301</v>
      </c>
      <c r="H71" s="114">
        <v>86</v>
      </c>
      <c r="I71" s="140">
        <v>108</v>
      </c>
      <c r="J71" s="115">
        <v>19</v>
      </c>
      <c r="K71" s="116">
        <v>17.592592592592592</v>
      </c>
    </row>
    <row r="72" spans="1:11" ht="14.1" customHeight="1" x14ac:dyDescent="0.2">
      <c r="A72" s="306">
        <v>84</v>
      </c>
      <c r="B72" s="307" t="s">
        <v>308</v>
      </c>
      <c r="C72" s="308"/>
      <c r="D72" s="113">
        <v>1.1925309901145458</v>
      </c>
      <c r="E72" s="115">
        <v>76</v>
      </c>
      <c r="F72" s="114">
        <v>71</v>
      </c>
      <c r="G72" s="114">
        <v>164</v>
      </c>
      <c r="H72" s="114">
        <v>57</v>
      </c>
      <c r="I72" s="140">
        <v>62</v>
      </c>
      <c r="J72" s="115">
        <v>14</v>
      </c>
      <c r="K72" s="116">
        <v>22.580645161290324</v>
      </c>
    </row>
    <row r="73" spans="1:11" ht="14.1" customHeight="1" x14ac:dyDescent="0.2">
      <c r="A73" s="306" t="s">
        <v>309</v>
      </c>
      <c r="B73" s="307" t="s">
        <v>310</v>
      </c>
      <c r="C73" s="308"/>
      <c r="D73" s="113">
        <v>0.3608975364820336</v>
      </c>
      <c r="E73" s="115">
        <v>23</v>
      </c>
      <c r="F73" s="114">
        <v>15</v>
      </c>
      <c r="G73" s="114">
        <v>75</v>
      </c>
      <c r="H73" s="114">
        <v>5</v>
      </c>
      <c r="I73" s="140">
        <v>16</v>
      </c>
      <c r="J73" s="115">
        <v>7</v>
      </c>
      <c r="K73" s="116">
        <v>43.75</v>
      </c>
    </row>
    <row r="74" spans="1:11" ht="14.1" customHeight="1" x14ac:dyDescent="0.2">
      <c r="A74" s="306" t="s">
        <v>311</v>
      </c>
      <c r="B74" s="307" t="s">
        <v>312</v>
      </c>
      <c r="C74" s="308"/>
      <c r="D74" s="113">
        <v>9.4147183430095718E-2</v>
      </c>
      <c r="E74" s="115">
        <v>6</v>
      </c>
      <c r="F74" s="114">
        <v>12</v>
      </c>
      <c r="G74" s="114">
        <v>47</v>
      </c>
      <c r="H74" s="114">
        <v>9</v>
      </c>
      <c r="I74" s="140">
        <v>8</v>
      </c>
      <c r="J74" s="115">
        <v>-2</v>
      </c>
      <c r="K74" s="116">
        <v>-25</v>
      </c>
    </row>
    <row r="75" spans="1:11" ht="14.1" customHeight="1" x14ac:dyDescent="0.2">
      <c r="A75" s="306" t="s">
        <v>313</v>
      </c>
      <c r="B75" s="307" t="s">
        <v>314</v>
      </c>
      <c r="C75" s="308"/>
      <c r="D75" s="113">
        <v>0.3608975364820336</v>
      </c>
      <c r="E75" s="115">
        <v>23</v>
      </c>
      <c r="F75" s="114">
        <v>19</v>
      </c>
      <c r="G75" s="114">
        <v>14</v>
      </c>
      <c r="H75" s="114">
        <v>21</v>
      </c>
      <c r="I75" s="140">
        <v>18</v>
      </c>
      <c r="J75" s="115">
        <v>5</v>
      </c>
      <c r="K75" s="116">
        <v>27.777777777777779</v>
      </c>
    </row>
    <row r="76" spans="1:11" ht="14.1" customHeight="1" x14ac:dyDescent="0.2">
      <c r="A76" s="306">
        <v>91</v>
      </c>
      <c r="B76" s="307" t="s">
        <v>315</v>
      </c>
      <c r="C76" s="308"/>
      <c r="D76" s="113">
        <v>0.31382394476698572</v>
      </c>
      <c r="E76" s="115">
        <v>20</v>
      </c>
      <c r="F76" s="114">
        <v>29</v>
      </c>
      <c r="G76" s="114">
        <v>24</v>
      </c>
      <c r="H76" s="114">
        <v>15</v>
      </c>
      <c r="I76" s="140">
        <v>15</v>
      </c>
      <c r="J76" s="115">
        <v>5</v>
      </c>
      <c r="K76" s="116">
        <v>33.333333333333336</v>
      </c>
    </row>
    <row r="77" spans="1:11" ht="14.1" customHeight="1" x14ac:dyDescent="0.2">
      <c r="A77" s="306">
        <v>92</v>
      </c>
      <c r="B77" s="307" t="s">
        <v>316</v>
      </c>
      <c r="C77" s="308"/>
      <c r="D77" s="113">
        <v>0.64333908677232077</v>
      </c>
      <c r="E77" s="115">
        <v>41</v>
      </c>
      <c r="F77" s="114">
        <v>25</v>
      </c>
      <c r="G77" s="114">
        <v>37</v>
      </c>
      <c r="H77" s="114">
        <v>28</v>
      </c>
      <c r="I77" s="140">
        <v>40</v>
      </c>
      <c r="J77" s="115">
        <v>1</v>
      </c>
      <c r="K77" s="116">
        <v>2.5</v>
      </c>
    </row>
    <row r="78" spans="1:11" ht="14.1" customHeight="1" x14ac:dyDescent="0.2">
      <c r="A78" s="306">
        <v>93</v>
      </c>
      <c r="B78" s="307" t="s">
        <v>317</v>
      </c>
      <c r="C78" s="308"/>
      <c r="D78" s="113">
        <v>4.7073591715047859E-2</v>
      </c>
      <c r="E78" s="115">
        <v>3</v>
      </c>
      <c r="F78" s="114" t="s">
        <v>513</v>
      </c>
      <c r="G78" s="114">
        <v>8</v>
      </c>
      <c r="H78" s="114" t="s">
        <v>513</v>
      </c>
      <c r="I78" s="140">
        <v>6</v>
      </c>
      <c r="J78" s="115">
        <v>-3</v>
      </c>
      <c r="K78" s="116">
        <v>-50</v>
      </c>
    </row>
    <row r="79" spans="1:11" ht="14.1" customHeight="1" x14ac:dyDescent="0.2">
      <c r="A79" s="306">
        <v>94</v>
      </c>
      <c r="B79" s="307" t="s">
        <v>318</v>
      </c>
      <c r="C79" s="308"/>
      <c r="D79" s="113">
        <v>4.7073591715047859E-2</v>
      </c>
      <c r="E79" s="115">
        <v>3</v>
      </c>
      <c r="F79" s="114">
        <v>9</v>
      </c>
      <c r="G79" s="114">
        <v>44</v>
      </c>
      <c r="H79" s="114" t="s">
        <v>513</v>
      </c>
      <c r="I79" s="140">
        <v>4</v>
      </c>
      <c r="J79" s="115">
        <v>-1</v>
      </c>
      <c r="K79" s="116">
        <v>-25</v>
      </c>
    </row>
    <row r="80" spans="1:11" ht="14.1" customHeight="1" x14ac:dyDescent="0.2">
      <c r="A80" s="306" t="s">
        <v>319</v>
      </c>
      <c r="B80" s="307" t="s">
        <v>320</v>
      </c>
      <c r="C80" s="308"/>
      <c r="D80" s="113">
        <v>0</v>
      </c>
      <c r="E80" s="115">
        <v>0</v>
      </c>
      <c r="F80" s="114">
        <v>0</v>
      </c>
      <c r="G80" s="114" t="s">
        <v>513</v>
      </c>
      <c r="H80" s="114">
        <v>0</v>
      </c>
      <c r="I80" s="140">
        <v>0</v>
      </c>
      <c r="J80" s="115">
        <v>0</v>
      </c>
      <c r="K80" s="116">
        <v>0</v>
      </c>
    </row>
    <row r="81" spans="1:11" ht="14.1" customHeight="1" x14ac:dyDescent="0.2">
      <c r="A81" s="310" t="s">
        <v>321</v>
      </c>
      <c r="B81" s="311" t="s">
        <v>333</v>
      </c>
      <c r="C81" s="312"/>
      <c r="D81" s="125" t="s">
        <v>513</v>
      </c>
      <c r="E81" s="143" t="s">
        <v>513</v>
      </c>
      <c r="F81" s="144">
        <v>0</v>
      </c>
      <c r="G81" s="144">
        <v>0</v>
      </c>
      <c r="H81" s="144">
        <v>0</v>
      </c>
      <c r="I81" s="145">
        <v>0</v>
      </c>
      <c r="J81" s="143" t="s">
        <v>513</v>
      </c>
      <c r="K81" s="146" t="s">
        <v>513</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4" t="s">
        <v>364</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151" t="s">
        <v>365</v>
      </c>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5">
    <mergeCell ref="A3:K3"/>
    <mergeCell ref="A4:K4"/>
    <mergeCell ref="A5:E5"/>
    <mergeCell ref="A7:C10"/>
    <mergeCell ref="D7:D10"/>
    <mergeCell ref="E7:I7"/>
    <mergeCell ref="J7:K8"/>
    <mergeCell ref="E8:E9"/>
    <mergeCell ref="F8:F9"/>
    <mergeCell ref="G8:G9"/>
    <mergeCell ref="H8:H9"/>
    <mergeCell ref="I8:I9"/>
    <mergeCell ref="A84:K84"/>
    <mergeCell ref="A85:K85"/>
    <mergeCell ref="A87:K87"/>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366</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56" t="s">
        <v>367</v>
      </c>
      <c r="E7" s="657"/>
      <c r="F7" s="657"/>
      <c r="G7" s="657"/>
      <c r="H7" s="658"/>
      <c r="I7" s="588" t="s">
        <v>359</v>
      </c>
      <c r="J7" s="589"/>
      <c r="K7" s="96"/>
      <c r="L7" s="96"/>
      <c r="M7" s="96"/>
      <c r="N7" s="96"/>
      <c r="O7" s="96"/>
    </row>
    <row r="8" spans="1:15" ht="21.75" customHeight="1" x14ac:dyDescent="0.2">
      <c r="A8" s="616"/>
      <c r="B8" s="617"/>
      <c r="C8" s="583"/>
      <c r="D8" s="566" t="s">
        <v>335</v>
      </c>
      <c r="E8" s="566" t="s">
        <v>337</v>
      </c>
      <c r="F8" s="566" t="s">
        <v>338</v>
      </c>
      <c r="G8" s="566" t="s">
        <v>339</v>
      </c>
      <c r="H8" s="566" t="s">
        <v>340</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7093</v>
      </c>
      <c r="E11" s="114">
        <v>6109</v>
      </c>
      <c r="F11" s="114">
        <v>8315</v>
      </c>
      <c r="G11" s="114">
        <v>5740</v>
      </c>
      <c r="H11" s="140">
        <v>6990</v>
      </c>
      <c r="I11" s="115">
        <v>103</v>
      </c>
      <c r="J11" s="116">
        <v>1.4735336194563662</v>
      </c>
    </row>
    <row r="12" spans="1:15" s="110" customFormat="1" ht="24.95" customHeight="1" x14ac:dyDescent="0.2">
      <c r="A12" s="193" t="s">
        <v>132</v>
      </c>
      <c r="B12" s="194" t="s">
        <v>133</v>
      </c>
      <c r="C12" s="113">
        <v>0.33836176512054139</v>
      </c>
      <c r="D12" s="115">
        <v>24</v>
      </c>
      <c r="E12" s="114">
        <v>20</v>
      </c>
      <c r="F12" s="114">
        <v>40</v>
      </c>
      <c r="G12" s="114">
        <v>23</v>
      </c>
      <c r="H12" s="140">
        <v>42</v>
      </c>
      <c r="I12" s="115">
        <v>-18</v>
      </c>
      <c r="J12" s="116">
        <v>-42.857142857142854</v>
      </c>
    </row>
    <row r="13" spans="1:15" s="110" customFormat="1" ht="24.95" customHeight="1" x14ac:dyDescent="0.2">
      <c r="A13" s="193" t="s">
        <v>134</v>
      </c>
      <c r="B13" s="199" t="s">
        <v>214</v>
      </c>
      <c r="C13" s="113">
        <v>0.39475539264063159</v>
      </c>
      <c r="D13" s="115">
        <v>28</v>
      </c>
      <c r="E13" s="114">
        <v>22</v>
      </c>
      <c r="F13" s="114">
        <v>53</v>
      </c>
      <c r="G13" s="114">
        <v>19</v>
      </c>
      <c r="H13" s="140">
        <v>35</v>
      </c>
      <c r="I13" s="115">
        <v>-7</v>
      </c>
      <c r="J13" s="116">
        <v>-20</v>
      </c>
    </row>
    <row r="14" spans="1:15" s="287" customFormat="1" ht="24.95" customHeight="1" x14ac:dyDescent="0.2">
      <c r="A14" s="193" t="s">
        <v>215</v>
      </c>
      <c r="B14" s="199" t="s">
        <v>137</v>
      </c>
      <c r="C14" s="113">
        <v>26.23713520372198</v>
      </c>
      <c r="D14" s="115">
        <v>1861</v>
      </c>
      <c r="E14" s="114">
        <v>1660</v>
      </c>
      <c r="F14" s="114">
        <v>2137</v>
      </c>
      <c r="G14" s="114">
        <v>1416</v>
      </c>
      <c r="H14" s="140">
        <v>1953</v>
      </c>
      <c r="I14" s="115">
        <v>-92</v>
      </c>
      <c r="J14" s="116">
        <v>-4.7107014848950337</v>
      </c>
      <c r="K14" s="110"/>
      <c r="L14" s="110"/>
      <c r="M14" s="110"/>
      <c r="N14" s="110"/>
      <c r="O14" s="110"/>
    </row>
    <row r="15" spans="1:15" s="110" customFormat="1" ht="24.95" customHeight="1" x14ac:dyDescent="0.2">
      <c r="A15" s="193" t="s">
        <v>216</v>
      </c>
      <c r="B15" s="199" t="s">
        <v>217</v>
      </c>
      <c r="C15" s="113">
        <v>2.9042718172846467</v>
      </c>
      <c r="D15" s="115">
        <v>206</v>
      </c>
      <c r="E15" s="114">
        <v>127</v>
      </c>
      <c r="F15" s="114">
        <v>160</v>
      </c>
      <c r="G15" s="114">
        <v>144</v>
      </c>
      <c r="H15" s="140">
        <v>211</v>
      </c>
      <c r="I15" s="115">
        <v>-5</v>
      </c>
      <c r="J15" s="116">
        <v>-2.3696682464454977</v>
      </c>
    </row>
    <row r="16" spans="1:15" s="287" customFormat="1" ht="24.95" customHeight="1" x14ac:dyDescent="0.2">
      <c r="A16" s="193" t="s">
        <v>218</v>
      </c>
      <c r="B16" s="199" t="s">
        <v>141</v>
      </c>
      <c r="C16" s="113">
        <v>19.963344142111943</v>
      </c>
      <c r="D16" s="115">
        <v>1416</v>
      </c>
      <c r="E16" s="114">
        <v>1261</v>
      </c>
      <c r="F16" s="114">
        <v>1500</v>
      </c>
      <c r="G16" s="114">
        <v>1092</v>
      </c>
      <c r="H16" s="140">
        <v>1523</v>
      </c>
      <c r="I16" s="115">
        <v>-107</v>
      </c>
      <c r="J16" s="116">
        <v>-7.0256073539067634</v>
      </c>
      <c r="K16" s="110"/>
      <c r="L16" s="110"/>
      <c r="M16" s="110"/>
      <c r="N16" s="110"/>
      <c r="O16" s="110"/>
    </row>
    <row r="17" spans="1:15" s="110" customFormat="1" ht="24.95" customHeight="1" x14ac:dyDescent="0.2">
      <c r="A17" s="193" t="s">
        <v>142</v>
      </c>
      <c r="B17" s="199" t="s">
        <v>220</v>
      </c>
      <c r="C17" s="113">
        <v>3.3695192443253914</v>
      </c>
      <c r="D17" s="115">
        <v>239</v>
      </c>
      <c r="E17" s="114">
        <v>272</v>
      </c>
      <c r="F17" s="114">
        <v>477</v>
      </c>
      <c r="G17" s="114">
        <v>180</v>
      </c>
      <c r="H17" s="140">
        <v>219</v>
      </c>
      <c r="I17" s="115">
        <v>20</v>
      </c>
      <c r="J17" s="116">
        <v>9.1324200913242013</v>
      </c>
    </row>
    <row r="18" spans="1:15" s="287" customFormat="1" ht="24.95" customHeight="1" x14ac:dyDescent="0.2">
      <c r="A18" s="201" t="s">
        <v>144</v>
      </c>
      <c r="B18" s="202" t="s">
        <v>145</v>
      </c>
      <c r="C18" s="113">
        <v>5.0754264768081203</v>
      </c>
      <c r="D18" s="115">
        <v>360</v>
      </c>
      <c r="E18" s="114">
        <v>326</v>
      </c>
      <c r="F18" s="114">
        <v>428</v>
      </c>
      <c r="G18" s="114">
        <v>315</v>
      </c>
      <c r="H18" s="140">
        <v>357</v>
      </c>
      <c r="I18" s="115">
        <v>3</v>
      </c>
      <c r="J18" s="116">
        <v>0.84033613445378152</v>
      </c>
      <c r="K18" s="110"/>
      <c r="L18" s="110"/>
      <c r="M18" s="110"/>
      <c r="N18" s="110"/>
      <c r="O18" s="110"/>
    </row>
    <row r="19" spans="1:15" s="110" customFormat="1" ht="24.95" customHeight="1" x14ac:dyDescent="0.2">
      <c r="A19" s="193" t="s">
        <v>146</v>
      </c>
      <c r="B19" s="199" t="s">
        <v>147</v>
      </c>
      <c r="C19" s="113">
        <v>12.871845481460594</v>
      </c>
      <c r="D19" s="115">
        <v>913</v>
      </c>
      <c r="E19" s="114">
        <v>746</v>
      </c>
      <c r="F19" s="114">
        <v>1048</v>
      </c>
      <c r="G19" s="114">
        <v>733</v>
      </c>
      <c r="H19" s="140">
        <v>965</v>
      </c>
      <c r="I19" s="115">
        <v>-52</v>
      </c>
      <c r="J19" s="116">
        <v>-5.3886010362694297</v>
      </c>
    </row>
    <row r="20" spans="1:15" s="287" customFormat="1" ht="24.95" customHeight="1" x14ac:dyDescent="0.2">
      <c r="A20" s="193" t="s">
        <v>148</v>
      </c>
      <c r="B20" s="199" t="s">
        <v>149</v>
      </c>
      <c r="C20" s="113">
        <v>7.4016636120118431</v>
      </c>
      <c r="D20" s="115">
        <v>525</v>
      </c>
      <c r="E20" s="114">
        <v>385</v>
      </c>
      <c r="F20" s="114">
        <v>467</v>
      </c>
      <c r="G20" s="114">
        <v>476</v>
      </c>
      <c r="H20" s="140">
        <v>526</v>
      </c>
      <c r="I20" s="115">
        <v>-1</v>
      </c>
      <c r="J20" s="116">
        <v>-0.19011406844106463</v>
      </c>
      <c r="K20" s="110"/>
      <c r="L20" s="110"/>
      <c r="M20" s="110"/>
      <c r="N20" s="110"/>
      <c r="O20" s="110"/>
    </row>
    <row r="21" spans="1:15" s="110" customFormat="1" ht="24.95" customHeight="1" x14ac:dyDescent="0.2">
      <c r="A21" s="201" t="s">
        <v>150</v>
      </c>
      <c r="B21" s="202" t="s">
        <v>151</v>
      </c>
      <c r="C21" s="113">
        <v>6.2314958409699708</v>
      </c>
      <c r="D21" s="115">
        <v>442</v>
      </c>
      <c r="E21" s="114">
        <v>442</v>
      </c>
      <c r="F21" s="114">
        <v>485</v>
      </c>
      <c r="G21" s="114">
        <v>386</v>
      </c>
      <c r="H21" s="140">
        <v>368</v>
      </c>
      <c r="I21" s="115">
        <v>74</v>
      </c>
      <c r="J21" s="116">
        <v>20.108695652173914</v>
      </c>
    </row>
    <row r="22" spans="1:15" s="110" customFormat="1" ht="24.95" customHeight="1" x14ac:dyDescent="0.2">
      <c r="A22" s="201" t="s">
        <v>152</v>
      </c>
      <c r="B22" s="199" t="s">
        <v>153</v>
      </c>
      <c r="C22" s="113">
        <v>1.1560693641618498</v>
      </c>
      <c r="D22" s="115">
        <v>82</v>
      </c>
      <c r="E22" s="114">
        <v>83</v>
      </c>
      <c r="F22" s="114">
        <v>141</v>
      </c>
      <c r="G22" s="114">
        <v>68</v>
      </c>
      <c r="H22" s="140">
        <v>123</v>
      </c>
      <c r="I22" s="115">
        <v>-41</v>
      </c>
      <c r="J22" s="116">
        <v>-33.333333333333336</v>
      </c>
    </row>
    <row r="23" spans="1:15" s="110" customFormat="1" ht="24.95" customHeight="1" x14ac:dyDescent="0.2">
      <c r="A23" s="193" t="s">
        <v>154</v>
      </c>
      <c r="B23" s="199" t="s">
        <v>155</v>
      </c>
      <c r="C23" s="113">
        <v>1.0855773297617368</v>
      </c>
      <c r="D23" s="115">
        <v>77</v>
      </c>
      <c r="E23" s="114">
        <v>59</v>
      </c>
      <c r="F23" s="114">
        <v>70</v>
      </c>
      <c r="G23" s="114">
        <v>62</v>
      </c>
      <c r="H23" s="140">
        <v>94</v>
      </c>
      <c r="I23" s="115">
        <v>-17</v>
      </c>
      <c r="J23" s="116">
        <v>-18.085106382978722</v>
      </c>
    </row>
    <row r="24" spans="1:15" s="110" customFormat="1" ht="24.95" customHeight="1" x14ac:dyDescent="0.2">
      <c r="A24" s="193" t="s">
        <v>156</v>
      </c>
      <c r="B24" s="199" t="s">
        <v>221</v>
      </c>
      <c r="C24" s="113">
        <v>3.8065698576060907</v>
      </c>
      <c r="D24" s="115">
        <v>270</v>
      </c>
      <c r="E24" s="114">
        <v>199</v>
      </c>
      <c r="F24" s="114">
        <v>608</v>
      </c>
      <c r="G24" s="114">
        <v>227</v>
      </c>
      <c r="H24" s="140">
        <v>270</v>
      </c>
      <c r="I24" s="115">
        <v>0</v>
      </c>
      <c r="J24" s="116">
        <v>0</v>
      </c>
    </row>
    <row r="25" spans="1:15" s="110" customFormat="1" ht="24.95" customHeight="1" x14ac:dyDescent="0.2">
      <c r="A25" s="193" t="s">
        <v>222</v>
      </c>
      <c r="B25" s="204" t="s">
        <v>159</v>
      </c>
      <c r="C25" s="113">
        <v>3.8770618920062034</v>
      </c>
      <c r="D25" s="115">
        <v>275</v>
      </c>
      <c r="E25" s="114">
        <v>270</v>
      </c>
      <c r="F25" s="114">
        <v>287</v>
      </c>
      <c r="G25" s="114">
        <v>189</v>
      </c>
      <c r="H25" s="140">
        <v>244</v>
      </c>
      <c r="I25" s="115">
        <v>31</v>
      </c>
      <c r="J25" s="116">
        <v>12.704918032786885</v>
      </c>
    </row>
    <row r="26" spans="1:15" s="110" customFormat="1" ht="24.95" customHeight="1" x14ac:dyDescent="0.2">
      <c r="A26" s="201">
        <v>782.78300000000002</v>
      </c>
      <c r="B26" s="203" t="s">
        <v>160</v>
      </c>
      <c r="C26" s="113">
        <v>10.108557732976173</v>
      </c>
      <c r="D26" s="115">
        <v>717</v>
      </c>
      <c r="E26" s="114">
        <v>695</v>
      </c>
      <c r="F26" s="114">
        <v>866</v>
      </c>
      <c r="G26" s="114">
        <v>840</v>
      </c>
      <c r="H26" s="140">
        <v>828</v>
      </c>
      <c r="I26" s="115">
        <v>-111</v>
      </c>
      <c r="J26" s="116">
        <v>-13.405797101449275</v>
      </c>
    </row>
    <row r="27" spans="1:15" s="110" customFormat="1" ht="24.95" customHeight="1" x14ac:dyDescent="0.2">
      <c r="A27" s="193" t="s">
        <v>161</v>
      </c>
      <c r="B27" s="199" t="s">
        <v>162</v>
      </c>
      <c r="C27" s="113">
        <v>3.2990272099252786</v>
      </c>
      <c r="D27" s="115">
        <v>234</v>
      </c>
      <c r="E27" s="114">
        <v>145</v>
      </c>
      <c r="F27" s="114">
        <v>247</v>
      </c>
      <c r="G27" s="114">
        <v>130</v>
      </c>
      <c r="H27" s="140">
        <v>239</v>
      </c>
      <c r="I27" s="115">
        <v>-5</v>
      </c>
      <c r="J27" s="116">
        <v>-2.0920502092050208</v>
      </c>
    </row>
    <row r="28" spans="1:15" s="110" customFormat="1" ht="24.95" customHeight="1" x14ac:dyDescent="0.2">
      <c r="A28" s="193" t="s">
        <v>163</v>
      </c>
      <c r="B28" s="199" t="s">
        <v>164</v>
      </c>
      <c r="C28" s="113">
        <v>1.8186944875229099</v>
      </c>
      <c r="D28" s="115">
        <v>129</v>
      </c>
      <c r="E28" s="114">
        <v>91</v>
      </c>
      <c r="F28" s="114">
        <v>308</v>
      </c>
      <c r="G28" s="114">
        <v>64</v>
      </c>
      <c r="H28" s="140">
        <v>92</v>
      </c>
      <c r="I28" s="115">
        <v>37</v>
      </c>
      <c r="J28" s="116">
        <v>40.217391304347828</v>
      </c>
    </row>
    <row r="29" spans="1:15" s="110" customFormat="1" ht="24.95" customHeight="1" x14ac:dyDescent="0.2">
      <c r="A29" s="193">
        <v>86</v>
      </c>
      <c r="B29" s="199" t="s">
        <v>165</v>
      </c>
      <c r="C29" s="113">
        <v>7.5567460876920904</v>
      </c>
      <c r="D29" s="115">
        <v>536</v>
      </c>
      <c r="E29" s="114">
        <v>472</v>
      </c>
      <c r="F29" s="114">
        <v>512</v>
      </c>
      <c r="G29" s="114">
        <v>319</v>
      </c>
      <c r="H29" s="140">
        <v>388</v>
      </c>
      <c r="I29" s="115">
        <v>148</v>
      </c>
      <c r="J29" s="116">
        <v>38.144329896907216</v>
      </c>
    </row>
    <row r="30" spans="1:15" s="110" customFormat="1" ht="24.95" customHeight="1" x14ac:dyDescent="0.2">
      <c r="A30" s="193">
        <v>87.88</v>
      </c>
      <c r="B30" s="204" t="s">
        <v>166</v>
      </c>
      <c r="C30" s="113">
        <v>6.3724799097701963</v>
      </c>
      <c r="D30" s="115">
        <v>452</v>
      </c>
      <c r="E30" s="114">
        <v>292</v>
      </c>
      <c r="F30" s="114">
        <v>403</v>
      </c>
      <c r="G30" s="114">
        <v>271</v>
      </c>
      <c r="H30" s="140">
        <v>274</v>
      </c>
      <c r="I30" s="115">
        <v>178</v>
      </c>
      <c r="J30" s="116">
        <v>64.96350364963503</v>
      </c>
    </row>
    <row r="31" spans="1:15" s="110" customFormat="1" ht="24.95" customHeight="1" x14ac:dyDescent="0.2">
      <c r="A31" s="193" t="s">
        <v>167</v>
      </c>
      <c r="B31" s="199" t="s">
        <v>168</v>
      </c>
      <c r="C31" s="113">
        <v>2.3685323558437896</v>
      </c>
      <c r="D31" s="115">
        <v>168</v>
      </c>
      <c r="E31" s="114">
        <v>202</v>
      </c>
      <c r="F31" s="114">
        <v>215</v>
      </c>
      <c r="G31" s="114">
        <v>202</v>
      </c>
      <c r="H31" s="140">
        <v>192</v>
      </c>
      <c r="I31" s="115">
        <v>-24</v>
      </c>
      <c r="J31" s="116">
        <v>-12.5</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0.33836176512054139</v>
      </c>
      <c r="D34" s="115">
        <v>24</v>
      </c>
      <c r="E34" s="114">
        <v>20</v>
      </c>
      <c r="F34" s="114">
        <v>40</v>
      </c>
      <c r="G34" s="114">
        <v>23</v>
      </c>
      <c r="H34" s="140">
        <v>42</v>
      </c>
      <c r="I34" s="115">
        <v>-18</v>
      </c>
      <c r="J34" s="116">
        <v>-42.857142857142854</v>
      </c>
    </row>
    <row r="35" spans="1:10" s="110" customFormat="1" ht="24.95" customHeight="1" x14ac:dyDescent="0.2">
      <c r="A35" s="292" t="s">
        <v>171</v>
      </c>
      <c r="B35" s="293" t="s">
        <v>172</v>
      </c>
      <c r="C35" s="113">
        <v>31.707317073170731</v>
      </c>
      <c r="D35" s="115">
        <v>2249</v>
      </c>
      <c r="E35" s="114">
        <v>2008</v>
      </c>
      <c r="F35" s="114">
        <v>2618</v>
      </c>
      <c r="G35" s="114">
        <v>1750</v>
      </c>
      <c r="H35" s="140">
        <v>2345</v>
      </c>
      <c r="I35" s="115">
        <v>-96</v>
      </c>
      <c r="J35" s="116">
        <v>-4.0938166311300641</v>
      </c>
    </row>
    <row r="36" spans="1:10" s="110" customFormat="1" ht="24.95" customHeight="1" x14ac:dyDescent="0.2">
      <c r="A36" s="294" t="s">
        <v>173</v>
      </c>
      <c r="B36" s="295" t="s">
        <v>174</v>
      </c>
      <c r="C36" s="125">
        <v>67.954321161708734</v>
      </c>
      <c r="D36" s="143">
        <v>4820</v>
      </c>
      <c r="E36" s="144">
        <v>4081</v>
      </c>
      <c r="F36" s="144">
        <v>5657</v>
      </c>
      <c r="G36" s="144">
        <v>3967</v>
      </c>
      <c r="H36" s="145">
        <v>4603</v>
      </c>
      <c r="I36" s="143">
        <v>217</v>
      </c>
      <c r="J36" s="146">
        <v>4.7143167499456879</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44" t="s">
        <v>368</v>
      </c>
      <c r="B39" s="645"/>
      <c r="C39" s="645"/>
      <c r="D39" s="645"/>
      <c r="E39" s="645"/>
      <c r="F39" s="645"/>
      <c r="G39" s="645"/>
      <c r="H39" s="645"/>
      <c r="I39" s="645"/>
      <c r="J39" s="645"/>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7"/>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369</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335</v>
      </c>
      <c r="B5" s="573"/>
      <c r="C5" s="573"/>
      <c r="D5" s="573"/>
      <c r="E5" s="573"/>
      <c r="F5" s="252"/>
      <c r="G5" s="252"/>
      <c r="H5" s="252"/>
      <c r="I5" s="252"/>
      <c r="J5" s="252"/>
      <c r="K5" s="252"/>
    </row>
    <row r="6" spans="1:17" s="94" customFormat="1" ht="11.25" customHeight="1" x14ac:dyDescent="0.2">
      <c r="A6" s="227"/>
      <c r="B6" s="228"/>
      <c r="C6" s="228"/>
      <c r="D6" s="228"/>
      <c r="E6" s="228"/>
      <c r="F6" s="228"/>
      <c r="G6" s="228"/>
      <c r="H6" s="228"/>
      <c r="I6" s="228"/>
      <c r="J6" s="228"/>
    </row>
    <row r="7" spans="1:17" s="91" customFormat="1" ht="24.95" customHeight="1" x14ac:dyDescent="0.2">
      <c r="A7" s="588" t="s">
        <v>332</v>
      </c>
      <c r="B7" s="577"/>
      <c r="C7" s="577"/>
      <c r="D7" s="582" t="s">
        <v>94</v>
      </c>
      <c r="E7" s="647" t="s">
        <v>370</v>
      </c>
      <c r="F7" s="648"/>
      <c r="G7" s="648"/>
      <c r="H7" s="648"/>
      <c r="I7" s="649"/>
      <c r="J7" s="588" t="s">
        <v>359</v>
      </c>
      <c r="K7" s="589"/>
      <c r="L7" s="96"/>
      <c r="M7" s="96"/>
      <c r="N7" s="96"/>
      <c r="O7" s="96"/>
      <c r="Q7" s="408"/>
    </row>
    <row r="8" spans="1:17" ht="21.75" customHeight="1" x14ac:dyDescent="0.2">
      <c r="A8" s="578"/>
      <c r="B8" s="579"/>
      <c r="C8" s="579"/>
      <c r="D8" s="583"/>
      <c r="E8" s="566" t="s">
        <v>335</v>
      </c>
      <c r="F8" s="566" t="s">
        <v>337</v>
      </c>
      <c r="G8" s="566" t="s">
        <v>338</v>
      </c>
      <c r="H8" s="566" t="s">
        <v>339</v>
      </c>
      <c r="I8" s="566" t="s">
        <v>340</v>
      </c>
      <c r="J8" s="590"/>
      <c r="K8" s="591"/>
    </row>
    <row r="9" spans="1:17" ht="12" customHeight="1" x14ac:dyDescent="0.2">
      <c r="A9" s="578"/>
      <c r="B9" s="579"/>
      <c r="C9" s="579"/>
      <c r="D9" s="583"/>
      <c r="E9" s="567"/>
      <c r="F9" s="567"/>
      <c r="G9" s="567"/>
      <c r="H9" s="567"/>
      <c r="I9" s="567"/>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7093</v>
      </c>
      <c r="F11" s="264">
        <v>6109</v>
      </c>
      <c r="G11" s="264">
        <v>8315</v>
      </c>
      <c r="H11" s="264">
        <v>5740</v>
      </c>
      <c r="I11" s="265">
        <v>6990</v>
      </c>
      <c r="J11" s="263">
        <v>103</v>
      </c>
      <c r="K11" s="266">
        <v>1.4735336194563662</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27.999436063724801</v>
      </c>
      <c r="E13" s="115">
        <v>1986</v>
      </c>
      <c r="F13" s="114">
        <v>2002</v>
      </c>
      <c r="G13" s="114">
        <v>2745</v>
      </c>
      <c r="H13" s="114">
        <v>1869</v>
      </c>
      <c r="I13" s="140">
        <v>1979</v>
      </c>
      <c r="J13" s="115">
        <v>7</v>
      </c>
      <c r="K13" s="116">
        <v>0.35371399696816574</v>
      </c>
    </row>
    <row r="14" spans="1:17" ht="15.95" customHeight="1" x14ac:dyDescent="0.2">
      <c r="A14" s="306" t="s">
        <v>230</v>
      </c>
      <c r="B14" s="307"/>
      <c r="C14" s="308"/>
      <c r="D14" s="113">
        <v>55.900183279289443</v>
      </c>
      <c r="E14" s="115">
        <v>3965</v>
      </c>
      <c r="F14" s="114">
        <v>3137</v>
      </c>
      <c r="G14" s="114">
        <v>4393</v>
      </c>
      <c r="H14" s="114">
        <v>3045</v>
      </c>
      <c r="I14" s="140">
        <v>3993</v>
      </c>
      <c r="J14" s="115">
        <v>-28</v>
      </c>
      <c r="K14" s="116">
        <v>-0.70122714750813919</v>
      </c>
    </row>
    <row r="15" spans="1:17" ht="15.95" customHeight="1" x14ac:dyDescent="0.2">
      <c r="A15" s="306" t="s">
        <v>231</v>
      </c>
      <c r="B15" s="307"/>
      <c r="C15" s="308"/>
      <c r="D15" s="113">
        <v>8.4872409417735799</v>
      </c>
      <c r="E15" s="115">
        <v>602</v>
      </c>
      <c r="F15" s="114">
        <v>545</v>
      </c>
      <c r="G15" s="114">
        <v>568</v>
      </c>
      <c r="H15" s="114">
        <v>475</v>
      </c>
      <c r="I15" s="140">
        <v>532</v>
      </c>
      <c r="J15" s="115">
        <v>70</v>
      </c>
      <c r="K15" s="116">
        <v>13.157894736842104</v>
      </c>
    </row>
    <row r="16" spans="1:17" ht="15.95" customHeight="1" x14ac:dyDescent="0.2">
      <c r="A16" s="306" t="s">
        <v>232</v>
      </c>
      <c r="B16" s="307"/>
      <c r="C16" s="308"/>
      <c r="D16" s="113">
        <v>7.5990413083321586</v>
      </c>
      <c r="E16" s="115">
        <v>539</v>
      </c>
      <c r="F16" s="114">
        <v>425</v>
      </c>
      <c r="G16" s="114">
        <v>607</v>
      </c>
      <c r="H16" s="114">
        <v>351</v>
      </c>
      <c r="I16" s="140">
        <v>486</v>
      </c>
      <c r="J16" s="115">
        <v>53</v>
      </c>
      <c r="K16" s="116">
        <v>10.905349794238683</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0.97279007472155643</v>
      </c>
      <c r="E18" s="115">
        <v>69</v>
      </c>
      <c r="F18" s="114">
        <v>30</v>
      </c>
      <c r="G18" s="114">
        <v>56</v>
      </c>
      <c r="H18" s="114">
        <v>38</v>
      </c>
      <c r="I18" s="140">
        <v>82</v>
      </c>
      <c r="J18" s="115">
        <v>-13</v>
      </c>
      <c r="K18" s="116">
        <v>-15.853658536585366</v>
      </c>
    </row>
    <row r="19" spans="1:11" ht="14.1" customHeight="1" x14ac:dyDescent="0.2">
      <c r="A19" s="306" t="s">
        <v>235</v>
      </c>
      <c r="B19" s="307" t="s">
        <v>236</v>
      </c>
      <c r="C19" s="308"/>
      <c r="D19" s="113">
        <v>0.14098406880022557</v>
      </c>
      <c r="E19" s="115">
        <v>10</v>
      </c>
      <c r="F19" s="114">
        <v>20</v>
      </c>
      <c r="G19" s="114">
        <v>34</v>
      </c>
      <c r="H19" s="114">
        <v>17</v>
      </c>
      <c r="I19" s="140">
        <v>12</v>
      </c>
      <c r="J19" s="115">
        <v>-2</v>
      </c>
      <c r="K19" s="116">
        <v>-16.666666666666668</v>
      </c>
    </row>
    <row r="20" spans="1:11" ht="14.1" customHeight="1" x14ac:dyDescent="0.2">
      <c r="A20" s="306">
        <v>12</v>
      </c>
      <c r="B20" s="307" t="s">
        <v>237</v>
      </c>
      <c r="C20" s="308"/>
      <c r="D20" s="113">
        <v>0.38065698576060902</v>
      </c>
      <c r="E20" s="115">
        <v>27</v>
      </c>
      <c r="F20" s="114">
        <v>40</v>
      </c>
      <c r="G20" s="114">
        <v>39</v>
      </c>
      <c r="H20" s="114">
        <v>25</v>
      </c>
      <c r="I20" s="140">
        <v>28</v>
      </c>
      <c r="J20" s="115">
        <v>-1</v>
      </c>
      <c r="K20" s="116">
        <v>-3.5714285714285716</v>
      </c>
    </row>
    <row r="21" spans="1:11" ht="14.1" customHeight="1" x14ac:dyDescent="0.2">
      <c r="A21" s="306">
        <v>21</v>
      </c>
      <c r="B21" s="307" t="s">
        <v>238</v>
      </c>
      <c r="C21" s="308"/>
      <c r="D21" s="113">
        <v>0.1691808825602707</v>
      </c>
      <c r="E21" s="115">
        <v>12</v>
      </c>
      <c r="F21" s="114">
        <v>8</v>
      </c>
      <c r="G21" s="114">
        <v>11</v>
      </c>
      <c r="H21" s="114">
        <v>10</v>
      </c>
      <c r="I21" s="140">
        <v>11</v>
      </c>
      <c r="J21" s="115">
        <v>1</v>
      </c>
      <c r="K21" s="116">
        <v>9.0909090909090917</v>
      </c>
    </row>
    <row r="22" spans="1:11" ht="14.1" customHeight="1" x14ac:dyDescent="0.2">
      <c r="A22" s="306">
        <v>22</v>
      </c>
      <c r="B22" s="307" t="s">
        <v>239</v>
      </c>
      <c r="C22" s="308"/>
      <c r="D22" s="113">
        <v>3.4964049062455942</v>
      </c>
      <c r="E22" s="115">
        <v>248</v>
      </c>
      <c r="F22" s="114">
        <v>251</v>
      </c>
      <c r="G22" s="114">
        <v>430</v>
      </c>
      <c r="H22" s="114">
        <v>212</v>
      </c>
      <c r="I22" s="140">
        <v>229</v>
      </c>
      <c r="J22" s="115">
        <v>19</v>
      </c>
      <c r="K22" s="116">
        <v>8.2969432314410483</v>
      </c>
    </row>
    <row r="23" spans="1:11" ht="14.1" customHeight="1" x14ac:dyDescent="0.2">
      <c r="A23" s="306">
        <v>23</v>
      </c>
      <c r="B23" s="307" t="s">
        <v>240</v>
      </c>
      <c r="C23" s="308"/>
      <c r="D23" s="113">
        <v>0.90229804032144367</v>
      </c>
      <c r="E23" s="115">
        <v>64</v>
      </c>
      <c r="F23" s="114">
        <v>50</v>
      </c>
      <c r="G23" s="114">
        <v>73</v>
      </c>
      <c r="H23" s="114">
        <v>48</v>
      </c>
      <c r="I23" s="140">
        <v>45</v>
      </c>
      <c r="J23" s="115">
        <v>19</v>
      </c>
      <c r="K23" s="116">
        <v>42.222222222222221</v>
      </c>
    </row>
    <row r="24" spans="1:11" ht="14.1" customHeight="1" x14ac:dyDescent="0.2">
      <c r="A24" s="306">
        <v>24</v>
      </c>
      <c r="B24" s="307" t="s">
        <v>241</v>
      </c>
      <c r="C24" s="308"/>
      <c r="D24" s="113">
        <v>10.982658959537572</v>
      </c>
      <c r="E24" s="115">
        <v>779</v>
      </c>
      <c r="F24" s="114">
        <v>718</v>
      </c>
      <c r="G24" s="114">
        <v>827</v>
      </c>
      <c r="H24" s="114">
        <v>701</v>
      </c>
      <c r="I24" s="140">
        <v>844</v>
      </c>
      <c r="J24" s="115">
        <v>-65</v>
      </c>
      <c r="K24" s="116">
        <v>-7.701421800947867</v>
      </c>
    </row>
    <row r="25" spans="1:11" ht="14.1" customHeight="1" x14ac:dyDescent="0.2">
      <c r="A25" s="306">
        <v>25</v>
      </c>
      <c r="B25" s="307" t="s">
        <v>242</v>
      </c>
      <c r="C25" s="308"/>
      <c r="D25" s="113">
        <v>6.6403496404906246</v>
      </c>
      <c r="E25" s="115">
        <v>471</v>
      </c>
      <c r="F25" s="114">
        <v>396</v>
      </c>
      <c r="G25" s="114">
        <v>505</v>
      </c>
      <c r="H25" s="114">
        <v>398</v>
      </c>
      <c r="I25" s="140">
        <v>540</v>
      </c>
      <c r="J25" s="115">
        <v>-69</v>
      </c>
      <c r="K25" s="116">
        <v>-12.777777777777779</v>
      </c>
    </row>
    <row r="26" spans="1:11" ht="14.1" customHeight="1" x14ac:dyDescent="0.2">
      <c r="A26" s="306">
        <v>26</v>
      </c>
      <c r="B26" s="307" t="s">
        <v>243</v>
      </c>
      <c r="C26" s="308"/>
      <c r="D26" s="113">
        <v>4.0462427745664744</v>
      </c>
      <c r="E26" s="115">
        <v>287</v>
      </c>
      <c r="F26" s="114">
        <v>195</v>
      </c>
      <c r="G26" s="114">
        <v>296</v>
      </c>
      <c r="H26" s="114">
        <v>194</v>
      </c>
      <c r="I26" s="140">
        <v>295</v>
      </c>
      <c r="J26" s="115">
        <v>-8</v>
      </c>
      <c r="K26" s="116">
        <v>-2.7118644067796609</v>
      </c>
    </row>
    <row r="27" spans="1:11" ht="14.1" customHeight="1" x14ac:dyDescent="0.2">
      <c r="A27" s="306">
        <v>27</v>
      </c>
      <c r="B27" s="307" t="s">
        <v>244</v>
      </c>
      <c r="C27" s="308"/>
      <c r="D27" s="113">
        <v>2.8337797828845339</v>
      </c>
      <c r="E27" s="115">
        <v>201</v>
      </c>
      <c r="F27" s="114">
        <v>181</v>
      </c>
      <c r="G27" s="114">
        <v>183</v>
      </c>
      <c r="H27" s="114">
        <v>170</v>
      </c>
      <c r="I27" s="140">
        <v>196</v>
      </c>
      <c r="J27" s="115">
        <v>5</v>
      </c>
      <c r="K27" s="116">
        <v>2.5510204081632653</v>
      </c>
    </row>
    <row r="28" spans="1:11" ht="14.1" customHeight="1" x14ac:dyDescent="0.2">
      <c r="A28" s="306">
        <v>28</v>
      </c>
      <c r="B28" s="307" t="s">
        <v>245</v>
      </c>
      <c r="C28" s="308"/>
      <c r="D28" s="113">
        <v>0.14098406880022557</v>
      </c>
      <c r="E28" s="115">
        <v>10</v>
      </c>
      <c r="F28" s="114">
        <v>16</v>
      </c>
      <c r="G28" s="114">
        <v>16</v>
      </c>
      <c r="H28" s="114">
        <v>16</v>
      </c>
      <c r="I28" s="140">
        <v>17</v>
      </c>
      <c r="J28" s="115">
        <v>-7</v>
      </c>
      <c r="K28" s="116">
        <v>-41.176470588235297</v>
      </c>
    </row>
    <row r="29" spans="1:11" ht="14.1" customHeight="1" x14ac:dyDescent="0.2">
      <c r="A29" s="306">
        <v>29</v>
      </c>
      <c r="B29" s="307" t="s">
        <v>246</v>
      </c>
      <c r="C29" s="308"/>
      <c r="D29" s="113">
        <v>3.4400112787255042</v>
      </c>
      <c r="E29" s="115">
        <v>244</v>
      </c>
      <c r="F29" s="114">
        <v>216</v>
      </c>
      <c r="G29" s="114">
        <v>234</v>
      </c>
      <c r="H29" s="114">
        <v>198</v>
      </c>
      <c r="I29" s="140">
        <v>223</v>
      </c>
      <c r="J29" s="115">
        <v>21</v>
      </c>
      <c r="K29" s="116">
        <v>9.4170403587443943</v>
      </c>
    </row>
    <row r="30" spans="1:11" ht="14.1" customHeight="1" x14ac:dyDescent="0.2">
      <c r="A30" s="306" t="s">
        <v>247</v>
      </c>
      <c r="B30" s="307" t="s">
        <v>248</v>
      </c>
      <c r="C30" s="308"/>
      <c r="D30" s="113" t="s">
        <v>513</v>
      </c>
      <c r="E30" s="115" t="s">
        <v>513</v>
      </c>
      <c r="F30" s="114">
        <v>50</v>
      </c>
      <c r="G30" s="114" t="s">
        <v>513</v>
      </c>
      <c r="H30" s="114" t="s">
        <v>513</v>
      </c>
      <c r="I30" s="140" t="s">
        <v>513</v>
      </c>
      <c r="J30" s="115" t="s">
        <v>513</v>
      </c>
      <c r="K30" s="116" t="s">
        <v>513</v>
      </c>
    </row>
    <row r="31" spans="1:11" ht="14.1" customHeight="1" x14ac:dyDescent="0.2">
      <c r="A31" s="306" t="s">
        <v>249</v>
      </c>
      <c r="B31" s="307" t="s">
        <v>250</v>
      </c>
      <c r="C31" s="308"/>
      <c r="D31" s="113">
        <v>2.8760750035246017</v>
      </c>
      <c r="E31" s="115">
        <v>204</v>
      </c>
      <c r="F31" s="114">
        <v>163</v>
      </c>
      <c r="G31" s="114">
        <v>173</v>
      </c>
      <c r="H31" s="114">
        <v>159</v>
      </c>
      <c r="I31" s="140">
        <v>152</v>
      </c>
      <c r="J31" s="115">
        <v>52</v>
      </c>
      <c r="K31" s="116">
        <v>34.210526315789473</v>
      </c>
    </row>
    <row r="32" spans="1:11" ht="14.1" customHeight="1" x14ac:dyDescent="0.2">
      <c r="A32" s="306">
        <v>31</v>
      </c>
      <c r="B32" s="307" t="s">
        <v>251</v>
      </c>
      <c r="C32" s="308"/>
      <c r="D32" s="113">
        <v>0.4652474270407444</v>
      </c>
      <c r="E32" s="115">
        <v>33</v>
      </c>
      <c r="F32" s="114">
        <v>17</v>
      </c>
      <c r="G32" s="114">
        <v>17</v>
      </c>
      <c r="H32" s="114">
        <v>23</v>
      </c>
      <c r="I32" s="140">
        <v>23</v>
      </c>
      <c r="J32" s="115">
        <v>10</v>
      </c>
      <c r="K32" s="116">
        <v>43.478260869565219</v>
      </c>
    </row>
    <row r="33" spans="1:11" ht="14.1" customHeight="1" x14ac:dyDescent="0.2">
      <c r="A33" s="306">
        <v>32</v>
      </c>
      <c r="B33" s="307" t="s">
        <v>252</v>
      </c>
      <c r="C33" s="308"/>
      <c r="D33" s="113">
        <v>2.2698435076836319</v>
      </c>
      <c r="E33" s="115">
        <v>161</v>
      </c>
      <c r="F33" s="114">
        <v>185</v>
      </c>
      <c r="G33" s="114">
        <v>195</v>
      </c>
      <c r="H33" s="114">
        <v>145</v>
      </c>
      <c r="I33" s="140">
        <v>126</v>
      </c>
      <c r="J33" s="115">
        <v>35</v>
      </c>
      <c r="K33" s="116">
        <v>27.777777777777779</v>
      </c>
    </row>
    <row r="34" spans="1:11" ht="14.1" customHeight="1" x14ac:dyDescent="0.2">
      <c r="A34" s="306">
        <v>33</v>
      </c>
      <c r="B34" s="307" t="s">
        <v>253</v>
      </c>
      <c r="C34" s="308"/>
      <c r="D34" s="113">
        <v>1.0291837022416468</v>
      </c>
      <c r="E34" s="115">
        <v>73</v>
      </c>
      <c r="F34" s="114">
        <v>69</v>
      </c>
      <c r="G34" s="114">
        <v>131</v>
      </c>
      <c r="H34" s="114">
        <v>65</v>
      </c>
      <c r="I34" s="140">
        <v>100</v>
      </c>
      <c r="J34" s="115">
        <v>-27</v>
      </c>
      <c r="K34" s="116">
        <v>-27</v>
      </c>
    </row>
    <row r="35" spans="1:11" ht="14.1" customHeight="1" x14ac:dyDescent="0.2">
      <c r="A35" s="306">
        <v>34</v>
      </c>
      <c r="B35" s="307" t="s">
        <v>254</v>
      </c>
      <c r="C35" s="308"/>
      <c r="D35" s="113">
        <v>1.6354151980826166</v>
      </c>
      <c r="E35" s="115">
        <v>116</v>
      </c>
      <c r="F35" s="114">
        <v>91</v>
      </c>
      <c r="G35" s="114">
        <v>118</v>
      </c>
      <c r="H35" s="114">
        <v>88</v>
      </c>
      <c r="I35" s="140">
        <v>139</v>
      </c>
      <c r="J35" s="115">
        <v>-23</v>
      </c>
      <c r="K35" s="116">
        <v>-16.546762589928058</v>
      </c>
    </row>
    <row r="36" spans="1:11" ht="14.1" customHeight="1" x14ac:dyDescent="0.2">
      <c r="A36" s="306">
        <v>41</v>
      </c>
      <c r="B36" s="307" t="s">
        <v>255</v>
      </c>
      <c r="C36" s="308"/>
      <c r="D36" s="113">
        <v>0.84590441280135342</v>
      </c>
      <c r="E36" s="115">
        <v>60</v>
      </c>
      <c r="F36" s="114">
        <v>69</v>
      </c>
      <c r="G36" s="114">
        <v>113</v>
      </c>
      <c r="H36" s="114">
        <v>91</v>
      </c>
      <c r="I36" s="140">
        <v>71</v>
      </c>
      <c r="J36" s="115">
        <v>-11</v>
      </c>
      <c r="K36" s="116">
        <v>-15.492957746478874</v>
      </c>
    </row>
    <row r="37" spans="1:11" ht="14.1" customHeight="1" x14ac:dyDescent="0.2">
      <c r="A37" s="306">
        <v>42</v>
      </c>
      <c r="B37" s="307" t="s">
        <v>256</v>
      </c>
      <c r="C37" s="308"/>
      <c r="D37" s="113" t="s">
        <v>513</v>
      </c>
      <c r="E37" s="115" t="s">
        <v>513</v>
      </c>
      <c r="F37" s="114">
        <v>5</v>
      </c>
      <c r="G37" s="114">
        <v>6</v>
      </c>
      <c r="H37" s="114">
        <v>5</v>
      </c>
      <c r="I37" s="140">
        <v>4</v>
      </c>
      <c r="J37" s="115" t="s">
        <v>513</v>
      </c>
      <c r="K37" s="116" t="s">
        <v>513</v>
      </c>
    </row>
    <row r="38" spans="1:11" ht="14.1" customHeight="1" x14ac:dyDescent="0.2">
      <c r="A38" s="306">
        <v>43</v>
      </c>
      <c r="B38" s="307" t="s">
        <v>257</v>
      </c>
      <c r="C38" s="308"/>
      <c r="D38" s="113">
        <v>1.3816438742422106</v>
      </c>
      <c r="E38" s="115">
        <v>98</v>
      </c>
      <c r="F38" s="114">
        <v>80</v>
      </c>
      <c r="G38" s="114">
        <v>98</v>
      </c>
      <c r="H38" s="114">
        <v>59</v>
      </c>
      <c r="I38" s="140">
        <v>89</v>
      </c>
      <c r="J38" s="115">
        <v>9</v>
      </c>
      <c r="K38" s="116">
        <v>10.112359550561798</v>
      </c>
    </row>
    <row r="39" spans="1:11" ht="14.1" customHeight="1" x14ac:dyDescent="0.2">
      <c r="A39" s="306">
        <v>51</v>
      </c>
      <c r="B39" s="307" t="s">
        <v>258</v>
      </c>
      <c r="C39" s="308"/>
      <c r="D39" s="113">
        <v>8.261666431693218</v>
      </c>
      <c r="E39" s="115">
        <v>586</v>
      </c>
      <c r="F39" s="114">
        <v>433</v>
      </c>
      <c r="G39" s="114">
        <v>892</v>
      </c>
      <c r="H39" s="114">
        <v>534</v>
      </c>
      <c r="I39" s="140">
        <v>655</v>
      </c>
      <c r="J39" s="115">
        <v>-69</v>
      </c>
      <c r="K39" s="116">
        <v>-10.534351145038167</v>
      </c>
    </row>
    <row r="40" spans="1:11" ht="14.1" customHeight="1" x14ac:dyDescent="0.2">
      <c r="A40" s="306" t="s">
        <v>259</v>
      </c>
      <c r="B40" s="307" t="s">
        <v>260</v>
      </c>
      <c r="C40" s="308"/>
      <c r="D40" s="113">
        <v>7.3029747638516849</v>
      </c>
      <c r="E40" s="115">
        <v>518</v>
      </c>
      <c r="F40" s="114">
        <v>407</v>
      </c>
      <c r="G40" s="114">
        <v>838</v>
      </c>
      <c r="H40" s="114">
        <v>508</v>
      </c>
      <c r="I40" s="140">
        <v>616</v>
      </c>
      <c r="J40" s="115">
        <v>-98</v>
      </c>
      <c r="K40" s="116">
        <v>-15.909090909090908</v>
      </c>
    </row>
    <row r="41" spans="1:11" ht="14.1" customHeight="1" x14ac:dyDescent="0.2">
      <c r="A41" s="306"/>
      <c r="B41" s="307" t="s">
        <v>261</v>
      </c>
      <c r="C41" s="308"/>
      <c r="D41" s="113">
        <v>5.484280276328775</v>
      </c>
      <c r="E41" s="115">
        <v>389</v>
      </c>
      <c r="F41" s="114">
        <v>292</v>
      </c>
      <c r="G41" s="114">
        <v>381</v>
      </c>
      <c r="H41" s="114">
        <v>309</v>
      </c>
      <c r="I41" s="140">
        <v>412</v>
      </c>
      <c r="J41" s="115">
        <v>-23</v>
      </c>
      <c r="K41" s="116">
        <v>-5.5825242718446599</v>
      </c>
    </row>
    <row r="42" spans="1:11" ht="14.1" customHeight="1" x14ac:dyDescent="0.2">
      <c r="A42" s="306">
        <v>52</v>
      </c>
      <c r="B42" s="307" t="s">
        <v>262</v>
      </c>
      <c r="C42" s="308"/>
      <c r="D42" s="113">
        <v>3.9898491470463839</v>
      </c>
      <c r="E42" s="115">
        <v>283</v>
      </c>
      <c r="F42" s="114">
        <v>241</v>
      </c>
      <c r="G42" s="114">
        <v>280</v>
      </c>
      <c r="H42" s="114">
        <v>284</v>
      </c>
      <c r="I42" s="140">
        <v>328</v>
      </c>
      <c r="J42" s="115">
        <v>-45</v>
      </c>
      <c r="K42" s="116">
        <v>-13.719512195121951</v>
      </c>
    </row>
    <row r="43" spans="1:11" ht="14.1" customHeight="1" x14ac:dyDescent="0.2">
      <c r="A43" s="306" t="s">
        <v>263</v>
      </c>
      <c r="B43" s="307" t="s">
        <v>264</v>
      </c>
      <c r="C43" s="308"/>
      <c r="D43" s="113">
        <v>3.5809953475257297</v>
      </c>
      <c r="E43" s="115">
        <v>254</v>
      </c>
      <c r="F43" s="114">
        <v>217</v>
      </c>
      <c r="G43" s="114">
        <v>253</v>
      </c>
      <c r="H43" s="114">
        <v>257</v>
      </c>
      <c r="I43" s="140">
        <v>297</v>
      </c>
      <c r="J43" s="115">
        <v>-43</v>
      </c>
      <c r="K43" s="116">
        <v>-14.478114478114477</v>
      </c>
    </row>
    <row r="44" spans="1:11" ht="14.1" customHeight="1" x14ac:dyDescent="0.2">
      <c r="A44" s="306">
        <v>53</v>
      </c>
      <c r="B44" s="307" t="s">
        <v>265</v>
      </c>
      <c r="C44" s="308"/>
      <c r="D44" s="113">
        <v>0.8177075990413083</v>
      </c>
      <c r="E44" s="115">
        <v>58</v>
      </c>
      <c r="F44" s="114">
        <v>75</v>
      </c>
      <c r="G44" s="114">
        <v>67</v>
      </c>
      <c r="H44" s="114">
        <v>51</v>
      </c>
      <c r="I44" s="140">
        <v>71</v>
      </c>
      <c r="J44" s="115">
        <v>-13</v>
      </c>
      <c r="K44" s="116">
        <v>-18.309859154929576</v>
      </c>
    </row>
    <row r="45" spans="1:11" ht="14.1" customHeight="1" x14ac:dyDescent="0.2">
      <c r="A45" s="306" t="s">
        <v>266</v>
      </c>
      <c r="B45" s="307" t="s">
        <v>267</v>
      </c>
      <c r="C45" s="308"/>
      <c r="D45" s="113">
        <v>0.8177075990413083</v>
      </c>
      <c r="E45" s="115">
        <v>58</v>
      </c>
      <c r="F45" s="114">
        <v>73</v>
      </c>
      <c r="G45" s="114">
        <v>67</v>
      </c>
      <c r="H45" s="114">
        <v>50</v>
      </c>
      <c r="I45" s="140">
        <v>70</v>
      </c>
      <c r="J45" s="115">
        <v>-12</v>
      </c>
      <c r="K45" s="116">
        <v>-17.142857142857142</v>
      </c>
    </row>
    <row r="46" spans="1:11" ht="14.1" customHeight="1" x14ac:dyDescent="0.2">
      <c r="A46" s="306">
        <v>54</v>
      </c>
      <c r="B46" s="307" t="s">
        <v>268</v>
      </c>
      <c r="C46" s="308"/>
      <c r="D46" s="113">
        <v>3.2990272099252786</v>
      </c>
      <c r="E46" s="115">
        <v>234</v>
      </c>
      <c r="F46" s="114">
        <v>237</v>
      </c>
      <c r="G46" s="114">
        <v>245</v>
      </c>
      <c r="H46" s="114">
        <v>189</v>
      </c>
      <c r="I46" s="140">
        <v>229</v>
      </c>
      <c r="J46" s="115">
        <v>5</v>
      </c>
      <c r="K46" s="116">
        <v>2.1834061135371181</v>
      </c>
    </row>
    <row r="47" spans="1:11" ht="14.1" customHeight="1" x14ac:dyDescent="0.2">
      <c r="A47" s="306">
        <v>61</v>
      </c>
      <c r="B47" s="307" t="s">
        <v>269</v>
      </c>
      <c r="C47" s="308"/>
      <c r="D47" s="113">
        <v>2.9183702241646694</v>
      </c>
      <c r="E47" s="115">
        <v>207</v>
      </c>
      <c r="F47" s="114">
        <v>138</v>
      </c>
      <c r="G47" s="114">
        <v>222</v>
      </c>
      <c r="H47" s="114">
        <v>128</v>
      </c>
      <c r="I47" s="140">
        <v>159</v>
      </c>
      <c r="J47" s="115">
        <v>48</v>
      </c>
      <c r="K47" s="116">
        <v>30.188679245283019</v>
      </c>
    </row>
    <row r="48" spans="1:11" ht="14.1" customHeight="1" x14ac:dyDescent="0.2">
      <c r="A48" s="306">
        <v>62</v>
      </c>
      <c r="B48" s="307" t="s">
        <v>270</v>
      </c>
      <c r="C48" s="308"/>
      <c r="D48" s="113">
        <v>8.0078951078528124</v>
      </c>
      <c r="E48" s="115">
        <v>568</v>
      </c>
      <c r="F48" s="114">
        <v>507</v>
      </c>
      <c r="G48" s="114">
        <v>657</v>
      </c>
      <c r="H48" s="114">
        <v>490</v>
      </c>
      <c r="I48" s="140">
        <v>580</v>
      </c>
      <c r="J48" s="115">
        <v>-12</v>
      </c>
      <c r="K48" s="116">
        <v>-2.0689655172413794</v>
      </c>
    </row>
    <row r="49" spans="1:11" ht="14.1" customHeight="1" x14ac:dyDescent="0.2">
      <c r="A49" s="306">
        <v>63</v>
      </c>
      <c r="B49" s="307" t="s">
        <v>271</v>
      </c>
      <c r="C49" s="308"/>
      <c r="D49" s="113">
        <v>4.0321443676864517</v>
      </c>
      <c r="E49" s="115">
        <v>286</v>
      </c>
      <c r="F49" s="114">
        <v>305</v>
      </c>
      <c r="G49" s="114">
        <v>347</v>
      </c>
      <c r="H49" s="114">
        <v>252</v>
      </c>
      <c r="I49" s="140">
        <v>218</v>
      </c>
      <c r="J49" s="115">
        <v>68</v>
      </c>
      <c r="K49" s="116">
        <v>31.192660550458715</v>
      </c>
    </row>
    <row r="50" spans="1:11" ht="14.1" customHeight="1" x14ac:dyDescent="0.2">
      <c r="A50" s="306" t="s">
        <v>272</v>
      </c>
      <c r="B50" s="307" t="s">
        <v>273</v>
      </c>
      <c r="C50" s="308"/>
      <c r="D50" s="113">
        <v>0.83180600592133092</v>
      </c>
      <c r="E50" s="115">
        <v>59</v>
      </c>
      <c r="F50" s="114">
        <v>76</v>
      </c>
      <c r="G50" s="114">
        <v>76</v>
      </c>
      <c r="H50" s="114">
        <v>59</v>
      </c>
      <c r="I50" s="140">
        <v>60</v>
      </c>
      <c r="J50" s="115">
        <v>-1</v>
      </c>
      <c r="K50" s="116">
        <v>-1.6666666666666667</v>
      </c>
    </row>
    <row r="51" spans="1:11" ht="14.1" customHeight="1" x14ac:dyDescent="0.2">
      <c r="A51" s="306" t="s">
        <v>274</v>
      </c>
      <c r="B51" s="307" t="s">
        <v>275</v>
      </c>
      <c r="C51" s="308"/>
      <c r="D51" s="113">
        <v>3.0734526998449176</v>
      </c>
      <c r="E51" s="115">
        <v>218</v>
      </c>
      <c r="F51" s="114">
        <v>209</v>
      </c>
      <c r="G51" s="114">
        <v>241</v>
      </c>
      <c r="H51" s="114">
        <v>179</v>
      </c>
      <c r="I51" s="140">
        <v>148</v>
      </c>
      <c r="J51" s="115">
        <v>70</v>
      </c>
      <c r="K51" s="116">
        <v>47.297297297297298</v>
      </c>
    </row>
    <row r="52" spans="1:11" ht="14.1" customHeight="1" x14ac:dyDescent="0.2">
      <c r="A52" s="306">
        <v>71</v>
      </c>
      <c r="B52" s="307" t="s">
        <v>276</v>
      </c>
      <c r="C52" s="308"/>
      <c r="D52" s="113">
        <v>7.3452699844917522</v>
      </c>
      <c r="E52" s="115">
        <v>521</v>
      </c>
      <c r="F52" s="114">
        <v>453</v>
      </c>
      <c r="G52" s="114">
        <v>623</v>
      </c>
      <c r="H52" s="114">
        <v>402</v>
      </c>
      <c r="I52" s="140">
        <v>555</v>
      </c>
      <c r="J52" s="115">
        <v>-34</v>
      </c>
      <c r="K52" s="116">
        <v>-6.1261261261261257</v>
      </c>
    </row>
    <row r="53" spans="1:11" ht="14.1" customHeight="1" x14ac:dyDescent="0.2">
      <c r="A53" s="306" t="s">
        <v>277</v>
      </c>
      <c r="B53" s="307" t="s">
        <v>278</v>
      </c>
      <c r="C53" s="308"/>
      <c r="D53" s="113">
        <v>3.0875511067249399</v>
      </c>
      <c r="E53" s="115">
        <v>219</v>
      </c>
      <c r="F53" s="114">
        <v>215</v>
      </c>
      <c r="G53" s="114">
        <v>272</v>
      </c>
      <c r="H53" s="114">
        <v>166</v>
      </c>
      <c r="I53" s="140">
        <v>224</v>
      </c>
      <c r="J53" s="115">
        <v>-5</v>
      </c>
      <c r="K53" s="116">
        <v>-2.2321428571428572</v>
      </c>
    </row>
    <row r="54" spans="1:11" ht="14.1" customHeight="1" x14ac:dyDescent="0.2">
      <c r="A54" s="306" t="s">
        <v>279</v>
      </c>
      <c r="B54" s="307" t="s">
        <v>280</v>
      </c>
      <c r="C54" s="308"/>
      <c r="D54" s="113">
        <v>3.4541096856055264</v>
      </c>
      <c r="E54" s="115">
        <v>245</v>
      </c>
      <c r="F54" s="114">
        <v>191</v>
      </c>
      <c r="G54" s="114">
        <v>300</v>
      </c>
      <c r="H54" s="114">
        <v>191</v>
      </c>
      <c r="I54" s="140">
        <v>284</v>
      </c>
      <c r="J54" s="115">
        <v>-39</v>
      </c>
      <c r="K54" s="116">
        <v>-13.732394366197184</v>
      </c>
    </row>
    <row r="55" spans="1:11" ht="14.1" customHeight="1" x14ac:dyDescent="0.2">
      <c r="A55" s="306">
        <v>72</v>
      </c>
      <c r="B55" s="307" t="s">
        <v>281</v>
      </c>
      <c r="C55" s="308"/>
      <c r="D55" s="113">
        <v>2.0865642182433386</v>
      </c>
      <c r="E55" s="115">
        <v>148</v>
      </c>
      <c r="F55" s="114">
        <v>113</v>
      </c>
      <c r="G55" s="114">
        <v>147</v>
      </c>
      <c r="H55" s="114">
        <v>109</v>
      </c>
      <c r="I55" s="140">
        <v>151</v>
      </c>
      <c r="J55" s="115">
        <v>-3</v>
      </c>
      <c r="K55" s="116">
        <v>-1.9867549668874172</v>
      </c>
    </row>
    <row r="56" spans="1:11" ht="14.1" customHeight="1" x14ac:dyDescent="0.2">
      <c r="A56" s="306" t="s">
        <v>282</v>
      </c>
      <c r="B56" s="307" t="s">
        <v>283</v>
      </c>
      <c r="C56" s="308"/>
      <c r="D56" s="113">
        <v>0.9304948540814888</v>
      </c>
      <c r="E56" s="115">
        <v>66</v>
      </c>
      <c r="F56" s="114">
        <v>53</v>
      </c>
      <c r="G56" s="114">
        <v>67</v>
      </c>
      <c r="H56" s="114">
        <v>54</v>
      </c>
      <c r="I56" s="140">
        <v>82</v>
      </c>
      <c r="J56" s="115">
        <v>-16</v>
      </c>
      <c r="K56" s="116">
        <v>-19.512195121951219</v>
      </c>
    </row>
    <row r="57" spans="1:11" ht="14.1" customHeight="1" x14ac:dyDescent="0.2">
      <c r="A57" s="306" t="s">
        <v>284</v>
      </c>
      <c r="B57" s="307" t="s">
        <v>285</v>
      </c>
      <c r="C57" s="308"/>
      <c r="D57" s="113">
        <v>0.74721556464119554</v>
      </c>
      <c r="E57" s="115">
        <v>53</v>
      </c>
      <c r="F57" s="114">
        <v>34</v>
      </c>
      <c r="G57" s="114">
        <v>48</v>
      </c>
      <c r="H57" s="114">
        <v>37</v>
      </c>
      <c r="I57" s="140">
        <v>39</v>
      </c>
      <c r="J57" s="115">
        <v>14</v>
      </c>
      <c r="K57" s="116">
        <v>35.897435897435898</v>
      </c>
    </row>
    <row r="58" spans="1:11" ht="14.1" customHeight="1" x14ac:dyDescent="0.2">
      <c r="A58" s="306">
        <v>73</v>
      </c>
      <c r="B58" s="307" t="s">
        <v>286</v>
      </c>
      <c r="C58" s="308"/>
      <c r="D58" s="113">
        <v>1.9314817425630904</v>
      </c>
      <c r="E58" s="115">
        <v>137</v>
      </c>
      <c r="F58" s="114">
        <v>77</v>
      </c>
      <c r="G58" s="114">
        <v>148</v>
      </c>
      <c r="H58" s="114">
        <v>68</v>
      </c>
      <c r="I58" s="140">
        <v>123</v>
      </c>
      <c r="J58" s="115">
        <v>14</v>
      </c>
      <c r="K58" s="116">
        <v>11.382113821138212</v>
      </c>
    </row>
    <row r="59" spans="1:11" ht="14.1" customHeight="1" x14ac:dyDescent="0.2">
      <c r="A59" s="306" t="s">
        <v>287</v>
      </c>
      <c r="B59" s="307" t="s">
        <v>288</v>
      </c>
      <c r="C59" s="308"/>
      <c r="D59" s="113">
        <v>1.6495136049626393</v>
      </c>
      <c r="E59" s="115">
        <v>117</v>
      </c>
      <c r="F59" s="114">
        <v>61</v>
      </c>
      <c r="G59" s="114">
        <v>120</v>
      </c>
      <c r="H59" s="114">
        <v>56</v>
      </c>
      <c r="I59" s="140">
        <v>106</v>
      </c>
      <c r="J59" s="115">
        <v>11</v>
      </c>
      <c r="K59" s="116">
        <v>10.377358490566039</v>
      </c>
    </row>
    <row r="60" spans="1:11" ht="14.1" customHeight="1" x14ac:dyDescent="0.2">
      <c r="A60" s="306">
        <v>81</v>
      </c>
      <c r="B60" s="307" t="s">
        <v>289</v>
      </c>
      <c r="C60" s="308"/>
      <c r="D60" s="113">
        <v>6.4852671648103764</v>
      </c>
      <c r="E60" s="115">
        <v>460</v>
      </c>
      <c r="F60" s="114">
        <v>399</v>
      </c>
      <c r="G60" s="114">
        <v>447</v>
      </c>
      <c r="H60" s="114">
        <v>289</v>
      </c>
      <c r="I60" s="140">
        <v>363</v>
      </c>
      <c r="J60" s="115">
        <v>97</v>
      </c>
      <c r="K60" s="116">
        <v>26.721763085399449</v>
      </c>
    </row>
    <row r="61" spans="1:11" ht="14.1" customHeight="1" x14ac:dyDescent="0.2">
      <c r="A61" s="306" t="s">
        <v>290</v>
      </c>
      <c r="B61" s="307" t="s">
        <v>291</v>
      </c>
      <c r="C61" s="308"/>
      <c r="D61" s="113">
        <v>1.6777104187226843</v>
      </c>
      <c r="E61" s="115">
        <v>119</v>
      </c>
      <c r="F61" s="114">
        <v>104</v>
      </c>
      <c r="G61" s="114">
        <v>151</v>
      </c>
      <c r="H61" s="114">
        <v>60</v>
      </c>
      <c r="I61" s="140">
        <v>97</v>
      </c>
      <c r="J61" s="115">
        <v>22</v>
      </c>
      <c r="K61" s="116">
        <v>22.680412371134022</v>
      </c>
    </row>
    <row r="62" spans="1:11" ht="14.1" customHeight="1" x14ac:dyDescent="0.2">
      <c r="A62" s="306" t="s">
        <v>292</v>
      </c>
      <c r="B62" s="307" t="s">
        <v>293</v>
      </c>
      <c r="C62" s="308"/>
      <c r="D62" s="113">
        <v>2.4672212040039474</v>
      </c>
      <c r="E62" s="115">
        <v>175</v>
      </c>
      <c r="F62" s="114">
        <v>166</v>
      </c>
      <c r="G62" s="114">
        <v>155</v>
      </c>
      <c r="H62" s="114">
        <v>125</v>
      </c>
      <c r="I62" s="140">
        <v>138</v>
      </c>
      <c r="J62" s="115">
        <v>37</v>
      </c>
      <c r="K62" s="116">
        <v>26.811594202898551</v>
      </c>
    </row>
    <row r="63" spans="1:11" ht="14.1" customHeight="1" x14ac:dyDescent="0.2">
      <c r="A63" s="306"/>
      <c r="B63" s="307" t="s">
        <v>294</v>
      </c>
      <c r="C63" s="308"/>
      <c r="D63" s="113">
        <v>2.2557451008036091</v>
      </c>
      <c r="E63" s="115">
        <v>160</v>
      </c>
      <c r="F63" s="114">
        <v>143</v>
      </c>
      <c r="G63" s="114">
        <v>144</v>
      </c>
      <c r="H63" s="114">
        <v>105</v>
      </c>
      <c r="I63" s="140">
        <v>129</v>
      </c>
      <c r="J63" s="115">
        <v>31</v>
      </c>
      <c r="K63" s="116">
        <v>24.031007751937985</v>
      </c>
    </row>
    <row r="64" spans="1:11" ht="14.1" customHeight="1" x14ac:dyDescent="0.2">
      <c r="A64" s="306" t="s">
        <v>295</v>
      </c>
      <c r="B64" s="307" t="s">
        <v>296</v>
      </c>
      <c r="C64" s="308"/>
      <c r="D64" s="113">
        <v>1.0150852953616241</v>
      </c>
      <c r="E64" s="115">
        <v>72</v>
      </c>
      <c r="F64" s="114">
        <v>55</v>
      </c>
      <c r="G64" s="114">
        <v>60</v>
      </c>
      <c r="H64" s="114">
        <v>42</v>
      </c>
      <c r="I64" s="140">
        <v>56</v>
      </c>
      <c r="J64" s="115">
        <v>16</v>
      </c>
      <c r="K64" s="116">
        <v>28.571428571428573</v>
      </c>
    </row>
    <row r="65" spans="1:11" ht="14.1" customHeight="1" x14ac:dyDescent="0.2">
      <c r="A65" s="306" t="s">
        <v>297</v>
      </c>
      <c r="B65" s="307" t="s">
        <v>298</v>
      </c>
      <c r="C65" s="308"/>
      <c r="D65" s="113">
        <v>0.67672353024108278</v>
      </c>
      <c r="E65" s="115">
        <v>48</v>
      </c>
      <c r="F65" s="114">
        <v>35</v>
      </c>
      <c r="G65" s="114">
        <v>36</v>
      </c>
      <c r="H65" s="114">
        <v>28</v>
      </c>
      <c r="I65" s="140">
        <v>29</v>
      </c>
      <c r="J65" s="115">
        <v>19</v>
      </c>
      <c r="K65" s="116">
        <v>65.517241379310349</v>
      </c>
    </row>
    <row r="66" spans="1:11" ht="14.1" customHeight="1" x14ac:dyDescent="0.2">
      <c r="A66" s="306">
        <v>82</v>
      </c>
      <c r="B66" s="307" t="s">
        <v>299</v>
      </c>
      <c r="C66" s="308"/>
      <c r="D66" s="113">
        <v>3.6655857888058647</v>
      </c>
      <c r="E66" s="115">
        <v>260</v>
      </c>
      <c r="F66" s="114">
        <v>210</v>
      </c>
      <c r="G66" s="114">
        <v>248</v>
      </c>
      <c r="H66" s="114">
        <v>173</v>
      </c>
      <c r="I66" s="140">
        <v>181</v>
      </c>
      <c r="J66" s="115">
        <v>79</v>
      </c>
      <c r="K66" s="116">
        <v>43.646408839779006</v>
      </c>
    </row>
    <row r="67" spans="1:11" ht="14.1" customHeight="1" x14ac:dyDescent="0.2">
      <c r="A67" s="306" t="s">
        <v>300</v>
      </c>
      <c r="B67" s="307" t="s">
        <v>301</v>
      </c>
      <c r="C67" s="308"/>
      <c r="D67" s="113">
        <v>2.6223036796841956</v>
      </c>
      <c r="E67" s="115">
        <v>186</v>
      </c>
      <c r="F67" s="114">
        <v>135</v>
      </c>
      <c r="G67" s="114">
        <v>167</v>
      </c>
      <c r="H67" s="114">
        <v>109</v>
      </c>
      <c r="I67" s="140">
        <v>106</v>
      </c>
      <c r="J67" s="115">
        <v>80</v>
      </c>
      <c r="K67" s="116">
        <v>75.471698113207552</v>
      </c>
    </row>
    <row r="68" spans="1:11" ht="14.1" customHeight="1" x14ac:dyDescent="0.2">
      <c r="A68" s="306" t="s">
        <v>302</v>
      </c>
      <c r="B68" s="307" t="s">
        <v>303</v>
      </c>
      <c r="C68" s="308"/>
      <c r="D68" s="113">
        <v>0.49344424080078952</v>
      </c>
      <c r="E68" s="115">
        <v>35</v>
      </c>
      <c r="F68" s="114">
        <v>49</v>
      </c>
      <c r="G68" s="114">
        <v>37</v>
      </c>
      <c r="H68" s="114">
        <v>43</v>
      </c>
      <c r="I68" s="140">
        <v>46</v>
      </c>
      <c r="J68" s="115">
        <v>-11</v>
      </c>
      <c r="K68" s="116">
        <v>-23.913043478260871</v>
      </c>
    </row>
    <row r="69" spans="1:11" ht="14.1" customHeight="1" x14ac:dyDescent="0.2">
      <c r="A69" s="306">
        <v>83</v>
      </c>
      <c r="B69" s="307" t="s">
        <v>304</v>
      </c>
      <c r="C69" s="308"/>
      <c r="D69" s="113">
        <v>3.4823064993655719</v>
      </c>
      <c r="E69" s="115">
        <v>247</v>
      </c>
      <c r="F69" s="114">
        <v>202</v>
      </c>
      <c r="G69" s="114">
        <v>390</v>
      </c>
      <c r="H69" s="114">
        <v>170</v>
      </c>
      <c r="I69" s="140">
        <v>211</v>
      </c>
      <c r="J69" s="115">
        <v>36</v>
      </c>
      <c r="K69" s="116">
        <v>17.061611374407583</v>
      </c>
    </row>
    <row r="70" spans="1:11" ht="14.1" customHeight="1" x14ac:dyDescent="0.2">
      <c r="A70" s="306" t="s">
        <v>305</v>
      </c>
      <c r="B70" s="307" t="s">
        <v>306</v>
      </c>
      <c r="C70" s="308"/>
      <c r="D70" s="113">
        <v>2.8901734104046244</v>
      </c>
      <c r="E70" s="115">
        <v>205</v>
      </c>
      <c r="F70" s="114">
        <v>175</v>
      </c>
      <c r="G70" s="114">
        <v>352</v>
      </c>
      <c r="H70" s="114">
        <v>136</v>
      </c>
      <c r="I70" s="140">
        <v>177</v>
      </c>
      <c r="J70" s="115">
        <v>28</v>
      </c>
      <c r="K70" s="116">
        <v>15.819209039548022</v>
      </c>
    </row>
    <row r="71" spans="1:11" ht="14.1" customHeight="1" x14ac:dyDescent="0.2">
      <c r="A71" s="306"/>
      <c r="B71" s="307" t="s">
        <v>307</v>
      </c>
      <c r="C71" s="308"/>
      <c r="D71" s="113">
        <v>1.7200056393627521</v>
      </c>
      <c r="E71" s="115">
        <v>122</v>
      </c>
      <c r="F71" s="114">
        <v>101</v>
      </c>
      <c r="G71" s="114">
        <v>254</v>
      </c>
      <c r="H71" s="114">
        <v>85</v>
      </c>
      <c r="I71" s="140">
        <v>111</v>
      </c>
      <c r="J71" s="115">
        <v>11</v>
      </c>
      <c r="K71" s="116">
        <v>9.9099099099099099</v>
      </c>
    </row>
    <row r="72" spans="1:11" ht="14.1" customHeight="1" x14ac:dyDescent="0.2">
      <c r="A72" s="306">
        <v>84</v>
      </c>
      <c r="B72" s="307" t="s">
        <v>308</v>
      </c>
      <c r="C72" s="308"/>
      <c r="D72" s="113">
        <v>0.83180600592133092</v>
      </c>
      <c r="E72" s="115">
        <v>59</v>
      </c>
      <c r="F72" s="114">
        <v>44</v>
      </c>
      <c r="G72" s="114">
        <v>159</v>
      </c>
      <c r="H72" s="114">
        <v>43</v>
      </c>
      <c r="I72" s="140">
        <v>48</v>
      </c>
      <c r="J72" s="115">
        <v>11</v>
      </c>
      <c r="K72" s="116">
        <v>22.916666666666668</v>
      </c>
    </row>
    <row r="73" spans="1:11" ht="14.1" customHeight="1" x14ac:dyDescent="0.2">
      <c r="A73" s="306" t="s">
        <v>309</v>
      </c>
      <c r="B73" s="307" t="s">
        <v>310</v>
      </c>
      <c r="C73" s="308"/>
      <c r="D73" s="113">
        <v>0.19737769632031579</v>
      </c>
      <c r="E73" s="115">
        <v>14</v>
      </c>
      <c r="F73" s="114">
        <v>11</v>
      </c>
      <c r="G73" s="114">
        <v>54</v>
      </c>
      <c r="H73" s="114" t="s">
        <v>513</v>
      </c>
      <c r="I73" s="140">
        <v>10</v>
      </c>
      <c r="J73" s="115">
        <v>4</v>
      </c>
      <c r="K73" s="116">
        <v>40</v>
      </c>
    </row>
    <row r="74" spans="1:11" ht="14.1" customHeight="1" x14ac:dyDescent="0.2">
      <c r="A74" s="306" t="s">
        <v>311</v>
      </c>
      <c r="B74" s="307" t="s">
        <v>312</v>
      </c>
      <c r="C74" s="308"/>
      <c r="D74" s="113">
        <v>9.8688848160157897E-2</v>
      </c>
      <c r="E74" s="115">
        <v>7</v>
      </c>
      <c r="F74" s="114">
        <v>8</v>
      </c>
      <c r="G74" s="114">
        <v>64</v>
      </c>
      <c r="H74" s="114">
        <v>4</v>
      </c>
      <c r="I74" s="140">
        <v>5</v>
      </c>
      <c r="J74" s="115">
        <v>2</v>
      </c>
      <c r="K74" s="116">
        <v>40</v>
      </c>
    </row>
    <row r="75" spans="1:11" ht="14.1" customHeight="1" x14ac:dyDescent="0.2">
      <c r="A75" s="306" t="s">
        <v>313</v>
      </c>
      <c r="B75" s="307" t="s">
        <v>314</v>
      </c>
      <c r="C75" s="308"/>
      <c r="D75" s="113">
        <v>0.25377132384040602</v>
      </c>
      <c r="E75" s="115">
        <v>18</v>
      </c>
      <c r="F75" s="114">
        <v>9</v>
      </c>
      <c r="G75" s="114">
        <v>14</v>
      </c>
      <c r="H75" s="114">
        <v>8</v>
      </c>
      <c r="I75" s="140">
        <v>15</v>
      </c>
      <c r="J75" s="115">
        <v>3</v>
      </c>
      <c r="K75" s="116">
        <v>20</v>
      </c>
    </row>
    <row r="76" spans="1:11" ht="14.1" customHeight="1" x14ac:dyDescent="0.2">
      <c r="A76" s="306">
        <v>91</v>
      </c>
      <c r="B76" s="307" t="s">
        <v>315</v>
      </c>
      <c r="C76" s="308"/>
      <c r="D76" s="113">
        <v>0.26786973072042858</v>
      </c>
      <c r="E76" s="115">
        <v>19</v>
      </c>
      <c r="F76" s="114">
        <v>15</v>
      </c>
      <c r="G76" s="114">
        <v>16</v>
      </c>
      <c r="H76" s="114">
        <v>6</v>
      </c>
      <c r="I76" s="140">
        <v>16</v>
      </c>
      <c r="J76" s="115">
        <v>3</v>
      </c>
      <c r="K76" s="116">
        <v>18.75</v>
      </c>
    </row>
    <row r="77" spans="1:11" ht="14.1" customHeight="1" x14ac:dyDescent="0.2">
      <c r="A77" s="306">
        <v>92</v>
      </c>
      <c r="B77" s="307" t="s">
        <v>316</v>
      </c>
      <c r="C77" s="308"/>
      <c r="D77" s="113">
        <v>0.54983786832087977</v>
      </c>
      <c r="E77" s="115">
        <v>39</v>
      </c>
      <c r="F77" s="114">
        <v>33</v>
      </c>
      <c r="G77" s="114">
        <v>51</v>
      </c>
      <c r="H77" s="114">
        <v>29</v>
      </c>
      <c r="I77" s="140">
        <v>31</v>
      </c>
      <c r="J77" s="115">
        <v>8</v>
      </c>
      <c r="K77" s="116">
        <v>25.806451612903224</v>
      </c>
    </row>
    <row r="78" spans="1:11" ht="14.1" customHeight="1" x14ac:dyDescent="0.2">
      <c r="A78" s="306">
        <v>93</v>
      </c>
      <c r="B78" s="307" t="s">
        <v>317</v>
      </c>
      <c r="C78" s="308"/>
      <c r="D78" s="113">
        <v>8.4590441280135348E-2</v>
      </c>
      <c r="E78" s="115">
        <v>6</v>
      </c>
      <c r="F78" s="114">
        <v>4</v>
      </c>
      <c r="G78" s="114">
        <v>11</v>
      </c>
      <c r="H78" s="114">
        <v>4</v>
      </c>
      <c r="I78" s="140">
        <v>4</v>
      </c>
      <c r="J78" s="115">
        <v>2</v>
      </c>
      <c r="K78" s="116">
        <v>50</v>
      </c>
    </row>
    <row r="79" spans="1:11" ht="14.1" customHeight="1" x14ac:dyDescent="0.2">
      <c r="A79" s="306">
        <v>94</v>
      </c>
      <c r="B79" s="307" t="s">
        <v>318</v>
      </c>
      <c r="C79" s="308"/>
      <c r="D79" s="113">
        <v>0.26786973072042858</v>
      </c>
      <c r="E79" s="115">
        <v>19</v>
      </c>
      <c r="F79" s="114">
        <v>6</v>
      </c>
      <c r="G79" s="114">
        <v>14</v>
      </c>
      <c r="H79" s="114">
        <v>33</v>
      </c>
      <c r="I79" s="140">
        <v>5</v>
      </c>
      <c r="J79" s="115">
        <v>14</v>
      </c>
      <c r="K79" s="116" t="s">
        <v>514</v>
      </c>
    </row>
    <row r="80" spans="1:11" ht="14.1" customHeight="1" x14ac:dyDescent="0.2">
      <c r="A80" s="306" t="s">
        <v>319</v>
      </c>
      <c r="B80" s="307" t="s">
        <v>320</v>
      </c>
      <c r="C80" s="308"/>
      <c r="D80" s="113">
        <v>0</v>
      </c>
      <c r="E80" s="115">
        <v>0</v>
      </c>
      <c r="F80" s="114">
        <v>0</v>
      </c>
      <c r="G80" s="114" t="s">
        <v>513</v>
      </c>
      <c r="H80" s="114">
        <v>0</v>
      </c>
      <c r="I80" s="140">
        <v>0</v>
      </c>
      <c r="J80" s="115">
        <v>0</v>
      </c>
      <c r="K80" s="116">
        <v>0</v>
      </c>
    </row>
    <row r="81" spans="1:11" ht="14.1" customHeight="1" x14ac:dyDescent="0.2">
      <c r="A81" s="310" t="s">
        <v>321</v>
      </c>
      <c r="B81" s="311" t="s">
        <v>333</v>
      </c>
      <c r="C81" s="312"/>
      <c r="D81" s="125" t="s">
        <v>513</v>
      </c>
      <c r="E81" s="143" t="s">
        <v>513</v>
      </c>
      <c r="F81" s="144">
        <v>0</v>
      </c>
      <c r="G81" s="144" t="s">
        <v>513</v>
      </c>
      <c r="H81" s="144">
        <v>0</v>
      </c>
      <c r="I81" s="145">
        <v>0</v>
      </c>
      <c r="J81" s="143" t="s">
        <v>513</v>
      </c>
      <c r="K81" s="146" t="s">
        <v>513</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4" t="s">
        <v>371</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618" t="s">
        <v>365</v>
      </c>
      <c r="B86" s="618"/>
      <c r="C86" s="618"/>
      <c r="D86" s="618"/>
      <c r="E86" s="618"/>
      <c r="F86" s="618"/>
      <c r="G86" s="618"/>
      <c r="H86" s="618"/>
      <c r="I86" s="618"/>
      <c r="J86" s="618"/>
      <c r="K86" s="618"/>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6">
    <mergeCell ref="A87:K87"/>
    <mergeCell ref="A3:K3"/>
    <mergeCell ref="A4:K4"/>
    <mergeCell ref="A5:E5"/>
    <mergeCell ref="A7:C10"/>
    <mergeCell ref="D7:D10"/>
    <mergeCell ref="E7:I7"/>
    <mergeCell ref="J7:K8"/>
    <mergeCell ref="E8:E9"/>
    <mergeCell ref="F8:F9"/>
    <mergeCell ref="G8:G9"/>
    <mergeCell ref="H8:H9"/>
    <mergeCell ref="I8:I9"/>
    <mergeCell ref="A84:K84"/>
    <mergeCell ref="A85:K85"/>
    <mergeCell ref="A86:K86"/>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9"/>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372</v>
      </c>
      <c r="B3" s="571"/>
      <c r="C3" s="571"/>
      <c r="D3" s="571"/>
      <c r="E3" s="571"/>
      <c r="F3" s="571"/>
      <c r="G3" s="571"/>
      <c r="H3" s="571"/>
      <c r="I3" s="571"/>
      <c r="J3" s="571"/>
      <c r="K3" s="571"/>
    </row>
    <row r="4" spans="1:13" s="94" customFormat="1" ht="12" customHeight="1" x14ac:dyDescent="0.2">
      <c r="A4" s="410" t="s">
        <v>373</v>
      </c>
      <c r="B4" s="411"/>
      <c r="C4" s="411"/>
      <c r="D4" s="411"/>
      <c r="E4" s="411"/>
      <c r="F4" s="411"/>
      <c r="G4" s="411"/>
      <c r="H4" s="411"/>
      <c r="I4" s="411"/>
      <c r="J4" s="411"/>
      <c r="K4" s="411"/>
      <c r="L4" s="411"/>
      <c r="M4" s="411"/>
    </row>
    <row r="5" spans="1:13" s="94" customFormat="1" ht="12" customHeight="1" x14ac:dyDescent="0.2">
      <c r="A5" s="667" t="s">
        <v>374</v>
      </c>
      <c r="B5" s="667"/>
      <c r="C5" s="412"/>
      <c r="D5" s="412"/>
      <c r="E5" s="412"/>
      <c r="F5" s="413"/>
      <c r="G5" s="413"/>
      <c r="H5" s="413"/>
      <c r="I5" s="413"/>
      <c r="J5" s="413"/>
      <c r="K5" s="413"/>
      <c r="L5" s="413"/>
      <c r="M5" s="413"/>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375</v>
      </c>
      <c r="B7" s="668" t="s">
        <v>376</v>
      </c>
      <c r="C7" s="668"/>
      <c r="D7" s="668"/>
      <c r="E7" s="668"/>
      <c r="F7" s="668"/>
      <c r="G7" s="668"/>
      <c r="H7" s="669"/>
      <c r="I7" s="668" t="s">
        <v>377</v>
      </c>
      <c r="J7" s="668"/>
      <c r="K7" s="669"/>
      <c r="L7" s="670" t="s">
        <v>378</v>
      </c>
      <c r="M7" s="671"/>
    </row>
    <row r="8" spans="1:13" ht="23.85" customHeight="1" x14ac:dyDescent="0.2">
      <c r="A8" s="583"/>
      <c r="B8" s="414" t="s">
        <v>104</v>
      </c>
      <c r="C8" s="415" t="s">
        <v>106</v>
      </c>
      <c r="D8" s="415" t="s">
        <v>107</v>
      </c>
      <c r="E8" s="415" t="s">
        <v>379</v>
      </c>
      <c r="F8" s="415" t="s">
        <v>380</v>
      </c>
      <c r="G8" s="415" t="s">
        <v>108</v>
      </c>
      <c r="H8" s="416" t="s">
        <v>381</v>
      </c>
      <c r="I8" s="414" t="s">
        <v>104</v>
      </c>
      <c r="J8" s="414" t="s">
        <v>382</v>
      </c>
      <c r="K8" s="417" t="s">
        <v>383</v>
      </c>
      <c r="L8" s="418" t="s">
        <v>384</v>
      </c>
      <c r="M8" s="419" t="s">
        <v>385</v>
      </c>
    </row>
    <row r="9" spans="1:13" ht="12" customHeight="1" x14ac:dyDescent="0.2">
      <c r="A9" s="584"/>
      <c r="B9" s="100">
        <v>1</v>
      </c>
      <c r="C9" s="100">
        <v>2</v>
      </c>
      <c r="D9" s="100">
        <v>3</v>
      </c>
      <c r="E9" s="100">
        <v>4</v>
      </c>
      <c r="F9" s="100">
        <v>5</v>
      </c>
      <c r="G9" s="100">
        <v>6</v>
      </c>
      <c r="H9" s="100">
        <v>7</v>
      </c>
      <c r="I9" s="100">
        <v>8</v>
      </c>
      <c r="J9" s="100">
        <v>9</v>
      </c>
      <c r="K9" s="420">
        <v>10</v>
      </c>
      <c r="L9" s="421">
        <v>11</v>
      </c>
      <c r="M9" s="421">
        <v>12</v>
      </c>
    </row>
    <row r="10" spans="1:13" ht="15" customHeight="1" x14ac:dyDescent="0.2">
      <c r="A10" s="422" t="s">
        <v>386</v>
      </c>
      <c r="B10" s="115">
        <v>74164</v>
      </c>
      <c r="C10" s="114">
        <v>39533</v>
      </c>
      <c r="D10" s="114">
        <v>34631</v>
      </c>
      <c r="E10" s="114">
        <v>60307</v>
      </c>
      <c r="F10" s="114">
        <v>13542</v>
      </c>
      <c r="G10" s="114">
        <v>9497</v>
      </c>
      <c r="H10" s="114">
        <v>20644</v>
      </c>
      <c r="I10" s="115">
        <v>22690</v>
      </c>
      <c r="J10" s="114">
        <v>14151</v>
      </c>
      <c r="K10" s="114">
        <v>8539</v>
      </c>
      <c r="L10" s="423">
        <v>5157</v>
      </c>
      <c r="M10" s="424">
        <v>5365</v>
      </c>
    </row>
    <row r="11" spans="1:13" ht="11.1" customHeight="1" x14ac:dyDescent="0.2">
      <c r="A11" s="422" t="s">
        <v>387</v>
      </c>
      <c r="B11" s="115">
        <v>75461</v>
      </c>
      <c r="C11" s="114">
        <v>40439</v>
      </c>
      <c r="D11" s="114">
        <v>35022</v>
      </c>
      <c r="E11" s="114">
        <v>61385</v>
      </c>
      <c r="F11" s="114">
        <v>13769</v>
      </c>
      <c r="G11" s="114">
        <v>9498</v>
      </c>
      <c r="H11" s="114">
        <v>21172</v>
      </c>
      <c r="I11" s="115">
        <v>23225</v>
      </c>
      <c r="J11" s="114">
        <v>14344</v>
      </c>
      <c r="K11" s="114">
        <v>8881</v>
      </c>
      <c r="L11" s="423">
        <v>5456</v>
      </c>
      <c r="M11" s="424">
        <v>4270</v>
      </c>
    </row>
    <row r="12" spans="1:13" ht="11.1" customHeight="1" x14ac:dyDescent="0.2">
      <c r="A12" s="422" t="s">
        <v>388</v>
      </c>
      <c r="B12" s="115">
        <v>76875</v>
      </c>
      <c r="C12" s="114">
        <v>41235</v>
      </c>
      <c r="D12" s="114">
        <v>35640</v>
      </c>
      <c r="E12" s="114">
        <v>62556</v>
      </c>
      <c r="F12" s="114">
        <v>14004</v>
      </c>
      <c r="G12" s="114">
        <v>10310</v>
      </c>
      <c r="H12" s="114">
        <v>21507</v>
      </c>
      <c r="I12" s="115">
        <v>23431</v>
      </c>
      <c r="J12" s="114">
        <v>14185</v>
      </c>
      <c r="K12" s="114">
        <v>9246</v>
      </c>
      <c r="L12" s="423">
        <v>7674</v>
      </c>
      <c r="M12" s="424">
        <v>6527</v>
      </c>
    </row>
    <row r="13" spans="1:13" s="110" customFormat="1" ht="11.1" customHeight="1" x14ac:dyDescent="0.2">
      <c r="A13" s="422" t="s">
        <v>389</v>
      </c>
      <c r="B13" s="115">
        <v>76525</v>
      </c>
      <c r="C13" s="114">
        <v>40904</v>
      </c>
      <c r="D13" s="114">
        <v>35621</v>
      </c>
      <c r="E13" s="114">
        <v>62147</v>
      </c>
      <c r="F13" s="114">
        <v>14063</v>
      </c>
      <c r="G13" s="114">
        <v>9980</v>
      </c>
      <c r="H13" s="114">
        <v>21677</v>
      </c>
      <c r="I13" s="115">
        <v>22732</v>
      </c>
      <c r="J13" s="114">
        <v>13834</v>
      </c>
      <c r="K13" s="114">
        <v>8898</v>
      </c>
      <c r="L13" s="423">
        <v>4863</v>
      </c>
      <c r="M13" s="424">
        <v>5403</v>
      </c>
    </row>
    <row r="14" spans="1:13" ht="15" customHeight="1" x14ac:dyDescent="0.2">
      <c r="A14" s="422" t="s">
        <v>390</v>
      </c>
      <c r="B14" s="115">
        <v>76730</v>
      </c>
      <c r="C14" s="114">
        <v>41026</v>
      </c>
      <c r="D14" s="114">
        <v>35704</v>
      </c>
      <c r="E14" s="114">
        <v>60178</v>
      </c>
      <c r="F14" s="114">
        <v>16298</v>
      </c>
      <c r="G14" s="114">
        <v>9701</v>
      </c>
      <c r="H14" s="114">
        <v>22112</v>
      </c>
      <c r="I14" s="115">
        <v>22435</v>
      </c>
      <c r="J14" s="114">
        <v>13593</v>
      </c>
      <c r="K14" s="114">
        <v>8842</v>
      </c>
      <c r="L14" s="423">
        <v>5755</v>
      </c>
      <c r="M14" s="424">
        <v>5702</v>
      </c>
    </row>
    <row r="15" spans="1:13" ht="11.1" customHeight="1" x14ac:dyDescent="0.2">
      <c r="A15" s="422" t="s">
        <v>387</v>
      </c>
      <c r="B15" s="115">
        <v>77250</v>
      </c>
      <c r="C15" s="114">
        <v>41311</v>
      </c>
      <c r="D15" s="114">
        <v>35939</v>
      </c>
      <c r="E15" s="114">
        <v>60265</v>
      </c>
      <c r="F15" s="114">
        <v>16734</v>
      </c>
      <c r="G15" s="114">
        <v>9620</v>
      </c>
      <c r="H15" s="114">
        <v>22534</v>
      </c>
      <c r="I15" s="115">
        <v>22849</v>
      </c>
      <c r="J15" s="114">
        <v>13807</v>
      </c>
      <c r="K15" s="114">
        <v>9042</v>
      </c>
      <c r="L15" s="423">
        <v>5182</v>
      </c>
      <c r="M15" s="424">
        <v>4785</v>
      </c>
    </row>
    <row r="16" spans="1:13" ht="11.1" customHeight="1" x14ac:dyDescent="0.2">
      <c r="A16" s="422" t="s">
        <v>388</v>
      </c>
      <c r="B16" s="115">
        <v>78331</v>
      </c>
      <c r="C16" s="114">
        <v>41904</v>
      </c>
      <c r="D16" s="114">
        <v>36427</v>
      </c>
      <c r="E16" s="114">
        <v>61150</v>
      </c>
      <c r="F16" s="114">
        <v>16925</v>
      </c>
      <c r="G16" s="114">
        <v>10304</v>
      </c>
      <c r="H16" s="114">
        <v>22855</v>
      </c>
      <c r="I16" s="115">
        <v>22717</v>
      </c>
      <c r="J16" s="114">
        <v>13387</v>
      </c>
      <c r="K16" s="114">
        <v>9330</v>
      </c>
      <c r="L16" s="423">
        <v>8250</v>
      </c>
      <c r="M16" s="424">
        <v>6940</v>
      </c>
    </row>
    <row r="17" spans="1:13" s="110" customFormat="1" ht="11.1" customHeight="1" x14ac:dyDescent="0.2">
      <c r="A17" s="422" t="s">
        <v>389</v>
      </c>
      <c r="B17" s="115">
        <v>78076</v>
      </c>
      <c r="C17" s="114">
        <v>41581</v>
      </c>
      <c r="D17" s="114">
        <v>36495</v>
      </c>
      <c r="E17" s="114">
        <v>61023</v>
      </c>
      <c r="F17" s="114">
        <v>17022</v>
      </c>
      <c r="G17" s="114">
        <v>9978</v>
      </c>
      <c r="H17" s="114">
        <v>23061</v>
      </c>
      <c r="I17" s="115">
        <v>23024</v>
      </c>
      <c r="J17" s="114">
        <v>13636</v>
      </c>
      <c r="K17" s="114">
        <v>9388</v>
      </c>
      <c r="L17" s="423">
        <v>4572</v>
      </c>
      <c r="M17" s="424">
        <v>5050</v>
      </c>
    </row>
    <row r="18" spans="1:13" ht="15" customHeight="1" x14ac:dyDescent="0.2">
      <c r="A18" s="422" t="s">
        <v>391</v>
      </c>
      <c r="B18" s="115">
        <v>78332</v>
      </c>
      <c r="C18" s="114">
        <v>41747</v>
      </c>
      <c r="D18" s="114">
        <v>36585</v>
      </c>
      <c r="E18" s="114">
        <v>60768</v>
      </c>
      <c r="F18" s="114">
        <v>17532</v>
      </c>
      <c r="G18" s="114">
        <v>9961</v>
      </c>
      <c r="H18" s="114">
        <v>23375</v>
      </c>
      <c r="I18" s="115">
        <v>22522</v>
      </c>
      <c r="J18" s="114">
        <v>13317</v>
      </c>
      <c r="K18" s="114">
        <v>9205</v>
      </c>
      <c r="L18" s="423">
        <v>5926</v>
      </c>
      <c r="M18" s="424">
        <v>5790</v>
      </c>
    </row>
    <row r="19" spans="1:13" ht="11.1" customHeight="1" x14ac:dyDescent="0.2">
      <c r="A19" s="422" t="s">
        <v>387</v>
      </c>
      <c r="B19" s="115">
        <v>78687</v>
      </c>
      <c r="C19" s="114">
        <v>41910</v>
      </c>
      <c r="D19" s="114">
        <v>36777</v>
      </c>
      <c r="E19" s="114">
        <v>60861</v>
      </c>
      <c r="F19" s="114">
        <v>17800</v>
      </c>
      <c r="G19" s="114">
        <v>9768</v>
      </c>
      <c r="H19" s="114">
        <v>23780</v>
      </c>
      <c r="I19" s="115">
        <v>22913</v>
      </c>
      <c r="J19" s="114">
        <v>13506</v>
      </c>
      <c r="K19" s="114">
        <v>9407</v>
      </c>
      <c r="L19" s="423">
        <v>4886</v>
      </c>
      <c r="M19" s="424">
        <v>4536</v>
      </c>
    </row>
    <row r="20" spans="1:13" ht="11.1" customHeight="1" x14ac:dyDescent="0.2">
      <c r="A20" s="422" t="s">
        <v>388</v>
      </c>
      <c r="B20" s="115">
        <v>79650</v>
      </c>
      <c r="C20" s="114">
        <v>42463</v>
      </c>
      <c r="D20" s="114">
        <v>37187</v>
      </c>
      <c r="E20" s="114">
        <v>61646</v>
      </c>
      <c r="F20" s="114">
        <v>17955</v>
      </c>
      <c r="G20" s="114">
        <v>10492</v>
      </c>
      <c r="H20" s="114">
        <v>24077</v>
      </c>
      <c r="I20" s="115">
        <v>22912</v>
      </c>
      <c r="J20" s="114">
        <v>13189</v>
      </c>
      <c r="K20" s="114">
        <v>9723</v>
      </c>
      <c r="L20" s="423">
        <v>7517</v>
      </c>
      <c r="M20" s="424">
        <v>6733</v>
      </c>
    </row>
    <row r="21" spans="1:13" s="110" customFormat="1" ht="11.1" customHeight="1" x14ac:dyDescent="0.2">
      <c r="A21" s="422" t="s">
        <v>389</v>
      </c>
      <c r="B21" s="115">
        <v>79378</v>
      </c>
      <c r="C21" s="114">
        <v>42137</v>
      </c>
      <c r="D21" s="114">
        <v>37241</v>
      </c>
      <c r="E21" s="114">
        <v>61529</v>
      </c>
      <c r="F21" s="114">
        <v>17842</v>
      </c>
      <c r="G21" s="114">
        <v>10172</v>
      </c>
      <c r="H21" s="114">
        <v>24304</v>
      </c>
      <c r="I21" s="115">
        <v>23293</v>
      </c>
      <c r="J21" s="114">
        <v>13585</v>
      </c>
      <c r="K21" s="114">
        <v>9708</v>
      </c>
      <c r="L21" s="423">
        <v>4644</v>
      </c>
      <c r="M21" s="424">
        <v>5220</v>
      </c>
    </row>
    <row r="22" spans="1:13" ht="15" customHeight="1" x14ac:dyDescent="0.2">
      <c r="A22" s="422" t="s">
        <v>392</v>
      </c>
      <c r="B22" s="115">
        <v>79002</v>
      </c>
      <c r="C22" s="114">
        <v>41849</v>
      </c>
      <c r="D22" s="114">
        <v>37153</v>
      </c>
      <c r="E22" s="114">
        <v>61209</v>
      </c>
      <c r="F22" s="114">
        <v>17747</v>
      </c>
      <c r="G22" s="114">
        <v>9796</v>
      </c>
      <c r="H22" s="114">
        <v>24500</v>
      </c>
      <c r="I22" s="115">
        <v>22869</v>
      </c>
      <c r="J22" s="114">
        <v>13303</v>
      </c>
      <c r="K22" s="114">
        <v>9566</v>
      </c>
      <c r="L22" s="423">
        <v>5043</v>
      </c>
      <c r="M22" s="424">
        <v>5503</v>
      </c>
    </row>
    <row r="23" spans="1:13" ht="11.1" customHeight="1" x14ac:dyDescent="0.2">
      <c r="A23" s="422" t="s">
        <v>387</v>
      </c>
      <c r="B23" s="115">
        <v>79442</v>
      </c>
      <c r="C23" s="114">
        <v>42108</v>
      </c>
      <c r="D23" s="114">
        <v>37334</v>
      </c>
      <c r="E23" s="114">
        <v>61413</v>
      </c>
      <c r="F23" s="114">
        <v>17985</v>
      </c>
      <c r="G23" s="114">
        <v>9575</v>
      </c>
      <c r="H23" s="114">
        <v>24975</v>
      </c>
      <c r="I23" s="115">
        <v>23370</v>
      </c>
      <c r="J23" s="114">
        <v>13683</v>
      </c>
      <c r="K23" s="114">
        <v>9687</v>
      </c>
      <c r="L23" s="423">
        <v>4999</v>
      </c>
      <c r="M23" s="424">
        <v>4745</v>
      </c>
    </row>
    <row r="24" spans="1:13" ht="11.1" customHeight="1" x14ac:dyDescent="0.2">
      <c r="A24" s="422" t="s">
        <v>388</v>
      </c>
      <c r="B24" s="115">
        <v>80662</v>
      </c>
      <c r="C24" s="114">
        <v>42866</v>
      </c>
      <c r="D24" s="114">
        <v>37796</v>
      </c>
      <c r="E24" s="114">
        <v>62350</v>
      </c>
      <c r="F24" s="114">
        <v>18044</v>
      </c>
      <c r="G24" s="114">
        <v>10324</v>
      </c>
      <c r="H24" s="114">
        <v>25275</v>
      </c>
      <c r="I24" s="115">
        <v>23866</v>
      </c>
      <c r="J24" s="114">
        <v>13851</v>
      </c>
      <c r="K24" s="114">
        <v>10015</v>
      </c>
      <c r="L24" s="423">
        <v>7608</v>
      </c>
      <c r="M24" s="424">
        <v>6716</v>
      </c>
    </row>
    <row r="25" spans="1:13" s="110" customFormat="1" ht="11.1" customHeight="1" x14ac:dyDescent="0.2">
      <c r="A25" s="422" t="s">
        <v>389</v>
      </c>
      <c r="B25" s="115">
        <v>80492</v>
      </c>
      <c r="C25" s="114">
        <v>42686</v>
      </c>
      <c r="D25" s="114">
        <v>37806</v>
      </c>
      <c r="E25" s="114">
        <v>62100</v>
      </c>
      <c r="F25" s="114">
        <v>18124</v>
      </c>
      <c r="G25" s="114">
        <v>10129</v>
      </c>
      <c r="H25" s="114">
        <v>25460</v>
      </c>
      <c r="I25" s="115">
        <v>24620</v>
      </c>
      <c r="J25" s="114">
        <v>14710</v>
      </c>
      <c r="K25" s="114">
        <v>9910</v>
      </c>
      <c r="L25" s="423">
        <v>4789</v>
      </c>
      <c r="M25" s="424">
        <v>4991</v>
      </c>
    </row>
    <row r="26" spans="1:13" ht="15" customHeight="1" x14ac:dyDescent="0.2">
      <c r="A26" s="422" t="s">
        <v>393</v>
      </c>
      <c r="B26" s="115">
        <v>80835</v>
      </c>
      <c r="C26" s="114">
        <v>42806</v>
      </c>
      <c r="D26" s="114">
        <v>38029</v>
      </c>
      <c r="E26" s="114">
        <v>62243</v>
      </c>
      <c r="F26" s="114">
        <v>18319</v>
      </c>
      <c r="G26" s="114">
        <v>9804</v>
      </c>
      <c r="H26" s="114">
        <v>25902</v>
      </c>
      <c r="I26" s="115">
        <v>24585</v>
      </c>
      <c r="J26" s="114">
        <v>14736</v>
      </c>
      <c r="K26" s="114">
        <v>9849</v>
      </c>
      <c r="L26" s="423">
        <v>5608</v>
      </c>
      <c r="M26" s="424">
        <v>5424</v>
      </c>
    </row>
    <row r="27" spans="1:13" ht="11.1" customHeight="1" x14ac:dyDescent="0.2">
      <c r="A27" s="422" t="s">
        <v>387</v>
      </c>
      <c r="B27" s="115">
        <v>81324</v>
      </c>
      <c r="C27" s="114">
        <v>43092</v>
      </c>
      <c r="D27" s="114">
        <v>38232</v>
      </c>
      <c r="E27" s="114">
        <v>62471</v>
      </c>
      <c r="F27" s="114">
        <v>18592</v>
      </c>
      <c r="G27" s="114">
        <v>9626</v>
      </c>
      <c r="H27" s="114">
        <v>26393</v>
      </c>
      <c r="I27" s="115">
        <v>25401</v>
      </c>
      <c r="J27" s="114">
        <v>15349</v>
      </c>
      <c r="K27" s="114">
        <v>10052</v>
      </c>
      <c r="L27" s="423">
        <v>5444</v>
      </c>
      <c r="M27" s="424">
        <v>4985</v>
      </c>
    </row>
    <row r="28" spans="1:13" ht="11.1" customHeight="1" x14ac:dyDescent="0.2">
      <c r="A28" s="422" t="s">
        <v>388</v>
      </c>
      <c r="B28" s="115">
        <v>82457</v>
      </c>
      <c r="C28" s="114">
        <v>43752</v>
      </c>
      <c r="D28" s="114">
        <v>38705</v>
      </c>
      <c r="E28" s="114">
        <v>63672</v>
      </c>
      <c r="F28" s="114">
        <v>18760</v>
      </c>
      <c r="G28" s="114">
        <v>10311</v>
      </c>
      <c r="H28" s="114">
        <v>26634</v>
      </c>
      <c r="I28" s="115">
        <v>25415</v>
      </c>
      <c r="J28" s="114">
        <v>15049</v>
      </c>
      <c r="K28" s="114">
        <v>10366</v>
      </c>
      <c r="L28" s="423">
        <v>7799</v>
      </c>
      <c r="M28" s="424">
        <v>6877</v>
      </c>
    </row>
    <row r="29" spans="1:13" s="110" customFormat="1" ht="11.1" customHeight="1" x14ac:dyDescent="0.2">
      <c r="A29" s="422" t="s">
        <v>389</v>
      </c>
      <c r="B29" s="115">
        <v>82022</v>
      </c>
      <c r="C29" s="114">
        <v>43431</v>
      </c>
      <c r="D29" s="114">
        <v>38591</v>
      </c>
      <c r="E29" s="114">
        <v>63086</v>
      </c>
      <c r="F29" s="114">
        <v>18926</v>
      </c>
      <c r="G29" s="114">
        <v>10042</v>
      </c>
      <c r="H29" s="114">
        <v>26781</v>
      </c>
      <c r="I29" s="115">
        <v>25712</v>
      </c>
      <c r="J29" s="114">
        <v>15379</v>
      </c>
      <c r="K29" s="114">
        <v>10333</v>
      </c>
      <c r="L29" s="423">
        <v>4699</v>
      </c>
      <c r="M29" s="424">
        <v>5167</v>
      </c>
    </row>
    <row r="30" spans="1:13" ht="15" customHeight="1" x14ac:dyDescent="0.2">
      <c r="A30" s="422" t="s">
        <v>394</v>
      </c>
      <c r="B30" s="115">
        <v>82373</v>
      </c>
      <c r="C30" s="114">
        <v>43537</v>
      </c>
      <c r="D30" s="114">
        <v>38836</v>
      </c>
      <c r="E30" s="114">
        <v>63253</v>
      </c>
      <c r="F30" s="114">
        <v>19111</v>
      </c>
      <c r="G30" s="114">
        <v>9817</v>
      </c>
      <c r="H30" s="114">
        <v>27055</v>
      </c>
      <c r="I30" s="115">
        <v>24849</v>
      </c>
      <c r="J30" s="114">
        <v>14752</v>
      </c>
      <c r="K30" s="114">
        <v>10097</v>
      </c>
      <c r="L30" s="423">
        <v>6828</v>
      </c>
      <c r="M30" s="424">
        <v>6509</v>
      </c>
    </row>
    <row r="31" spans="1:13" ht="11.1" customHeight="1" x14ac:dyDescent="0.2">
      <c r="A31" s="422" t="s">
        <v>387</v>
      </c>
      <c r="B31" s="115">
        <v>82855</v>
      </c>
      <c r="C31" s="114">
        <v>43910</v>
      </c>
      <c r="D31" s="114">
        <v>38945</v>
      </c>
      <c r="E31" s="114">
        <v>63568</v>
      </c>
      <c r="F31" s="114">
        <v>19282</v>
      </c>
      <c r="G31" s="114">
        <v>9693</v>
      </c>
      <c r="H31" s="114">
        <v>27417</v>
      </c>
      <c r="I31" s="115">
        <v>25306</v>
      </c>
      <c r="J31" s="114">
        <v>15002</v>
      </c>
      <c r="K31" s="114">
        <v>10304</v>
      </c>
      <c r="L31" s="423">
        <v>5130</v>
      </c>
      <c r="M31" s="424">
        <v>4702</v>
      </c>
    </row>
    <row r="32" spans="1:13" ht="11.1" customHeight="1" x14ac:dyDescent="0.2">
      <c r="A32" s="422" t="s">
        <v>388</v>
      </c>
      <c r="B32" s="115">
        <v>84105</v>
      </c>
      <c r="C32" s="114">
        <v>44599</v>
      </c>
      <c r="D32" s="114">
        <v>39506</v>
      </c>
      <c r="E32" s="114">
        <v>64546</v>
      </c>
      <c r="F32" s="114">
        <v>19556</v>
      </c>
      <c r="G32" s="114">
        <v>10478</v>
      </c>
      <c r="H32" s="114">
        <v>27718</v>
      </c>
      <c r="I32" s="115">
        <v>25061</v>
      </c>
      <c r="J32" s="114">
        <v>14479</v>
      </c>
      <c r="K32" s="114">
        <v>10582</v>
      </c>
      <c r="L32" s="423">
        <v>8101</v>
      </c>
      <c r="M32" s="424">
        <v>7036</v>
      </c>
    </row>
    <row r="33" spans="1:13" s="110" customFormat="1" ht="11.1" customHeight="1" x14ac:dyDescent="0.2">
      <c r="A33" s="422" t="s">
        <v>389</v>
      </c>
      <c r="B33" s="115">
        <v>83864</v>
      </c>
      <c r="C33" s="114">
        <v>44397</v>
      </c>
      <c r="D33" s="114">
        <v>39467</v>
      </c>
      <c r="E33" s="114">
        <v>64085</v>
      </c>
      <c r="F33" s="114">
        <v>19776</v>
      </c>
      <c r="G33" s="114">
        <v>10151</v>
      </c>
      <c r="H33" s="114">
        <v>27823</v>
      </c>
      <c r="I33" s="115">
        <v>25343</v>
      </c>
      <c r="J33" s="114">
        <v>14768</v>
      </c>
      <c r="K33" s="114">
        <v>10575</v>
      </c>
      <c r="L33" s="423">
        <v>4932</v>
      </c>
      <c r="M33" s="424">
        <v>5314</v>
      </c>
    </row>
    <row r="34" spans="1:13" ht="15" customHeight="1" x14ac:dyDescent="0.2">
      <c r="A34" s="422" t="s">
        <v>395</v>
      </c>
      <c r="B34" s="115">
        <v>83703</v>
      </c>
      <c r="C34" s="114">
        <v>44216</v>
      </c>
      <c r="D34" s="114">
        <v>39487</v>
      </c>
      <c r="E34" s="114">
        <v>63887</v>
      </c>
      <c r="F34" s="114">
        <v>19814</v>
      </c>
      <c r="G34" s="114">
        <v>9796</v>
      </c>
      <c r="H34" s="114">
        <v>28121</v>
      </c>
      <c r="I34" s="115">
        <v>25237</v>
      </c>
      <c r="J34" s="114">
        <v>14828</v>
      </c>
      <c r="K34" s="114">
        <v>10409</v>
      </c>
      <c r="L34" s="423">
        <v>5664</v>
      </c>
      <c r="M34" s="424">
        <v>5828</v>
      </c>
    </row>
    <row r="35" spans="1:13" ht="11.1" customHeight="1" x14ac:dyDescent="0.2">
      <c r="A35" s="422" t="s">
        <v>387</v>
      </c>
      <c r="B35" s="115">
        <v>84174</v>
      </c>
      <c r="C35" s="114">
        <v>44606</v>
      </c>
      <c r="D35" s="114">
        <v>39568</v>
      </c>
      <c r="E35" s="114">
        <v>64104</v>
      </c>
      <c r="F35" s="114">
        <v>20070</v>
      </c>
      <c r="G35" s="114">
        <v>9559</v>
      </c>
      <c r="H35" s="114">
        <v>28576</v>
      </c>
      <c r="I35" s="115">
        <v>25576</v>
      </c>
      <c r="J35" s="114">
        <v>15099</v>
      </c>
      <c r="K35" s="114">
        <v>10477</v>
      </c>
      <c r="L35" s="423">
        <v>5484</v>
      </c>
      <c r="M35" s="424">
        <v>5087</v>
      </c>
    </row>
    <row r="36" spans="1:13" ht="11.1" customHeight="1" x14ac:dyDescent="0.2">
      <c r="A36" s="422" t="s">
        <v>388</v>
      </c>
      <c r="B36" s="115">
        <v>85695</v>
      </c>
      <c r="C36" s="114">
        <v>45549</v>
      </c>
      <c r="D36" s="114">
        <v>40146</v>
      </c>
      <c r="E36" s="114">
        <v>65501</v>
      </c>
      <c r="F36" s="114">
        <v>20194</v>
      </c>
      <c r="G36" s="114">
        <v>10415</v>
      </c>
      <c r="H36" s="114">
        <v>28886</v>
      </c>
      <c r="I36" s="115">
        <v>25397</v>
      </c>
      <c r="J36" s="114">
        <v>14519</v>
      </c>
      <c r="K36" s="114">
        <v>10878</v>
      </c>
      <c r="L36" s="423">
        <v>8408</v>
      </c>
      <c r="M36" s="424">
        <v>7169</v>
      </c>
    </row>
    <row r="37" spans="1:13" s="110" customFormat="1" ht="11.1" customHeight="1" x14ac:dyDescent="0.2">
      <c r="A37" s="422" t="s">
        <v>389</v>
      </c>
      <c r="B37" s="115">
        <v>85421</v>
      </c>
      <c r="C37" s="114">
        <v>45286</v>
      </c>
      <c r="D37" s="114">
        <v>40135</v>
      </c>
      <c r="E37" s="114">
        <v>65142</v>
      </c>
      <c r="F37" s="114">
        <v>20279</v>
      </c>
      <c r="G37" s="114">
        <v>10269</v>
      </c>
      <c r="H37" s="114">
        <v>28989</v>
      </c>
      <c r="I37" s="115">
        <v>25667</v>
      </c>
      <c r="J37" s="114">
        <v>14823</v>
      </c>
      <c r="K37" s="114">
        <v>10844</v>
      </c>
      <c r="L37" s="423">
        <v>5304</v>
      </c>
      <c r="M37" s="424">
        <v>5539</v>
      </c>
    </row>
    <row r="38" spans="1:13" ht="15" customHeight="1" x14ac:dyDescent="0.2">
      <c r="A38" s="425" t="s">
        <v>396</v>
      </c>
      <c r="B38" s="115">
        <v>85707</v>
      </c>
      <c r="C38" s="114">
        <v>45517</v>
      </c>
      <c r="D38" s="114">
        <v>40190</v>
      </c>
      <c r="E38" s="114">
        <v>65271</v>
      </c>
      <c r="F38" s="114">
        <v>20436</v>
      </c>
      <c r="G38" s="114">
        <v>10008</v>
      </c>
      <c r="H38" s="114">
        <v>29306</v>
      </c>
      <c r="I38" s="115">
        <v>25325</v>
      </c>
      <c r="J38" s="114">
        <v>14584</v>
      </c>
      <c r="K38" s="114">
        <v>10741</v>
      </c>
      <c r="L38" s="423">
        <v>6516</v>
      </c>
      <c r="M38" s="424">
        <v>6382</v>
      </c>
    </row>
    <row r="39" spans="1:13" ht="11.1" customHeight="1" x14ac:dyDescent="0.2">
      <c r="A39" s="422" t="s">
        <v>387</v>
      </c>
      <c r="B39" s="115">
        <v>86295</v>
      </c>
      <c r="C39" s="114">
        <v>45923</v>
      </c>
      <c r="D39" s="114">
        <v>40372</v>
      </c>
      <c r="E39" s="114">
        <v>65586</v>
      </c>
      <c r="F39" s="114">
        <v>20709</v>
      </c>
      <c r="G39" s="114">
        <v>9840</v>
      </c>
      <c r="H39" s="114">
        <v>29659</v>
      </c>
      <c r="I39" s="115">
        <v>25729</v>
      </c>
      <c r="J39" s="114">
        <v>14782</v>
      </c>
      <c r="K39" s="114">
        <v>10947</v>
      </c>
      <c r="L39" s="423">
        <v>6370</v>
      </c>
      <c r="M39" s="424">
        <v>5834</v>
      </c>
    </row>
    <row r="40" spans="1:13" ht="11.1" customHeight="1" x14ac:dyDescent="0.2">
      <c r="A40" s="425" t="s">
        <v>388</v>
      </c>
      <c r="B40" s="115">
        <v>88137</v>
      </c>
      <c r="C40" s="114">
        <v>46946</v>
      </c>
      <c r="D40" s="114">
        <v>41191</v>
      </c>
      <c r="E40" s="114">
        <v>67104</v>
      </c>
      <c r="F40" s="114">
        <v>21033</v>
      </c>
      <c r="G40" s="114">
        <v>10829</v>
      </c>
      <c r="H40" s="114">
        <v>30054</v>
      </c>
      <c r="I40" s="115">
        <v>25780</v>
      </c>
      <c r="J40" s="114">
        <v>14445</v>
      </c>
      <c r="K40" s="114">
        <v>11335</v>
      </c>
      <c r="L40" s="423">
        <v>9218</v>
      </c>
      <c r="M40" s="424">
        <v>7572</v>
      </c>
    </row>
    <row r="41" spans="1:13" s="110" customFormat="1" ht="11.1" customHeight="1" x14ac:dyDescent="0.2">
      <c r="A41" s="422" t="s">
        <v>389</v>
      </c>
      <c r="B41" s="115">
        <v>88184</v>
      </c>
      <c r="C41" s="114">
        <v>46883</v>
      </c>
      <c r="D41" s="114">
        <v>41301</v>
      </c>
      <c r="E41" s="114">
        <v>66980</v>
      </c>
      <c r="F41" s="114">
        <v>21204</v>
      </c>
      <c r="G41" s="114">
        <v>10655</v>
      </c>
      <c r="H41" s="114">
        <v>30223</v>
      </c>
      <c r="I41" s="115">
        <v>26070</v>
      </c>
      <c r="J41" s="114">
        <v>14751</v>
      </c>
      <c r="K41" s="114">
        <v>11319</v>
      </c>
      <c r="L41" s="423">
        <v>6221</v>
      </c>
      <c r="M41" s="424">
        <v>6289</v>
      </c>
    </row>
    <row r="42" spans="1:13" ht="15" customHeight="1" x14ac:dyDescent="0.2">
      <c r="A42" s="422" t="s">
        <v>397</v>
      </c>
      <c r="B42" s="115">
        <v>88341</v>
      </c>
      <c r="C42" s="114">
        <v>47043</v>
      </c>
      <c r="D42" s="114">
        <v>41298</v>
      </c>
      <c r="E42" s="114">
        <v>67097</v>
      </c>
      <c r="F42" s="114">
        <v>21244</v>
      </c>
      <c r="G42" s="114">
        <v>10363</v>
      </c>
      <c r="H42" s="114">
        <v>30473</v>
      </c>
      <c r="I42" s="115">
        <v>25746</v>
      </c>
      <c r="J42" s="114">
        <v>14480</v>
      </c>
      <c r="K42" s="114">
        <v>11266</v>
      </c>
      <c r="L42" s="423">
        <v>7621</v>
      </c>
      <c r="M42" s="424">
        <v>7403</v>
      </c>
    </row>
    <row r="43" spans="1:13" ht="11.1" customHeight="1" x14ac:dyDescent="0.2">
      <c r="A43" s="422" t="s">
        <v>387</v>
      </c>
      <c r="B43" s="115">
        <v>88573</v>
      </c>
      <c r="C43" s="114">
        <v>47218</v>
      </c>
      <c r="D43" s="114">
        <v>41355</v>
      </c>
      <c r="E43" s="114">
        <v>67191</v>
      </c>
      <c r="F43" s="114">
        <v>21382</v>
      </c>
      <c r="G43" s="114">
        <v>10151</v>
      </c>
      <c r="H43" s="114">
        <v>30756</v>
      </c>
      <c r="I43" s="115">
        <v>26384</v>
      </c>
      <c r="J43" s="114">
        <v>14795</v>
      </c>
      <c r="K43" s="114">
        <v>11589</v>
      </c>
      <c r="L43" s="423">
        <v>6230</v>
      </c>
      <c r="M43" s="424">
        <v>6048</v>
      </c>
    </row>
    <row r="44" spans="1:13" ht="11.1" customHeight="1" x14ac:dyDescent="0.2">
      <c r="A44" s="422" t="s">
        <v>388</v>
      </c>
      <c r="B44" s="115">
        <v>89991</v>
      </c>
      <c r="C44" s="114">
        <v>47979</v>
      </c>
      <c r="D44" s="114">
        <v>42012</v>
      </c>
      <c r="E44" s="114">
        <v>68490</v>
      </c>
      <c r="F44" s="114">
        <v>21501</v>
      </c>
      <c r="G44" s="114">
        <v>10916</v>
      </c>
      <c r="H44" s="114">
        <v>31048</v>
      </c>
      <c r="I44" s="115">
        <v>26115</v>
      </c>
      <c r="J44" s="114">
        <v>14226</v>
      </c>
      <c r="K44" s="114">
        <v>11889</v>
      </c>
      <c r="L44" s="423">
        <v>9115</v>
      </c>
      <c r="M44" s="424">
        <v>8018</v>
      </c>
    </row>
    <row r="45" spans="1:13" s="110" customFormat="1" ht="11.1" customHeight="1" x14ac:dyDescent="0.2">
      <c r="A45" s="422" t="s">
        <v>389</v>
      </c>
      <c r="B45" s="115">
        <v>89851</v>
      </c>
      <c r="C45" s="114">
        <v>47813</v>
      </c>
      <c r="D45" s="114">
        <v>42038</v>
      </c>
      <c r="E45" s="114">
        <v>68006</v>
      </c>
      <c r="F45" s="114">
        <v>21845</v>
      </c>
      <c r="G45" s="114">
        <v>10676</v>
      </c>
      <c r="H45" s="114">
        <v>31193</v>
      </c>
      <c r="I45" s="115">
        <v>27128</v>
      </c>
      <c r="J45" s="114">
        <v>14775</v>
      </c>
      <c r="K45" s="114">
        <v>12353</v>
      </c>
      <c r="L45" s="423">
        <v>6170</v>
      </c>
      <c r="M45" s="424">
        <v>6695</v>
      </c>
    </row>
    <row r="46" spans="1:13" ht="15" customHeight="1" x14ac:dyDescent="0.2">
      <c r="A46" s="422" t="s">
        <v>398</v>
      </c>
      <c r="B46" s="115">
        <v>89479</v>
      </c>
      <c r="C46" s="114">
        <v>47626</v>
      </c>
      <c r="D46" s="114">
        <v>41853</v>
      </c>
      <c r="E46" s="114">
        <v>67613</v>
      </c>
      <c r="F46" s="114">
        <v>21866</v>
      </c>
      <c r="G46" s="114">
        <v>10288</v>
      </c>
      <c r="H46" s="114">
        <v>31256</v>
      </c>
      <c r="I46" s="115">
        <v>27385</v>
      </c>
      <c r="J46" s="114">
        <v>14922</v>
      </c>
      <c r="K46" s="114">
        <v>12463</v>
      </c>
      <c r="L46" s="423">
        <v>6602</v>
      </c>
      <c r="M46" s="424">
        <v>6990</v>
      </c>
    </row>
    <row r="47" spans="1:13" ht="11.1" customHeight="1" x14ac:dyDescent="0.2">
      <c r="A47" s="422" t="s">
        <v>387</v>
      </c>
      <c r="B47" s="115">
        <v>89568</v>
      </c>
      <c r="C47" s="114">
        <v>47746</v>
      </c>
      <c r="D47" s="114">
        <v>41822</v>
      </c>
      <c r="E47" s="114">
        <v>67576</v>
      </c>
      <c r="F47" s="114">
        <v>21992</v>
      </c>
      <c r="G47" s="114">
        <v>10015</v>
      </c>
      <c r="H47" s="114">
        <v>31486</v>
      </c>
      <c r="I47" s="115">
        <v>27769</v>
      </c>
      <c r="J47" s="114">
        <v>15122</v>
      </c>
      <c r="K47" s="114">
        <v>12647</v>
      </c>
      <c r="L47" s="423">
        <v>5503</v>
      </c>
      <c r="M47" s="424">
        <v>5740</v>
      </c>
    </row>
    <row r="48" spans="1:13" ht="11.1" customHeight="1" x14ac:dyDescent="0.2">
      <c r="A48" s="422" t="s">
        <v>388</v>
      </c>
      <c r="B48" s="115">
        <v>90196</v>
      </c>
      <c r="C48" s="114">
        <v>48066</v>
      </c>
      <c r="D48" s="114">
        <v>42130</v>
      </c>
      <c r="E48" s="114">
        <v>68299</v>
      </c>
      <c r="F48" s="114">
        <v>21897</v>
      </c>
      <c r="G48" s="114">
        <v>10788</v>
      </c>
      <c r="H48" s="114">
        <v>31512</v>
      </c>
      <c r="I48" s="115">
        <v>24117</v>
      </c>
      <c r="J48" s="114">
        <v>12320</v>
      </c>
      <c r="K48" s="114">
        <v>11797</v>
      </c>
      <c r="L48" s="423">
        <v>8732</v>
      </c>
      <c r="M48" s="424">
        <v>8315</v>
      </c>
    </row>
    <row r="49" spans="1:17" s="110" customFormat="1" ht="11.1" customHeight="1" x14ac:dyDescent="0.2">
      <c r="A49" s="422" t="s">
        <v>389</v>
      </c>
      <c r="B49" s="115">
        <v>89539</v>
      </c>
      <c r="C49" s="114">
        <v>47498</v>
      </c>
      <c r="D49" s="114">
        <v>42041</v>
      </c>
      <c r="E49" s="114">
        <v>67397</v>
      </c>
      <c r="F49" s="114">
        <v>22142</v>
      </c>
      <c r="G49" s="114">
        <v>10487</v>
      </c>
      <c r="H49" s="114">
        <v>31475</v>
      </c>
      <c r="I49" s="115">
        <v>24360</v>
      </c>
      <c r="J49" s="114">
        <v>12588</v>
      </c>
      <c r="K49" s="114">
        <v>11772</v>
      </c>
      <c r="L49" s="423">
        <v>5251</v>
      </c>
      <c r="M49" s="424">
        <v>6109</v>
      </c>
    </row>
    <row r="50" spans="1:17" ht="15" customHeight="1" x14ac:dyDescent="0.2">
      <c r="A50" s="422" t="s">
        <v>399</v>
      </c>
      <c r="B50" s="143">
        <v>88788</v>
      </c>
      <c r="C50" s="144">
        <v>47018</v>
      </c>
      <c r="D50" s="144">
        <v>41770</v>
      </c>
      <c r="E50" s="144">
        <v>66688</v>
      </c>
      <c r="F50" s="144">
        <v>22100</v>
      </c>
      <c r="G50" s="144">
        <v>10085</v>
      </c>
      <c r="H50" s="144">
        <v>31351</v>
      </c>
      <c r="I50" s="143">
        <v>23476</v>
      </c>
      <c r="J50" s="144">
        <v>12061</v>
      </c>
      <c r="K50" s="144">
        <v>11415</v>
      </c>
      <c r="L50" s="426">
        <v>6373</v>
      </c>
      <c r="M50" s="427">
        <v>7093</v>
      </c>
    </row>
    <row r="51" spans="1:17" ht="11.25" customHeight="1" x14ac:dyDescent="0.2">
      <c r="A51" s="428"/>
      <c r="B51" s="429"/>
      <c r="C51" s="430"/>
      <c r="D51" s="430"/>
      <c r="E51" s="430"/>
      <c r="F51" s="430"/>
      <c r="G51" s="430"/>
      <c r="H51" s="430"/>
      <c r="I51" s="430"/>
      <c r="J51" s="431"/>
      <c r="K51" s="269"/>
      <c r="L51" s="430"/>
      <c r="M51" s="432" t="s">
        <v>45</v>
      </c>
    </row>
    <row r="52" spans="1:17" ht="18" customHeight="1" x14ac:dyDescent="0.2">
      <c r="A52" s="659" t="s">
        <v>400</v>
      </c>
      <c r="B52" s="659"/>
      <c r="C52" s="659"/>
      <c r="D52" s="659"/>
      <c r="E52" s="659"/>
      <c r="F52" s="659"/>
      <c r="G52" s="659"/>
      <c r="H52" s="659"/>
      <c r="I52" s="659"/>
      <c r="J52" s="659"/>
      <c r="K52" s="659"/>
      <c r="L52" s="659"/>
      <c r="M52" s="659"/>
    </row>
    <row r="53" spans="1:17" ht="38.1" customHeight="1" x14ac:dyDescent="0.2">
      <c r="A53" s="660" t="s">
        <v>401</v>
      </c>
      <c r="B53" s="660"/>
      <c r="C53" s="660"/>
      <c r="D53" s="660"/>
      <c r="E53" s="660"/>
      <c r="F53" s="660"/>
      <c r="G53" s="660"/>
      <c r="H53" s="660"/>
      <c r="I53" s="660"/>
      <c r="J53" s="660"/>
      <c r="K53" s="660"/>
      <c r="L53" s="660"/>
      <c r="M53" s="660"/>
    </row>
    <row r="54" spans="1:17" s="151" customFormat="1" ht="9" x14ac:dyDescent="0.15">
      <c r="A54" s="661" t="s">
        <v>323</v>
      </c>
      <c r="B54" s="661"/>
      <c r="C54" s="661"/>
      <c r="D54" s="661"/>
      <c r="E54" s="661"/>
      <c r="F54" s="661"/>
      <c r="G54" s="661"/>
      <c r="H54" s="661"/>
      <c r="I54" s="661"/>
      <c r="J54" s="661"/>
      <c r="K54" s="661"/>
      <c r="L54" s="661"/>
      <c r="M54" s="661"/>
    </row>
    <row r="55" spans="1:17" s="151" customFormat="1" ht="20.25" customHeight="1" x14ac:dyDescent="0.15">
      <c r="A55" s="662"/>
      <c r="B55" s="663"/>
      <c r="C55" s="663"/>
      <c r="D55" s="663"/>
      <c r="E55" s="663"/>
      <c r="F55" s="663"/>
      <c r="G55" s="663"/>
      <c r="H55" s="663"/>
      <c r="I55" s="663"/>
      <c r="J55" s="663"/>
      <c r="K55" s="663"/>
      <c r="L55" s="221"/>
      <c r="M55" s="221"/>
    </row>
    <row r="56" spans="1:17" s="151" customFormat="1" ht="18" customHeight="1" x14ac:dyDescent="0.2">
      <c r="A56" s="664" t="s">
        <v>520</v>
      </c>
      <c r="B56" s="665"/>
      <c r="C56" s="665"/>
      <c r="D56" s="665"/>
      <c r="E56" s="665"/>
      <c r="F56" s="665"/>
      <c r="G56" s="665"/>
      <c r="H56" s="665"/>
      <c r="I56" s="665"/>
      <c r="J56" s="665"/>
      <c r="K56" s="665"/>
    </row>
    <row r="57" spans="1:17" s="151" customFormat="1" ht="11.25" customHeight="1" x14ac:dyDescent="0.2">
      <c r="A57" s="666"/>
      <c r="B57" s="666"/>
      <c r="C57" s="666"/>
      <c r="D57" s="666"/>
      <c r="E57" s="666"/>
      <c r="F57" s="666"/>
      <c r="G57" s="666"/>
      <c r="H57" s="666"/>
      <c r="I57" s="666"/>
      <c r="J57" s="666"/>
      <c r="L57" s="219"/>
      <c r="N57" s="219"/>
      <c r="O57" s="219"/>
      <c r="P57" s="219"/>
      <c r="Q57" s="219"/>
    </row>
    <row r="58" spans="1:17" ht="12.75" customHeight="1" x14ac:dyDescent="0.2">
      <c r="A58" s="433"/>
      <c r="B58" s="434"/>
      <c r="C58" s="435"/>
      <c r="D58" s="435"/>
      <c r="E58" s="435"/>
      <c r="F58" s="435"/>
      <c r="G58" s="435"/>
      <c r="H58" s="435"/>
      <c r="I58" s="435"/>
      <c r="J58" s="436"/>
      <c r="L58" s="435"/>
      <c r="N58" s="226"/>
      <c r="O58" s="226"/>
      <c r="P58" s="226"/>
      <c r="Q58" s="226"/>
    </row>
    <row r="59" spans="1:17" ht="12.75" customHeight="1" x14ac:dyDescent="0.2">
      <c r="A59" s="437"/>
      <c r="B59" s="434"/>
      <c r="C59" s="435"/>
      <c r="D59" s="435"/>
      <c r="E59" s="435"/>
      <c r="F59" s="435"/>
      <c r="G59" s="435"/>
      <c r="H59" s="435"/>
      <c r="I59" s="435"/>
      <c r="J59" s="436"/>
      <c r="L59" s="435"/>
    </row>
    <row r="60" spans="1:17" ht="12.75" customHeight="1" x14ac:dyDescent="0.2">
      <c r="A60" s="438"/>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9"/>
    </row>
    <row r="68" spans="1:13" ht="15.95" customHeight="1" x14ac:dyDescent="0.2">
      <c r="A68" s="439"/>
    </row>
    <row r="70" spans="1:13" ht="15.95" customHeight="1" x14ac:dyDescent="0.2">
      <c r="K70" s="440"/>
      <c r="M70" s="440"/>
    </row>
    <row r="71" spans="1:13" ht="15.95" customHeight="1" x14ac:dyDescent="0.2">
      <c r="K71" s="440"/>
      <c r="M71" s="440"/>
    </row>
    <row r="72" spans="1:13" ht="15.95" customHeight="1" x14ac:dyDescent="0.2">
      <c r="A72" s="439"/>
      <c r="K72" s="440"/>
      <c r="M72" s="440"/>
    </row>
    <row r="76" spans="1:13" ht="15.95" customHeight="1" x14ac:dyDescent="0.2">
      <c r="A76" s="439"/>
    </row>
    <row r="80" spans="1:13" ht="15.95" customHeight="1" x14ac:dyDescent="0.2">
      <c r="A80" s="439"/>
    </row>
    <row r="84" spans="1:1" ht="15.95" customHeight="1" x14ac:dyDescent="0.2">
      <c r="A84" s="439"/>
    </row>
    <row r="88" spans="1:1" ht="15.95" customHeight="1" x14ac:dyDescent="0.2">
      <c r="A88" s="439"/>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6" customWidth="1"/>
    <col min="2" max="2" width="78" style="446" customWidth="1"/>
    <col min="3" max="6" width="102.75" style="446" customWidth="1"/>
    <col min="7" max="256" width="11" style="446"/>
    <col min="257" max="257" width="2" style="446" customWidth="1"/>
    <col min="258" max="258" width="78" style="446" customWidth="1"/>
    <col min="259" max="262" width="102.75" style="446" customWidth="1"/>
    <col min="263" max="512" width="11" style="446"/>
    <col min="513" max="513" width="2" style="446" customWidth="1"/>
    <col min="514" max="514" width="78" style="446" customWidth="1"/>
    <col min="515" max="518" width="102.75" style="446" customWidth="1"/>
    <col min="519" max="768" width="11" style="446"/>
    <col min="769" max="769" width="2" style="446" customWidth="1"/>
    <col min="770" max="770" width="78" style="446" customWidth="1"/>
    <col min="771" max="774" width="102.75" style="446" customWidth="1"/>
    <col min="775" max="1024" width="11" style="446"/>
    <col min="1025" max="1025" width="2" style="446" customWidth="1"/>
    <col min="1026" max="1026" width="78" style="446" customWidth="1"/>
    <col min="1027" max="1030" width="102.75" style="446" customWidth="1"/>
    <col min="1031" max="1280" width="11" style="446"/>
    <col min="1281" max="1281" width="2" style="446" customWidth="1"/>
    <col min="1282" max="1282" width="78" style="446" customWidth="1"/>
    <col min="1283" max="1286" width="102.75" style="446" customWidth="1"/>
    <col min="1287" max="1536" width="11" style="446"/>
    <col min="1537" max="1537" width="2" style="446" customWidth="1"/>
    <col min="1538" max="1538" width="78" style="446" customWidth="1"/>
    <col min="1539" max="1542" width="102.75" style="446" customWidth="1"/>
    <col min="1543" max="1792" width="11" style="446"/>
    <col min="1793" max="1793" width="2" style="446" customWidth="1"/>
    <col min="1794" max="1794" width="78" style="446" customWidth="1"/>
    <col min="1795" max="1798" width="102.75" style="446" customWidth="1"/>
    <col min="1799" max="2048" width="11" style="446"/>
    <col min="2049" max="2049" width="2" style="446" customWidth="1"/>
    <col min="2050" max="2050" width="78" style="446" customWidth="1"/>
    <col min="2051" max="2054" width="102.75" style="446" customWidth="1"/>
    <col min="2055" max="2304" width="11" style="446"/>
    <col min="2305" max="2305" width="2" style="446" customWidth="1"/>
    <col min="2306" max="2306" width="78" style="446" customWidth="1"/>
    <col min="2307" max="2310" width="102.75" style="446" customWidth="1"/>
    <col min="2311" max="2560" width="11" style="446"/>
    <col min="2561" max="2561" width="2" style="446" customWidth="1"/>
    <col min="2562" max="2562" width="78" style="446" customWidth="1"/>
    <col min="2563" max="2566" width="102.75" style="446" customWidth="1"/>
    <col min="2567" max="2816" width="11" style="446"/>
    <col min="2817" max="2817" width="2" style="446" customWidth="1"/>
    <col min="2818" max="2818" width="78" style="446" customWidth="1"/>
    <col min="2819" max="2822" width="102.75" style="446" customWidth="1"/>
    <col min="2823" max="3072" width="11" style="446"/>
    <col min="3073" max="3073" width="2" style="446" customWidth="1"/>
    <col min="3074" max="3074" width="78" style="446" customWidth="1"/>
    <col min="3075" max="3078" width="102.75" style="446" customWidth="1"/>
    <col min="3079" max="3328" width="11" style="446"/>
    <col min="3329" max="3329" width="2" style="446" customWidth="1"/>
    <col min="3330" max="3330" width="78" style="446" customWidth="1"/>
    <col min="3331" max="3334" width="102.75" style="446" customWidth="1"/>
    <col min="3335" max="3584" width="11" style="446"/>
    <col min="3585" max="3585" width="2" style="446" customWidth="1"/>
    <col min="3586" max="3586" width="78" style="446" customWidth="1"/>
    <col min="3587" max="3590" width="102.75" style="446" customWidth="1"/>
    <col min="3591" max="3840" width="11" style="446"/>
    <col min="3841" max="3841" width="2" style="446" customWidth="1"/>
    <col min="3842" max="3842" width="78" style="446" customWidth="1"/>
    <col min="3843" max="3846" width="102.75" style="446" customWidth="1"/>
    <col min="3847" max="4096" width="11" style="446"/>
    <col min="4097" max="4097" width="2" style="446" customWidth="1"/>
    <col min="4098" max="4098" width="78" style="446" customWidth="1"/>
    <col min="4099" max="4102" width="102.75" style="446" customWidth="1"/>
    <col min="4103" max="4352" width="11" style="446"/>
    <col min="4353" max="4353" width="2" style="446" customWidth="1"/>
    <col min="4354" max="4354" width="78" style="446" customWidth="1"/>
    <col min="4355" max="4358" width="102.75" style="446" customWidth="1"/>
    <col min="4359" max="4608" width="11" style="446"/>
    <col min="4609" max="4609" width="2" style="446" customWidth="1"/>
    <col min="4610" max="4610" width="78" style="446" customWidth="1"/>
    <col min="4611" max="4614" width="102.75" style="446" customWidth="1"/>
    <col min="4615" max="4864" width="11" style="446"/>
    <col min="4865" max="4865" width="2" style="446" customWidth="1"/>
    <col min="4866" max="4866" width="78" style="446" customWidth="1"/>
    <col min="4867" max="4870" width="102.75" style="446" customWidth="1"/>
    <col min="4871" max="5120" width="11" style="446"/>
    <col min="5121" max="5121" width="2" style="446" customWidth="1"/>
    <col min="5122" max="5122" width="78" style="446" customWidth="1"/>
    <col min="5123" max="5126" width="102.75" style="446" customWidth="1"/>
    <col min="5127" max="5376" width="11" style="446"/>
    <col min="5377" max="5377" width="2" style="446" customWidth="1"/>
    <col min="5378" max="5378" width="78" style="446" customWidth="1"/>
    <col min="5379" max="5382" width="102.75" style="446" customWidth="1"/>
    <col min="5383" max="5632" width="11" style="446"/>
    <col min="5633" max="5633" width="2" style="446" customWidth="1"/>
    <col min="5634" max="5634" width="78" style="446" customWidth="1"/>
    <col min="5635" max="5638" width="102.75" style="446" customWidth="1"/>
    <col min="5639" max="5888" width="11" style="446"/>
    <col min="5889" max="5889" width="2" style="446" customWidth="1"/>
    <col min="5890" max="5890" width="78" style="446" customWidth="1"/>
    <col min="5891" max="5894" width="102.75" style="446" customWidth="1"/>
    <col min="5895" max="6144" width="11" style="446"/>
    <col min="6145" max="6145" width="2" style="446" customWidth="1"/>
    <col min="6146" max="6146" width="78" style="446" customWidth="1"/>
    <col min="6147" max="6150" width="102.75" style="446" customWidth="1"/>
    <col min="6151" max="6400" width="11" style="446"/>
    <col min="6401" max="6401" width="2" style="446" customWidth="1"/>
    <col min="6402" max="6402" width="78" style="446" customWidth="1"/>
    <col min="6403" max="6406" width="102.75" style="446" customWidth="1"/>
    <col min="6407" max="6656" width="11" style="446"/>
    <col min="6657" max="6657" width="2" style="446" customWidth="1"/>
    <col min="6658" max="6658" width="78" style="446" customWidth="1"/>
    <col min="6659" max="6662" width="102.75" style="446" customWidth="1"/>
    <col min="6663" max="6912" width="11" style="446"/>
    <col min="6913" max="6913" width="2" style="446" customWidth="1"/>
    <col min="6914" max="6914" width="78" style="446" customWidth="1"/>
    <col min="6915" max="6918" width="102.75" style="446" customWidth="1"/>
    <col min="6919" max="7168" width="11" style="446"/>
    <col min="7169" max="7169" width="2" style="446" customWidth="1"/>
    <col min="7170" max="7170" width="78" style="446" customWidth="1"/>
    <col min="7171" max="7174" width="102.75" style="446" customWidth="1"/>
    <col min="7175" max="7424" width="11" style="446"/>
    <col min="7425" max="7425" width="2" style="446" customWidth="1"/>
    <col min="7426" max="7426" width="78" style="446" customWidth="1"/>
    <col min="7427" max="7430" width="102.75" style="446" customWidth="1"/>
    <col min="7431" max="7680" width="11" style="446"/>
    <col min="7681" max="7681" width="2" style="446" customWidth="1"/>
    <col min="7682" max="7682" width="78" style="446" customWidth="1"/>
    <col min="7683" max="7686" width="102.75" style="446" customWidth="1"/>
    <col min="7687" max="7936" width="11" style="446"/>
    <col min="7937" max="7937" width="2" style="446" customWidth="1"/>
    <col min="7938" max="7938" width="78" style="446" customWidth="1"/>
    <col min="7939" max="7942" width="102.75" style="446" customWidth="1"/>
    <col min="7943" max="8192" width="11" style="446"/>
    <col min="8193" max="8193" width="2" style="446" customWidth="1"/>
    <col min="8194" max="8194" width="78" style="446" customWidth="1"/>
    <col min="8195" max="8198" width="102.75" style="446" customWidth="1"/>
    <col min="8199" max="8448" width="11" style="446"/>
    <col min="8449" max="8449" width="2" style="446" customWidth="1"/>
    <col min="8450" max="8450" width="78" style="446" customWidth="1"/>
    <col min="8451" max="8454" width="102.75" style="446" customWidth="1"/>
    <col min="8455" max="8704" width="11" style="446"/>
    <col min="8705" max="8705" width="2" style="446" customWidth="1"/>
    <col min="8706" max="8706" width="78" style="446" customWidth="1"/>
    <col min="8707" max="8710" width="102.75" style="446" customWidth="1"/>
    <col min="8711" max="8960" width="11" style="446"/>
    <col min="8961" max="8961" width="2" style="446" customWidth="1"/>
    <col min="8962" max="8962" width="78" style="446" customWidth="1"/>
    <col min="8963" max="8966" width="102.75" style="446" customWidth="1"/>
    <col min="8967" max="9216" width="11" style="446"/>
    <col min="9217" max="9217" width="2" style="446" customWidth="1"/>
    <col min="9218" max="9218" width="78" style="446" customWidth="1"/>
    <col min="9219" max="9222" width="102.75" style="446" customWidth="1"/>
    <col min="9223" max="9472" width="11" style="446"/>
    <col min="9473" max="9473" width="2" style="446" customWidth="1"/>
    <col min="9474" max="9474" width="78" style="446" customWidth="1"/>
    <col min="9475" max="9478" width="102.75" style="446" customWidth="1"/>
    <col min="9479" max="9728" width="11" style="446"/>
    <col min="9729" max="9729" width="2" style="446" customWidth="1"/>
    <col min="9730" max="9730" width="78" style="446" customWidth="1"/>
    <col min="9731" max="9734" width="102.75" style="446" customWidth="1"/>
    <col min="9735" max="9984" width="11" style="446"/>
    <col min="9985" max="9985" width="2" style="446" customWidth="1"/>
    <col min="9986" max="9986" width="78" style="446" customWidth="1"/>
    <col min="9987" max="9990" width="102.75" style="446" customWidth="1"/>
    <col min="9991" max="10240" width="11" style="446"/>
    <col min="10241" max="10241" width="2" style="446" customWidth="1"/>
    <col min="10242" max="10242" width="78" style="446" customWidth="1"/>
    <col min="10243" max="10246" width="102.75" style="446" customWidth="1"/>
    <col min="10247" max="10496" width="11" style="446"/>
    <col min="10497" max="10497" width="2" style="446" customWidth="1"/>
    <col min="10498" max="10498" width="78" style="446" customWidth="1"/>
    <col min="10499" max="10502" width="102.75" style="446" customWidth="1"/>
    <col min="10503" max="10752" width="11" style="446"/>
    <col min="10753" max="10753" width="2" style="446" customWidth="1"/>
    <col min="10754" max="10754" width="78" style="446" customWidth="1"/>
    <col min="10755" max="10758" width="102.75" style="446" customWidth="1"/>
    <col min="10759" max="11008" width="11" style="446"/>
    <col min="11009" max="11009" width="2" style="446" customWidth="1"/>
    <col min="11010" max="11010" width="78" style="446" customWidth="1"/>
    <col min="11011" max="11014" width="102.75" style="446" customWidth="1"/>
    <col min="11015" max="11264" width="11" style="446"/>
    <col min="11265" max="11265" width="2" style="446" customWidth="1"/>
    <col min="11266" max="11266" width="78" style="446" customWidth="1"/>
    <col min="11267" max="11270" width="102.75" style="446" customWidth="1"/>
    <col min="11271" max="11520" width="11" style="446"/>
    <col min="11521" max="11521" width="2" style="446" customWidth="1"/>
    <col min="11522" max="11522" width="78" style="446" customWidth="1"/>
    <col min="11523" max="11526" width="102.75" style="446" customWidth="1"/>
    <col min="11527" max="11776" width="11" style="446"/>
    <col min="11777" max="11777" width="2" style="446" customWidth="1"/>
    <col min="11778" max="11778" width="78" style="446" customWidth="1"/>
    <col min="11779" max="11782" width="102.75" style="446" customWidth="1"/>
    <col min="11783" max="12032" width="11" style="446"/>
    <col min="12033" max="12033" width="2" style="446" customWidth="1"/>
    <col min="12034" max="12034" width="78" style="446" customWidth="1"/>
    <col min="12035" max="12038" width="102.75" style="446" customWidth="1"/>
    <col min="12039" max="12288" width="11" style="446"/>
    <col min="12289" max="12289" width="2" style="446" customWidth="1"/>
    <col min="12290" max="12290" width="78" style="446" customWidth="1"/>
    <col min="12291" max="12294" width="102.75" style="446" customWidth="1"/>
    <col min="12295" max="12544" width="11" style="446"/>
    <col min="12545" max="12545" width="2" style="446" customWidth="1"/>
    <col min="12546" max="12546" width="78" style="446" customWidth="1"/>
    <col min="12547" max="12550" width="102.75" style="446" customWidth="1"/>
    <col min="12551" max="12800" width="11" style="446"/>
    <col min="12801" max="12801" width="2" style="446" customWidth="1"/>
    <col min="12802" max="12802" width="78" style="446" customWidth="1"/>
    <col min="12803" max="12806" width="102.75" style="446" customWidth="1"/>
    <col min="12807" max="13056" width="11" style="446"/>
    <col min="13057" max="13057" width="2" style="446" customWidth="1"/>
    <col min="13058" max="13058" width="78" style="446" customWidth="1"/>
    <col min="13059" max="13062" width="102.75" style="446" customWidth="1"/>
    <col min="13063" max="13312" width="11" style="446"/>
    <col min="13313" max="13313" width="2" style="446" customWidth="1"/>
    <col min="13314" max="13314" width="78" style="446" customWidth="1"/>
    <col min="13315" max="13318" width="102.75" style="446" customWidth="1"/>
    <col min="13319" max="13568" width="11" style="446"/>
    <col min="13569" max="13569" width="2" style="446" customWidth="1"/>
    <col min="13570" max="13570" width="78" style="446" customWidth="1"/>
    <col min="13571" max="13574" width="102.75" style="446" customWidth="1"/>
    <col min="13575" max="13824" width="11" style="446"/>
    <col min="13825" max="13825" width="2" style="446" customWidth="1"/>
    <col min="13826" max="13826" width="78" style="446" customWidth="1"/>
    <col min="13827" max="13830" width="102.75" style="446" customWidth="1"/>
    <col min="13831" max="14080" width="11" style="446"/>
    <col min="14081" max="14081" width="2" style="446" customWidth="1"/>
    <col min="14082" max="14082" width="78" style="446" customWidth="1"/>
    <col min="14083" max="14086" width="102.75" style="446" customWidth="1"/>
    <col min="14087" max="14336" width="11" style="446"/>
    <col min="14337" max="14337" width="2" style="446" customWidth="1"/>
    <col min="14338" max="14338" width="78" style="446" customWidth="1"/>
    <col min="14339" max="14342" width="102.75" style="446" customWidth="1"/>
    <col min="14343" max="14592" width="11" style="446"/>
    <col min="14593" max="14593" width="2" style="446" customWidth="1"/>
    <col min="14594" max="14594" width="78" style="446" customWidth="1"/>
    <col min="14595" max="14598" width="102.75" style="446" customWidth="1"/>
    <col min="14599" max="14848" width="11" style="446"/>
    <col min="14849" max="14849" width="2" style="446" customWidth="1"/>
    <col min="14850" max="14850" width="78" style="446" customWidth="1"/>
    <col min="14851" max="14854" width="102.75" style="446" customWidth="1"/>
    <col min="14855" max="15104" width="11" style="446"/>
    <col min="15105" max="15105" width="2" style="446" customWidth="1"/>
    <col min="15106" max="15106" width="78" style="446" customWidth="1"/>
    <col min="15107" max="15110" width="102.75" style="446" customWidth="1"/>
    <col min="15111" max="15360" width="11" style="446"/>
    <col min="15361" max="15361" width="2" style="446" customWidth="1"/>
    <col min="15362" max="15362" width="78" style="446" customWidth="1"/>
    <col min="15363" max="15366" width="102.75" style="446" customWidth="1"/>
    <col min="15367" max="15616" width="11" style="446"/>
    <col min="15617" max="15617" width="2" style="446" customWidth="1"/>
    <col min="15618" max="15618" width="78" style="446" customWidth="1"/>
    <col min="15619" max="15622" width="102.75" style="446" customWidth="1"/>
    <col min="15623" max="15872" width="11" style="446"/>
    <col min="15873" max="15873" width="2" style="446" customWidth="1"/>
    <col min="15874" max="15874" width="78" style="446" customWidth="1"/>
    <col min="15875" max="15878" width="102.75" style="446" customWidth="1"/>
    <col min="15879" max="16128" width="11" style="446"/>
    <col min="16129" max="16129" width="2" style="446" customWidth="1"/>
    <col min="16130" max="16130" width="78" style="446" customWidth="1"/>
    <col min="16131" max="16134" width="102.75" style="446" customWidth="1"/>
    <col min="16135" max="16384" width="11" style="446"/>
  </cols>
  <sheetData>
    <row r="1" spans="1:2" s="443" customFormat="1" ht="36.75" customHeight="1" x14ac:dyDescent="0.2">
      <c r="A1" s="441"/>
      <c r="B1" s="442" t="s">
        <v>6</v>
      </c>
    </row>
    <row r="2" spans="1:2" s="444" customFormat="1" ht="19.5" customHeight="1" x14ac:dyDescent="0.2">
      <c r="B2" s="445" t="s">
        <v>402</v>
      </c>
    </row>
    <row r="3" spans="1:2" ht="15" x14ac:dyDescent="0.25">
      <c r="B3" s="447" t="s">
        <v>403</v>
      </c>
    </row>
    <row r="5" spans="1:2" ht="29.25" customHeight="1" x14ac:dyDescent="0.2">
      <c r="B5" s="448" t="s">
        <v>404</v>
      </c>
    </row>
    <row r="6" spans="1:2" ht="9.9499999999999993" customHeight="1" x14ac:dyDescent="0.2">
      <c r="B6" s="448"/>
    </row>
    <row r="7" spans="1:2" ht="73.5" customHeight="1" x14ac:dyDescent="0.2">
      <c r="B7" s="448" t="s">
        <v>405</v>
      </c>
    </row>
    <row r="8" spans="1:2" ht="9.9499999999999993" customHeight="1" x14ac:dyDescent="0.2">
      <c r="B8" s="448"/>
    </row>
    <row r="9" spans="1:2" ht="50.25" customHeight="1" x14ac:dyDescent="0.2">
      <c r="B9" s="448" t="s">
        <v>406</v>
      </c>
    </row>
    <row r="10" spans="1:2" ht="9.9499999999999993" customHeight="1" x14ac:dyDescent="0.2">
      <c r="B10" s="448"/>
    </row>
    <row r="11" spans="1:2" ht="79.5" customHeight="1" x14ac:dyDescent="0.2">
      <c r="B11" s="448" t="s">
        <v>407</v>
      </c>
    </row>
    <row r="12" spans="1:2" ht="9.9499999999999993" customHeight="1" x14ac:dyDescent="0.2">
      <c r="B12" s="448"/>
    </row>
    <row r="13" spans="1:2" ht="48.75" customHeight="1" x14ac:dyDescent="0.2">
      <c r="B13" s="448" t="s">
        <v>408</v>
      </c>
    </row>
    <row r="14" spans="1:2" ht="9.9499999999999993" customHeight="1" x14ac:dyDescent="0.2">
      <c r="B14" s="448"/>
    </row>
    <row r="15" spans="1:2" ht="33" customHeight="1" x14ac:dyDescent="0.2">
      <c r="B15" s="448" t="s">
        <v>409</v>
      </c>
    </row>
    <row r="16" spans="1:2" ht="9.9499999999999993" customHeight="1" x14ac:dyDescent="0.2">
      <c r="B16" s="448"/>
    </row>
    <row r="17" spans="2:2" ht="105" customHeight="1" x14ac:dyDescent="0.2">
      <c r="B17" s="448" t="s">
        <v>410</v>
      </c>
    </row>
    <row r="18" spans="2:2" ht="9.9499999999999993" customHeight="1" x14ac:dyDescent="0.2">
      <c r="B18" s="448"/>
    </row>
    <row r="19" spans="2:2" ht="13.5" customHeight="1" x14ac:dyDescent="0.2">
      <c r="B19" s="449" t="s">
        <v>411</v>
      </c>
    </row>
    <row r="20" spans="2:2" ht="40.5" customHeight="1" x14ac:dyDescent="0.2">
      <c r="B20" s="450" t="s">
        <v>412</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3" customWidth="1"/>
    <col min="2" max="2" width="78" style="453" customWidth="1"/>
    <col min="3" max="6" width="11" style="453"/>
    <col min="7" max="7" width="4.125" style="453" customWidth="1"/>
    <col min="8" max="256" width="11" style="453"/>
    <col min="257" max="257" width="1.875" style="453" customWidth="1"/>
    <col min="258" max="258" width="78" style="453" customWidth="1"/>
    <col min="259" max="262" width="11" style="453"/>
    <col min="263" max="263" width="4.125" style="453" customWidth="1"/>
    <col min="264" max="512" width="11" style="453"/>
    <col min="513" max="513" width="1.875" style="453" customWidth="1"/>
    <col min="514" max="514" width="78" style="453" customWidth="1"/>
    <col min="515" max="518" width="11" style="453"/>
    <col min="519" max="519" width="4.125" style="453" customWidth="1"/>
    <col min="520" max="768" width="11" style="453"/>
    <col min="769" max="769" width="1.875" style="453" customWidth="1"/>
    <col min="770" max="770" width="78" style="453" customWidth="1"/>
    <col min="771" max="774" width="11" style="453"/>
    <col min="775" max="775" width="4.125" style="453" customWidth="1"/>
    <col min="776" max="1024" width="11" style="453"/>
    <col min="1025" max="1025" width="1.875" style="453" customWidth="1"/>
    <col min="1026" max="1026" width="78" style="453" customWidth="1"/>
    <col min="1027" max="1030" width="11" style="453"/>
    <col min="1031" max="1031" width="4.125" style="453" customWidth="1"/>
    <col min="1032" max="1280" width="11" style="453"/>
    <col min="1281" max="1281" width="1.875" style="453" customWidth="1"/>
    <col min="1282" max="1282" width="78" style="453" customWidth="1"/>
    <col min="1283" max="1286" width="11" style="453"/>
    <col min="1287" max="1287" width="4.125" style="453" customWidth="1"/>
    <col min="1288" max="1536" width="11" style="453"/>
    <col min="1537" max="1537" width="1.875" style="453" customWidth="1"/>
    <col min="1538" max="1538" width="78" style="453" customWidth="1"/>
    <col min="1539" max="1542" width="11" style="453"/>
    <col min="1543" max="1543" width="4.125" style="453" customWidth="1"/>
    <col min="1544" max="1792" width="11" style="453"/>
    <col min="1793" max="1793" width="1.875" style="453" customWidth="1"/>
    <col min="1794" max="1794" width="78" style="453" customWidth="1"/>
    <col min="1795" max="1798" width="11" style="453"/>
    <col min="1799" max="1799" width="4.125" style="453" customWidth="1"/>
    <col min="1800" max="2048" width="11" style="453"/>
    <col min="2049" max="2049" width="1.875" style="453" customWidth="1"/>
    <col min="2050" max="2050" width="78" style="453" customWidth="1"/>
    <col min="2051" max="2054" width="11" style="453"/>
    <col min="2055" max="2055" width="4.125" style="453" customWidth="1"/>
    <col min="2056" max="2304" width="11" style="453"/>
    <col min="2305" max="2305" width="1.875" style="453" customWidth="1"/>
    <col min="2306" max="2306" width="78" style="453" customWidth="1"/>
    <col min="2307" max="2310" width="11" style="453"/>
    <col min="2311" max="2311" width="4.125" style="453" customWidth="1"/>
    <col min="2312" max="2560" width="11" style="453"/>
    <col min="2561" max="2561" width="1.875" style="453" customWidth="1"/>
    <col min="2562" max="2562" width="78" style="453" customWidth="1"/>
    <col min="2563" max="2566" width="11" style="453"/>
    <col min="2567" max="2567" width="4.125" style="453" customWidth="1"/>
    <col min="2568" max="2816" width="11" style="453"/>
    <col min="2817" max="2817" width="1.875" style="453" customWidth="1"/>
    <col min="2818" max="2818" width="78" style="453" customWidth="1"/>
    <col min="2819" max="2822" width="11" style="453"/>
    <col min="2823" max="2823" width="4.125" style="453" customWidth="1"/>
    <col min="2824" max="3072" width="11" style="453"/>
    <col min="3073" max="3073" width="1.875" style="453" customWidth="1"/>
    <col min="3074" max="3074" width="78" style="453" customWidth="1"/>
    <col min="3075" max="3078" width="11" style="453"/>
    <col min="3079" max="3079" width="4.125" style="453" customWidth="1"/>
    <col min="3080" max="3328" width="11" style="453"/>
    <col min="3329" max="3329" width="1.875" style="453" customWidth="1"/>
    <col min="3330" max="3330" width="78" style="453" customWidth="1"/>
    <col min="3331" max="3334" width="11" style="453"/>
    <col min="3335" max="3335" width="4.125" style="453" customWidth="1"/>
    <col min="3336" max="3584" width="11" style="453"/>
    <col min="3585" max="3585" width="1.875" style="453" customWidth="1"/>
    <col min="3586" max="3586" width="78" style="453" customWidth="1"/>
    <col min="3587" max="3590" width="11" style="453"/>
    <col min="3591" max="3591" width="4.125" style="453" customWidth="1"/>
    <col min="3592" max="3840" width="11" style="453"/>
    <col min="3841" max="3841" width="1.875" style="453" customWidth="1"/>
    <col min="3842" max="3842" width="78" style="453" customWidth="1"/>
    <col min="3843" max="3846" width="11" style="453"/>
    <col min="3847" max="3847" width="4.125" style="453" customWidth="1"/>
    <col min="3848" max="4096" width="11" style="453"/>
    <col min="4097" max="4097" width="1.875" style="453" customWidth="1"/>
    <col min="4098" max="4098" width="78" style="453" customWidth="1"/>
    <col min="4099" max="4102" width="11" style="453"/>
    <col min="4103" max="4103" width="4.125" style="453" customWidth="1"/>
    <col min="4104" max="4352" width="11" style="453"/>
    <col min="4353" max="4353" width="1.875" style="453" customWidth="1"/>
    <col min="4354" max="4354" width="78" style="453" customWidth="1"/>
    <col min="4355" max="4358" width="11" style="453"/>
    <col min="4359" max="4359" width="4.125" style="453" customWidth="1"/>
    <col min="4360" max="4608" width="11" style="453"/>
    <col min="4609" max="4609" width="1.875" style="453" customWidth="1"/>
    <col min="4610" max="4610" width="78" style="453" customWidth="1"/>
    <col min="4611" max="4614" width="11" style="453"/>
    <col min="4615" max="4615" width="4.125" style="453" customWidth="1"/>
    <col min="4616" max="4864" width="11" style="453"/>
    <col min="4865" max="4865" width="1.875" style="453" customWidth="1"/>
    <col min="4866" max="4866" width="78" style="453" customWidth="1"/>
    <col min="4867" max="4870" width="11" style="453"/>
    <col min="4871" max="4871" width="4.125" style="453" customWidth="1"/>
    <col min="4872" max="5120" width="11" style="453"/>
    <col min="5121" max="5121" width="1.875" style="453" customWidth="1"/>
    <col min="5122" max="5122" width="78" style="453" customWidth="1"/>
    <col min="5123" max="5126" width="11" style="453"/>
    <col min="5127" max="5127" width="4.125" style="453" customWidth="1"/>
    <col min="5128" max="5376" width="11" style="453"/>
    <col min="5377" max="5377" width="1.875" style="453" customWidth="1"/>
    <col min="5378" max="5378" width="78" style="453" customWidth="1"/>
    <col min="5379" max="5382" width="11" style="453"/>
    <col min="5383" max="5383" width="4.125" style="453" customWidth="1"/>
    <col min="5384" max="5632" width="11" style="453"/>
    <col min="5633" max="5633" width="1.875" style="453" customWidth="1"/>
    <col min="5634" max="5634" width="78" style="453" customWidth="1"/>
    <col min="5635" max="5638" width="11" style="453"/>
    <col min="5639" max="5639" width="4.125" style="453" customWidth="1"/>
    <col min="5640" max="5888" width="11" style="453"/>
    <col min="5889" max="5889" width="1.875" style="453" customWidth="1"/>
    <col min="5890" max="5890" width="78" style="453" customWidth="1"/>
    <col min="5891" max="5894" width="11" style="453"/>
    <col min="5895" max="5895" width="4.125" style="453" customWidth="1"/>
    <col min="5896" max="6144" width="11" style="453"/>
    <col min="6145" max="6145" width="1.875" style="453" customWidth="1"/>
    <col min="6146" max="6146" width="78" style="453" customWidth="1"/>
    <col min="6147" max="6150" width="11" style="453"/>
    <col min="6151" max="6151" width="4.125" style="453" customWidth="1"/>
    <col min="6152" max="6400" width="11" style="453"/>
    <col min="6401" max="6401" width="1.875" style="453" customWidth="1"/>
    <col min="6402" max="6402" width="78" style="453" customWidth="1"/>
    <col min="6403" max="6406" width="11" style="453"/>
    <col min="6407" max="6407" width="4.125" style="453" customWidth="1"/>
    <col min="6408" max="6656" width="11" style="453"/>
    <col min="6657" max="6657" width="1.875" style="453" customWidth="1"/>
    <col min="6658" max="6658" width="78" style="453" customWidth="1"/>
    <col min="6659" max="6662" width="11" style="453"/>
    <col min="6663" max="6663" width="4.125" style="453" customWidth="1"/>
    <col min="6664" max="6912" width="11" style="453"/>
    <col min="6913" max="6913" width="1.875" style="453" customWidth="1"/>
    <col min="6914" max="6914" width="78" style="453" customWidth="1"/>
    <col min="6915" max="6918" width="11" style="453"/>
    <col min="6919" max="6919" width="4.125" style="453" customWidth="1"/>
    <col min="6920" max="7168" width="11" style="453"/>
    <col min="7169" max="7169" width="1.875" style="453" customWidth="1"/>
    <col min="7170" max="7170" width="78" style="453" customWidth="1"/>
    <col min="7171" max="7174" width="11" style="453"/>
    <col min="7175" max="7175" width="4.125" style="453" customWidth="1"/>
    <col min="7176" max="7424" width="11" style="453"/>
    <col min="7425" max="7425" width="1.875" style="453" customWidth="1"/>
    <col min="7426" max="7426" width="78" style="453" customWidth="1"/>
    <col min="7427" max="7430" width="11" style="453"/>
    <col min="7431" max="7431" width="4.125" style="453" customWidth="1"/>
    <col min="7432" max="7680" width="11" style="453"/>
    <col min="7681" max="7681" width="1.875" style="453" customWidth="1"/>
    <col min="7682" max="7682" width="78" style="453" customWidth="1"/>
    <col min="7683" max="7686" width="11" style="453"/>
    <col min="7687" max="7687" width="4.125" style="453" customWidth="1"/>
    <col min="7688" max="7936" width="11" style="453"/>
    <col min="7937" max="7937" width="1.875" style="453" customWidth="1"/>
    <col min="7938" max="7938" width="78" style="453" customWidth="1"/>
    <col min="7939" max="7942" width="11" style="453"/>
    <col min="7943" max="7943" width="4.125" style="453" customWidth="1"/>
    <col min="7944" max="8192" width="11" style="453"/>
    <col min="8193" max="8193" width="1.875" style="453" customWidth="1"/>
    <col min="8194" max="8194" width="78" style="453" customWidth="1"/>
    <col min="8195" max="8198" width="11" style="453"/>
    <col min="8199" max="8199" width="4.125" style="453" customWidth="1"/>
    <col min="8200" max="8448" width="11" style="453"/>
    <col min="8449" max="8449" width="1.875" style="453" customWidth="1"/>
    <col min="8450" max="8450" width="78" style="453" customWidth="1"/>
    <col min="8451" max="8454" width="11" style="453"/>
    <col min="8455" max="8455" width="4.125" style="453" customWidth="1"/>
    <col min="8456" max="8704" width="11" style="453"/>
    <col min="8705" max="8705" width="1.875" style="453" customWidth="1"/>
    <col min="8706" max="8706" width="78" style="453" customWidth="1"/>
    <col min="8707" max="8710" width="11" style="453"/>
    <col min="8711" max="8711" width="4.125" style="453" customWidth="1"/>
    <col min="8712" max="8960" width="11" style="453"/>
    <col min="8961" max="8961" width="1.875" style="453" customWidth="1"/>
    <col min="8962" max="8962" width="78" style="453" customWidth="1"/>
    <col min="8963" max="8966" width="11" style="453"/>
    <col min="8967" max="8967" width="4.125" style="453" customWidth="1"/>
    <col min="8968" max="9216" width="11" style="453"/>
    <col min="9217" max="9217" width="1.875" style="453" customWidth="1"/>
    <col min="9218" max="9218" width="78" style="453" customWidth="1"/>
    <col min="9219" max="9222" width="11" style="453"/>
    <col min="9223" max="9223" width="4.125" style="453" customWidth="1"/>
    <col min="9224" max="9472" width="11" style="453"/>
    <col min="9473" max="9473" width="1.875" style="453" customWidth="1"/>
    <col min="9474" max="9474" width="78" style="453" customWidth="1"/>
    <col min="9475" max="9478" width="11" style="453"/>
    <col min="9479" max="9479" width="4.125" style="453" customWidth="1"/>
    <col min="9480" max="9728" width="11" style="453"/>
    <col min="9729" max="9729" width="1.875" style="453" customWidth="1"/>
    <col min="9730" max="9730" width="78" style="453" customWidth="1"/>
    <col min="9731" max="9734" width="11" style="453"/>
    <col min="9735" max="9735" width="4.125" style="453" customWidth="1"/>
    <col min="9736" max="9984" width="11" style="453"/>
    <col min="9985" max="9985" width="1.875" style="453" customWidth="1"/>
    <col min="9986" max="9986" width="78" style="453" customWidth="1"/>
    <col min="9987" max="9990" width="11" style="453"/>
    <col min="9991" max="9991" width="4.125" style="453" customWidth="1"/>
    <col min="9992" max="10240" width="11" style="453"/>
    <col min="10241" max="10241" width="1.875" style="453" customWidth="1"/>
    <col min="10242" max="10242" width="78" style="453" customWidth="1"/>
    <col min="10243" max="10246" width="11" style="453"/>
    <col min="10247" max="10247" width="4.125" style="453" customWidth="1"/>
    <col min="10248" max="10496" width="11" style="453"/>
    <col min="10497" max="10497" width="1.875" style="453" customWidth="1"/>
    <col min="10498" max="10498" width="78" style="453" customWidth="1"/>
    <col min="10499" max="10502" width="11" style="453"/>
    <col min="10503" max="10503" width="4.125" style="453" customWidth="1"/>
    <col min="10504" max="10752" width="11" style="453"/>
    <col min="10753" max="10753" width="1.875" style="453" customWidth="1"/>
    <col min="10754" max="10754" width="78" style="453" customWidth="1"/>
    <col min="10755" max="10758" width="11" style="453"/>
    <col min="10759" max="10759" width="4.125" style="453" customWidth="1"/>
    <col min="10760" max="11008" width="11" style="453"/>
    <col min="11009" max="11009" width="1.875" style="453" customWidth="1"/>
    <col min="11010" max="11010" width="78" style="453" customWidth="1"/>
    <col min="11011" max="11014" width="11" style="453"/>
    <col min="11015" max="11015" width="4.125" style="453" customWidth="1"/>
    <col min="11016" max="11264" width="11" style="453"/>
    <col min="11265" max="11265" width="1.875" style="453" customWidth="1"/>
    <col min="11266" max="11266" width="78" style="453" customWidth="1"/>
    <col min="11267" max="11270" width="11" style="453"/>
    <col min="11271" max="11271" width="4.125" style="453" customWidth="1"/>
    <col min="11272" max="11520" width="11" style="453"/>
    <col min="11521" max="11521" width="1.875" style="453" customWidth="1"/>
    <col min="11522" max="11522" width="78" style="453" customWidth="1"/>
    <col min="11523" max="11526" width="11" style="453"/>
    <col min="11527" max="11527" width="4.125" style="453" customWidth="1"/>
    <col min="11528" max="11776" width="11" style="453"/>
    <col min="11777" max="11777" width="1.875" style="453" customWidth="1"/>
    <col min="11778" max="11778" width="78" style="453" customWidth="1"/>
    <col min="11779" max="11782" width="11" style="453"/>
    <col min="11783" max="11783" width="4.125" style="453" customWidth="1"/>
    <col min="11784" max="12032" width="11" style="453"/>
    <col min="12033" max="12033" width="1.875" style="453" customWidth="1"/>
    <col min="12034" max="12034" width="78" style="453" customWidth="1"/>
    <col min="12035" max="12038" width="11" style="453"/>
    <col min="12039" max="12039" width="4.125" style="453" customWidth="1"/>
    <col min="12040" max="12288" width="11" style="453"/>
    <col min="12289" max="12289" width="1.875" style="453" customWidth="1"/>
    <col min="12290" max="12290" width="78" style="453" customWidth="1"/>
    <col min="12291" max="12294" width="11" style="453"/>
    <col min="12295" max="12295" width="4.125" style="453" customWidth="1"/>
    <col min="12296" max="12544" width="11" style="453"/>
    <col min="12545" max="12545" width="1.875" style="453" customWidth="1"/>
    <col min="12546" max="12546" width="78" style="453" customWidth="1"/>
    <col min="12547" max="12550" width="11" style="453"/>
    <col min="12551" max="12551" width="4.125" style="453" customWidth="1"/>
    <col min="12552" max="12800" width="11" style="453"/>
    <col min="12801" max="12801" width="1.875" style="453" customWidth="1"/>
    <col min="12802" max="12802" width="78" style="453" customWidth="1"/>
    <col min="12803" max="12806" width="11" style="453"/>
    <col min="12807" max="12807" width="4.125" style="453" customWidth="1"/>
    <col min="12808" max="13056" width="11" style="453"/>
    <col min="13057" max="13057" width="1.875" style="453" customWidth="1"/>
    <col min="13058" max="13058" width="78" style="453" customWidth="1"/>
    <col min="13059" max="13062" width="11" style="453"/>
    <col min="13063" max="13063" width="4.125" style="453" customWidth="1"/>
    <col min="13064" max="13312" width="11" style="453"/>
    <col min="13313" max="13313" width="1.875" style="453" customWidth="1"/>
    <col min="13314" max="13314" width="78" style="453" customWidth="1"/>
    <col min="13315" max="13318" width="11" style="453"/>
    <col min="13319" max="13319" width="4.125" style="453" customWidth="1"/>
    <col min="13320" max="13568" width="11" style="453"/>
    <col min="13569" max="13569" width="1.875" style="453" customWidth="1"/>
    <col min="13570" max="13570" width="78" style="453" customWidth="1"/>
    <col min="13571" max="13574" width="11" style="453"/>
    <col min="13575" max="13575" width="4.125" style="453" customWidth="1"/>
    <col min="13576" max="13824" width="11" style="453"/>
    <col min="13825" max="13825" width="1.875" style="453" customWidth="1"/>
    <col min="13826" max="13826" width="78" style="453" customWidth="1"/>
    <col min="13827" max="13830" width="11" style="453"/>
    <col min="13831" max="13831" width="4.125" style="453" customWidth="1"/>
    <col min="13832" max="14080" width="11" style="453"/>
    <col min="14081" max="14081" width="1.875" style="453" customWidth="1"/>
    <col min="14082" max="14082" width="78" style="453" customWidth="1"/>
    <col min="14083" max="14086" width="11" style="453"/>
    <col min="14087" max="14087" width="4.125" style="453" customWidth="1"/>
    <col min="14088" max="14336" width="11" style="453"/>
    <col min="14337" max="14337" width="1.875" style="453" customWidth="1"/>
    <col min="14338" max="14338" width="78" style="453" customWidth="1"/>
    <col min="14339" max="14342" width="11" style="453"/>
    <col min="14343" max="14343" width="4.125" style="453" customWidth="1"/>
    <col min="14344" max="14592" width="11" style="453"/>
    <col min="14593" max="14593" width="1.875" style="453" customWidth="1"/>
    <col min="14594" max="14594" width="78" style="453" customWidth="1"/>
    <col min="14595" max="14598" width="11" style="453"/>
    <col min="14599" max="14599" width="4.125" style="453" customWidth="1"/>
    <col min="14600" max="14848" width="11" style="453"/>
    <col min="14849" max="14849" width="1.875" style="453" customWidth="1"/>
    <col min="14850" max="14850" width="78" style="453" customWidth="1"/>
    <col min="14851" max="14854" width="11" style="453"/>
    <col min="14855" max="14855" width="4.125" style="453" customWidth="1"/>
    <col min="14856" max="15104" width="11" style="453"/>
    <col min="15105" max="15105" width="1.875" style="453" customWidth="1"/>
    <col min="15106" max="15106" width="78" style="453" customWidth="1"/>
    <col min="15107" max="15110" width="11" style="453"/>
    <col min="15111" max="15111" width="4.125" style="453" customWidth="1"/>
    <col min="15112" max="15360" width="11" style="453"/>
    <col min="15361" max="15361" width="1.875" style="453" customWidth="1"/>
    <col min="15362" max="15362" width="78" style="453" customWidth="1"/>
    <col min="15363" max="15366" width="11" style="453"/>
    <col min="15367" max="15367" width="4.125" style="453" customWidth="1"/>
    <col min="15368" max="15616" width="11" style="453"/>
    <col min="15617" max="15617" width="1.875" style="453" customWidth="1"/>
    <col min="15618" max="15618" width="78" style="453" customWidth="1"/>
    <col min="15619" max="15622" width="11" style="453"/>
    <col min="15623" max="15623" width="4.125" style="453" customWidth="1"/>
    <col min="15624" max="15872" width="11" style="453"/>
    <col min="15873" max="15873" width="1.875" style="453" customWidth="1"/>
    <col min="15874" max="15874" width="78" style="453" customWidth="1"/>
    <col min="15875" max="15878" width="11" style="453"/>
    <col min="15879" max="15879" width="4.125" style="453" customWidth="1"/>
    <col min="15880" max="16128" width="11" style="453"/>
    <col min="16129" max="16129" width="1.875" style="453" customWidth="1"/>
    <col min="16130" max="16130" width="78" style="453" customWidth="1"/>
    <col min="16131" max="16134" width="11" style="453"/>
    <col min="16135" max="16135" width="4.125" style="453" customWidth="1"/>
    <col min="16136" max="16384" width="11" style="453"/>
  </cols>
  <sheetData>
    <row r="1" spans="1:2" ht="39.75" customHeight="1" x14ac:dyDescent="0.2">
      <c r="A1" s="451"/>
      <c r="B1" s="452" t="s">
        <v>6</v>
      </c>
    </row>
    <row r="2" spans="1:2" ht="25.5" customHeight="1" x14ac:dyDescent="0.2">
      <c r="B2" s="454" t="s">
        <v>402</v>
      </c>
    </row>
    <row r="3" spans="1:2" ht="24.95" customHeight="1" x14ac:dyDescent="0.2">
      <c r="A3" s="455"/>
      <c r="B3" s="456" t="s">
        <v>413</v>
      </c>
    </row>
    <row r="4" spans="1:2" s="446" customFormat="1" ht="12" x14ac:dyDescent="0.2"/>
    <row r="5" spans="1:2" s="446" customFormat="1" ht="139.5" customHeight="1" x14ac:dyDescent="0.2">
      <c r="B5" s="448" t="s">
        <v>414</v>
      </c>
    </row>
    <row r="6" spans="1:2" s="446" customFormat="1" ht="9.9499999999999993" customHeight="1" x14ac:dyDescent="0.2">
      <c r="B6" s="448"/>
    </row>
    <row r="7" spans="1:2" s="446" customFormat="1" ht="222.75" customHeight="1" x14ac:dyDescent="0.2">
      <c r="B7" s="448" t="s">
        <v>415</v>
      </c>
    </row>
    <row r="8" spans="1:2" s="446" customFormat="1" ht="9.9499999999999993" customHeight="1" x14ac:dyDescent="0.2">
      <c r="B8" s="448"/>
    </row>
    <row r="9" spans="1:2" s="446" customFormat="1" ht="61.5" customHeight="1" x14ac:dyDescent="0.2">
      <c r="B9" s="457" t="s">
        <v>416</v>
      </c>
    </row>
    <row r="10" spans="1:2" s="446" customFormat="1" ht="9.9499999999999993" customHeight="1" x14ac:dyDescent="0.2">
      <c r="B10" s="448"/>
    </row>
    <row r="11" spans="1:2" s="446" customFormat="1" ht="152.25" customHeight="1" x14ac:dyDescent="0.2">
      <c r="B11" s="448" t="s">
        <v>417</v>
      </c>
    </row>
    <row r="12" spans="1:2" s="446" customFormat="1" ht="9.9499999999999993" customHeight="1" x14ac:dyDescent="0.2">
      <c r="B12" s="448"/>
    </row>
    <row r="13" spans="1:2" s="446" customFormat="1" ht="96" customHeight="1" x14ac:dyDescent="0.2">
      <c r="B13" s="448" t="s">
        <v>418</v>
      </c>
    </row>
    <row r="14" spans="1:2" s="446" customFormat="1" ht="9.9499999999999993" customHeight="1" x14ac:dyDescent="0.2">
      <c r="B14" s="448"/>
    </row>
    <row r="15" spans="1:2" s="446" customFormat="1" ht="176.25" customHeight="1" x14ac:dyDescent="0.2">
      <c r="B15" s="457" t="s">
        <v>419</v>
      </c>
    </row>
    <row r="16" spans="1:2" s="446" customFormat="1" ht="9.9499999999999993" customHeight="1" x14ac:dyDescent="0.2">
      <c r="B16" s="448"/>
    </row>
    <row r="17" spans="1:6" s="446" customFormat="1" ht="26.25" customHeight="1" x14ac:dyDescent="0.2">
      <c r="B17" s="449" t="s">
        <v>420</v>
      </c>
    </row>
    <row r="18" spans="1:6" s="446" customFormat="1" ht="37.5" customHeight="1" x14ac:dyDescent="0.2">
      <c r="B18" s="450" t="s">
        <v>421</v>
      </c>
    </row>
    <row r="19" spans="1:6" s="446" customFormat="1" ht="12" x14ac:dyDescent="0.2"/>
    <row r="20" spans="1:6" s="446" customFormat="1" ht="12" x14ac:dyDescent="0.2"/>
    <row r="21" spans="1:6" s="446" customFormat="1" ht="12" x14ac:dyDescent="0.2"/>
    <row r="22" spans="1:6" x14ac:dyDescent="0.2">
      <c r="A22" s="455"/>
      <c r="B22" s="455"/>
      <c r="C22" s="455"/>
      <c r="D22" s="455"/>
      <c r="E22" s="455"/>
      <c r="F22" s="455"/>
    </row>
    <row r="23" spans="1:6" x14ac:dyDescent="0.2">
      <c r="A23" s="455"/>
      <c r="B23" s="455"/>
      <c r="C23" s="455"/>
      <c r="D23" s="455"/>
      <c r="E23" s="455"/>
      <c r="F23" s="455"/>
    </row>
    <row r="24" spans="1:6" x14ac:dyDescent="0.2">
      <c r="A24" s="458"/>
      <c r="B24" s="455"/>
      <c r="C24" s="455"/>
      <c r="D24" s="455"/>
      <c r="E24" s="455"/>
      <c r="F24" s="455"/>
    </row>
    <row r="25" spans="1:6" x14ac:dyDescent="0.2">
      <c r="A25" s="459"/>
      <c r="B25" s="455"/>
      <c r="C25" s="455"/>
      <c r="D25" s="455"/>
      <c r="E25" s="455"/>
      <c r="F25" s="455"/>
    </row>
    <row r="26" spans="1:6" x14ac:dyDescent="0.2">
      <c r="A26" s="455"/>
      <c r="B26" s="455"/>
      <c r="C26" s="455"/>
      <c r="D26" s="455"/>
      <c r="E26" s="455"/>
      <c r="F26" s="455"/>
    </row>
    <row r="27" spans="1:6" x14ac:dyDescent="0.2">
      <c r="A27" s="455"/>
      <c r="B27" s="455"/>
      <c r="C27" s="455"/>
      <c r="D27" s="455"/>
      <c r="E27" s="455"/>
      <c r="F27" s="455"/>
    </row>
    <row r="28" spans="1:6" x14ac:dyDescent="0.2">
      <c r="A28" s="455"/>
      <c r="B28" s="455"/>
      <c r="C28" s="455"/>
      <c r="D28" s="455"/>
      <c r="E28" s="455"/>
      <c r="F28" s="455"/>
    </row>
    <row r="29" spans="1:6" x14ac:dyDescent="0.2">
      <c r="A29" s="455"/>
      <c r="B29" s="455"/>
      <c r="C29" s="455"/>
      <c r="D29" s="455"/>
      <c r="E29" s="455"/>
      <c r="F29" s="455"/>
    </row>
    <row r="30" spans="1:6" x14ac:dyDescent="0.2">
      <c r="A30" s="455"/>
      <c r="B30" s="455"/>
      <c r="C30" s="455"/>
      <c r="D30" s="455"/>
      <c r="E30" s="455"/>
      <c r="F30" s="455"/>
    </row>
    <row r="31" spans="1:6" x14ac:dyDescent="0.2">
      <c r="A31" s="455"/>
      <c r="B31" s="455"/>
      <c r="C31" s="455"/>
      <c r="D31" s="455"/>
      <c r="E31" s="455"/>
      <c r="F31" s="455"/>
    </row>
    <row r="32" spans="1:6" x14ac:dyDescent="0.2">
      <c r="A32" s="455"/>
      <c r="B32" s="455"/>
      <c r="C32" s="455"/>
      <c r="D32" s="455"/>
      <c r="E32" s="455"/>
      <c r="F32" s="455"/>
    </row>
    <row r="33" spans="1:10" x14ac:dyDescent="0.2">
      <c r="A33" s="460"/>
      <c r="B33" s="460"/>
      <c r="C33" s="460"/>
      <c r="D33" s="460"/>
      <c r="E33" s="460"/>
      <c r="F33" s="460"/>
    </row>
    <row r="34" spans="1:10" x14ac:dyDescent="0.2">
      <c r="A34" s="455"/>
      <c r="B34" s="455"/>
      <c r="C34" s="455"/>
      <c r="D34" s="455"/>
      <c r="E34" s="455"/>
      <c r="F34" s="455"/>
    </row>
    <row r="35" spans="1:10" x14ac:dyDescent="0.2">
      <c r="A35" s="455"/>
      <c r="B35" s="455"/>
      <c r="C35" s="455"/>
      <c r="D35" s="455"/>
      <c r="E35" s="455"/>
      <c r="F35" s="455"/>
    </row>
    <row r="36" spans="1:10" ht="8.1" customHeight="1" x14ac:dyDescent="0.2">
      <c r="A36" s="455"/>
      <c r="B36" s="455"/>
      <c r="C36" s="455"/>
      <c r="D36" s="455"/>
      <c r="E36" s="455"/>
      <c r="F36" s="455"/>
    </row>
    <row r="37" spans="1:10" ht="13.5" customHeight="1" x14ac:dyDescent="0.2">
      <c r="A37" s="455"/>
      <c r="B37" s="455"/>
      <c r="C37" s="455"/>
      <c r="D37" s="455"/>
      <c r="E37" s="455"/>
      <c r="F37" s="455"/>
    </row>
    <row r="38" spans="1:10" x14ac:dyDescent="0.2">
      <c r="A38" s="455"/>
      <c r="B38" s="455"/>
      <c r="C38" s="455"/>
      <c r="D38" s="455"/>
      <c r="E38" s="455"/>
      <c r="F38" s="455"/>
    </row>
    <row r="39" spans="1:10" x14ac:dyDescent="0.2">
      <c r="A39" s="455"/>
      <c r="B39" s="455"/>
      <c r="C39" s="455"/>
      <c r="D39" s="455"/>
      <c r="E39" s="455"/>
      <c r="F39" s="455"/>
      <c r="J39" s="461"/>
    </row>
    <row r="40" spans="1:10" x14ac:dyDescent="0.2">
      <c r="A40" s="455"/>
      <c r="B40" s="455"/>
      <c r="C40" s="455"/>
      <c r="D40" s="455"/>
      <c r="E40" s="455"/>
      <c r="F40" s="455"/>
    </row>
    <row r="41" spans="1:10" x14ac:dyDescent="0.2">
      <c r="A41" s="455"/>
      <c r="B41" s="455"/>
      <c r="C41" s="455"/>
      <c r="D41" s="455"/>
      <c r="E41" s="455"/>
      <c r="F41" s="455"/>
    </row>
    <row r="42" spans="1:10" x14ac:dyDescent="0.2">
      <c r="A42" s="455"/>
      <c r="B42" s="455"/>
      <c r="C42" s="455"/>
      <c r="D42" s="455"/>
      <c r="E42" s="455"/>
      <c r="F42" s="455"/>
    </row>
    <row r="43" spans="1:10" ht="33" customHeight="1" x14ac:dyDescent="0.2">
      <c r="A43" s="455"/>
      <c r="B43" s="455"/>
      <c r="C43" s="455"/>
      <c r="D43" s="455"/>
      <c r="E43" s="455"/>
      <c r="F43" s="455"/>
    </row>
    <row r="44" spans="1:10" ht="16.5" customHeight="1" x14ac:dyDescent="0.2">
      <c r="A44" s="455"/>
      <c r="B44" s="455"/>
      <c r="C44" s="455"/>
      <c r="D44" s="455"/>
      <c r="E44" s="455"/>
      <c r="F44" s="455"/>
    </row>
    <row r="45" spans="1:10" x14ac:dyDescent="0.2">
      <c r="A45" s="455"/>
      <c r="B45" s="455"/>
      <c r="C45" s="455"/>
      <c r="D45" s="455"/>
      <c r="E45" s="455"/>
      <c r="F45" s="455"/>
    </row>
    <row r="46" spans="1:10" x14ac:dyDescent="0.2">
      <c r="A46" s="455"/>
      <c r="B46" s="455"/>
      <c r="C46" s="455"/>
      <c r="D46" s="455"/>
      <c r="E46" s="455"/>
      <c r="F46" s="455"/>
    </row>
    <row r="47" spans="1:10" x14ac:dyDescent="0.2">
      <c r="A47" s="455"/>
      <c r="B47" s="455"/>
      <c r="C47" s="455"/>
      <c r="D47" s="455"/>
      <c r="E47" s="455"/>
      <c r="F47" s="455"/>
    </row>
    <row r="48" spans="1:10" x14ac:dyDescent="0.2">
      <c r="A48" s="455"/>
      <c r="B48" s="455"/>
      <c r="C48" s="455"/>
      <c r="D48" s="455"/>
      <c r="E48" s="455"/>
      <c r="F48" s="455"/>
    </row>
    <row r="49" spans="1:6" x14ac:dyDescent="0.2">
      <c r="A49" s="455"/>
      <c r="B49" s="455"/>
      <c r="C49" s="455"/>
      <c r="D49" s="455"/>
      <c r="E49" s="455"/>
      <c r="F49" s="455"/>
    </row>
    <row r="50" spans="1:6" x14ac:dyDescent="0.2">
      <c r="A50" s="455"/>
      <c r="B50" s="455"/>
      <c r="C50" s="455"/>
      <c r="D50" s="455"/>
      <c r="E50" s="455"/>
      <c r="F50" s="455"/>
    </row>
    <row r="51" spans="1:6" x14ac:dyDescent="0.2">
      <c r="A51" s="455"/>
      <c r="B51" s="455"/>
      <c r="C51" s="455"/>
      <c r="D51" s="455"/>
      <c r="E51" s="455"/>
      <c r="F51" s="455"/>
    </row>
    <row r="52" spans="1:6" x14ac:dyDescent="0.2">
      <c r="A52" s="455"/>
      <c r="B52" s="455"/>
      <c r="C52" s="455"/>
      <c r="D52" s="455"/>
      <c r="E52" s="455"/>
      <c r="F52" s="455"/>
    </row>
    <row r="53" spans="1:6" x14ac:dyDescent="0.2">
      <c r="A53" s="455"/>
      <c r="B53" s="455"/>
      <c r="C53" s="455"/>
      <c r="D53" s="455"/>
      <c r="E53" s="455"/>
      <c r="F53" s="455"/>
    </row>
    <row r="54" spans="1:6" x14ac:dyDescent="0.2">
      <c r="A54" s="455"/>
      <c r="B54" s="455"/>
      <c r="C54" s="455"/>
      <c r="D54" s="455"/>
      <c r="E54" s="455"/>
      <c r="F54" s="455"/>
    </row>
    <row r="55" spans="1:6" x14ac:dyDescent="0.2">
      <c r="A55" s="455"/>
      <c r="B55" s="455"/>
      <c r="C55" s="455"/>
      <c r="D55" s="455"/>
      <c r="E55" s="455"/>
      <c r="F55" s="455"/>
    </row>
    <row r="56" spans="1:6" x14ac:dyDescent="0.2">
      <c r="A56" s="455"/>
      <c r="B56" s="455"/>
      <c r="C56" s="455"/>
      <c r="D56" s="455"/>
      <c r="E56" s="455"/>
      <c r="F56" s="455"/>
    </row>
    <row r="57" spans="1:6" x14ac:dyDescent="0.2">
      <c r="A57" s="455"/>
      <c r="B57" s="455"/>
      <c r="C57" s="455"/>
      <c r="D57" s="455"/>
      <c r="E57" s="455"/>
      <c r="F57" s="455"/>
    </row>
    <row r="58" spans="1:6" x14ac:dyDescent="0.2">
      <c r="A58" s="455"/>
      <c r="B58" s="455"/>
      <c r="C58" s="455"/>
      <c r="D58" s="455"/>
      <c r="E58" s="455"/>
      <c r="F58" s="455"/>
    </row>
    <row r="59" spans="1:6" x14ac:dyDescent="0.2">
      <c r="A59" s="455"/>
      <c r="B59" s="455"/>
      <c r="C59" s="455"/>
      <c r="D59" s="455"/>
      <c r="E59" s="455"/>
      <c r="F59" s="455"/>
    </row>
    <row r="60" spans="1:6" x14ac:dyDescent="0.2">
      <c r="A60" s="455"/>
      <c r="B60" s="455"/>
      <c r="C60" s="455"/>
      <c r="D60" s="455"/>
      <c r="E60" s="455"/>
      <c r="F60" s="455"/>
    </row>
    <row r="61" spans="1:6" x14ac:dyDescent="0.2">
      <c r="A61" s="455"/>
      <c r="B61" s="455"/>
      <c r="C61" s="455"/>
      <c r="D61" s="455"/>
      <c r="E61" s="455"/>
      <c r="F61" s="455"/>
    </row>
    <row r="62" spans="1:6" x14ac:dyDescent="0.2">
      <c r="A62" s="455"/>
      <c r="B62" s="455"/>
      <c r="C62" s="455"/>
      <c r="D62" s="455"/>
      <c r="E62" s="455"/>
      <c r="F62" s="455"/>
    </row>
    <row r="63" spans="1:6" x14ac:dyDescent="0.2">
      <c r="A63" s="455"/>
      <c r="B63" s="455"/>
      <c r="C63" s="455"/>
      <c r="D63" s="455"/>
      <c r="E63" s="455"/>
      <c r="F63" s="455"/>
    </row>
    <row r="64" spans="1:6" x14ac:dyDescent="0.2">
      <c r="A64" s="455"/>
      <c r="B64" s="455"/>
      <c r="C64" s="455"/>
      <c r="D64" s="455"/>
      <c r="E64" s="455"/>
      <c r="F64" s="455"/>
    </row>
    <row r="65" spans="1:6" x14ac:dyDescent="0.2">
      <c r="A65" s="455"/>
      <c r="B65" s="455"/>
      <c r="C65" s="455"/>
      <c r="D65" s="455"/>
      <c r="E65" s="455"/>
      <c r="F65" s="455"/>
    </row>
    <row r="66" spans="1:6" x14ac:dyDescent="0.2">
      <c r="A66" s="455"/>
      <c r="B66" s="455"/>
      <c r="C66" s="455"/>
      <c r="D66" s="455"/>
      <c r="E66" s="455"/>
      <c r="F66" s="455"/>
    </row>
    <row r="67" spans="1:6" x14ac:dyDescent="0.2">
      <c r="A67" s="455"/>
      <c r="B67" s="455"/>
      <c r="C67" s="455"/>
      <c r="D67" s="455"/>
      <c r="E67" s="455"/>
      <c r="F67" s="455"/>
    </row>
    <row r="68" spans="1:6" x14ac:dyDescent="0.2">
      <c r="A68" s="455"/>
      <c r="B68" s="455"/>
      <c r="C68" s="455"/>
      <c r="D68" s="455"/>
      <c r="E68" s="455"/>
      <c r="F68" s="455"/>
    </row>
    <row r="69" spans="1:6" x14ac:dyDescent="0.2">
      <c r="A69" s="455"/>
      <c r="B69" s="455"/>
      <c r="C69" s="455"/>
      <c r="D69" s="455"/>
      <c r="E69" s="455"/>
      <c r="F69" s="455"/>
    </row>
    <row r="70" spans="1:6" x14ac:dyDescent="0.2">
      <c r="A70" s="455"/>
      <c r="B70" s="455"/>
      <c r="C70" s="455"/>
      <c r="D70" s="455"/>
      <c r="E70" s="455"/>
      <c r="F70" s="455"/>
    </row>
    <row r="71" spans="1:6" x14ac:dyDescent="0.2">
      <c r="A71" s="455"/>
      <c r="B71" s="455"/>
      <c r="C71" s="455"/>
      <c r="D71" s="455"/>
      <c r="E71" s="455"/>
      <c r="F71" s="455"/>
    </row>
    <row r="72" spans="1:6" x14ac:dyDescent="0.2">
      <c r="A72" s="455"/>
      <c r="B72" s="455"/>
      <c r="C72" s="455"/>
      <c r="D72" s="455"/>
      <c r="E72" s="455"/>
      <c r="F72" s="455"/>
    </row>
    <row r="73" spans="1:6" x14ac:dyDescent="0.2">
      <c r="A73" s="455"/>
      <c r="B73" s="455"/>
      <c r="C73" s="455"/>
      <c r="D73" s="455"/>
      <c r="E73" s="455"/>
      <c r="F73" s="455"/>
    </row>
    <row r="74" spans="1:6" x14ac:dyDescent="0.2">
      <c r="A74" s="455"/>
      <c r="B74" s="455"/>
      <c r="C74" s="455"/>
      <c r="D74" s="455"/>
      <c r="E74" s="455"/>
      <c r="F74" s="455"/>
    </row>
    <row r="75" spans="1:6" x14ac:dyDescent="0.2">
      <c r="A75" s="455"/>
      <c r="B75" s="455"/>
      <c r="C75" s="455"/>
      <c r="D75" s="455"/>
      <c r="E75" s="455"/>
      <c r="F75" s="455"/>
    </row>
    <row r="76" spans="1:6" x14ac:dyDescent="0.2">
      <c r="A76" s="455"/>
      <c r="B76" s="455"/>
      <c r="C76" s="455"/>
      <c r="D76" s="455"/>
      <c r="E76" s="455"/>
      <c r="F76" s="455"/>
    </row>
    <row r="77" spans="1:6" x14ac:dyDescent="0.2">
      <c r="A77" s="455"/>
      <c r="B77" s="455"/>
      <c r="C77" s="455"/>
      <c r="D77" s="455"/>
      <c r="E77" s="455"/>
      <c r="F77" s="455"/>
    </row>
    <row r="78" spans="1:6" x14ac:dyDescent="0.2">
      <c r="A78" s="455"/>
      <c r="B78" s="455"/>
      <c r="C78" s="455"/>
      <c r="D78" s="455"/>
      <c r="E78" s="455"/>
      <c r="F78" s="455"/>
    </row>
    <row r="79" spans="1:6" x14ac:dyDescent="0.2">
      <c r="A79" s="455"/>
      <c r="B79" s="455"/>
      <c r="C79" s="455"/>
      <c r="D79" s="455"/>
      <c r="E79" s="455"/>
      <c r="F79" s="455"/>
    </row>
    <row r="80" spans="1:6" x14ac:dyDescent="0.2">
      <c r="A80" s="455"/>
      <c r="B80" s="455"/>
      <c r="C80" s="455"/>
      <c r="D80" s="455"/>
      <c r="E80" s="455"/>
      <c r="F80" s="455"/>
    </row>
    <row r="81" spans="1:6" x14ac:dyDescent="0.2">
      <c r="A81" s="455"/>
      <c r="B81" s="455"/>
      <c r="C81" s="455"/>
      <c r="D81" s="455"/>
      <c r="E81" s="455"/>
      <c r="F81" s="455"/>
    </row>
    <row r="82" spans="1:6" x14ac:dyDescent="0.2">
      <c r="A82" s="455"/>
      <c r="B82" s="455"/>
      <c r="C82" s="455"/>
      <c r="D82" s="455"/>
      <c r="E82" s="455"/>
      <c r="F82" s="455"/>
    </row>
    <row r="83" spans="1:6" x14ac:dyDescent="0.2">
      <c r="A83" s="455"/>
      <c r="B83" s="455"/>
      <c r="C83" s="455"/>
      <c r="D83" s="455"/>
      <c r="E83" s="455"/>
      <c r="F83" s="455"/>
    </row>
    <row r="84" spans="1:6" x14ac:dyDescent="0.2">
      <c r="A84" s="455"/>
      <c r="B84" s="455"/>
      <c r="C84" s="455"/>
      <c r="D84" s="455"/>
      <c r="E84" s="455"/>
      <c r="F84" s="455"/>
    </row>
    <row r="85" spans="1:6" x14ac:dyDescent="0.2">
      <c r="A85" s="455"/>
      <c r="B85" s="455"/>
      <c r="C85" s="455"/>
      <c r="D85" s="455"/>
      <c r="E85" s="455"/>
      <c r="F85" s="455"/>
    </row>
    <row r="86" spans="1:6" x14ac:dyDescent="0.2">
      <c r="A86" s="455"/>
      <c r="B86" s="455"/>
      <c r="C86" s="455"/>
      <c r="D86" s="455"/>
      <c r="E86" s="455"/>
      <c r="F86" s="455"/>
    </row>
    <row r="87" spans="1:6" x14ac:dyDescent="0.2">
      <c r="A87" s="455"/>
      <c r="B87" s="455"/>
      <c r="C87" s="455"/>
      <c r="D87" s="455"/>
      <c r="E87" s="455"/>
      <c r="F87" s="455"/>
    </row>
    <row r="88" spans="1:6" x14ac:dyDescent="0.2">
      <c r="A88" s="455"/>
      <c r="B88" s="455"/>
      <c r="C88" s="455"/>
      <c r="D88" s="455"/>
      <c r="E88" s="455"/>
      <c r="F88" s="455"/>
    </row>
    <row r="89" spans="1:6" x14ac:dyDescent="0.2">
      <c r="A89" s="455"/>
      <c r="B89" s="455"/>
      <c r="C89" s="455"/>
      <c r="D89" s="455"/>
      <c r="E89" s="455"/>
      <c r="F89" s="455"/>
    </row>
    <row r="90" spans="1:6" x14ac:dyDescent="0.2">
      <c r="A90" s="455"/>
      <c r="B90" s="455"/>
      <c r="C90" s="455"/>
      <c r="D90" s="455"/>
      <c r="E90" s="455"/>
      <c r="F90" s="455"/>
    </row>
    <row r="91" spans="1:6" x14ac:dyDescent="0.2">
      <c r="A91" s="455"/>
      <c r="B91" s="455"/>
      <c r="C91" s="455"/>
      <c r="D91" s="455"/>
      <c r="E91" s="455"/>
      <c r="F91" s="455"/>
    </row>
    <row r="92" spans="1:6" x14ac:dyDescent="0.2">
      <c r="A92" s="455"/>
      <c r="B92" s="455"/>
      <c r="C92" s="455"/>
      <c r="D92" s="455"/>
      <c r="E92" s="455"/>
      <c r="F92" s="455"/>
    </row>
    <row r="93" spans="1:6" x14ac:dyDescent="0.2">
      <c r="A93" s="455"/>
      <c r="B93" s="455"/>
      <c r="C93" s="455"/>
      <c r="D93" s="455"/>
      <c r="E93" s="455"/>
      <c r="F93" s="455"/>
    </row>
    <row r="94" spans="1:6" x14ac:dyDescent="0.2">
      <c r="A94" s="455"/>
      <c r="B94" s="455"/>
      <c r="C94" s="455"/>
      <c r="D94" s="455"/>
      <c r="E94" s="455"/>
      <c r="F94" s="455"/>
    </row>
    <row r="95" spans="1:6" x14ac:dyDescent="0.2">
      <c r="A95" s="455"/>
      <c r="B95" s="455"/>
      <c r="C95" s="455"/>
      <c r="D95" s="455"/>
      <c r="E95" s="455"/>
      <c r="F95" s="455"/>
    </row>
    <row r="96" spans="1:6" x14ac:dyDescent="0.2">
      <c r="A96" s="455"/>
      <c r="B96" s="455"/>
      <c r="C96" s="455"/>
      <c r="D96" s="455"/>
      <c r="E96" s="455"/>
      <c r="F96" s="455"/>
    </row>
    <row r="97" spans="1:6" x14ac:dyDescent="0.2">
      <c r="A97" s="455"/>
      <c r="B97" s="455"/>
      <c r="C97" s="455"/>
      <c r="D97" s="455"/>
      <c r="E97" s="455"/>
      <c r="F97" s="455"/>
    </row>
    <row r="98" spans="1:6" x14ac:dyDescent="0.2">
      <c r="A98" s="455"/>
      <c r="B98" s="455"/>
      <c r="C98" s="455"/>
      <c r="D98" s="455"/>
      <c r="E98" s="455"/>
      <c r="F98" s="455"/>
    </row>
    <row r="99" spans="1:6" x14ac:dyDescent="0.2">
      <c r="A99" s="455"/>
      <c r="B99" s="455"/>
      <c r="C99" s="455"/>
      <c r="D99" s="455"/>
      <c r="E99" s="455"/>
      <c r="F99" s="455"/>
    </row>
    <row r="100" spans="1:6" x14ac:dyDescent="0.2">
      <c r="A100" s="455"/>
      <c r="B100" s="455"/>
      <c r="C100" s="455"/>
      <c r="D100" s="455"/>
      <c r="E100" s="455"/>
      <c r="F100" s="455"/>
    </row>
    <row r="101" spans="1:6" x14ac:dyDescent="0.2">
      <c r="A101" s="455"/>
      <c r="B101" s="455"/>
      <c r="C101" s="455"/>
      <c r="D101" s="455"/>
      <c r="E101" s="455"/>
      <c r="F101" s="455"/>
    </row>
    <row r="102" spans="1:6" x14ac:dyDescent="0.2">
      <c r="A102" s="455"/>
      <c r="B102" s="455"/>
      <c r="C102" s="455"/>
      <c r="D102" s="455"/>
      <c r="E102" s="455"/>
      <c r="F102" s="455"/>
    </row>
    <row r="103" spans="1:6" x14ac:dyDescent="0.2">
      <c r="A103" s="455"/>
      <c r="B103" s="455"/>
      <c r="C103" s="455"/>
      <c r="D103" s="455"/>
      <c r="E103" s="455"/>
      <c r="F103" s="455"/>
    </row>
    <row r="104" spans="1:6" x14ac:dyDescent="0.2">
      <c r="A104" s="455"/>
      <c r="B104" s="455"/>
      <c r="C104" s="455"/>
      <c r="D104" s="455"/>
      <c r="E104" s="455"/>
      <c r="F104" s="455"/>
    </row>
    <row r="105" spans="1:6" x14ac:dyDescent="0.2">
      <c r="A105" s="455"/>
      <c r="B105" s="455"/>
      <c r="C105" s="455"/>
      <c r="D105" s="455"/>
      <c r="E105" s="455"/>
      <c r="F105" s="455"/>
    </row>
    <row r="106" spans="1:6" x14ac:dyDescent="0.2">
      <c r="A106" s="455"/>
      <c r="B106" s="455"/>
      <c r="C106" s="455"/>
      <c r="D106" s="455"/>
      <c r="E106" s="455"/>
      <c r="F106" s="455"/>
    </row>
    <row r="107" spans="1:6" x14ac:dyDescent="0.2">
      <c r="A107" s="455"/>
      <c r="B107" s="455"/>
      <c r="C107" s="455"/>
      <c r="D107" s="455"/>
      <c r="E107" s="455"/>
      <c r="F107" s="455"/>
    </row>
    <row r="108" spans="1:6" x14ac:dyDescent="0.2">
      <c r="A108" s="455"/>
      <c r="B108" s="455"/>
      <c r="C108" s="455"/>
      <c r="D108" s="455"/>
      <c r="E108" s="455"/>
      <c r="F108" s="455"/>
    </row>
    <row r="109" spans="1:6" x14ac:dyDescent="0.2">
      <c r="A109" s="455"/>
      <c r="B109" s="455"/>
      <c r="C109" s="455"/>
      <c r="D109" s="455"/>
      <c r="E109" s="455"/>
      <c r="F109" s="455"/>
    </row>
    <row r="110" spans="1:6" x14ac:dyDescent="0.2">
      <c r="A110" s="455"/>
      <c r="B110" s="455"/>
      <c r="C110" s="455"/>
      <c r="D110" s="455"/>
      <c r="E110" s="455"/>
      <c r="F110" s="455"/>
    </row>
    <row r="111" spans="1:6" x14ac:dyDescent="0.2">
      <c r="A111" s="455"/>
      <c r="B111" s="455"/>
      <c r="C111" s="455"/>
      <c r="D111" s="455"/>
      <c r="E111" s="455"/>
      <c r="F111" s="455"/>
    </row>
    <row r="112" spans="1:6" x14ac:dyDescent="0.2">
      <c r="A112" s="455"/>
      <c r="B112" s="455"/>
      <c r="C112" s="455"/>
      <c r="D112" s="455"/>
      <c r="E112" s="455"/>
      <c r="F112" s="455"/>
    </row>
    <row r="113" spans="1:6" x14ac:dyDescent="0.2">
      <c r="A113" s="455"/>
      <c r="B113" s="455"/>
      <c r="C113" s="455"/>
      <c r="D113" s="455"/>
      <c r="E113" s="455"/>
      <c r="F113" s="455"/>
    </row>
    <row r="114" spans="1:6" x14ac:dyDescent="0.2">
      <c r="A114" s="455"/>
      <c r="B114" s="455"/>
      <c r="C114" s="455"/>
      <c r="D114" s="455"/>
      <c r="E114" s="455"/>
      <c r="F114" s="455"/>
    </row>
    <row r="115" spans="1:6" x14ac:dyDescent="0.2">
      <c r="A115" s="455"/>
      <c r="B115" s="455"/>
      <c r="C115" s="455"/>
      <c r="D115" s="455"/>
      <c r="E115" s="455"/>
      <c r="F115" s="455"/>
    </row>
    <row r="116" spans="1:6" x14ac:dyDescent="0.2">
      <c r="A116" s="455"/>
      <c r="B116" s="455"/>
      <c r="C116" s="455"/>
      <c r="D116" s="455"/>
      <c r="E116" s="455"/>
      <c r="F116" s="455"/>
    </row>
    <row r="117" spans="1:6" x14ac:dyDescent="0.2">
      <c r="A117" s="455"/>
      <c r="B117" s="455"/>
      <c r="C117" s="455"/>
      <c r="D117" s="455"/>
      <c r="E117" s="455"/>
      <c r="F117" s="455"/>
    </row>
    <row r="118" spans="1:6" x14ac:dyDescent="0.2">
      <c r="A118" s="455"/>
      <c r="B118" s="455"/>
      <c r="C118" s="455"/>
      <c r="D118" s="455"/>
      <c r="E118" s="455"/>
      <c r="F118" s="455"/>
    </row>
    <row r="119" spans="1:6" x14ac:dyDescent="0.2">
      <c r="A119" s="455"/>
      <c r="B119" s="455"/>
      <c r="C119" s="455"/>
      <c r="D119" s="455"/>
      <c r="E119" s="455"/>
      <c r="F119" s="455"/>
    </row>
    <row r="120" spans="1:6" x14ac:dyDescent="0.2">
      <c r="A120" s="455"/>
      <c r="B120" s="455"/>
      <c r="C120" s="455"/>
      <c r="D120" s="455"/>
      <c r="E120" s="455"/>
      <c r="F120" s="455"/>
    </row>
    <row r="121" spans="1:6" x14ac:dyDescent="0.2">
      <c r="A121" s="455"/>
      <c r="B121" s="455"/>
      <c r="C121" s="455"/>
      <c r="D121" s="455"/>
      <c r="E121" s="455"/>
      <c r="F121" s="455"/>
    </row>
    <row r="122" spans="1:6" x14ac:dyDescent="0.2">
      <c r="A122" s="455"/>
      <c r="B122" s="455"/>
      <c r="C122" s="455"/>
      <c r="D122" s="455"/>
      <c r="E122" s="455"/>
      <c r="F122" s="455"/>
    </row>
    <row r="123" spans="1:6" x14ac:dyDescent="0.2">
      <c r="A123" s="455"/>
      <c r="B123" s="455"/>
      <c r="C123" s="455"/>
      <c r="D123" s="455"/>
      <c r="E123" s="455"/>
      <c r="F123" s="455"/>
    </row>
    <row r="124" spans="1:6" x14ac:dyDescent="0.2">
      <c r="A124" s="455"/>
      <c r="B124" s="455"/>
      <c r="C124" s="455"/>
      <c r="D124" s="455"/>
      <c r="E124" s="455"/>
      <c r="F124" s="455"/>
    </row>
    <row r="125" spans="1:6" x14ac:dyDescent="0.2">
      <c r="A125" s="455"/>
      <c r="B125" s="455"/>
      <c r="C125" s="455"/>
      <c r="D125" s="455"/>
      <c r="E125" s="455"/>
      <c r="F125" s="455"/>
    </row>
    <row r="126" spans="1:6" x14ac:dyDescent="0.2">
      <c r="A126" s="455"/>
      <c r="B126" s="455"/>
      <c r="C126" s="455"/>
      <c r="D126" s="455"/>
      <c r="E126" s="455"/>
      <c r="F126" s="455"/>
    </row>
    <row r="127" spans="1:6" x14ac:dyDescent="0.2">
      <c r="A127" s="455"/>
      <c r="B127" s="455"/>
      <c r="C127" s="455"/>
      <c r="D127" s="455"/>
      <c r="E127" s="455"/>
      <c r="F127" s="455"/>
    </row>
    <row r="128" spans="1:6" x14ac:dyDescent="0.2">
      <c r="A128" s="455"/>
      <c r="B128" s="455"/>
      <c r="C128" s="455"/>
      <c r="D128" s="455"/>
      <c r="E128" s="455"/>
      <c r="F128" s="455"/>
    </row>
    <row r="129" spans="1:6" x14ac:dyDescent="0.2">
      <c r="A129" s="455"/>
      <c r="B129" s="455"/>
      <c r="C129" s="455"/>
      <c r="D129" s="455"/>
      <c r="E129" s="455"/>
      <c r="F129" s="455"/>
    </row>
    <row r="130" spans="1:6" x14ac:dyDescent="0.2">
      <c r="A130" s="455"/>
      <c r="B130" s="455"/>
      <c r="C130" s="455"/>
      <c r="D130" s="455"/>
      <c r="E130" s="455"/>
      <c r="F130" s="455"/>
    </row>
    <row r="131" spans="1:6" x14ac:dyDescent="0.2">
      <c r="A131" s="455"/>
      <c r="B131" s="455"/>
      <c r="C131" s="455"/>
      <c r="D131" s="455"/>
      <c r="E131" s="455"/>
      <c r="F131" s="455"/>
    </row>
    <row r="132" spans="1:6" x14ac:dyDescent="0.2">
      <c r="A132" s="455"/>
      <c r="B132" s="455"/>
      <c r="C132" s="455"/>
      <c r="D132" s="455"/>
      <c r="E132" s="455"/>
      <c r="F132" s="455"/>
    </row>
    <row r="133" spans="1:6" x14ac:dyDescent="0.2">
      <c r="A133" s="455"/>
      <c r="B133" s="455"/>
      <c r="C133" s="455"/>
      <c r="D133" s="455"/>
      <c r="E133" s="455"/>
      <c r="F133" s="455"/>
    </row>
    <row r="134" spans="1:6" x14ac:dyDescent="0.2">
      <c r="A134" s="455"/>
      <c r="B134" s="455"/>
      <c r="C134" s="455"/>
      <c r="D134" s="455"/>
      <c r="E134" s="455"/>
      <c r="F134" s="455"/>
    </row>
    <row r="135" spans="1:6" x14ac:dyDescent="0.2">
      <c r="A135" s="455"/>
      <c r="B135" s="455"/>
      <c r="C135" s="455"/>
      <c r="D135" s="455"/>
      <c r="E135" s="455"/>
      <c r="F135" s="455"/>
    </row>
    <row r="136" spans="1:6" x14ac:dyDescent="0.2">
      <c r="A136" s="455"/>
      <c r="B136" s="455"/>
      <c r="C136" s="455"/>
      <c r="D136" s="455"/>
      <c r="E136" s="455"/>
      <c r="F136" s="455"/>
    </row>
    <row r="137" spans="1:6" x14ac:dyDescent="0.2">
      <c r="A137" s="455"/>
      <c r="B137" s="455"/>
      <c r="C137" s="455"/>
      <c r="D137" s="455"/>
      <c r="E137" s="455"/>
      <c r="F137" s="455"/>
    </row>
    <row r="138" spans="1:6" x14ac:dyDescent="0.2">
      <c r="A138" s="455"/>
      <c r="B138" s="455"/>
      <c r="C138" s="455"/>
      <c r="D138" s="455"/>
      <c r="E138" s="455"/>
      <c r="F138" s="455"/>
    </row>
    <row r="139" spans="1:6" x14ac:dyDescent="0.2">
      <c r="A139" s="455"/>
      <c r="B139" s="455"/>
      <c r="C139" s="455"/>
      <c r="D139" s="455"/>
      <c r="E139" s="455"/>
      <c r="F139" s="455"/>
    </row>
    <row r="140" spans="1:6" x14ac:dyDescent="0.2">
      <c r="A140" s="455"/>
      <c r="B140" s="455"/>
      <c r="C140" s="455"/>
      <c r="D140" s="455"/>
      <c r="E140" s="455"/>
      <c r="F140" s="455"/>
    </row>
    <row r="141" spans="1:6" x14ac:dyDescent="0.2">
      <c r="A141" s="455"/>
      <c r="B141" s="455"/>
      <c r="C141" s="455"/>
      <c r="D141" s="455"/>
      <c r="E141" s="455"/>
      <c r="F141" s="455"/>
    </row>
    <row r="142" spans="1:6" x14ac:dyDescent="0.2">
      <c r="A142" s="455"/>
      <c r="B142" s="455"/>
      <c r="C142" s="455"/>
      <c r="D142" s="455"/>
      <c r="E142" s="455"/>
      <c r="F142" s="455"/>
    </row>
    <row r="143" spans="1:6" x14ac:dyDescent="0.2">
      <c r="A143" s="455"/>
      <c r="B143" s="455"/>
      <c r="C143" s="455"/>
      <c r="D143" s="455"/>
      <c r="E143" s="455"/>
      <c r="F143" s="455"/>
    </row>
    <row r="144" spans="1:6" x14ac:dyDescent="0.2">
      <c r="A144" s="455"/>
      <c r="B144" s="455"/>
      <c r="C144" s="455"/>
      <c r="D144" s="455"/>
      <c r="E144" s="455"/>
      <c r="F144" s="455"/>
    </row>
    <row r="145" spans="1:6" x14ac:dyDescent="0.2">
      <c r="A145" s="455"/>
      <c r="B145" s="455"/>
      <c r="C145" s="455"/>
      <c r="D145" s="455"/>
      <c r="E145" s="455"/>
      <c r="F145" s="455"/>
    </row>
    <row r="146" spans="1:6" x14ac:dyDescent="0.2">
      <c r="A146" s="455"/>
      <c r="B146" s="455"/>
      <c r="C146" s="455"/>
      <c r="D146" s="455"/>
      <c r="E146" s="455"/>
      <c r="F146" s="455"/>
    </row>
    <row r="147" spans="1:6" x14ac:dyDescent="0.2">
      <c r="A147" s="455"/>
      <c r="B147" s="455"/>
      <c r="C147" s="455"/>
      <c r="D147" s="455"/>
      <c r="E147" s="455"/>
      <c r="F147" s="455"/>
    </row>
    <row r="148" spans="1:6" x14ac:dyDescent="0.2">
      <c r="A148" s="455"/>
      <c r="B148" s="455"/>
      <c r="C148" s="455"/>
      <c r="D148" s="455"/>
      <c r="E148" s="455"/>
      <c r="F148" s="455"/>
    </row>
    <row r="149" spans="1:6" x14ac:dyDescent="0.2">
      <c r="A149" s="455"/>
      <c r="B149" s="455"/>
      <c r="C149" s="455"/>
      <c r="D149" s="455"/>
      <c r="E149" s="455"/>
      <c r="F149" s="455"/>
    </row>
    <row r="150" spans="1:6" x14ac:dyDescent="0.2">
      <c r="A150" s="455"/>
      <c r="B150" s="455"/>
      <c r="C150" s="455"/>
      <c r="D150" s="455"/>
      <c r="E150" s="455"/>
      <c r="F150" s="455"/>
    </row>
    <row r="151" spans="1:6" x14ac:dyDescent="0.2">
      <c r="A151" s="455"/>
      <c r="B151" s="455"/>
      <c r="C151" s="455"/>
      <c r="D151" s="455"/>
      <c r="E151" s="455"/>
      <c r="F151" s="455"/>
    </row>
    <row r="152" spans="1:6" x14ac:dyDescent="0.2">
      <c r="A152" s="455"/>
      <c r="B152" s="455"/>
      <c r="C152" s="455"/>
      <c r="D152" s="455"/>
      <c r="E152" s="455"/>
      <c r="F152" s="455"/>
    </row>
    <row r="153" spans="1:6" x14ac:dyDescent="0.2">
      <c r="A153" s="455"/>
      <c r="B153" s="455"/>
      <c r="C153" s="455"/>
      <c r="D153" s="455"/>
      <c r="E153" s="455"/>
      <c r="F153" s="455"/>
    </row>
    <row r="154" spans="1:6" x14ac:dyDescent="0.2">
      <c r="A154" s="455"/>
      <c r="B154" s="455"/>
      <c r="C154" s="455"/>
      <c r="D154" s="455"/>
      <c r="E154" s="455"/>
      <c r="F154" s="455"/>
    </row>
    <row r="155" spans="1:6" x14ac:dyDescent="0.2">
      <c r="A155" s="455"/>
      <c r="B155" s="455"/>
      <c r="C155" s="455"/>
      <c r="D155" s="455"/>
      <c r="E155" s="455"/>
      <c r="F155" s="455"/>
    </row>
    <row r="156" spans="1:6" x14ac:dyDescent="0.2">
      <c r="A156" s="455"/>
      <c r="B156" s="455"/>
      <c r="C156" s="455"/>
      <c r="D156" s="455"/>
      <c r="E156" s="455"/>
      <c r="F156" s="455"/>
    </row>
    <row r="157" spans="1:6" x14ac:dyDescent="0.2">
      <c r="A157" s="455"/>
      <c r="B157" s="455"/>
      <c r="C157" s="455"/>
      <c r="D157" s="455"/>
      <c r="E157" s="455"/>
      <c r="F157" s="455"/>
    </row>
    <row r="158" spans="1:6" x14ac:dyDescent="0.2">
      <c r="A158" s="455"/>
      <c r="B158" s="455"/>
      <c r="C158" s="455"/>
      <c r="D158" s="455"/>
      <c r="E158" s="455"/>
      <c r="F158" s="455"/>
    </row>
    <row r="159" spans="1:6" x14ac:dyDescent="0.2">
      <c r="A159" s="455"/>
      <c r="B159" s="455"/>
      <c r="C159" s="455"/>
      <c r="D159" s="455"/>
      <c r="E159" s="455"/>
      <c r="F159" s="455"/>
    </row>
    <row r="160" spans="1:6" x14ac:dyDescent="0.2">
      <c r="A160" s="455"/>
      <c r="B160" s="455"/>
      <c r="C160" s="455"/>
      <c r="D160" s="455"/>
      <c r="E160" s="455"/>
      <c r="F160" s="455"/>
    </row>
    <row r="161" spans="1:6" x14ac:dyDescent="0.2">
      <c r="A161" s="455"/>
      <c r="B161" s="455"/>
      <c r="C161" s="455"/>
      <c r="D161" s="455"/>
      <c r="E161" s="455"/>
      <c r="F161" s="455"/>
    </row>
    <row r="162" spans="1:6" x14ac:dyDescent="0.2">
      <c r="A162" s="455"/>
      <c r="B162" s="455"/>
      <c r="C162" s="455"/>
      <c r="D162" s="455"/>
      <c r="E162" s="455"/>
      <c r="F162" s="455"/>
    </row>
    <row r="163" spans="1:6" x14ac:dyDescent="0.2">
      <c r="A163" s="455"/>
      <c r="B163" s="455"/>
      <c r="C163" s="455"/>
      <c r="D163" s="455"/>
      <c r="E163" s="455"/>
      <c r="F163" s="455"/>
    </row>
    <row r="164" spans="1:6" x14ac:dyDescent="0.2">
      <c r="A164" s="455"/>
      <c r="B164" s="455"/>
      <c r="C164" s="455"/>
      <c r="D164" s="455"/>
      <c r="E164" s="455"/>
      <c r="F164" s="455"/>
    </row>
    <row r="165" spans="1:6" x14ac:dyDescent="0.2">
      <c r="A165" s="455"/>
      <c r="B165" s="455"/>
      <c r="C165" s="455"/>
      <c r="D165" s="455"/>
      <c r="E165" s="455"/>
      <c r="F165" s="455"/>
    </row>
    <row r="166" spans="1:6" x14ac:dyDescent="0.2">
      <c r="A166" s="455"/>
      <c r="B166" s="455"/>
      <c r="C166" s="455"/>
      <c r="D166" s="455"/>
      <c r="E166" s="455"/>
      <c r="F166" s="455"/>
    </row>
    <row r="167" spans="1:6" x14ac:dyDescent="0.2">
      <c r="A167" s="455"/>
      <c r="B167" s="455"/>
      <c r="C167" s="455"/>
      <c r="D167" s="455"/>
      <c r="E167" s="455"/>
      <c r="F167" s="455"/>
    </row>
    <row r="168" spans="1:6" x14ac:dyDescent="0.2">
      <c r="A168" s="455"/>
      <c r="B168" s="455"/>
      <c r="C168" s="455"/>
      <c r="D168" s="455"/>
      <c r="E168" s="455"/>
      <c r="F168" s="455"/>
    </row>
    <row r="169" spans="1:6" x14ac:dyDescent="0.2">
      <c r="A169" s="455"/>
      <c r="B169" s="455"/>
      <c r="C169" s="455"/>
      <c r="D169" s="455"/>
      <c r="E169" s="455"/>
      <c r="F169" s="455"/>
    </row>
    <row r="170" spans="1:6" x14ac:dyDescent="0.2">
      <c r="A170" s="455"/>
      <c r="B170" s="455"/>
      <c r="C170" s="455"/>
      <c r="D170" s="455"/>
      <c r="E170" s="455"/>
      <c r="F170" s="455"/>
    </row>
    <row r="171" spans="1:6" x14ac:dyDescent="0.2">
      <c r="A171" s="455"/>
      <c r="B171" s="455"/>
      <c r="C171" s="455"/>
      <c r="D171" s="455"/>
      <c r="E171" s="455"/>
      <c r="F171" s="455"/>
    </row>
    <row r="172" spans="1:6" x14ac:dyDescent="0.2">
      <c r="A172" s="455"/>
      <c r="B172" s="455"/>
      <c r="C172" s="455"/>
      <c r="D172" s="455"/>
      <c r="E172" s="455"/>
      <c r="F172" s="455"/>
    </row>
    <row r="173" spans="1:6" x14ac:dyDescent="0.2">
      <c r="A173" s="455"/>
      <c r="B173" s="455"/>
      <c r="C173" s="455"/>
      <c r="D173" s="455"/>
      <c r="E173" s="455"/>
      <c r="F173" s="455"/>
    </row>
    <row r="174" spans="1:6" x14ac:dyDescent="0.2">
      <c r="A174" s="455"/>
      <c r="B174" s="455"/>
      <c r="C174" s="455"/>
      <c r="D174" s="455"/>
      <c r="E174" s="455"/>
      <c r="F174" s="455"/>
    </row>
    <row r="175" spans="1:6" x14ac:dyDescent="0.2">
      <c r="A175" s="455"/>
      <c r="B175" s="455"/>
      <c r="C175" s="455"/>
      <c r="D175" s="455"/>
      <c r="E175" s="455"/>
      <c r="F175" s="455"/>
    </row>
    <row r="176" spans="1:6" x14ac:dyDescent="0.2">
      <c r="A176" s="455"/>
      <c r="B176" s="455"/>
      <c r="C176" s="455"/>
      <c r="D176" s="455"/>
      <c r="E176" s="455"/>
      <c r="F176" s="455"/>
    </row>
    <row r="177" spans="1:6" x14ac:dyDescent="0.2">
      <c r="A177" s="455"/>
      <c r="B177" s="455"/>
      <c r="C177" s="455"/>
      <c r="D177" s="455"/>
      <c r="E177" s="455"/>
      <c r="F177" s="455"/>
    </row>
    <row r="178" spans="1:6" x14ac:dyDescent="0.2">
      <c r="A178" s="455"/>
      <c r="B178" s="455"/>
      <c r="C178" s="455"/>
      <c r="D178" s="455"/>
      <c r="E178" s="455"/>
      <c r="F178" s="455"/>
    </row>
    <row r="179" spans="1:6" x14ac:dyDescent="0.2">
      <c r="A179" s="455"/>
      <c r="B179" s="455"/>
      <c r="C179" s="455"/>
      <c r="D179" s="455"/>
      <c r="E179" s="455"/>
      <c r="F179" s="455"/>
    </row>
    <row r="180" spans="1:6" x14ac:dyDescent="0.2">
      <c r="A180" s="455"/>
      <c r="B180" s="455"/>
      <c r="C180" s="455"/>
      <c r="D180" s="455"/>
      <c r="E180" s="455"/>
      <c r="F180" s="455"/>
    </row>
    <row r="181" spans="1:6" x14ac:dyDescent="0.2">
      <c r="A181" s="455"/>
      <c r="B181" s="455"/>
      <c r="C181" s="455"/>
      <c r="D181" s="455"/>
      <c r="E181" s="455"/>
      <c r="F181" s="455"/>
    </row>
    <row r="182" spans="1:6" x14ac:dyDescent="0.2">
      <c r="A182" s="455"/>
      <c r="B182" s="455"/>
      <c r="C182" s="455"/>
      <c r="D182" s="455"/>
      <c r="E182" s="455"/>
      <c r="F182" s="455"/>
    </row>
    <row r="183" spans="1:6" x14ac:dyDescent="0.2">
      <c r="A183" s="455"/>
      <c r="B183" s="455"/>
      <c r="C183" s="455"/>
      <c r="D183" s="455"/>
      <c r="E183" s="455"/>
      <c r="F183" s="455"/>
    </row>
    <row r="184" spans="1:6" x14ac:dyDescent="0.2">
      <c r="A184" s="455"/>
      <c r="B184" s="455"/>
      <c r="C184" s="455"/>
      <c r="D184" s="455"/>
      <c r="E184" s="455"/>
      <c r="F184" s="455"/>
    </row>
    <row r="185" spans="1:6" x14ac:dyDescent="0.2">
      <c r="A185" s="455"/>
      <c r="B185" s="455"/>
      <c r="C185" s="455"/>
      <c r="D185" s="455"/>
      <c r="E185" s="455"/>
      <c r="F185" s="455"/>
    </row>
    <row r="186" spans="1:6" x14ac:dyDescent="0.2">
      <c r="A186" s="455"/>
      <c r="B186" s="455"/>
      <c r="C186" s="455"/>
      <c r="D186" s="455"/>
      <c r="E186" s="455"/>
      <c r="F186" s="455"/>
    </row>
    <row r="187" spans="1:6" x14ac:dyDescent="0.2">
      <c r="A187" s="455"/>
      <c r="B187" s="455"/>
      <c r="C187" s="455"/>
      <c r="D187" s="455"/>
      <c r="E187" s="455"/>
      <c r="F187" s="455"/>
    </row>
    <row r="188" spans="1:6" x14ac:dyDescent="0.2">
      <c r="A188" s="455"/>
      <c r="B188" s="455"/>
      <c r="C188" s="455"/>
      <c r="D188" s="455"/>
      <c r="E188" s="455"/>
      <c r="F188" s="455"/>
    </row>
    <row r="189" spans="1:6" x14ac:dyDescent="0.2">
      <c r="A189" s="455"/>
      <c r="B189" s="455"/>
      <c r="C189" s="455"/>
      <c r="D189" s="455"/>
      <c r="E189" s="455"/>
      <c r="F189" s="455"/>
    </row>
    <row r="190" spans="1:6" x14ac:dyDescent="0.2">
      <c r="A190" s="455"/>
      <c r="B190" s="455"/>
      <c r="C190" s="455"/>
      <c r="D190" s="455"/>
      <c r="E190" s="455"/>
      <c r="F190" s="455"/>
    </row>
    <row r="191" spans="1:6" x14ac:dyDescent="0.2">
      <c r="A191" s="455"/>
      <c r="B191" s="455"/>
      <c r="C191" s="455"/>
      <c r="D191" s="455"/>
      <c r="E191" s="455"/>
      <c r="F191" s="455"/>
    </row>
    <row r="192" spans="1:6" x14ac:dyDescent="0.2">
      <c r="A192" s="455"/>
      <c r="B192" s="455"/>
      <c r="C192" s="455"/>
      <c r="D192" s="455"/>
      <c r="E192" s="455"/>
      <c r="F192" s="455"/>
    </row>
    <row r="193" spans="1:6" x14ac:dyDescent="0.2">
      <c r="A193" s="455"/>
      <c r="B193" s="455"/>
      <c r="C193" s="455"/>
      <c r="D193" s="455"/>
      <c r="E193" s="455"/>
      <c r="F193" s="455"/>
    </row>
    <row r="194" spans="1:6" x14ac:dyDescent="0.2">
      <c r="A194" s="455"/>
      <c r="B194" s="455"/>
      <c r="C194" s="455"/>
      <c r="D194" s="455"/>
      <c r="E194" s="455"/>
      <c r="F194" s="455"/>
    </row>
    <row r="195" spans="1:6" x14ac:dyDescent="0.2">
      <c r="A195" s="455"/>
      <c r="B195" s="455"/>
      <c r="C195" s="455"/>
      <c r="D195" s="455"/>
      <c r="E195" s="455"/>
      <c r="F195" s="455"/>
    </row>
    <row r="196" spans="1:6" x14ac:dyDescent="0.2">
      <c r="A196" s="455"/>
      <c r="B196" s="455"/>
      <c r="C196" s="455"/>
      <c r="D196" s="455"/>
      <c r="E196" s="455"/>
      <c r="F196" s="455"/>
    </row>
    <row r="197" spans="1:6" x14ac:dyDescent="0.2">
      <c r="A197" s="455"/>
      <c r="B197" s="455"/>
      <c r="C197" s="455"/>
      <c r="D197" s="455"/>
      <c r="E197" s="455"/>
      <c r="F197" s="455"/>
    </row>
    <row r="198" spans="1:6" x14ac:dyDescent="0.2">
      <c r="A198" s="455"/>
      <c r="B198" s="455"/>
      <c r="C198" s="455"/>
      <c r="D198" s="455"/>
      <c r="E198" s="455"/>
      <c r="F198" s="455"/>
    </row>
    <row r="199" spans="1:6" x14ac:dyDescent="0.2">
      <c r="A199" s="455"/>
      <c r="B199" s="455"/>
      <c r="C199" s="455"/>
      <c r="D199" s="455"/>
      <c r="E199" s="455"/>
      <c r="F199" s="455"/>
    </row>
    <row r="200" spans="1:6" x14ac:dyDescent="0.2">
      <c r="A200" s="455"/>
      <c r="B200" s="455"/>
      <c r="C200" s="455"/>
      <c r="D200" s="455"/>
      <c r="E200" s="455"/>
      <c r="F200" s="455"/>
    </row>
    <row r="201" spans="1:6" x14ac:dyDescent="0.2">
      <c r="A201" s="455"/>
      <c r="B201" s="455"/>
      <c r="C201" s="455"/>
      <c r="D201" s="455"/>
      <c r="E201" s="455"/>
      <c r="F201" s="455"/>
    </row>
    <row r="202" spans="1:6" x14ac:dyDescent="0.2">
      <c r="A202" s="455"/>
      <c r="B202" s="455"/>
      <c r="C202" s="455"/>
      <c r="D202" s="455"/>
      <c r="E202" s="455"/>
      <c r="F202" s="455"/>
    </row>
    <row r="203" spans="1:6" x14ac:dyDescent="0.2">
      <c r="A203" s="455"/>
      <c r="B203" s="455"/>
      <c r="C203" s="455"/>
      <c r="D203" s="455"/>
      <c r="E203" s="455"/>
      <c r="F203" s="455"/>
    </row>
    <row r="204" spans="1:6" x14ac:dyDescent="0.2">
      <c r="A204" s="455"/>
      <c r="B204" s="455"/>
      <c r="C204" s="455"/>
      <c r="D204" s="455"/>
      <c r="E204" s="455"/>
      <c r="F204" s="455"/>
    </row>
    <row r="205" spans="1:6" x14ac:dyDescent="0.2">
      <c r="A205" s="455"/>
      <c r="B205" s="455"/>
      <c r="C205" s="455"/>
      <c r="D205" s="455"/>
      <c r="E205" s="455"/>
      <c r="F205" s="455"/>
    </row>
    <row r="206" spans="1:6" x14ac:dyDescent="0.2">
      <c r="A206" s="455"/>
      <c r="B206" s="455"/>
      <c r="C206" s="455"/>
      <c r="D206" s="455"/>
      <c r="E206" s="455"/>
      <c r="F206" s="455"/>
    </row>
    <row r="207" spans="1:6" x14ac:dyDescent="0.2">
      <c r="A207" s="455"/>
      <c r="B207" s="455"/>
      <c r="C207" s="455"/>
      <c r="D207" s="455"/>
      <c r="E207" s="455"/>
      <c r="F207" s="455"/>
    </row>
    <row r="208" spans="1:6" x14ac:dyDescent="0.2">
      <c r="A208" s="455"/>
      <c r="B208" s="455"/>
      <c r="C208" s="455"/>
      <c r="D208" s="455"/>
      <c r="E208" s="455"/>
      <c r="F208" s="455"/>
    </row>
    <row r="209" spans="1:6" x14ac:dyDescent="0.2">
      <c r="A209" s="455"/>
      <c r="B209" s="455"/>
      <c r="C209" s="455"/>
      <c r="D209" s="455"/>
      <c r="E209" s="455"/>
      <c r="F209" s="455"/>
    </row>
    <row r="210" spans="1:6" x14ac:dyDescent="0.2">
      <c r="A210" s="455"/>
      <c r="B210" s="455"/>
      <c r="C210" s="455"/>
      <c r="D210" s="455"/>
      <c r="E210" s="455"/>
      <c r="F210" s="455"/>
    </row>
    <row r="211" spans="1:6" x14ac:dyDescent="0.2">
      <c r="A211" s="455"/>
      <c r="B211" s="455"/>
      <c r="C211" s="455"/>
      <c r="D211" s="455"/>
      <c r="E211" s="455"/>
      <c r="F211" s="455"/>
    </row>
    <row r="212" spans="1:6" x14ac:dyDescent="0.2">
      <c r="A212" s="455"/>
      <c r="B212" s="455"/>
      <c r="C212" s="455"/>
      <c r="D212" s="455"/>
      <c r="E212" s="455"/>
      <c r="F212" s="455"/>
    </row>
    <row r="213" spans="1:6" x14ac:dyDescent="0.2">
      <c r="A213" s="455"/>
      <c r="B213" s="455"/>
      <c r="C213" s="455"/>
      <c r="D213" s="455"/>
      <c r="E213" s="455"/>
      <c r="F213" s="455"/>
    </row>
    <row r="214" spans="1:6" x14ac:dyDescent="0.2">
      <c r="A214" s="455"/>
      <c r="B214" s="455"/>
      <c r="C214" s="455"/>
      <c r="D214" s="455"/>
      <c r="E214" s="455"/>
      <c r="F214" s="455"/>
    </row>
    <row r="215" spans="1:6" x14ac:dyDescent="0.2">
      <c r="A215" s="455"/>
      <c r="B215" s="455"/>
      <c r="C215" s="455"/>
      <c r="D215" s="455"/>
      <c r="E215" s="455"/>
      <c r="F215" s="455"/>
    </row>
    <row r="216" spans="1:6" x14ac:dyDescent="0.2">
      <c r="A216" s="455"/>
      <c r="B216" s="455"/>
      <c r="C216" s="455"/>
      <c r="D216" s="455"/>
      <c r="E216" s="455"/>
      <c r="F216" s="455"/>
    </row>
    <row r="217" spans="1:6" x14ac:dyDescent="0.2">
      <c r="A217" s="455"/>
      <c r="B217" s="455"/>
      <c r="C217" s="455"/>
      <c r="D217" s="455"/>
      <c r="E217" s="455"/>
      <c r="F217" s="455"/>
    </row>
    <row r="218" spans="1:6" x14ac:dyDescent="0.2">
      <c r="A218" s="455"/>
      <c r="B218" s="455"/>
      <c r="C218" s="455"/>
      <c r="D218" s="455"/>
      <c r="E218" s="455"/>
      <c r="F218" s="455"/>
    </row>
    <row r="219" spans="1:6" x14ac:dyDescent="0.2">
      <c r="A219" s="455"/>
      <c r="B219" s="455"/>
      <c r="C219" s="455"/>
      <c r="D219" s="455"/>
      <c r="E219" s="455"/>
      <c r="F219" s="455"/>
    </row>
    <row r="220" spans="1:6" x14ac:dyDescent="0.2">
      <c r="A220" s="455"/>
      <c r="B220" s="455"/>
      <c r="C220" s="455"/>
      <c r="D220" s="455"/>
      <c r="E220" s="455"/>
      <c r="F220" s="455"/>
    </row>
    <row r="221" spans="1:6" x14ac:dyDescent="0.2">
      <c r="A221" s="455"/>
      <c r="B221" s="455"/>
      <c r="C221" s="455"/>
      <c r="D221" s="455"/>
      <c r="E221" s="455"/>
      <c r="F221" s="455"/>
    </row>
    <row r="222" spans="1:6" x14ac:dyDescent="0.2">
      <c r="A222" s="455"/>
      <c r="B222" s="455"/>
      <c r="C222" s="455"/>
      <c r="D222" s="455"/>
      <c r="E222" s="455"/>
      <c r="F222" s="455"/>
    </row>
    <row r="223" spans="1:6" x14ac:dyDescent="0.2">
      <c r="A223" s="455"/>
      <c r="B223" s="455"/>
      <c r="C223" s="455"/>
      <c r="D223" s="455"/>
      <c r="E223" s="455"/>
      <c r="F223" s="455"/>
    </row>
    <row r="224" spans="1:6" x14ac:dyDescent="0.2">
      <c r="A224" s="455"/>
      <c r="B224" s="455"/>
      <c r="C224" s="455"/>
      <c r="D224" s="455"/>
      <c r="E224" s="455"/>
      <c r="F224" s="455"/>
    </row>
    <row r="225" spans="1:6" x14ac:dyDescent="0.2">
      <c r="A225" s="455"/>
      <c r="B225" s="455"/>
      <c r="C225" s="455"/>
      <c r="D225" s="455"/>
      <c r="E225" s="455"/>
      <c r="F225" s="455"/>
    </row>
    <row r="226" spans="1:6" x14ac:dyDescent="0.2">
      <c r="A226" s="455"/>
      <c r="B226" s="455"/>
      <c r="C226" s="455"/>
      <c r="D226" s="455"/>
      <c r="E226" s="455"/>
      <c r="F226" s="455"/>
    </row>
    <row r="227" spans="1:6" x14ac:dyDescent="0.2">
      <c r="A227" s="455"/>
      <c r="B227" s="455"/>
      <c r="C227" s="455"/>
      <c r="D227" s="455"/>
      <c r="E227" s="455"/>
      <c r="F227" s="455"/>
    </row>
    <row r="228" spans="1:6" x14ac:dyDescent="0.2">
      <c r="A228" s="455"/>
      <c r="B228" s="455"/>
      <c r="C228" s="455"/>
      <c r="D228" s="455"/>
      <c r="E228" s="455"/>
      <c r="F228" s="455"/>
    </row>
    <row r="229" spans="1:6" x14ac:dyDescent="0.2">
      <c r="A229" s="455"/>
      <c r="B229" s="455"/>
      <c r="C229" s="455"/>
      <c r="D229" s="455"/>
      <c r="E229" s="455"/>
      <c r="F229" s="455"/>
    </row>
    <row r="230" spans="1:6" x14ac:dyDescent="0.2">
      <c r="A230" s="455"/>
      <c r="B230" s="455"/>
      <c r="C230" s="455"/>
      <c r="D230" s="455"/>
      <c r="E230" s="455"/>
      <c r="F230" s="455"/>
    </row>
    <row r="231" spans="1:6" x14ac:dyDescent="0.2">
      <c r="A231" s="455"/>
      <c r="B231" s="455"/>
      <c r="C231" s="455"/>
      <c r="D231" s="455"/>
      <c r="E231" s="455"/>
      <c r="F231" s="455"/>
    </row>
    <row r="232" spans="1:6" x14ac:dyDescent="0.2">
      <c r="A232" s="455"/>
      <c r="B232" s="455"/>
      <c r="C232" s="455"/>
      <c r="D232" s="455"/>
      <c r="E232" s="455"/>
      <c r="F232" s="455"/>
    </row>
    <row r="233" spans="1:6" x14ac:dyDescent="0.2">
      <c r="A233" s="455"/>
      <c r="B233" s="455"/>
      <c r="C233" s="455"/>
      <c r="D233" s="455"/>
      <c r="E233" s="455"/>
      <c r="F233" s="455"/>
    </row>
    <row r="234" spans="1:6" x14ac:dyDescent="0.2">
      <c r="A234" s="455"/>
      <c r="B234" s="455"/>
      <c r="C234" s="455"/>
      <c r="D234" s="455"/>
      <c r="E234" s="455"/>
      <c r="F234" s="455"/>
    </row>
    <row r="235" spans="1:6" x14ac:dyDescent="0.2">
      <c r="A235" s="455"/>
      <c r="B235" s="455"/>
      <c r="C235" s="455"/>
      <c r="D235" s="455"/>
      <c r="E235" s="455"/>
      <c r="F235" s="455"/>
    </row>
    <row r="236" spans="1:6" x14ac:dyDescent="0.2">
      <c r="A236" s="455"/>
      <c r="B236" s="455"/>
      <c r="C236" s="455"/>
      <c r="D236" s="455"/>
      <c r="E236" s="455"/>
      <c r="F236" s="455"/>
    </row>
    <row r="237" spans="1:6" x14ac:dyDescent="0.2">
      <c r="A237" s="455"/>
      <c r="B237" s="455"/>
      <c r="C237" s="455"/>
      <c r="D237" s="455"/>
      <c r="E237" s="455"/>
      <c r="F237" s="455"/>
    </row>
    <row r="238" spans="1:6" x14ac:dyDescent="0.2">
      <c r="A238" s="455"/>
      <c r="B238" s="455"/>
      <c r="C238" s="455"/>
      <c r="D238" s="455"/>
      <c r="E238" s="455"/>
      <c r="F238" s="455"/>
    </row>
    <row r="239" spans="1:6" x14ac:dyDescent="0.2">
      <c r="A239" s="455"/>
      <c r="B239" s="455"/>
      <c r="C239" s="455"/>
      <c r="D239" s="455"/>
      <c r="E239" s="455"/>
      <c r="F239" s="455"/>
    </row>
    <row r="240" spans="1:6" x14ac:dyDescent="0.2">
      <c r="A240" s="455"/>
      <c r="B240" s="455"/>
      <c r="C240" s="455"/>
      <c r="D240" s="455"/>
      <c r="E240" s="455"/>
      <c r="F240" s="455"/>
    </row>
    <row r="241" spans="1:6" x14ac:dyDescent="0.2">
      <c r="A241" s="455"/>
      <c r="B241" s="455"/>
      <c r="C241" s="455"/>
      <c r="D241" s="455"/>
      <c r="E241" s="455"/>
      <c r="F241" s="455"/>
    </row>
    <row r="242" spans="1:6" x14ac:dyDescent="0.2">
      <c r="A242" s="455"/>
      <c r="B242" s="455"/>
      <c r="C242" s="455"/>
      <c r="D242" s="455"/>
      <c r="E242" s="455"/>
      <c r="F242" s="455"/>
    </row>
    <row r="243" spans="1:6" x14ac:dyDescent="0.2">
      <c r="A243" s="455"/>
      <c r="B243" s="455"/>
      <c r="C243" s="455"/>
      <c r="D243" s="455"/>
      <c r="E243" s="455"/>
      <c r="F243" s="455"/>
    </row>
    <row r="244" spans="1:6" x14ac:dyDescent="0.2">
      <c r="A244" s="455"/>
      <c r="B244" s="455"/>
      <c r="C244" s="455"/>
      <c r="D244" s="455"/>
      <c r="E244" s="455"/>
      <c r="F244" s="455"/>
    </row>
    <row r="245" spans="1:6" x14ac:dyDescent="0.2">
      <c r="A245" s="455"/>
      <c r="B245" s="455"/>
      <c r="C245" s="455"/>
      <c r="D245" s="455"/>
      <c r="E245" s="455"/>
      <c r="F245" s="455"/>
    </row>
    <row r="246" spans="1:6" x14ac:dyDescent="0.2">
      <c r="A246" s="455"/>
      <c r="B246" s="455"/>
      <c r="C246" s="455"/>
      <c r="D246" s="455"/>
      <c r="E246" s="455"/>
      <c r="F246" s="455"/>
    </row>
    <row r="247" spans="1:6" x14ac:dyDescent="0.2">
      <c r="A247" s="455"/>
      <c r="B247" s="455"/>
      <c r="C247" s="455"/>
      <c r="D247" s="455"/>
      <c r="E247" s="455"/>
      <c r="F247" s="455"/>
    </row>
    <row r="248" spans="1:6" x14ac:dyDescent="0.2">
      <c r="A248" s="455"/>
      <c r="B248" s="455"/>
      <c r="C248" s="455"/>
      <c r="D248" s="455"/>
      <c r="E248" s="455"/>
      <c r="F248" s="455"/>
    </row>
    <row r="249" spans="1:6" x14ac:dyDescent="0.2">
      <c r="A249" s="455"/>
      <c r="B249" s="455"/>
      <c r="C249" s="455"/>
      <c r="D249" s="455"/>
      <c r="E249" s="455"/>
      <c r="F249" s="455"/>
    </row>
    <row r="250" spans="1:6" x14ac:dyDescent="0.2">
      <c r="A250" s="455"/>
      <c r="B250" s="455"/>
      <c r="C250" s="455"/>
      <c r="D250" s="455"/>
      <c r="E250" s="455"/>
      <c r="F250" s="455"/>
    </row>
    <row r="251" spans="1:6" x14ac:dyDescent="0.2">
      <c r="A251" s="455"/>
      <c r="B251" s="455"/>
      <c r="C251" s="455"/>
      <c r="D251" s="455"/>
      <c r="E251" s="455"/>
      <c r="F251" s="455"/>
    </row>
    <row r="252" spans="1:6" x14ac:dyDescent="0.2">
      <c r="A252" s="455"/>
      <c r="B252" s="455"/>
      <c r="C252" s="455"/>
      <c r="D252" s="455"/>
      <c r="E252" s="455"/>
      <c r="F252" s="455"/>
    </row>
    <row r="253" spans="1:6" x14ac:dyDescent="0.2">
      <c r="A253" s="455"/>
      <c r="B253" s="455"/>
      <c r="C253" s="455"/>
      <c r="D253" s="455"/>
      <c r="E253" s="455"/>
      <c r="F253" s="455"/>
    </row>
    <row r="254" spans="1:6" x14ac:dyDescent="0.2">
      <c r="A254" s="455"/>
      <c r="B254" s="455"/>
      <c r="C254" s="455"/>
      <c r="D254" s="455"/>
      <c r="E254" s="455"/>
      <c r="F254" s="455"/>
    </row>
    <row r="255" spans="1:6" x14ac:dyDescent="0.2">
      <c r="A255" s="455"/>
      <c r="B255" s="455"/>
      <c r="C255" s="455"/>
      <c r="D255" s="455"/>
      <c r="E255" s="455"/>
      <c r="F255" s="455"/>
    </row>
    <row r="256" spans="1:6" x14ac:dyDescent="0.2">
      <c r="A256" s="455"/>
      <c r="B256" s="455"/>
      <c r="C256" s="455"/>
      <c r="D256" s="455"/>
      <c r="E256" s="455"/>
      <c r="F256" s="455"/>
    </row>
    <row r="257" spans="1:6" x14ac:dyDescent="0.2">
      <c r="A257" s="455"/>
      <c r="B257" s="455"/>
      <c r="C257" s="455"/>
      <c r="D257" s="455"/>
      <c r="E257" s="455"/>
      <c r="F257" s="455"/>
    </row>
    <row r="258" spans="1:6" x14ac:dyDescent="0.2">
      <c r="A258" s="455"/>
      <c r="B258" s="455"/>
      <c r="C258" s="455"/>
      <c r="D258" s="455"/>
      <c r="E258" s="455"/>
      <c r="F258" s="455"/>
    </row>
    <row r="259" spans="1:6" x14ac:dyDescent="0.2">
      <c r="A259" s="455"/>
      <c r="B259" s="455"/>
      <c r="C259" s="455"/>
      <c r="D259" s="455"/>
      <c r="E259" s="455"/>
      <c r="F259" s="455"/>
    </row>
    <row r="260" spans="1:6" x14ac:dyDescent="0.2">
      <c r="A260" s="455"/>
      <c r="B260" s="455"/>
      <c r="C260" s="455"/>
      <c r="D260" s="455"/>
      <c r="E260" s="455"/>
      <c r="F260" s="455"/>
    </row>
    <row r="261" spans="1:6" x14ac:dyDescent="0.2">
      <c r="A261" s="455"/>
      <c r="B261" s="455"/>
      <c r="C261" s="455"/>
      <c r="D261" s="455"/>
      <c r="E261" s="455"/>
      <c r="F261" s="455"/>
    </row>
    <row r="262" spans="1:6" x14ac:dyDescent="0.2">
      <c r="A262" s="455"/>
      <c r="B262" s="455"/>
      <c r="C262" s="455"/>
      <c r="D262" s="455"/>
      <c r="E262" s="455"/>
      <c r="F262" s="455"/>
    </row>
    <row r="263" spans="1:6" x14ac:dyDescent="0.2">
      <c r="A263" s="455"/>
      <c r="B263" s="455"/>
      <c r="C263" s="455"/>
      <c r="D263" s="455"/>
      <c r="E263" s="455"/>
      <c r="F263" s="455"/>
    </row>
    <row r="264" spans="1:6" x14ac:dyDescent="0.2">
      <c r="A264" s="455"/>
      <c r="B264" s="455"/>
      <c r="C264" s="455"/>
      <c r="D264" s="455"/>
      <c r="E264" s="455"/>
      <c r="F264" s="455"/>
    </row>
    <row r="265" spans="1:6" x14ac:dyDescent="0.2">
      <c r="A265" s="455"/>
      <c r="B265" s="455"/>
      <c r="C265" s="455"/>
      <c r="D265" s="455"/>
      <c r="E265" s="455"/>
      <c r="F265" s="455"/>
    </row>
    <row r="266" spans="1:6" x14ac:dyDescent="0.2">
      <c r="A266" s="455"/>
      <c r="B266" s="455"/>
      <c r="C266" s="455"/>
      <c r="D266" s="455"/>
      <c r="E266" s="455"/>
      <c r="F266" s="455"/>
    </row>
    <row r="267" spans="1:6" x14ac:dyDescent="0.2">
      <c r="A267" s="455"/>
      <c r="B267" s="455"/>
      <c r="C267" s="455"/>
      <c r="D267" s="455"/>
      <c r="E267" s="455"/>
      <c r="F267" s="455"/>
    </row>
    <row r="268" spans="1:6" x14ac:dyDescent="0.2">
      <c r="A268" s="455"/>
      <c r="B268" s="455"/>
      <c r="C268" s="455"/>
      <c r="D268" s="455"/>
      <c r="E268" s="455"/>
      <c r="F268" s="455"/>
    </row>
    <row r="269" spans="1:6" x14ac:dyDescent="0.2">
      <c r="A269" s="455"/>
      <c r="B269" s="455"/>
      <c r="C269" s="455"/>
      <c r="D269" s="455"/>
      <c r="E269" s="455"/>
      <c r="F269" s="455"/>
    </row>
    <row r="270" spans="1:6" x14ac:dyDescent="0.2">
      <c r="A270" s="455"/>
      <c r="B270" s="455"/>
      <c r="C270" s="455"/>
      <c r="D270" s="455"/>
      <c r="E270" s="455"/>
      <c r="F270" s="455"/>
    </row>
    <row r="271" spans="1:6" x14ac:dyDescent="0.2">
      <c r="A271" s="455"/>
      <c r="B271" s="455"/>
      <c r="C271" s="455"/>
      <c r="D271" s="455"/>
      <c r="E271" s="455"/>
      <c r="F271" s="455"/>
    </row>
    <row r="272" spans="1:6" x14ac:dyDescent="0.2">
      <c r="A272" s="455"/>
      <c r="B272" s="455"/>
      <c r="C272" s="455"/>
      <c r="D272" s="455"/>
      <c r="E272" s="455"/>
      <c r="F272" s="455"/>
    </row>
    <row r="273" spans="1:6" x14ac:dyDescent="0.2">
      <c r="A273" s="455"/>
      <c r="B273" s="455"/>
      <c r="C273" s="455"/>
      <c r="D273" s="455"/>
      <c r="E273" s="455"/>
      <c r="F273" s="455"/>
    </row>
    <row r="274" spans="1:6" x14ac:dyDescent="0.2">
      <c r="A274" s="455"/>
      <c r="B274" s="455"/>
      <c r="C274" s="455"/>
      <c r="D274" s="455"/>
      <c r="E274" s="455"/>
      <c r="F274" s="455"/>
    </row>
    <row r="275" spans="1:6" x14ac:dyDescent="0.2">
      <c r="A275" s="455"/>
      <c r="B275" s="455"/>
      <c r="C275" s="455"/>
      <c r="D275" s="455"/>
      <c r="E275" s="455"/>
      <c r="F275" s="455"/>
    </row>
    <row r="276" spans="1:6" x14ac:dyDescent="0.2">
      <c r="A276" s="455"/>
      <c r="B276" s="455"/>
      <c r="C276" s="455"/>
      <c r="D276" s="455"/>
      <c r="E276" s="455"/>
      <c r="F276" s="455"/>
    </row>
    <row r="277" spans="1:6" x14ac:dyDescent="0.2">
      <c r="A277" s="455"/>
      <c r="B277" s="455"/>
      <c r="C277" s="455"/>
      <c r="D277" s="455"/>
      <c r="E277" s="455"/>
      <c r="F277" s="455"/>
    </row>
    <row r="278" spans="1:6" x14ac:dyDescent="0.2">
      <c r="A278" s="455"/>
      <c r="B278" s="455"/>
      <c r="C278" s="455"/>
      <c r="D278" s="455"/>
      <c r="E278" s="455"/>
      <c r="F278" s="455"/>
    </row>
    <row r="279" spans="1:6" x14ac:dyDescent="0.2">
      <c r="A279" s="455"/>
      <c r="B279" s="455"/>
      <c r="C279" s="455"/>
      <c r="D279" s="455"/>
      <c r="E279" s="455"/>
      <c r="F279" s="455"/>
    </row>
    <row r="280" spans="1:6" x14ac:dyDescent="0.2">
      <c r="A280" s="455"/>
      <c r="B280" s="455"/>
      <c r="C280" s="455"/>
      <c r="D280" s="455"/>
      <c r="E280" s="455"/>
      <c r="F280" s="455"/>
    </row>
    <row r="281" spans="1:6" x14ac:dyDescent="0.2">
      <c r="A281" s="455"/>
      <c r="B281" s="455"/>
      <c r="C281" s="455"/>
      <c r="D281" s="455"/>
      <c r="E281" s="455"/>
      <c r="F281" s="455"/>
    </row>
    <row r="282" spans="1:6" x14ac:dyDescent="0.2">
      <c r="A282" s="455"/>
      <c r="B282" s="455"/>
      <c r="C282" s="455"/>
      <c r="D282" s="455"/>
      <c r="E282" s="455"/>
      <c r="F282" s="455"/>
    </row>
    <row r="283" spans="1:6" x14ac:dyDescent="0.2">
      <c r="A283" s="455"/>
      <c r="B283" s="455"/>
      <c r="C283" s="455"/>
      <c r="D283" s="455"/>
      <c r="E283" s="455"/>
      <c r="F283" s="455"/>
    </row>
    <row r="284" spans="1:6" x14ac:dyDescent="0.2">
      <c r="A284" s="455"/>
      <c r="B284" s="455"/>
      <c r="C284" s="455"/>
      <c r="D284" s="455"/>
      <c r="E284" s="455"/>
      <c r="F284" s="455"/>
    </row>
    <row r="285" spans="1:6" x14ac:dyDescent="0.2">
      <c r="A285" s="455"/>
      <c r="B285" s="455"/>
      <c r="C285" s="455"/>
      <c r="D285" s="455"/>
      <c r="E285" s="455"/>
      <c r="F285" s="455"/>
    </row>
    <row r="286" spans="1:6" x14ac:dyDescent="0.2">
      <c r="A286" s="455"/>
      <c r="B286" s="455"/>
      <c r="C286" s="455"/>
      <c r="D286" s="455"/>
      <c r="E286" s="455"/>
      <c r="F286" s="455"/>
    </row>
    <row r="287" spans="1:6" x14ac:dyDescent="0.2">
      <c r="A287" s="455"/>
      <c r="B287" s="455"/>
      <c r="C287" s="455"/>
      <c r="D287" s="455"/>
      <c r="E287" s="455"/>
      <c r="F287" s="455"/>
    </row>
    <row r="288" spans="1:6" x14ac:dyDescent="0.2">
      <c r="A288" s="455"/>
      <c r="B288" s="455"/>
      <c r="C288" s="455"/>
      <c r="D288" s="455"/>
      <c r="E288" s="455"/>
      <c r="F288" s="455"/>
    </row>
    <row r="289" spans="1:6" x14ac:dyDescent="0.2">
      <c r="A289" s="455"/>
      <c r="B289" s="455"/>
      <c r="C289" s="455"/>
      <c r="D289" s="455"/>
      <c r="E289" s="455"/>
      <c r="F289" s="455"/>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4" customWidth="1"/>
    <col min="2" max="2" width="78.75" style="464" customWidth="1"/>
    <col min="3" max="5" width="10.25" style="464"/>
    <col min="6" max="6" width="4.25" style="464" customWidth="1"/>
    <col min="7" max="256" width="10.25" style="464"/>
    <col min="257" max="257" width="1.25" style="464" customWidth="1"/>
    <col min="258" max="258" width="78.75" style="464" customWidth="1"/>
    <col min="259" max="261" width="10.25" style="464"/>
    <col min="262" max="262" width="4.25" style="464" customWidth="1"/>
    <col min="263" max="512" width="10.25" style="464"/>
    <col min="513" max="513" width="1.25" style="464" customWidth="1"/>
    <col min="514" max="514" width="78.75" style="464" customWidth="1"/>
    <col min="515" max="517" width="10.25" style="464"/>
    <col min="518" max="518" width="4.25" style="464" customWidth="1"/>
    <col min="519" max="768" width="10.25" style="464"/>
    <col min="769" max="769" width="1.25" style="464" customWidth="1"/>
    <col min="770" max="770" width="78.75" style="464" customWidth="1"/>
    <col min="771" max="773" width="10.25" style="464"/>
    <col min="774" max="774" width="4.25" style="464" customWidth="1"/>
    <col min="775" max="1024" width="10.25" style="464"/>
    <col min="1025" max="1025" width="1.25" style="464" customWidth="1"/>
    <col min="1026" max="1026" width="78.75" style="464" customWidth="1"/>
    <col min="1027" max="1029" width="10.25" style="464"/>
    <col min="1030" max="1030" width="4.25" style="464" customWidth="1"/>
    <col min="1031" max="1280" width="10.25" style="464"/>
    <col min="1281" max="1281" width="1.25" style="464" customWidth="1"/>
    <col min="1282" max="1282" width="78.75" style="464" customWidth="1"/>
    <col min="1283" max="1285" width="10.25" style="464"/>
    <col min="1286" max="1286" width="4.25" style="464" customWidth="1"/>
    <col min="1287" max="1536" width="10.25" style="464"/>
    <col min="1537" max="1537" width="1.25" style="464" customWidth="1"/>
    <col min="1538" max="1538" width="78.75" style="464" customWidth="1"/>
    <col min="1539" max="1541" width="10.25" style="464"/>
    <col min="1542" max="1542" width="4.25" style="464" customWidth="1"/>
    <col min="1543" max="1792" width="10.25" style="464"/>
    <col min="1793" max="1793" width="1.25" style="464" customWidth="1"/>
    <col min="1794" max="1794" width="78.75" style="464" customWidth="1"/>
    <col min="1795" max="1797" width="10.25" style="464"/>
    <col min="1798" max="1798" width="4.25" style="464" customWidth="1"/>
    <col min="1799" max="2048" width="10.25" style="464"/>
    <col min="2049" max="2049" width="1.25" style="464" customWidth="1"/>
    <col min="2050" max="2050" width="78.75" style="464" customWidth="1"/>
    <col min="2051" max="2053" width="10.25" style="464"/>
    <col min="2054" max="2054" width="4.25" style="464" customWidth="1"/>
    <col min="2055" max="2304" width="10.25" style="464"/>
    <col min="2305" max="2305" width="1.25" style="464" customWidth="1"/>
    <col min="2306" max="2306" width="78.75" style="464" customWidth="1"/>
    <col min="2307" max="2309" width="10.25" style="464"/>
    <col min="2310" max="2310" width="4.25" style="464" customWidth="1"/>
    <col min="2311" max="2560" width="10.25" style="464"/>
    <col min="2561" max="2561" width="1.25" style="464" customWidth="1"/>
    <col min="2562" max="2562" width="78.75" style="464" customWidth="1"/>
    <col min="2563" max="2565" width="10.25" style="464"/>
    <col min="2566" max="2566" width="4.25" style="464" customWidth="1"/>
    <col min="2567" max="2816" width="10.25" style="464"/>
    <col min="2817" max="2817" width="1.25" style="464" customWidth="1"/>
    <col min="2818" max="2818" width="78.75" style="464" customWidth="1"/>
    <col min="2819" max="2821" width="10.25" style="464"/>
    <col min="2822" max="2822" width="4.25" style="464" customWidth="1"/>
    <col min="2823" max="3072" width="10.25" style="464"/>
    <col min="3073" max="3073" width="1.25" style="464" customWidth="1"/>
    <col min="3074" max="3074" width="78.75" style="464" customWidth="1"/>
    <col min="3075" max="3077" width="10.25" style="464"/>
    <col min="3078" max="3078" width="4.25" style="464" customWidth="1"/>
    <col min="3079" max="3328" width="10.25" style="464"/>
    <col min="3329" max="3329" width="1.25" style="464" customWidth="1"/>
    <col min="3330" max="3330" width="78.75" style="464" customWidth="1"/>
    <col min="3331" max="3333" width="10.25" style="464"/>
    <col min="3334" max="3334" width="4.25" style="464" customWidth="1"/>
    <col min="3335" max="3584" width="10.25" style="464"/>
    <col min="3585" max="3585" width="1.25" style="464" customWidth="1"/>
    <col min="3586" max="3586" width="78.75" style="464" customWidth="1"/>
    <col min="3587" max="3589" width="10.25" style="464"/>
    <col min="3590" max="3590" width="4.25" style="464" customWidth="1"/>
    <col min="3591" max="3840" width="10.25" style="464"/>
    <col min="3841" max="3841" width="1.25" style="464" customWidth="1"/>
    <col min="3842" max="3842" width="78.75" style="464" customWidth="1"/>
    <col min="3843" max="3845" width="10.25" style="464"/>
    <col min="3846" max="3846" width="4.25" style="464" customWidth="1"/>
    <col min="3847" max="4096" width="10.25" style="464"/>
    <col min="4097" max="4097" width="1.25" style="464" customWidth="1"/>
    <col min="4098" max="4098" width="78.75" style="464" customWidth="1"/>
    <col min="4099" max="4101" width="10.25" style="464"/>
    <col min="4102" max="4102" width="4.25" style="464" customWidth="1"/>
    <col min="4103" max="4352" width="10.25" style="464"/>
    <col min="4353" max="4353" width="1.25" style="464" customWidth="1"/>
    <col min="4354" max="4354" width="78.75" style="464" customWidth="1"/>
    <col min="4355" max="4357" width="10.25" style="464"/>
    <col min="4358" max="4358" width="4.25" style="464" customWidth="1"/>
    <col min="4359" max="4608" width="10.25" style="464"/>
    <col min="4609" max="4609" width="1.25" style="464" customWidth="1"/>
    <col min="4610" max="4610" width="78.75" style="464" customWidth="1"/>
    <col min="4611" max="4613" width="10.25" style="464"/>
    <col min="4614" max="4614" width="4.25" style="464" customWidth="1"/>
    <col min="4615" max="4864" width="10.25" style="464"/>
    <col min="4865" max="4865" width="1.25" style="464" customWidth="1"/>
    <col min="4866" max="4866" width="78.75" style="464" customWidth="1"/>
    <col min="4867" max="4869" width="10.25" style="464"/>
    <col min="4870" max="4870" width="4.25" style="464" customWidth="1"/>
    <col min="4871" max="5120" width="10.25" style="464"/>
    <col min="5121" max="5121" width="1.25" style="464" customWidth="1"/>
    <col min="5122" max="5122" width="78.75" style="464" customWidth="1"/>
    <col min="5123" max="5125" width="10.25" style="464"/>
    <col min="5126" max="5126" width="4.25" style="464" customWidth="1"/>
    <col min="5127" max="5376" width="10.25" style="464"/>
    <col min="5377" max="5377" width="1.25" style="464" customWidth="1"/>
    <col min="5378" max="5378" width="78.75" style="464" customWidth="1"/>
    <col min="5379" max="5381" width="10.25" style="464"/>
    <col min="5382" max="5382" width="4.25" style="464" customWidth="1"/>
    <col min="5383" max="5632" width="10.25" style="464"/>
    <col min="5633" max="5633" width="1.25" style="464" customWidth="1"/>
    <col min="5634" max="5634" width="78.75" style="464" customWidth="1"/>
    <col min="5635" max="5637" width="10.25" style="464"/>
    <col min="5638" max="5638" width="4.25" style="464" customWidth="1"/>
    <col min="5639" max="5888" width="10.25" style="464"/>
    <col min="5889" max="5889" width="1.25" style="464" customWidth="1"/>
    <col min="5890" max="5890" width="78.75" style="464" customWidth="1"/>
    <col min="5891" max="5893" width="10.25" style="464"/>
    <col min="5894" max="5894" width="4.25" style="464" customWidth="1"/>
    <col min="5895" max="6144" width="10.25" style="464"/>
    <col min="6145" max="6145" width="1.25" style="464" customWidth="1"/>
    <col min="6146" max="6146" width="78.75" style="464" customWidth="1"/>
    <col min="6147" max="6149" width="10.25" style="464"/>
    <col min="6150" max="6150" width="4.25" style="464" customWidth="1"/>
    <col min="6151" max="6400" width="10.25" style="464"/>
    <col min="6401" max="6401" width="1.25" style="464" customWidth="1"/>
    <col min="6402" max="6402" width="78.75" style="464" customWidth="1"/>
    <col min="6403" max="6405" width="10.25" style="464"/>
    <col min="6406" max="6406" width="4.25" style="464" customWidth="1"/>
    <col min="6407" max="6656" width="10.25" style="464"/>
    <col min="6657" max="6657" width="1.25" style="464" customWidth="1"/>
    <col min="6658" max="6658" width="78.75" style="464" customWidth="1"/>
    <col min="6659" max="6661" width="10.25" style="464"/>
    <col min="6662" max="6662" width="4.25" style="464" customWidth="1"/>
    <col min="6663" max="6912" width="10.25" style="464"/>
    <col min="6913" max="6913" width="1.25" style="464" customWidth="1"/>
    <col min="6914" max="6914" width="78.75" style="464" customWidth="1"/>
    <col min="6915" max="6917" width="10.25" style="464"/>
    <col min="6918" max="6918" width="4.25" style="464" customWidth="1"/>
    <col min="6919" max="7168" width="10.25" style="464"/>
    <col min="7169" max="7169" width="1.25" style="464" customWidth="1"/>
    <col min="7170" max="7170" width="78.75" style="464" customWidth="1"/>
    <col min="7171" max="7173" width="10.25" style="464"/>
    <col min="7174" max="7174" width="4.25" style="464" customWidth="1"/>
    <col min="7175" max="7424" width="10.25" style="464"/>
    <col min="7425" max="7425" width="1.25" style="464" customWidth="1"/>
    <col min="7426" max="7426" width="78.75" style="464" customWidth="1"/>
    <col min="7427" max="7429" width="10.25" style="464"/>
    <col min="7430" max="7430" width="4.25" style="464" customWidth="1"/>
    <col min="7431" max="7680" width="10.25" style="464"/>
    <col min="7681" max="7681" width="1.25" style="464" customWidth="1"/>
    <col min="7682" max="7682" width="78.75" style="464" customWidth="1"/>
    <col min="7683" max="7685" width="10.25" style="464"/>
    <col min="7686" max="7686" width="4.25" style="464" customWidth="1"/>
    <col min="7687" max="7936" width="10.25" style="464"/>
    <col min="7937" max="7937" width="1.25" style="464" customWidth="1"/>
    <col min="7938" max="7938" width="78.75" style="464" customWidth="1"/>
    <col min="7939" max="7941" width="10.25" style="464"/>
    <col min="7942" max="7942" width="4.25" style="464" customWidth="1"/>
    <col min="7943" max="8192" width="10.25" style="464"/>
    <col min="8193" max="8193" width="1.25" style="464" customWidth="1"/>
    <col min="8194" max="8194" width="78.75" style="464" customWidth="1"/>
    <col min="8195" max="8197" width="10.25" style="464"/>
    <col min="8198" max="8198" width="4.25" style="464" customWidth="1"/>
    <col min="8199" max="8448" width="10.25" style="464"/>
    <col min="8449" max="8449" width="1.25" style="464" customWidth="1"/>
    <col min="8450" max="8450" width="78.75" style="464" customWidth="1"/>
    <col min="8451" max="8453" width="10.25" style="464"/>
    <col min="8454" max="8454" width="4.25" style="464" customWidth="1"/>
    <col min="8455" max="8704" width="10.25" style="464"/>
    <col min="8705" max="8705" width="1.25" style="464" customWidth="1"/>
    <col min="8706" max="8706" width="78.75" style="464" customWidth="1"/>
    <col min="8707" max="8709" width="10.25" style="464"/>
    <col min="8710" max="8710" width="4.25" style="464" customWidth="1"/>
    <col min="8711" max="8960" width="10.25" style="464"/>
    <col min="8961" max="8961" width="1.25" style="464" customWidth="1"/>
    <col min="8962" max="8962" width="78.75" style="464" customWidth="1"/>
    <col min="8963" max="8965" width="10.25" style="464"/>
    <col min="8966" max="8966" width="4.25" style="464" customWidth="1"/>
    <col min="8967" max="9216" width="10.25" style="464"/>
    <col min="9217" max="9217" width="1.25" style="464" customWidth="1"/>
    <col min="9218" max="9218" width="78.75" style="464" customWidth="1"/>
    <col min="9219" max="9221" width="10.25" style="464"/>
    <col min="9222" max="9222" width="4.25" style="464" customWidth="1"/>
    <col min="9223" max="9472" width="10.25" style="464"/>
    <col min="9473" max="9473" width="1.25" style="464" customWidth="1"/>
    <col min="9474" max="9474" width="78.75" style="464" customWidth="1"/>
    <col min="9475" max="9477" width="10.25" style="464"/>
    <col min="9478" max="9478" width="4.25" style="464" customWidth="1"/>
    <col min="9479" max="9728" width="10.25" style="464"/>
    <col min="9729" max="9729" width="1.25" style="464" customWidth="1"/>
    <col min="9730" max="9730" width="78.75" style="464" customWidth="1"/>
    <col min="9731" max="9733" width="10.25" style="464"/>
    <col min="9734" max="9734" width="4.25" style="464" customWidth="1"/>
    <col min="9735" max="9984" width="10.25" style="464"/>
    <col min="9985" max="9985" width="1.25" style="464" customWidth="1"/>
    <col min="9986" max="9986" width="78.75" style="464" customWidth="1"/>
    <col min="9987" max="9989" width="10.25" style="464"/>
    <col min="9990" max="9990" width="4.25" style="464" customWidth="1"/>
    <col min="9991" max="10240" width="10.25" style="464"/>
    <col min="10241" max="10241" width="1.25" style="464" customWidth="1"/>
    <col min="10242" max="10242" width="78.75" style="464" customWidth="1"/>
    <col min="10243" max="10245" width="10.25" style="464"/>
    <col min="10246" max="10246" width="4.25" style="464" customWidth="1"/>
    <col min="10247" max="10496" width="10.25" style="464"/>
    <col min="10497" max="10497" width="1.25" style="464" customWidth="1"/>
    <col min="10498" max="10498" width="78.75" style="464" customWidth="1"/>
    <col min="10499" max="10501" width="10.25" style="464"/>
    <col min="10502" max="10502" width="4.25" style="464" customWidth="1"/>
    <col min="10503" max="10752" width="10.25" style="464"/>
    <col min="10753" max="10753" width="1.25" style="464" customWidth="1"/>
    <col min="10754" max="10754" width="78.75" style="464" customWidth="1"/>
    <col min="10755" max="10757" width="10.25" style="464"/>
    <col min="10758" max="10758" width="4.25" style="464" customWidth="1"/>
    <col min="10759" max="11008" width="10.25" style="464"/>
    <col min="11009" max="11009" width="1.25" style="464" customWidth="1"/>
    <col min="11010" max="11010" width="78.75" style="464" customWidth="1"/>
    <col min="11011" max="11013" width="10.25" style="464"/>
    <col min="11014" max="11014" width="4.25" style="464" customWidth="1"/>
    <col min="11015" max="11264" width="10.25" style="464"/>
    <col min="11265" max="11265" width="1.25" style="464" customWidth="1"/>
    <col min="11266" max="11266" width="78.75" style="464" customWidth="1"/>
    <col min="11267" max="11269" width="10.25" style="464"/>
    <col min="11270" max="11270" width="4.25" style="464" customWidth="1"/>
    <col min="11271" max="11520" width="10.25" style="464"/>
    <col min="11521" max="11521" width="1.25" style="464" customWidth="1"/>
    <col min="11522" max="11522" width="78.75" style="464" customWidth="1"/>
    <col min="11523" max="11525" width="10.25" style="464"/>
    <col min="11526" max="11526" width="4.25" style="464" customWidth="1"/>
    <col min="11527" max="11776" width="10.25" style="464"/>
    <col min="11777" max="11777" width="1.25" style="464" customWidth="1"/>
    <col min="11778" max="11778" width="78.75" style="464" customWidth="1"/>
    <col min="11779" max="11781" width="10.25" style="464"/>
    <col min="11782" max="11782" width="4.25" style="464" customWidth="1"/>
    <col min="11783" max="12032" width="10.25" style="464"/>
    <col min="12033" max="12033" width="1.25" style="464" customWidth="1"/>
    <col min="12034" max="12034" width="78.75" style="464" customWidth="1"/>
    <col min="12035" max="12037" width="10.25" style="464"/>
    <col min="12038" max="12038" width="4.25" style="464" customWidth="1"/>
    <col min="12039" max="12288" width="10.25" style="464"/>
    <col min="12289" max="12289" width="1.25" style="464" customWidth="1"/>
    <col min="12290" max="12290" width="78.75" style="464" customWidth="1"/>
    <col min="12291" max="12293" width="10.25" style="464"/>
    <col min="12294" max="12294" width="4.25" style="464" customWidth="1"/>
    <col min="12295" max="12544" width="10.25" style="464"/>
    <col min="12545" max="12545" width="1.25" style="464" customWidth="1"/>
    <col min="12546" max="12546" width="78.75" style="464" customWidth="1"/>
    <col min="12547" max="12549" width="10.25" style="464"/>
    <col min="12550" max="12550" width="4.25" style="464" customWidth="1"/>
    <col min="12551" max="12800" width="10.25" style="464"/>
    <col min="12801" max="12801" width="1.25" style="464" customWidth="1"/>
    <col min="12802" max="12802" width="78.75" style="464" customWidth="1"/>
    <col min="12803" max="12805" width="10.25" style="464"/>
    <col min="12806" max="12806" width="4.25" style="464" customWidth="1"/>
    <col min="12807" max="13056" width="10.25" style="464"/>
    <col min="13057" max="13057" width="1.25" style="464" customWidth="1"/>
    <col min="13058" max="13058" width="78.75" style="464" customWidth="1"/>
    <col min="13059" max="13061" width="10.25" style="464"/>
    <col min="13062" max="13062" width="4.25" style="464" customWidth="1"/>
    <col min="13063" max="13312" width="10.25" style="464"/>
    <col min="13313" max="13313" width="1.25" style="464" customWidth="1"/>
    <col min="13314" max="13314" width="78.75" style="464" customWidth="1"/>
    <col min="13315" max="13317" width="10.25" style="464"/>
    <col min="13318" max="13318" width="4.25" style="464" customWidth="1"/>
    <col min="13319" max="13568" width="10.25" style="464"/>
    <col min="13569" max="13569" width="1.25" style="464" customWidth="1"/>
    <col min="13570" max="13570" width="78.75" style="464" customWidth="1"/>
    <col min="13571" max="13573" width="10.25" style="464"/>
    <col min="13574" max="13574" width="4.25" style="464" customWidth="1"/>
    <col min="13575" max="13824" width="10.25" style="464"/>
    <col min="13825" max="13825" width="1.25" style="464" customWidth="1"/>
    <col min="13826" max="13826" width="78.75" style="464" customWidth="1"/>
    <col min="13827" max="13829" width="10.25" style="464"/>
    <col min="13830" max="13830" width="4.25" style="464" customWidth="1"/>
    <col min="13831" max="14080" width="10.25" style="464"/>
    <col min="14081" max="14081" width="1.25" style="464" customWidth="1"/>
    <col min="14082" max="14082" width="78.75" style="464" customWidth="1"/>
    <col min="14083" max="14085" width="10.25" style="464"/>
    <col min="14086" max="14086" width="4.25" style="464" customWidth="1"/>
    <col min="14087" max="14336" width="10.25" style="464"/>
    <col min="14337" max="14337" width="1.25" style="464" customWidth="1"/>
    <col min="14338" max="14338" width="78.75" style="464" customWidth="1"/>
    <col min="14339" max="14341" width="10.25" style="464"/>
    <col min="14342" max="14342" width="4.25" style="464" customWidth="1"/>
    <col min="14343" max="14592" width="10.25" style="464"/>
    <col min="14593" max="14593" width="1.25" style="464" customWidth="1"/>
    <col min="14594" max="14594" width="78.75" style="464" customWidth="1"/>
    <col min="14595" max="14597" width="10.25" style="464"/>
    <col min="14598" max="14598" width="4.25" style="464" customWidth="1"/>
    <col min="14599" max="14848" width="10.25" style="464"/>
    <col min="14849" max="14849" width="1.25" style="464" customWidth="1"/>
    <col min="14850" max="14850" width="78.75" style="464" customWidth="1"/>
    <col min="14851" max="14853" width="10.25" style="464"/>
    <col min="14854" max="14854" width="4.25" style="464" customWidth="1"/>
    <col min="14855" max="15104" width="10.25" style="464"/>
    <col min="15105" max="15105" width="1.25" style="464" customWidth="1"/>
    <col min="15106" max="15106" width="78.75" style="464" customWidth="1"/>
    <col min="15107" max="15109" width="10.25" style="464"/>
    <col min="15110" max="15110" width="4.25" style="464" customWidth="1"/>
    <col min="15111" max="15360" width="10.25" style="464"/>
    <col min="15361" max="15361" width="1.25" style="464" customWidth="1"/>
    <col min="15362" max="15362" width="78.75" style="464" customWidth="1"/>
    <col min="15363" max="15365" width="10.25" style="464"/>
    <col min="15366" max="15366" width="4.25" style="464" customWidth="1"/>
    <col min="15367" max="15616" width="10.25" style="464"/>
    <col min="15617" max="15617" width="1.25" style="464" customWidth="1"/>
    <col min="15618" max="15618" width="78.75" style="464" customWidth="1"/>
    <col min="15619" max="15621" width="10.25" style="464"/>
    <col min="15622" max="15622" width="4.25" style="464" customWidth="1"/>
    <col min="15623" max="15872" width="10.25" style="464"/>
    <col min="15873" max="15873" width="1.25" style="464" customWidth="1"/>
    <col min="15874" max="15874" width="78.75" style="464" customWidth="1"/>
    <col min="15875" max="15877" width="10.25" style="464"/>
    <col min="15878" max="15878" width="4.25" style="464" customWidth="1"/>
    <col min="15879" max="16128" width="10.25" style="464"/>
    <col min="16129" max="16129" width="1.25" style="464" customWidth="1"/>
    <col min="16130" max="16130" width="78.75" style="464" customWidth="1"/>
    <col min="16131" max="16133" width="10.25" style="464"/>
    <col min="16134" max="16134" width="4.25" style="464" customWidth="1"/>
    <col min="16135" max="16384" width="10.25" style="464"/>
  </cols>
  <sheetData>
    <row r="1" spans="1:5" ht="39.75" customHeight="1" x14ac:dyDescent="0.2">
      <c r="A1" s="462"/>
      <c r="B1" s="463" t="s">
        <v>6</v>
      </c>
    </row>
    <row r="2" spans="1:5" ht="25.5" customHeight="1" x14ac:dyDescent="0.2">
      <c r="B2" s="465" t="s">
        <v>422</v>
      </c>
    </row>
    <row r="3" spans="1:5" ht="24.95" customHeight="1" x14ac:dyDescent="0.2">
      <c r="A3" s="466"/>
      <c r="B3" s="467" t="s">
        <v>423</v>
      </c>
    </row>
    <row r="4" spans="1:5" ht="24.75" customHeight="1" x14ac:dyDescent="0.2">
      <c r="A4" s="466"/>
      <c r="B4" s="468"/>
    </row>
    <row r="5" spans="1:5" s="471" customFormat="1" ht="60" x14ac:dyDescent="0.2">
      <c r="A5" s="469"/>
      <c r="B5" s="470" t="s">
        <v>424</v>
      </c>
      <c r="C5" s="469"/>
      <c r="D5" s="469"/>
      <c r="E5" s="469"/>
    </row>
    <row r="6" spans="1:5" s="471" customFormat="1" ht="10.15" customHeight="1" x14ac:dyDescent="0.2">
      <c r="A6" s="469"/>
      <c r="B6" s="470"/>
      <c r="C6" s="469"/>
      <c r="D6" s="469"/>
      <c r="E6" s="469"/>
    </row>
    <row r="7" spans="1:5" ht="96" x14ac:dyDescent="0.2">
      <c r="A7" s="466"/>
      <c r="B7" s="470" t="s">
        <v>425</v>
      </c>
      <c r="C7" s="466"/>
      <c r="D7" s="466"/>
      <c r="E7" s="466"/>
    </row>
    <row r="8" spans="1:5" ht="10.15" customHeight="1" x14ac:dyDescent="0.2">
      <c r="A8" s="466"/>
      <c r="B8" s="466"/>
      <c r="C8" s="466"/>
      <c r="D8" s="466"/>
      <c r="E8" s="466"/>
    </row>
    <row r="9" spans="1:5" ht="204" x14ac:dyDescent="0.2">
      <c r="A9" s="466"/>
      <c r="B9" s="470" t="s">
        <v>426</v>
      </c>
      <c r="C9" s="466"/>
      <c r="D9" s="466"/>
      <c r="E9" s="466"/>
    </row>
    <row r="10" spans="1:5" ht="10.15" customHeight="1" x14ac:dyDescent="0.2">
      <c r="A10" s="466"/>
      <c r="B10" s="472"/>
      <c r="C10" s="466"/>
      <c r="D10" s="466"/>
      <c r="E10" s="466"/>
    </row>
    <row r="11" spans="1:5" ht="36" x14ac:dyDescent="0.2">
      <c r="A11" s="466"/>
      <c r="B11" s="470" t="s">
        <v>427</v>
      </c>
      <c r="C11" s="466"/>
      <c r="D11" s="466"/>
      <c r="E11" s="466"/>
    </row>
    <row r="12" spans="1:5" ht="9" customHeight="1" x14ac:dyDescent="0.2">
      <c r="A12" s="466"/>
      <c r="B12" s="472"/>
      <c r="C12" s="466"/>
      <c r="D12" s="466"/>
      <c r="E12" s="466"/>
    </row>
    <row r="13" spans="1:5" ht="96" x14ac:dyDescent="0.2">
      <c r="A13" s="466"/>
      <c r="B13" s="470" t="s">
        <v>428</v>
      </c>
      <c r="C13" s="466"/>
      <c r="D13" s="466"/>
      <c r="E13" s="466"/>
    </row>
    <row r="14" spans="1:5" ht="9" customHeight="1" x14ac:dyDescent="0.2">
      <c r="A14" s="466"/>
      <c r="B14" s="472"/>
      <c r="C14" s="466"/>
      <c r="D14" s="466"/>
      <c r="E14" s="466"/>
    </row>
    <row r="15" spans="1:5" ht="96" x14ac:dyDescent="0.2">
      <c r="A15" s="466"/>
      <c r="B15" s="470" t="s">
        <v>429</v>
      </c>
      <c r="C15" s="466"/>
      <c r="D15" s="466"/>
      <c r="E15" s="466"/>
    </row>
    <row r="16" spans="1:5" ht="9" customHeight="1" x14ac:dyDescent="0.2">
      <c r="A16" s="466"/>
      <c r="B16" s="472"/>
      <c r="C16" s="466"/>
      <c r="D16" s="466"/>
      <c r="E16" s="466"/>
    </row>
    <row r="17" spans="1:8" ht="120" x14ac:dyDescent="0.2">
      <c r="A17" s="466"/>
      <c r="B17" s="470" t="s">
        <v>430</v>
      </c>
      <c r="C17" s="466"/>
      <c r="D17" s="466"/>
      <c r="E17" s="466"/>
    </row>
    <row r="18" spans="1:8" ht="9" customHeight="1" x14ac:dyDescent="0.2">
      <c r="A18" s="466"/>
      <c r="B18" s="472"/>
      <c r="C18" s="466"/>
      <c r="D18" s="466"/>
      <c r="E18" s="466"/>
    </row>
    <row r="19" spans="1:8" ht="168" x14ac:dyDescent="0.2">
      <c r="A19" s="466"/>
      <c r="B19" s="470" t="s">
        <v>431</v>
      </c>
      <c r="C19" s="466"/>
      <c r="D19" s="466"/>
      <c r="E19" s="466"/>
    </row>
    <row r="20" spans="1:8" ht="9" customHeight="1" x14ac:dyDescent="0.2">
      <c r="A20" s="466"/>
      <c r="B20" s="472"/>
      <c r="C20" s="466"/>
      <c r="D20" s="466"/>
      <c r="E20" s="466"/>
    </row>
    <row r="21" spans="1:8" ht="24" x14ac:dyDescent="0.2">
      <c r="A21" s="466"/>
      <c r="B21" s="470" t="s">
        <v>432</v>
      </c>
      <c r="C21" s="466"/>
      <c r="D21" s="466"/>
      <c r="E21" s="466"/>
    </row>
    <row r="22" spans="1:8" ht="9" customHeight="1" x14ac:dyDescent="0.2">
      <c r="A22" s="466"/>
      <c r="B22" s="472"/>
      <c r="C22" s="466"/>
      <c r="D22" s="466"/>
      <c r="E22" s="466"/>
    </row>
    <row r="23" spans="1:8" ht="96" x14ac:dyDescent="0.2">
      <c r="A23" s="466"/>
      <c r="B23" s="470" t="s">
        <v>433</v>
      </c>
      <c r="C23" s="466"/>
      <c r="D23" s="466"/>
      <c r="E23" s="466"/>
    </row>
    <row r="24" spans="1:8" ht="9" customHeight="1" x14ac:dyDescent="0.2">
      <c r="A24" s="466"/>
      <c r="B24" s="472"/>
      <c r="C24" s="466"/>
      <c r="D24" s="466"/>
      <c r="E24" s="466"/>
    </row>
    <row r="25" spans="1:8" ht="24" x14ac:dyDescent="0.2">
      <c r="A25" s="466"/>
      <c r="B25" s="470" t="s">
        <v>434</v>
      </c>
      <c r="C25" s="466"/>
      <c r="D25" s="466"/>
      <c r="E25" s="466"/>
    </row>
    <row r="26" spans="1:8" ht="24" x14ac:dyDescent="0.2">
      <c r="A26" s="466"/>
      <c r="B26" s="473" t="s">
        <v>435</v>
      </c>
      <c r="C26" s="473"/>
      <c r="D26" s="473"/>
      <c r="E26" s="473"/>
      <c r="F26" s="473"/>
      <c r="G26" s="473"/>
      <c r="H26" s="473"/>
    </row>
    <row r="27" spans="1:8" x14ac:dyDescent="0.2">
      <c r="A27" s="466"/>
      <c r="B27" s="473"/>
      <c r="C27" s="473"/>
      <c r="D27" s="473"/>
      <c r="E27" s="473"/>
      <c r="F27" s="473"/>
      <c r="G27" s="473"/>
      <c r="H27" s="473"/>
    </row>
    <row r="28" spans="1:8" x14ac:dyDescent="0.2">
      <c r="A28" s="466"/>
      <c r="B28" s="466"/>
      <c r="C28" s="466"/>
      <c r="D28" s="466"/>
      <c r="E28" s="466"/>
    </row>
    <row r="29" spans="1:8" x14ac:dyDescent="0.2">
      <c r="A29" s="466"/>
      <c r="B29" s="466"/>
      <c r="C29" s="466"/>
      <c r="D29" s="466"/>
      <c r="E29" s="466"/>
    </row>
    <row r="30" spans="1:8" x14ac:dyDescent="0.2">
      <c r="A30" s="460"/>
      <c r="B30" s="460"/>
      <c r="C30" s="460"/>
      <c r="D30" s="460"/>
      <c r="E30" s="460"/>
    </row>
    <row r="31" spans="1:8" x14ac:dyDescent="0.2">
      <c r="A31" s="466"/>
      <c r="B31" s="466"/>
      <c r="C31" s="466"/>
      <c r="D31" s="466"/>
      <c r="E31" s="466"/>
    </row>
    <row r="32" spans="1:8" x14ac:dyDescent="0.2">
      <c r="A32" s="466"/>
      <c r="B32" s="466"/>
      <c r="C32" s="466"/>
      <c r="D32" s="466"/>
      <c r="E32" s="466"/>
    </row>
    <row r="33" spans="1:9" ht="8.1" customHeight="1" x14ac:dyDescent="0.2">
      <c r="A33" s="466"/>
      <c r="B33" s="466"/>
      <c r="C33" s="466"/>
      <c r="D33" s="466"/>
      <c r="E33" s="466"/>
    </row>
    <row r="34" spans="1:9" ht="13.5" customHeight="1" x14ac:dyDescent="0.2">
      <c r="A34" s="466"/>
      <c r="B34" s="466"/>
      <c r="C34" s="466"/>
      <c r="D34" s="466"/>
      <c r="E34" s="466"/>
    </row>
    <row r="35" spans="1:9" x14ac:dyDescent="0.2">
      <c r="A35" s="466"/>
      <c r="B35" s="466"/>
      <c r="C35" s="466"/>
      <c r="D35" s="466"/>
      <c r="E35" s="466"/>
    </row>
    <row r="36" spans="1:9" x14ac:dyDescent="0.2">
      <c r="A36" s="466"/>
      <c r="B36" s="466"/>
      <c r="C36" s="466"/>
      <c r="D36" s="466"/>
      <c r="E36" s="466"/>
      <c r="I36" s="474"/>
    </row>
    <row r="37" spans="1:9" x14ac:dyDescent="0.2">
      <c r="A37" s="466"/>
      <c r="B37" s="466"/>
      <c r="C37" s="466"/>
      <c r="D37" s="466"/>
      <c r="E37" s="466"/>
    </row>
    <row r="38" spans="1:9" x14ac:dyDescent="0.2">
      <c r="A38" s="466"/>
      <c r="B38" s="466"/>
      <c r="C38" s="466"/>
      <c r="D38" s="466"/>
      <c r="E38" s="466"/>
    </row>
    <row r="39" spans="1:9" x14ac:dyDescent="0.2">
      <c r="A39" s="466"/>
      <c r="B39" s="466"/>
      <c r="C39" s="466"/>
      <c r="D39" s="466"/>
      <c r="E39" s="466"/>
    </row>
    <row r="40" spans="1:9" ht="33" customHeight="1" x14ac:dyDescent="0.2">
      <c r="A40" s="466"/>
      <c r="B40" s="466"/>
      <c r="C40" s="466"/>
      <c r="D40" s="466"/>
      <c r="E40" s="466"/>
    </row>
    <row r="41" spans="1:9" ht="16.5" customHeight="1" x14ac:dyDescent="0.2">
      <c r="A41" s="466"/>
      <c r="B41" s="466"/>
      <c r="C41" s="466"/>
      <c r="D41" s="466"/>
      <c r="E41" s="466"/>
    </row>
    <row r="42" spans="1:9" x14ac:dyDescent="0.2">
      <c r="A42" s="466"/>
      <c r="B42" s="466"/>
      <c r="C42" s="466"/>
      <c r="D42" s="466"/>
      <c r="E42" s="466"/>
    </row>
    <row r="43" spans="1:9" x14ac:dyDescent="0.2">
      <c r="A43" s="466"/>
      <c r="B43" s="466"/>
      <c r="C43" s="466"/>
      <c r="D43" s="466"/>
      <c r="E43" s="466"/>
    </row>
    <row r="44" spans="1:9" x14ac:dyDescent="0.2">
      <c r="A44" s="466"/>
      <c r="B44" s="466"/>
      <c r="C44" s="466"/>
      <c r="D44" s="466"/>
      <c r="E44" s="466"/>
    </row>
    <row r="45" spans="1:9" x14ac:dyDescent="0.2">
      <c r="A45" s="466"/>
      <c r="B45" s="466"/>
      <c r="C45" s="466"/>
      <c r="D45" s="466"/>
      <c r="E45" s="466"/>
    </row>
    <row r="46" spans="1:9" x14ac:dyDescent="0.2">
      <c r="A46" s="466"/>
      <c r="B46" s="466"/>
      <c r="C46" s="466"/>
      <c r="D46" s="466"/>
      <c r="E46" s="466"/>
    </row>
    <row r="47" spans="1:9" x14ac:dyDescent="0.2">
      <c r="A47" s="466"/>
      <c r="B47" s="466"/>
      <c r="C47" s="466"/>
      <c r="D47" s="466"/>
      <c r="E47" s="466"/>
    </row>
    <row r="48" spans="1:9" x14ac:dyDescent="0.2">
      <c r="A48" s="466"/>
      <c r="B48" s="466"/>
      <c r="C48" s="466"/>
      <c r="D48" s="466"/>
      <c r="E48" s="466"/>
    </row>
    <row r="49" spans="1:5" x14ac:dyDescent="0.2">
      <c r="A49" s="466"/>
      <c r="B49" s="466"/>
      <c r="C49" s="466"/>
      <c r="D49" s="466"/>
      <c r="E49" s="466"/>
    </row>
    <row r="50" spans="1:5" x14ac:dyDescent="0.2">
      <c r="A50" s="466"/>
      <c r="B50" s="466"/>
      <c r="C50" s="466"/>
      <c r="D50" s="466"/>
      <c r="E50" s="466"/>
    </row>
    <row r="51" spans="1:5"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row r="59" spans="1:5" x14ac:dyDescent="0.2">
      <c r="A59" s="466"/>
      <c r="B59" s="466"/>
      <c r="C59" s="466"/>
      <c r="D59" s="466"/>
      <c r="E59" s="466"/>
    </row>
    <row r="60" spans="1:5" x14ac:dyDescent="0.2">
      <c r="A60" s="466"/>
      <c r="B60" s="466"/>
      <c r="C60" s="466"/>
      <c r="D60" s="466"/>
      <c r="E60" s="466"/>
    </row>
    <row r="61" spans="1:5" x14ac:dyDescent="0.2">
      <c r="A61" s="466"/>
      <c r="B61" s="466"/>
      <c r="C61" s="466"/>
      <c r="D61" s="466"/>
      <c r="E61" s="466"/>
    </row>
    <row r="62" spans="1:5" x14ac:dyDescent="0.2">
      <c r="A62" s="466"/>
      <c r="B62" s="466"/>
      <c r="C62" s="466"/>
      <c r="D62" s="466"/>
      <c r="E62" s="466"/>
    </row>
    <row r="63" spans="1:5" x14ac:dyDescent="0.2">
      <c r="A63" s="466"/>
      <c r="B63" s="466"/>
      <c r="C63" s="466"/>
      <c r="D63" s="466"/>
      <c r="E63" s="466"/>
    </row>
    <row r="64" spans="1:5" x14ac:dyDescent="0.2">
      <c r="A64" s="466"/>
      <c r="B64" s="466"/>
      <c r="C64" s="466"/>
      <c r="D64" s="466"/>
      <c r="E64" s="466"/>
    </row>
    <row r="65" spans="1:5" x14ac:dyDescent="0.2">
      <c r="A65" s="466"/>
      <c r="B65" s="466"/>
      <c r="C65" s="466"/>
      <c r="D65" s="466"/>
      <c r="E65" s="466"/>
    </row>
    <row r="66" spans="1:5" x14ac:dyDescent="0.2">
      <c r="A66" s="466"/>
      <c r="B66" s="466"/>
      <c r="C66" s="466"/>
      <c r="D66" s="466"/>
      <c r="E66" s="466"/>
    </row>
    <row r="67" spans="1:5" x14ac:dyDescent="0.2">
      <c r="A67" s="466"/>
      <c r="B67" s="466"/>
      <c r="C67" s="466"/>
      <c r="D67" s="466"/>
      <c r="E67" s="466"/>
    </row>
    <row r="68" spans="1:5" x14ac:dyDescent="0.2">
      <c r="A68" s="466"/>
      <c r="B68" s="466"/>
      <c r="C68" s="466"/>
      <c r="D68" s="466"/>
      <c r="E68" s="466"/>
    </row>
    <row r="69" spans="1:5" x14ac:dyDescent="0.2">
      <c r="A69" s="466"/>
      <c r="B69" s="466"/>
      <c r="C69" s="466"/>
      <c r="D69" s="466"/>
      <c r="E69" s="466"/>
    </row>
    <row r="70" spans="1:5" x14ac:dyDescent="0.2">
      <c r="A70" s="466"/>
      <c r="B70" s="466"/>
      <c r="C70" s="466"/>
      <c r="D70" s="466"/>
      <c r="E70" s="466"/>
    </row>
    <row r="71" spans="1:5" x14ac:dyDescent="0.2">
      <c r="A71" s="466"/>
      <c r="B71" s="466"/>
      <c r="C71" s="466"/>
      <c r="D71" s="466"/>
      <c r="E71" s="466"/>
    </row>
    <row r="72" spans="1:5" x14ac:dyDescent="0.2">
      <c r="A72" s="466"/>
      <c r="B72" s="466"/>
      <c r="C72" s="466"/>
      <c r="D72" s="466"/>
      <c r="E72" s="466"/>
    </row>
    <row r="73" spans="1:5" x14ac:dyDescent="0.2">
      <c r="A73" s="466"/>
      <c r="B73" s="466"/>
      <c r="C73" s="466"/>
      <c r="D73" s="466"/>
      <c r="E73" s="466"/>
    </row>
    <row r="74" spans="1:5" x14ac:dyDescent="0.2">
      <c r="A74" s="466"/>
      <c r="B74" s="466"/>
      <c r="C74" s="466"/>
      <c r="D74" s="466"/>
      <c r="E74" s="466"/>
    </row>
    <row r="75" spans="1:5" x14ac:dyDescent="0.2">
      <c r="A75" s="466"/>
      <c r="B75" s="466"/>
      <c r="C75" s="466"/>
      <c r="D75" s="466"/>
      <c r="E75" s="466"/>
    </row>
    <row r="76" spans="1:5" x14ac:dyDescent="0.2">
      <c r="A76" s="466"/>
      <c r="B76" s="466"/>
      <c r="C76" s="466"/>
      <c r="D76" s="466"/>
      <c r="E76" s="466"/>
    </row>
    <row r="77" spans="1:5" x14ac:dyDescent="0.2">
      <c r="A77" s="466"/>
      <c r="B77" s="466"/>
      <c r="C77" s="466"/>
      <c r="D77" s="466"/>
      <c r="E77" s="466"/>
    </row>
    <row r="78" spans="1:5" x14ac:dyDescent="0.2">
      <c r="A78" s="466"/>
      <c r="B78" s="466"/>
      <c r="C78" s="466"/>
      <c r="D78" s="466"/>
      <c r="E78" s="466"/>
    </row>
    <row r="79" spans="1:5" x14ac:dyDescent="0.2">
      <c r="A79" s="466"/>
      <c r="B79" s="466"/>
      <c r="C79" s="466"/>
      <c r="D79" s="466"/>
      <c r="E79" s="466"/>
    </row>
    <row r="80" spans="1:5" x14ac:dyDescent="0.2">
      <c r="A80" s="466"/>
      <c r="B80" s="466"/>
      <c r="C80" s="466"/>
      <c r="D80" s="466"/>
      <c r="E80" s="466"/>
    </row>
    <row r="81" spans="1:5" x14ac:dyDescent="0.2">
      <c r="A81" s="466"/>
      <c r="B81" s="466"/>
      <c r="C81" s="466"/>
      <c r="D81" s="466"/>
      <c r="E81" s="466"/>
    </row>
    <row r="82" spans="1:5" x14ac:dyDescent="0.2">
      <c r="A82" s="466"/>
      <c r="B82" s="466"/>
      <c r="C82" s="466"/>
      <c r="D82" s="466"/>
      <c r="E82" s="466"/>
    </row>
    <row r="83" spans="1:5" x14ac:dyDescent="0.2">
      <c r="A83" s="466"/>
      <c r="B83" s="466"/>
      <c r="C83" s="466"/>
      <c r="D83" s="466"/>
      <c r="E83" s="466"/>
    </row>
    <row r="84" spans="1:5" x14ac:dyDescent="0.2">
      <c r="A84" s="466"/>
      <c r="B84" s="466"/>
      <c r="C84" s="466"/>
      <c r="D84" s="466"/>
      <c r="E84" s="466"/>
    </row>
    <row r="85" spans="1:5" x14ac:dyDescent="0.2">
      <c r="A85" s="466"/>
      <c r="B85" s="466"/>
      <c r="C85" s="466"/>
      <c r="D85" s="466"/>
      <c r="E85" s="466"/>
    </row>
    <row r="86" spans="1:5" x14ac:dyDescent="0.2">
      <c r="A86" s="466"/>
      <c r="B86" s="466"/>
      <c r="C86" s="466"/>
      <c r="D86" s="466"/>
      <c r="E86" s="466"/>
    </row>
    <row r="87" spans="1:5" x14ac:dyDescent="0.2">
      <c r="A87" s="466"/>
      <c r="B87" s="466"/>
      <c r="C87" s="466"/>
      <c r="D87" s="466"/>
      <c r="E87" s="466"/>
    </row>
    <row r="88" spans="1:5" x14ac:dyDescent="0.2">
      <c r="A88" s="466"/>
      <c r="B88" s="466"/>
      <c r="C88" s="466"/>
      <c r="D88" s="466"/>
      <c r="E88" s="466"/>
    </row>
    <row r="89" spans="1:5" x14ac:dyDescent="0.2">
      <c r="A89" s="466"/>
      <c r="B89" s="466"/>
      <c r="C89" s="466"/>
      <c r="D89" s="466"/>
      <c r="E89" s="466"/>
    </row>
    <row r="90" spans="1:5" x14ac:dyDescent="0.2">
      <c r="A90" s="466"/>
      <c r="B90" s="466"/>
      <c r="C90" s="466"/>
      <c r="D90" s="466"/>
      <c r="E90" s="466"/>
    </row>
    <row r="91" spans="1:5" x14ac:dyDescent="0.2">
      <c r="A91" s="466"/>
      <c r="B91" s="466"/>
      <c r="C91" s="466"/>
      <c r="D91" s="466"/>
      <c r="E91" s="466"/>
    </row>
    <row r="92" spans="1:5" x14ac:dyDescent="0.2">
      <c r="A92" s="466"/>
      <c r="B92" s="466"/>
      <c r="C92" s="466"/>
      <c r="D92" s="466"/>
      <c r="E92" s="466"/>
    </row>
    <row r="93" spans="1:5" x14ac:dyDescent="0.2">
      <c r="A93" s="466"/>
      <c r="B93" s="466"/>
      <c r="C93" s="466"/>
      <c r="D93" s="466"/>
      <c r="E93" s="466"/>
    </row>
    <row r="94" spans="1:5" x14ac:dyDescent="0.2">
      <c r="A94" s="466"/>
      <c r="B94" s="466"/>
      <c r="C94" s="466"/>
      <c r="D94" s="466"/>
      <c r="E94" s="466"/>
    </row>
    <row r="95" spans="1:5" x14ac:dyDescent="0.2">
      <c r="A95" s="466"/>
      <c r="B95" s="466"/>
      <c r="C95" s="466"/>
      <c r="D95" s="466"/>
      <c r="E95" s="466"/>
    </row>
    <row r="96" spans="1:5" x14ac:dyDescent="0.2">
      <c r="A96" s="466"/>
      <c r="B96" s="466"/>
      <c r="C96" s="466"/>
      <c r="D96" s="466"/>
      <c r="E96" s="466"/>
    </row>
    <row r="97" spans="1:5" x14ac:dyDescent="0.2">
      <c r="A97" s="466"/>
      <c r="B97" s="466"/>
      <c r="C97" s="466"/>
      <c r="D97" s="466"/>
      <c r="E97" s="466"/>
    </row>
    <row r="98" spans="1:5" x14ac:dyDescent="0.2">
      <c r="A98" s="466"/>
      <c r="B98" s="466"/>
      <c r="C98" s="466"/>
      <c r="D98" s="466"/>
      <c r="E98" s="466"/>
    </row>
    <row r="99" spans="1:5" x14ac:dyDescent="0.2">
      <c r="A99" s="466"/>
      <c r="B99" s="466"/>
      <c r="C99" s="466"/>
      <c r="D99" s="466"/>
      <c r="E99" s="466"/>
    </row>
    <row r="100" spans="1:5" x14ac:dyDescent="0.2">
      <c r="A100" s="466"/>
      <c r="B100" s="466"/>
      <c r="C100" s="466"/>
      <c r="D100" s="466"/>
      <c r="E100" s="466"/>
    </row>
    <row r="101" spans="1:5" x14ac:dyDescent="0.2">
      <c r="A101" s="466"/>
      <c r="B101" s="466"/>
      <c r="C101" s="466"/>
      <c r="D101" s="466"/>
      <c r="E101" s="466"/>
    </row>
    <row r="102" spans="1:5" x14ac:dyDescent="0.2">
      <c r="A102" s="466"/>
      <c r="B102" s="466"/>
      <c r="C102" s="466"/>
      <c r="D102" s="466"/>
      <c r="E102" s="466"/>
    </row>
    <row r="103" spans="1:5" x14ac:dyDescent="0.2">
      <c r="A103" s="466"/>
      <c r="B103" s="466"/>
      <c r="C103" s="466"/>
      <c r="D103" s="466"/>
      <c r="E103" s="466"/>
    </row>
    <row r="104" spans="1:5" x14ac:dyDescent="0.2">
      <c r="A104" s="466"/>
      <c r="B104" s="466"/>
      <c r="C104" s="466"/>
      <c r="D104" s="466"/>
      <c r="E104" s="466"/>
    </row>
    <row r="105" spans="1:5" x14ac:dyDescent="0.2">
      <c r="A105" s="466"/>
      <c r="B105" s="466"/>
      <c r="C105" s="466"/>
      <c r="D105" s="466"/>
      <c r="E105" s="466"/>
    </row>
    <row r="106" spans="1:5" x14ac:dyDescent="0.2">
      <c r="A106" s="466"/>
      <c r="B106" s="466"/>
      <c r="C106" s="466"/>
      <c r="D106" s="466"/>
      <c r="E106" s="466"/>
    </row>
    <row r="107" spans="1:5" x14ac:dyDescent="0.2">
      <c r="A107" s="466"/>
      <c r="B107" s="466"/>
      <c r="C107" s="466"/>
      <c r="D107" s="466"/>
      <c r="E107" s="466"/>
    </row>
    <row r="108" spans="1:5" x14ac:dyDescent="0.2">
      <c r="A108" s="466"/>
      <c r="B108" s="466"/>
      <c r="C108" s="466"/>
      <c r="D108" s="466"/>
      <c r="E108" s="466"/>
    </row>
    <row r="109" spans="1:5" x14ac:dyDescent="0.2">
      <c r="A109" s="466"/>
      <c r="B109" s="466"/>
      <c r="C109" s="466"/>
      <c r="D109" s="466"/>
      <c r="E109" s="466"/>
    </row>
    <row r="110" spans="1:5" x14ac:dyDescent="0.2">
      <c r="A110" s="466"/>
      <c r="B110" s="466"/>
      <c r="C110" s="466"/>
      <c r="D110" s="466"/>
      <c r="E110" s="466"/>
    </row>
    <row r="111" spans="1:5" x14ac:dyDescent="0.2">
      <c r="A111" s="466"/>
      <c r="B111" s="466"/>
      <c r="C111" s="466"/>
      <c r="D111" s="466"/>
      <c r="E111" s="466"/>
    </row>
    <row r="112" spans="1:5" x14ac:dyDescent="0.2">
      <c r="A112" s="466"/>
      <c r="B112" s="466"/>
      <c r="C112" s="466"/>
      <c r="D112" s="466"/>
      <c r="E112" s="466"/>
    </row>
    <row r="113" spans="1:5" x14ac:dyDescent="0.2">
      <c r="A113" s="466"/>
      <c r="B113" s="466"/>
      <c r="C113" s="466"/>
      <c r="D113" s="466"/>
      <c r="E113" s="466"/>
    </row>
    <row r="114" spans="1:5" x14ac:dyDescent="0.2">
      <c r="A114" s="466"/>
      <c r="B114" s="466"/>
      <c r="C114" s="466"/>
      <c r="D114" s="466"/>
      <c r="E114" s="466"/>
    </row>
    <row r="115" spans="1:5" x14ac:dyDescent="0.2">
      <c r="A115" s="466"/>
      <c r="B115" s="466"/>
      <c r="C115" s="466"/>
      <c r="D115" s="466"/>
      <c r="E115" s="466"/>
    </row>
    <row r="116" spans="1:5" x14ac:dyDescent="0.2">
      <c r="A116" s="466"/>
      <c r="B116" s="466"/>
      <c r="C116" s="466"/>
      <c r="D116" s="466"/>
      <c r="E116" s="466"/>
    </row>
    <row r="117" spans="1:5" x14ac:dyDescent="0.2">
      <c r="A117" s="466"/>
      <c r="B117" s="466"/>
      <c r="C117" s="466"/>
      <c r="D117" s="466"/>
      <c r="E117" s="466"/>
    </row>
    <row r="118" spans="1:5" x14ac:dyDescent="0.2">
      <c r="A118" s="466"/>
      <c r="B118" s="466"/>
      <c r="C118" s="466"/>
      <c r="D118" s="466"/>
      <c r="E118" s="466"/>
    </row>
    <row r="119" spans="1:5" x14ac:dyDescent="0.2">
      <c r="A119" s="466"/>
      <c r="B119" s="466"/>
      <c r="C119" s="466"/>
      <c r="D119" s="466"/>
      <c r="E119" s="466"/>
    </row>
    <row r="120" spans="1:5" x14ac:dyDescent="0.2">
      <c r="A120" s="466"/>
      <c r="B120" s="466"/>
      <c r="C120" s="466"/>
      <c r="D120" s="466"/>
      <c r="E120" s="466"/>
    </row>
    <row r="121" spans="1:5" x14ac:dyDescent="0.2">
      <c r="A121" s="466"/>
      <c r="B121" s="466"/>
      <c r="C121" s="466"/>
      <c r="D121" s="466"/>
      <c r="E121" s="466"/>
    </row>
    <row r="122" spans="1:5" x14ac:dyDescent="0.2">
      <c r="A122" s="466"/>
      <c r="B122" s="466"/>
      <c r="C122" s="466"/>
      <c r="D122" s="466"/>
      <c r="E122" s="466"/>
    </row>
    <row r="123" spans="1:5" x14ac:dyDescent="0.2">
      <c r="A123" s="466"/>
      <c r="B123" s="466"/>
      <c r="C123" s="466"/>
      <c r="D123" s="466"/>
      <c r="E123" s="466"/>
    </row>
    <row r="124" spans="1:5" x14ac:dyDescent="0.2">
      <c r="A124" s="466"/>
      <c r="B124" s="466"/>
      <c r="C124" s="466"/>
      <c r="D124" s="466"/>
      <c r="E124" s="466"/>
    </row>
    <row r="125" spans="1:5" x14ac:dyDescent="0.2">
      <c r="A125" s="466"/>
      <c r="B125" s="466"/>
      <c r="C125" s="466"/>
      <c r="D125" s="466"/>
      <c r="E125" s="466"/>
    </row>
    <row r="126" spans="1:5" x14ac:dyDescent="0.2">
      <c r="A126" s="466"/>
      <c r="B126" s="466"/>
      <c r="C126" s="466"/>
      <c r="D126" s="466"/>
      <c r="E126" s="466"/>
    </row>
    <row r="127" spans="1:5" x14ac:dyDescent="0.2">
      <c r="A127" s="466"/>
      <c r="B127" s="466"/>
      <c r="C127" s="466"/>
      <c r="D127" s="466"/>
      <c r="E127" s="466"/>
    </row>
    <row r="128" spans="1:5" x14ac:dyDescent="0.2">
      <c r="A128" s="466"/>
      <c r="B128" s="466"/>
      <c r="C128" s="466"/>
      <c r="D128" s="466"/>
      <c r="E128" s="466"/>
    </row>
    <row r="129" spans="1:5" x14ac:dyDescent="0.2">
      <c r="A129" s="466"/>
      <c r="B129" s="466"/>
      <c r="C129" s="466"/>
      <c r="D129" s="466"/>
      <c r="E129" s="466"/>
    </row>
    <row r="130" spans="1:5" x14ac:dyDescent="0.2">
      <c r="A130" s="466"/>
      <c r="B130" s="466"/>
      <c r="C130" s="466"/>
      <c r="D130" s="466"/>
      <c r="E130" s="466"/>
    </row>
    <row r="131" spans="1:5" x14ac:dyDescent="0.2">
      <c r="A131" s="466"/>
      <c r="B131" s="466"/>
      <c r="C131" s="466"/>
      <c r="D131" s="466"/>
      <c r="E131" s="466"/>
    </row>
    <row r="132" spans="1:5" x14ac:dyDescent="0.2">
      <c r="A132" s="466"/>
      <c r="B132" s="466"/>
      <c r="C132" s="466"/>
      <c r="D132" s="466"/>
      <c r="E132" s="466"/>
    </row>
    <row r="133" spans="1:5" x14ac:dyDescent="0.2">
      <c r="A133" s="466"/>
      <c r="B133" s="466"/>
      <c r="C133" s="466"/>
      <c r="D133" s="466"/>
      <c r="E133" s="466"/>
    </row>
    <row r="134" spans="1:5" x14ac:dyDescent="0.2">
      <c r="A134" s="466"/>
      <c r="B134" s="466"/>
      <c r="C134" s="466"/>
      <c r="D134" s="466"/>
      <c r="E134" s="466"/>
    </row>
    <row r="135" spans="1:5" x14ac:dyDescent="0.2">
      <c r="A135" s="466"/>
      <c r="B135" s="466"/>
      <c r="C135" s="466"/>
      <c r="D135" s="466"/>
      <c r="E135" s="466"/>
    </row>
    <row r="136" spans="1:5" x14ac:dyDescent="0.2">
      <c r="A136" s="466"/>
      <c r="B136" s="466"/>
      <c r="C136" s="466"/>
      <c r="D136" s="466"/>
      <c r="E136" s="466"/>
    </row>
    <row r="137" spans="1:5" x14ac:dyDescent="0.2">
      <c r="A137" s="466"/>
      <c r="B137" s="466"/>
      <c r="C137" s="466"/>
      <c r="D137" s="466"/>
      <c r="E137" s="466"/>
    </row>
    <row r="138" spans="1:5" x14ac:dyDescent="0.2">
      <c r="A138" s="466"/>
      <c r="B138" s="466"/>
      <c r="C138" s="466"/>
      <c r="D138" s="466"/>
      <c r="E138" s="466"/>
    </row>
    <row r="139" spans="1:5" x14ac:dyDescent="0.2">
      <c r="A139" s="466"/>
      <c r="B139" s="466"/>
      <c r="C139" s="466"/>
      <c r="D139" s="466"/>
      <c r="E139" s="466"/>
    </row>
    <row r="140" spans="1:5" x14ac:dyDescent="0.2">
      <c r="A140" s="466"/>
      <c r="B140" s="466"/>
      <c r="C140" s="466"/>
      <c r="D140" s="466"/>
      <c r="E140" s="466"/>
    </row>
    <row r="141" spans="1:5" x14ac:dyDescent="0.2">
      <c r="A141" s="466"/>
      <c r="B141" s="466"/>
      <c r="C141" s="466"/>
      <c r="D141" s="466"/>
      <c r="E141" s="466"/>
    </row>
    <row r="142" spans="1:5" x14ac:dyDescent="0.2">
      <c r="A142" s="466"/>
      <c r="B142" s="466"/>
      <c r="C142" s="466"/>
      <c r="D142" s="466"/>
      <c r="E142" s="466"/>
    </row>
    <row r="143" spans="1:5" x14ac:dyDescent="0.2">
      <c r="A143" s="466"/>
      <c r="B143" s="466"/>
      <c r="C143" s="466"/>
      <c r="D143" s="466"/>
      <c r="E143" s="466"/>
    </row>
    <row r="144" spans="1:5" x14ac:dyDescent="0.2">
      <c r="A144" s="466"/>
      <c r="B144" s="466"/>
      <c r="C144" s="466"/>
      <c r="D144" s="466"/>
      <c r="E144" s="466"/>
    </row>
    <row r="145" spans="1:5" x14ac:dyDescent="0.2">
      <c r="A145" s="466"/>
      <c r="B145" s="466"/>
      <c r="C145" s="466"/>
      <c r="D145" s="466"/>
      <c r="E145" s="466"/>
    </row>
    <row r="146" spans="1:5" x14ac:dyDescent="0.2">
      <c r="A146" s="466"/>
      <c r="B146" s="466"/>
      <c r="C146" s="466"/>
      <c r="D146" s="466"/>
      <c r="E146" s="466"/>
    </row>
    <row r="147" spans="1:5" x14ac:dyDescent="0.2">
      <c r="A147" s="466"/>
      <c r="B147" s="466"/>
      <c r="C147" s="466"/>
      <c r="D147" s="466"/>
      <c r="E147" s="466"/>
    </row>
    <row r="148" spans="1:5" x14ac:dyDescent="0.2">
      <c r="A148" s="466"/>
      <c r="B148" s="466"/>
      <c r="C148" s="466"/>
      <c r="D148" s="466"/>
      <c r="E148" s="466"/>
    </row>
    <row r="149" spans="1:5" x14ac:dyDescent="0.2">
      <c r="A149" s="466"/>
      <c r="B149" s="466"/>
      <c r="C149" s="466"/>
      <c r="D149" s="466"/>
      <c r="E149" s="466"/>
    </row>
    <row r="150" spans="1:5" x14ac:dyDescent="0.2">
      <c r="A150" s="466"/>
      <c r="B150" s="466"/>
      <c r="C150" s="466"/>
      <c r="D150" s="466"/>
      <c r="E150" s="466"/>
    </row>
    <row r="151" spans="1:5" x14ac:dyDescent="0.2">
      <c r="A151" s="466"/>
      <c r="B151" s="466"/>
      <c r="C151" s="466"/>
      <c r="D151" s="466"/>
      <c r="E151" s="466"/>
    </row>
    <row r="152" spans="1:5" x14ac:dyDescent="0.2">
      <c r="A152" s="466"/>
      <c r="B152" s="466"/>
      <c r="C152" s="466"/>
      <c r="D152" s="466"/>
      <c r="E152" s="466"/>
    </row>
    <row r="153" spans="1:5" x14ac:dyDescent="0.2">
      <c r="A153" s="466"/>
      <c r="B153" s="466"/>
      <c r="C153" s="466"/>
      <c r="D153" s="466"/>
      <c r="E153" s="466"/>
    </row>
    <row r="154" spans="1:5" x14ac:dyDescent="0.2">
      <c r="A154" s="466"/>
      <c r="B154" s="466"/>
      <c r="C154" s="466"/>
      <c r="D154" s="466"/>
      <c r="E154" s="466"/>
    </row>
    <row r="155" spans="1:5" x14ac:dyDescent="0.2">
      <c r="A155" s="466"/>
      <c r="B155" s="466"/>
      <c r="C155" s="466"/>
      <c r="D155" s="466"/>
      <c r="E155" s="466"/>
    </row>
    <row r="156" spans="1:5" x14ac:dyDescent="0.2">
      <c r="A156" s="466"/>
      <c r="B156" s="466"/>
      <c r="C156" s="466"/>
      <c r="D156" s="466"/>
      <c r="E156" s="466"/>
    </row>
    <row r="157" spans="1:5" x14ac:dyDescent="0.2">
      <c r="A157" s="466"/>
      <c r="B157" s="466"/>
      <c r="C157" s="466"/>
      <c r="D157" s="466"/>
      <c r="E157" s="466"/>
    </row>
    <row r="158" spans="1:5" x14ac:dyDescent="0.2">
      <c r="A158" s="466"/>
      <c r="B158" s="466"/>
      <c r="C158" s="466"/>
      <c r="D158" s="466"/>
      <c r="E158" s="466"/>
    </row>
    <row r="159" spans="1:5" x14ac:dyDescent="0.2">
      <c r="A159" s="466"/>
      <c r="B159" s="466"/>
      <c r="C159" s="466"/>
      <c r="D159" s="466"/>
      <c r="E159" s="466"/>
    </row>
    <row r="160" spans="1:5" x14ac:dyDescent="0.2">
      <c r="A160" s="466"/>
      <c r="B160" s="466"/>
      <c r="C160" s="466"/>
      <c r="D160" s="466"/>
      <c r="E160" s="466"/>
    </row>
    <row r="161" spans="1:5" x14ac:dyDescent="0.2">
      <c r="A161" s="466"/>
      <c r="B161" s="466"/>
      <c r="C161" s="466"/>
      <c r="D161" s="466"/>
      <c r="E161" s="466"/>
    </row>
    <row r="162" spans="1:5" x14ac:dyDescent="0.2">
      <c r="A162" s="466"/>
      <c r="B162" s="466"/>
      <c r="C162" s="466"/>
      <c r="D162" s="466"/>
      <c r="E162" s="466"/>
    </row>
    <row r="163" spans="1:5" x14ac:dyDescent="0.2">
      <c r="A163" s="466"/>
      <c r="B163" s="466"/>
      <c r="C163" s="466"/>
      <c r="D163" s="466"/>
      <c r="E163" s="466"/>
    </row>
    <row r="164" spans="1:5" x14ac:dyDescent="0.2">
      <c r="A164" s="466"/>
      <c r="B164" s="466"/>
      <c r="C164" s="466"/>
      <c r="D164" s="466"/>
      <c r="E164" s="466"/>
    </row>
    <row r="165" spans="1:5" x14ac:dyDescent="0.2">
      <c r="A165" s="466"/>
      <c r="B165" s="466"/>
      <c r="C165" s="466"/>
      <c r="D165" s="466"/>
      <c r="E165" s="466"/>
    </row>
    <row r="166" spans="1:5" x14ac:dyDescent="0.2">
      <c r="A166" s="466"/>
      <c r="B166" s="466"/>
      <c r="C166" s="466"/>
      <c r="D166" s="466"/>
      <c r="E166" s="466"/>
    </row>
    <row r="167" spans="1:5" x14ac:dyDescent="0.2">
      <c r="A167" s="466"/>
      <c r="B167" s="466"/>
      <c r="C167" s="466"/>
      <c r="D167" s="466"/>
      <c r="E167" s="466"/>
    </row>
    <row r="168" spans="1:5" x14ac:dyDescent="0.2">
      <c r="A168" s="466"/>
      <c r="B168" s="466"/>
      <c r="C168" s="466"/>
      <c r="D168" s="466"/>
      <c r="E168" s="466"/>
    </row>
    <row r="169" spans="1:5" x14ac:dyDescent="0.2">
      <c r="A169" s="466"/>
      <c r="B169" s="466"/>
      <c r="C169" s="466"/>
      <c r="D169" s="466"/>
      <c r="E169" s="466"/>
    </row>
    <row r="170" spans="1:5" x14ac:dyDescent="0.2">
      <c r="A170" s="466"/>
      <c r="B170" s="466"/>
      <c r="C170" s="466"/>
      <c r="D170" s="466"/>
      <c r="E170" s="466"/>
    </row>
    <row r="171" spans="1:5" x14ac:dyDescent="0.2">
      <c r="A171" s="466"/>
      <c r="B171" s="466"/>
      <c r="C171" s="466"/>
      <c r="D171" s="466"/>
      <c r="E171" s="466"/>
    </row>
    <row r="172" spans="1:5" x14ac:dyDescent="0.2">
      <c r="A172" s="466"/>
      <c r="B172" s="466"/>
      <c r="C172" s="466"/>
      <c r="D172" s="466"/>
      <c r="E172" s="466"/>
    </row>
    <row r="173" spans="1:5" x14ac:dyDescent="0.2">
      <c r="A173" s="466"/>
      <c r="B173" s="466"/>
      <c r="C173" s="466"/>
      <c r="D173" s="466"/>
      <c r="E173" s="466"/>
    </row>
    <row r="174" spans="1:5" x14ac:dyDescent="0.2">
      <c r="A174" s="466"/>
      <c r="B174" s="466"/>
      <c r="C174" s="466"/>
      <c r="D174" s="466"/>
      <c r="E174" s="466"/>
    </row>
    <row r="175" spans="1:5" x14ac:dyDescent="0.2">
      <c r="A175" s="466"/>
      <c r="B175" s="466"/>
      <c r="C175" s="466"/>
      <c r="D175" s="466"/>
      <c r="E175" s="466"/>
    </row>
    <row r="176" spans="1:5" x14ac:dyDescent="0.2">
      <c r="A176" s="466"/>
      <c r="B176" s="466"/>
      <c r="C176" s="466"/>
      <c r="D176" s="466"/>
      <c r="E176" s="466"/>
    </row>
    <row r="177" spans="1:5" x14ac:dyDescent="0.2">
      <c r="A177" s="466"/>
      <c r="B177" s="466"/>
      <c r="C177" s="466"/>
      <c r="D177" s="466"/>
      <c r="E177" s="466"/>
    </row>
    <row r="178" spans="1:5" x14ac:dyDescent="0.2">
      <c r="A178" s="466"/>
      <c r="B178" s="466"/>
      <c r="C178" s="466"/>
      <c r="D178" s="466"/>
      <c r="E178" s="466"/>
    </row>
    <row r="179" spans="1:5" x14ac:dyDescent="0.2">
      <c r="A179" s="466"/>
      <c r="B179" s="466"/>
      <c r="C179" s="466"/>
      <c r="D179" s="466"/>
      <c r="E179" s="466"/>
    </row>
    <row r="180" spans="1:5" x14ac:dyDescent="0.2">
      <c r="A180" s="466"/>
      <c r="B180" s="466"/>
      <c r="C180" s="466"/>
      <c r="D180" s="466"/>
      <c r="E180" s="466"/>
    </row>
    <row r="181" spans="1:5" x14ac:dyDescent="0.2">
      <c r="A181" s="466"/>
      <c r="B181" s="466"/>
      <c r="C181" s="466"/>
      <c r="D181" s="466"/>
      <c r="E181" s="466"/>
    </row>
    <row r="182" spans="1:5" x14ac:dyDescent="0.2">
      <c r="A182" s="466"/>
      <c r="B182" s="466"/>
      <c r="C182" s="466"/>
      <c r="D182" s="466"/>
      <c r="E182" s="466"/>
    </row>
    <row r="183" spans="1:5" x14ac:dyDescent="0.2">
      <c r="A183" s="466"/>
      <c r="B183" s="466"/>
      <c r="C183" s="466"/>
      <c r="D183" s="466"/>
      <c r="E183" s="466"/>
    </row>
    <row r="184" spans="1:5" x14ac:dyDescent="0.2">
      <c r="A184" s="466"/>
      <c r="B184" s="466"/>
      <c r="C184" s="466"/>
      <c r="D184" s="466"/>
      <c r="E184" s="466"/>
    </row>
    <row r="185" spans="1:5" x14ac:dyDescent="0.2">
      <c r="A185" s="466"/>
      <c r="B185" s="466"/>
      <c r="C185" s="466"/>
      <c r="D185" s="466"/>
      <c r="E185" s="466"/>
    </row>
    <row r="186" spans="1:5" x14ac:dyDescent="0.2">
      <c r="A186" s="466"/>
      <c r="B186" s="466"/>
      <c r="C186" s="466"/>
      <c r="D186" s="466"/>
      <c r="E186" s="466"/>
    </row>
    <row r="187" spans="1:5" x14ac:dyDescent="0.2">
      <c r="A187" s="466"/>
      <c r="B187" s="466"/>
      <c r="C187" s="466"/>
      <c r="D187" s="466"/>
      <c r="E187" s="466"/>
    </row>
    <row r="188" spans="1:5" x14ac:dyDescent="0.2">
      <c r="A188" s="466"/>
      <c r="B188" s="466"/>
      <c r="C188" s="466"/>
      <c r="D188" s="466"/>
      <c r="E188" s="466"/>
    </row>
    <row r="189" spans="1:5" x14ac:dyDescent="0.2">
      <c r="A189" s="466"/>
      <c r="B189" s="466"/>
      <c r="C189" s="466"/>
      <c r="D189" s="466"/>
      <c r="E189" s="466"/>
    </row>
    <row r="190" spans="1:5" x14ac:dyDescent="0.2">
      <c r="A190" s="466"/>
      <c r="B190" s="466"/>
      <c r="C190" s="466"/>
      <c r="D190" s="466"/>
      <c r="E190" s="466"/>
    </row>
    <row r="191" spans="1:5" x14ac:dyDescent="0.2">
      <c r="A191" s="466"/>
      <c r="B191" s="466"/>
      <c r="C191" s="466"/>
      <c r="D191" s="466"/>
      <c r="E191" s="466"/>
    </row>
    <row r="192" spans="1:5" x14ac:dyDescent="0.2">
      <c r="A192" s="466"/>
      <c r="B192" s="466"/>
      <c r="C192" s="466"/>
      <c r="D192" s="466"/>
      <c r="E192" s="466"/>
    </row>
    <row r="193" spans="1:5" x14ac:dyDescent="0.2">
      <c r="A193" s="466"/>
      <c r="B193" s="466"/>
      <c r="C193" s="466"/>
      <c r="D193" s="466"/>
      <c r="E193" s="466"/>
    </row>
    <row r="194" spans="1:5" x14ac:dyDescent="0.2">
      <c r="A194" s="466"/>
      <c r="B194" s="466"/>
      <c r="C194" s="466"/>
      <c r="D194" s="466"/>
      <c r="E194" s="466"/>
    </row>
    <row r="195" spans="1:5" x14ac:dyDescent="0.2">
      <c r="A195" s="466"/>
      <c r="B195" s="466"/>
      <c r="C195" s="466"/>
      <c r="D195" s="466"/>
      <c r="E195" s="466"/>
    </row>
    <row r="196" spans="1:5" x14ac:dyDescent="0.2">
      <c r="A196" s="466"/>
      <c r="B196" s="466"/>
      <c r="C196" s="466"/>
      <c r="D196" s="466"/>
      <c r="E196" s="466"/>
    </row>
    <row r="197" spans="1:5" x14ac:dyDescent="0.2">
      <c r="A197" s="466"/>
      <c r="B197" s="466"/>
      <c r="C197" s="466"/>
      <c r="D197" s="466"/>
      <c r="E197" s="466"/>
    </row>
    <row r="198" spans="1:5" x14ac:dyDescent="0.2">
      <c r="A198" s="466"/>
      <c r="B198" s="466"/>
      <c r="C198" s="466"/>
      <c r="D198" s="466"/>
      <c r="E198" s="466"/>
    </row>
    <row r="199" spans="1:5" x14ac:dyDescent="0.2">
      <c r="A199" s="466"/>
      <c r="B199" s="466"/>
      <c r="C199" s="466"/>
      <c r="D199" s="466"/>
      <c r="E199" s="466"/>
    </row>
    <row r="200" spans="1:5" x14ac:dyDescent="0.2">
      <c r="A200" s="466"/>
      <c r="B200" s="466"/>
      <c r="C200" s="466"/>
      <c r="D200" s="466"/>
      <c r="E200" s="466"/>
    </row>
    <row r="201" spans="1:5" x14ac:dyDescent="0.2">
      <c r="A201" s="466"/>
      <c r="B201" s="466"/>
      <c r="C201" s="466"/>
      <c r="D201" s="466"/>
      <c r="E201" s="466"/>
    </row>
    <row r="202" spans="1:5" x14ac:dyDescent="0.2">
      <c r="A202" s="466"/>
      <c r="B202" s="466"/>
      <c r="C202" s="466"/>
      <c r="D202" s="466"/>
      <c r="E202" s="466"/>
    </row>
    <row r="203" spans="1:5" x14ac:dyDescent="0.2">
      <c r="A203" s="466"/>
      <c r="B203" s="466"/>
      <c r="C203" s="466"/>
      <c r="D203" s="466"/>
      <c r="E203" s="466"/>
    </row>
    <row r="204" spans="1:5" x14ac:dyDescent="0.2">
      <c r="A204" s="466"/>
      <c r="B204" s="466"/>
      <c r="C204" s="466"/>
      <c r="D204" s="466"/>
      <c r="E204" s="466"/>
    </row>
    <row r="205" spans="1:5" x14ac:dyDescent="0.2">
      <c r="A205" s="466"/>
      <c r="B205" s="466"/>
      <c r="C205" s="466"/>
      <c r="D205" s="466"/>
      <c r="E205" s="466"/>
    </row>
    <row r="206" spans="1:5" x14ac:dyDescent="0.2">
      <c r="A206" s="466"/>
      <c r="B206" s="466"/>
      <c r="C206" s="466"/>
      <c r="D206" s="466"/>
      <c r="E206" s="466"/>
    </row>
    <row r="207" spans="1:5" x14ac:dyDescent="0.2">
      <c r="A207" s="466"/>
      <c r="B207" s="466"/>
      <c r="C207" s="466"/>
      <c r="D207" s="466"/>
      <c r="E207" s="466"/>
    </row>
    <row r="208" spans="1:5" x14ac:dyDescent="0.2">
      <c r="A208" s="466"/>
      <c r="B208" s="466"/>
      <c r="C208" s="466"/>
      <c r="D208" s="466"/>
      <c r="E208" s="466"/>
    </row>
    <row r="209" spans="1:5" x14ac:dyDescent="0.2">
      <c r="A209" s="466"/>
      <c r="B209" s="466"/>
      <c r="C209" s="466"/>
      <c r="D209" s="466"/>
      <c r="E209" s="466"/>
    </row>
    <row r="210" spans="1:5" x14ac:dyDescent="0.2">
      <c r="A210" s="466"/>
      <c r="B210" s="466"/>
      <c r="C210" s="466"/>
      <c r="D210" s="466"/>
      <c r="E210" s="466"/>
    </row>
    <row r="211" spans="1:5" x14ac:dyDescent="0.2">
      <c r="A211" s="466"/>
      <c r="B211" s="466"/>
      <c r="C211" s="466"/>
      <c r="D211" s="466"/>
      <c r="E211" s="466"/>
    </row>
    <row r="212" spans="1:5" x14ac:dyDescent="0.2">
      <c r="A212" s="466"/>
      <c r="B212" s="466"/>
      <c r="C212" s="466"/>
      <c r="D212" s="466"/>
      <c r="E212" s="466"/>
    </row>
    <row r="213" spans="1:5" x14ac:dyDescent="0.2">
      <c r="A213" s="466"/>
      <c r="B213" s="466"/>
      <c r="C213" s="466"/>
      <c r="D213" s="466"/>
      <c r="E213" s="466"/>
    </row>
    <row r="214" spans="1:5" x14ac:dyDescent="0.2">
      <c r="A214" s="466"/>
      <c r="B214" s="466"/>
      <c r="C214" s="466"/>
      <c r="D214" s="466"/>
      <c r="E214" s="466"/>
    </row>
    <row r="215" spans="1:5" x14ac:dyDescent="0.2">
      <c r="A215" s="466"/>
      <c r="B215" s="466"/>
      <c r="C215" s="466"/>
      <c r="D215" s="466"/>
      <c r="E215" s="466"/>
    </row>
    <row r="216" spans="1:5" x14ac:dyDescent="0.2">
      <c r="A216" s="466"/>
      <c r="B216" s="466"/>
      <c r="C216" s="466"/>
      <c r="D216" s="466"/>
      <c r="E216" s="466"/>
    </row>
    <row r="217" spans="1:5" x14ac:dyDescent="0.2">
      <c r="A217" s="466"/>
      <c r="B217" s="466"/>
      <c r="C217" s="466"/>
      <c r="D217" s="466"/>
      <c r="E217" s="466"/>
    </row>
    <row r="218" spans="1:5" x14ac:dyDescent="0.2">
      <c r="A218" s="466"/>
      <c r="B218" s="466"/>
      <c r="C218" s="466"/>
      <c r="D218" s="466"/>
      <c r="E218" s="466"/>
    </row>
    <row r="219" spans="1:5" x14ac:dyDescent="0.2">
      <c r="A219" s="466"/>
      <c r="B219" s="466"/>
      <c r="C219" s="466"/>
      <c r="D219" s="466"/>
      <c r="E219" s="466"/>
    </row>
    <row r="220" spans="1:5" x14ac:dyDescent="0.2">
      <c r="A220" s="466"/>
      <c r="B220" s="466"/>
      <c r="C220" s="466"/>
      <c r="D220" s="466"/>
      <c r="E220" s="466"/>
    </row>
    <row r="221" spans="1:5" x14ac:dyDescent="0.2">
      <c r="A221" s="466"/>
      <c r="B221" s="466"/>
      <c r="C221" s="466"/>
      <c r="D221" s="466"/>
      <c r="E221" s="466"/>
    </row>
    <row r="222" spans="1:5" x14ac:dyDescent="0.2">
      <c r="A222" s="466"/>
      <c r="B222" s="466"/>
      <c r="C222" s="466"/>
      <c r="D222" s="466"/>
      <c r="E222" s="466"/>
    </row>
    <row r="223" spans="1:5" x14ac:dyDescent="0.2">
      <c r="A223" s="466"/>
      <c r="B223" s="466"/>
      <c r="C223" s="466"/>
      <c r="D223" s="466"/>
      <c r="E223" s="466"/>
    </row>
    <row r="224" spans="1:5" x14ac:dyDescent="0.2">
      <c r="A224" s="466"/>
      <c r="B224" s="466"/>
      <c r="C224" s="466"/>
      <c r="D224" s="466"/>
      <c r="E224" s="466"/>
    </row>
    <row r="225" spans="1:5" x14ac:dyDescent="0.2">
      <c r="A225" s="466"/>
      <c r="B225" s="466"/>
      <c r="C225" s="466"/>
      <c r="D225" s="466"/>
      <c r="E225" s="466"/>
    </row>
    <row r="226" spans="1:5" x14ac:dyDescent="0.2">
      <c r="A226" s="466"/>
      <c r="B226" s="466"/>
      <c r="C226" s="466"/>
      <c r="D226" s="466"/>
      <c r="E226" s="466"/>
    </row>
    <row r="227" spans="1:5" x14ac:dyDescent="0.2">
      <c r="A227" s="466"/>
      <c r="B227" s="466"/>
      <c r="C227" s="466"/>
      <c r="D227" s="466"/>
      <c r="E227" s="466"/>
    </row>
    <row r="228" spans="1:5" x14ac:dyDescent="0.2">
      <c r="A228" s="466"/>
      <c r="B228" s="466"/>
      <c r="C228" s="466"/>
      <c r="D228" s="466"/>
      <c r="E228" s="466"/>
    </row>
    <row r="229" spans="1:5" x14ac:dyDescent="0.2">
      <c r="A229" s="466"/>
      <c r="B229" s="466"/>
      <c r="C229" s="466"/>
      <c r="D229" s="466"/>
      <c r="E229" s="466"/>
    </row>
    <row r="230" spans="1:5" x14ac:dyDescent="0.2">
      <c r="A230" s="466"/>
      <c r="B230" s="466"/>
      <c r="C230" s="466"/>
      <c r="D230" s="466"/>
      <c r="E230" s="466"/>
    </row>
    <row r="231" spans="1:5" x14ac:dyDescent="0.2">
      <c r="A231" s="466"/>
      <c r="B231" s="466"/>
      <c r="C231" s="466"/>
      <c r="D231" s="466"/>
      <c r="E231" s="466"/>
    </row>
    <row r="232" spans="1:5" x14ac:dyDescent="0.2">
      <c r="A232" s="466"/>
      <c r="B232" s="466"/>
      <c r="C232" s="466"/>
      <c r="D232" s="466"/>
      <c r="E232" s="466"/>
    </row>
    <row r="233" spans="1:5" x14ac:dyDescent="0.2">
      <c r="A233" s="466"/>
      <c r="B233" s="466"/>
      <c r="C233" s="466"/>
      <c r="D233" s="466"/>
      <c r="E233" s="466"/>
    </row>
    <row r="234" spans="1:5" x14ac:dyDescent="0.2">
      <c r="A234" s="466"/>
      <c r="B234" s="466"/>
      <c r="C234" s="466"/>
      <c r="D234" s="466"/>
      <c r="E234" s="466"/>
    </row>
    <row r="235" spans="1:5" x14ac:dyDescent="0.2">
      <c r="A235" s="466"/>
      <c r="B235" s="466"/>
      <c r="C235" s="466"/>
      <c r="D235" s="466"/>
      <c r="E235" s="466"/>
    </row>
    <row r="236" spans="1:5" x14ac:dyDescent="0.2">
      <c r="A236" s="466"/>
      <c r="B236" s="466"/>
      <c r="C236" s="466"/>
      <c r="D236" s="466"/>
      <c r="E236" s="466"/>
    </row>
    <row r="237" spans="1:5" x14ac:dyDescent="0.2">
      <c r="A237" s="466"/>
      <c r="B237" s="466"/>
      <c r="C237" s="466"/>
      <c r="D237" s="466"/>
      <c r="E237" s="466"/>
    </row>
    <row r="238" spans="1:5" x14ac:dyDescent="0.2">
      <c r="A238" s="466"/>
      <c r="B238" s="466"/>
      <c r="C238" s="466"/>
      <c r="D238" s="466"/>
      <c r="E238" s="466"/>
    </row>
    <row r="239" spans="1:5" x14ac:dyDescent="0.2">
      <c r="A239" s="466"/>
      <c r="B239" s="466"/>
      <c r="C239" s="466"/>
      <c r="D239" s="466"/>
      <c r="E239" s="466"/>
    </row>
    <row r="240" spans="1:5" x14ac:dyDescent="0.2">
      <c r="A240" s="466"/>
      <c r="B240" s="466"/>
      <c r="C240" s="466"/>
      <c r="D240" s="466"/>
      <c r="E240" s="466"/>
    </row>
    <row r="241" spans="1:5" x14ac:dyDescent="0.2">
      <c r="A241" s="466"/>
      <c r="B241" s="466"/>
      <c r="C241" s="466"/>
      <c r="D241" s="466"/>
      <c r="E241" s="466"/>
    </row>
    <row r="242" spans="1:5" x14ac:dyDescent="0.2">
      <c r="A242" s="466"/>
      <c r="B242" s="466"/>
      <c r="C242" s="466"/>
      <c r="D242" s="466"/>
      <c r="E242" s="466"/>
    </row>
    <row r="243" spans="1:5" x14ac:dyDescent="0.2">
      <c r="A243" s="466"/>
      <c r="B243" s="466"/>
      <c r="C243" s="466"/>
      <c r="D243" s="466"/>
      <c r="E243" s="466"/>
    </row>
    <row r="244" spans="1:5" x14ac:dyDescent="0.2">
      <c r="A244" s="466"/>
      <c r="B244" s="466"/>
      <c r="C244" s="466"/>
      <c r="D244" s="466"/>
      <c r="E244" s="466"/>
    </row>
    <row r="245" spans="1:5" x14ac:dyDescent="0.2">
      <c r="A245" s="466"/>
      <c r="B245" s="466"/>
      <c r="C245" s="466"/>
      <c r="D245" s="466"/>
      <c r="E245" s="466"/>
    </row>
    <row r="246" spans="1:5" x14ac:dyDescent="0.2">
      <c r="A246" s="466"/>
      <c r="B246" s="466"/>
      <c r="C246" s="466"/>
      <c r="D246" s="466"/>
      <c r="E246" s="466"/>
    </row>
    <row r="247" spans="1:5" x14ac:dyDescent="0.2">
      <c r="A247" s="466"/>
      <c r="B247" s="466"/>
      <c r="C247" s="466"/>
      <c r="D247" s="466"/>
      <c r="E247" s="466"/>
    </row>
    <row r="248" spans="1:5" x14ac:dyDescent="0.2">
      <c r="A248" s="466"/>
      <c r="B248" s="466"/>
      <c r="C248" s="466"/>
      <c r="D248" s="466"/>
      <c r="E248" s="466"/>
    </row>
    <row r="249" spans="1:5" x14ac:dyDescent="0.2">
      <c r="A249" s="466"/>
      <c r="B249" s="466"/>
      <c r="C249" s="466"/>
      <c r="D249" s="466"/>
      <c r="E249" s="466"/>
    </row>
    <row r="250" spans="1:5" x14ac:dyDescent="0.2">
      <c r="A250" s="466"/>
      <c r="B250" s="466"/>
      <c r="C250" s="466"/>
      <c r="D250" s="466"/>
      <c r="E250" s="466"/>
    </row>
    <row r="251" spans="1:5" x14ac:dyDescent="0.2">
      <c r="A251" s="466"/>
      <c r="B251" s="466"/>
      <c r="C251" s="466"/>
      <c r="D251" s="466"/>
      <c r="E251" s="466"/>
    </row>
    <row r="252" spans="1:5" x14ac:dyDescent="0.2">
      <c r="A252" s="466"/>
      <c r="B252" s="466"/>
      <c r="C252" s="466"/>
      <c r="D252" s="466"/>
      <c r="E252" s="466"/>
    </row>
    <row r="253" spans="1:5" x14ac:dyDescent="0.2">
      <c r="A253" s="466"/>
      <c r="B253" s="466"/>
      <c r="C253" s="466"/>
      <c r="D253" s="466"/>
      <c r="E253" s="466"/>
    </row>
    <row r="254" spans="1:5" x14ac:dyDescent="0.2">
      <c r="A254" s="466"/>
      <c r="B254" s="466"/>
      <c r="C254" s="466"/>
      <c r="D254" s="466"/>
      <c r="E254" s="466"/>
    </row>
    <row r="255" spans="1:5" x14ac:dyDescent="0.2">
      <c r="A255" s="466"/>
      <c r="B255" s="466"/>
      <c r="C255" s="466"/>
      <c r="D255" s="466"/>
      <c r="E255" s="466"/>
    </row>
    <row r="256" spans="1:5" x14ac:dyDescent="0.2">
      <c r="A256" s="466"/>
      <c r="B256" s="466"/>
      <c r="C256" s="466"/>
      <c r="D256" s="466"/>
      <c r="E256" s="466"/>
    </row>
    <row r="257" spans="1:5" x14ac:dyDescent="0.2">
      <c r="A257" s="466"/>
      <c r="B257" s="466"/>
      <c r="C257" s="466"/>
      <c r="D257" s="466"/>
      <c r="E257" s="466"/>
    </row>
    <row r="258" spans="1:5" x14ac:dyDescent="0.2">
      <c r="A258" s="466"/>
      <c r="B258" s="466"/>
      <c r="C258" s="466"/>
      <c r="D258" s="466"/>
      <c r="E258" s="466"/>
    </row>
    <row r="259" spans="1:5" x14ac:dyDescent="0.2">
      <c r="A259" s="466"/>
      <c r="B259" s="466"/>
      <c r="C259" s="466"/>
      <c r="D259" s="466"/>
      <c r="E259" s="466"/>
    </row>
    <row r="260" spans="1:5" x14ac:dyDescent="0.2">
      <c r="A260" s="466"/>
      <c r="B260" s="466"/>
      <c r="C260" s="466"/>
      <c r="D260" s="466"/>
      <c r="E260" s="466"/>
    </row>
    <row r="261" spans="1:5" x14ac:dyDescent="0.2">
      <c r="A261" s="466"/>
      <c r="B261" s="466"/>
      <c r="C261" s="466"/>
      <c r="D261" s="466"/>
      <c r="E261" s="466"/>
    </row>
    <row r="262" spans="1:5" x14ac:dyDescent="0.2">
      <c r="A262" s="466"/>
      <c r="B262" s="466"/>
      <c r="C262" s="466"/>
      <c r="D262" s="466"/>
      <c r="E262" s="466"/>
    </row>
    <row r="263" spans="1:5" x14ac:dyDescent="0.2">
      <c r="A263" s="466"/>
      <c r="B263" s="466"/>
      <c r="C263" s="466"/>
      <c r="D263" s="466"/>
      <c r="E263" s="466"/>
    </row>
    <row r="264" spans="1:5" x14ac:dyDescent="0.2">
      <c r="A264" s="466"/>
      <c r="B264" s="466"/>
      <c r="C264" s="466"/>
      <c r="D264" s="466"/>
      <c r="E264" s="466"/>
    </row>
    <row r="265" spans="1:5" x14ac:dyDescent="0.2">
      <c r="A265" s="466"/>
      <c r="B265" s="466"/>
      <c r="C265" s="466"/>
      <c r="D265" s="466"/>
      <c r="E265" s="466"/>
    </row>
    <row r="266" spans="1:5" x14ac:dyDescent="0.2">
      <c r="A266" s="466"/>
      <c r="B266" s="466"/>
      <c r="C266" s="466"/>
      <c r="D266" s="466"/>
      <c r="E266" s="466"/>
    </row>
    <row r="267" spans="1:5" x14ac:dyDescent="0.2">
      <c r="A267" s="466"/>
      <c r="B267" s="466"/>
      <c r="C267" s="466"/>
      <c r="D267" s="466"/>
      <c r="E267" s="466"/>
    </row>
    <row r="268" spans="1:5" x14ac:dyDescent="0.2">
      <c r="A268" s="466"/>
      <c r="B268" s="466"/>
      <c r="C268" s="466"/>
      <c r="D268" s="466"/>
      <c r="E268" s="466"/>
    </row>
    <row r="269" spans="1:5" x14ac:dyDescent="0.2">
      <c r="A269" s="466"/>
      <c r="B269" s="466"/>
      <c r="C269" s="466"/>
      <c r="D269" s="466"/>
      <c r="E269" s="466"/>
    </row>
    <row r="270" spans="1:5" x14ac:dyDescent="0.2">
      <c r="A270" s="466"/>
      <c r="B270" s="466"/>
      <c r="C270" s="466"/>
      <c r="D270" s="466"/>
      <c r="E270" s="466"/>
    </row>
    <row r="271" spans="1:5" x14ac:dyDescent="0.2">
      <c r="A271" s="466"/>
      <c r="B271" s="466"/>
      <c r="C271" s="466"/>
      <c r="D271" s="466"/>
      <c r="E271" s="466"/>
    </row>
    <row r="272" spans="1:5" x14ac:dyDescent="0.2">
      <c r="A272" s="466"/>
      <c r="B272" s="466"/>
      <c r="C272" s="466"/>
      <c r="D272" s="466"/>
      <c r="E272" s="466"/>
    </row>
    <row r="273" spans="1:5" x14ac:dyDescent="0.2">
      <c r="A273" s="466"/>
      <c r="B273" s="466"/>
      <c r="C273" s="466"/>
      <c r="D273" s="466"/>
      <c r="E273" s="466"/>
    </row>
    <row r="274" spans="1:5" x14ac:dyDescent="0.2">
      <c r="A274" s="466"/>
      <c r="B274" s="466"/>
      <c r="C274" s="466"/>
      <c r="D274" s="466"/>
      <c r="E274" s="466"/>
    </row>
    <row r="275" spans="1:5" x14ac:dyDescent="0.2">
      <c r="A275" s="466"/>
      <c r="B275" s="466"/>
      <c r="C275" s="466"/>
      <c r="D275" s="466"/>
      <c r="E275" s="466"/>
    </row>
    <row r="276" spans="1:5" x14ac:dyDescent="0.2">
      <c r="A276" s="466"/>
      <c r="B276" s="466"/>
      <c r="C276" s="466"/>
      <c r="D276" s="466"/>
      <c r="E276" s="466"/>
    </row>
    <row r="277" spans="1:5" x14ac:dyDescent="0.2">
      <c r="A277" s="466"/>
      <c r="B277" s="466"/>
      <c r="C277" s="466"/>
      <c r="D277" s="466"/>
      <c r="E277" s="466"/>
    </row>
    <row r="278" spans="1:5" x14ac:dyDescent="0.2">
      <c r="A278" s="466"/>
      <c r="B278" s="466"/>
      <c r="C278" s="466"/>
      <c r="D278" s="466"/>
      <c r="E278" s="466"/>
    </row>
    <row r="279" spans="1:5" x14ac:dyDescent="0.2">
      <c r="A279" s="466"/>
      <c r="B279" s="466"/>
      <c r="C279" s="466"/>
      <c r="D279" s="466"/>
      <c r="E279" s="466"/>
    </row>
    <row r="280" spans="1:5" x14ac:dyDescent="0.2">
      <c r="A280" s="466"/>
      <c r="B280" s="466"/>
      <c r="C280" s="466"/>
      <c r="D280" s="466"/>
      <c r="E280" s="466"/>
    </row>
    <row r="281" spans="1:5" x14ac:dyDescent="0.2">
      <c r="A281" s="466"/>
      <c r="B281" s="466"/>
      <c r="C281" s="466"/>
      <c r="D281" s="466"/>
      <c r="E281" s="466"/>
    </row>
    <row r="282" spans="1:5" x14ac:dyDescent="0.2">
      <c r="A282" s="466"/>
      <c r="B282" s="466"/>
      <c r="C282" s="466"/>
      <c r="D282" s="466"/>
      <c r="E282" s="466"/>
    </row>
    <row r="283" spans="1:5" x14ac:dyDescent="0.2">
      <c r="A283" s="466"/>
      <c r="B283" s="466"/>
      <c r="C283" s="466"/>
      <c r="D283" s="466"/>
      <c r="E283" s="466"/>
    </row>
    <row r="284" spans="1:5" x14ac:dyDescent="0.2">
      <c r="A284" s="466"/>
      <c r="B284" s="466"/>
      <c r="C284" s="466"/>
      <c r="D284" s="466"/>
      <c r="E284" s="466"/>
    </row>
    <row r="285" spans="1:5" x14ac:dyDescent="0.2">
      <c r="A285" s="466"/>
      <c r="B285" s="466"/>
      <c r="C285" s="466"/>
      <c r="D285" s="466"/>
      <c r="E285" s="466"/>
    </row>
    <row r="286" spans="1:5" x14ac:dyDescent="0.2">
      <c r="A286" s="466"/>
      <c r="B286" s="466"/>
      <c r="C286" s="466"/>
      <c r="D286" s="466"/>
      <c r="E286" s="466"/>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4" customWidth="1"/>
    <col min="2" max="4" width="13.75" style="453" customWidth="1"/>
    <col min="5" max="7" width="13.75" style="488" customWidth="1"/>
    <col min="8" max="8" width="13.75" style="476" customWidth="1"/>
    <col min="9" max="14" width="13.75" style="488" customWidth="1"/>
    <col min="15" max="16384" width="11" style="453"/>
  </cols>
  <sheetData>
    <row r="1" spans="1:14" s="475" customFormat="1" ht="15" customHeight="1" x14ac:dyDescent="0.2">
      <c r="E1" s="476"/>
      <c r="F1" s="476"/>
      <c r="G1" s="476"/>
      <c r="H1" s="476"/>
      <c r="I1" s="476"/>
      <c r="J1" s="476"/>
      <c r="K1" s="476"/>
      <c r="L1" s="476"/>
      <c r="M1" s="476"/>
      <c r="N1" s="476"/>
    </row>
    <row r="2" spans="1:14" s="475" customFormat="1" ht="15" customHeight="1" x14ac:dyDescent="0.2">
      <c r="A2" s="477" t="s">
        <v>65</v>
      </c>
      <c r="E2" s="476"/>
      <c r="F2" s="476"/>
      <c r="G2" s="476"/>
      <c r="H2" s="476"/>
      <c r="I2" s="476"/>
      <c r="J2" s="476"/>
      <c r="K2" s="476"/>
      <c r="L2" s="476"/>
      <c r="M2" s="476"/>
      <c r="N2" s="476"/>
    </row>
    <row r="3" spans="1:14" s="475" customFormat="1" ht="15" customHeight="1" x14ac:dyDescent="0.2">
      <c r="E3" s="476"/>
      <c r="F3" s="476"/>
      <c r="G3" s="476"/>
      <c r="H3" s="476"/>
      <c r="I3" s="476"/>
      <c r="J3" s="476"/>
      <c r="K3" s="476"/>
      <c r="L3" s="476"/>
      <c r="M3" s="476"/>
      <c r="N3" s="476"/>
    </row>
    <row r="4" spans="1:14" s="475" customFormat="1" ht="15" customHeight="1" x14ac:dyDescent="0.2">
      <c r="B4" s="678" t="s">
        <v>436</v>
      </c>
      <c r="C4" s="678"/>
      <c r="D4" s="678" t="s">
        <v>437</v>
      </c>
      <c r="E4" s="678"/>
      <c r="F4" s="672" t="s">
        <v>438</v>
      </c>
      <c r="G4" s="672"/>
      <c r="H4" s="672" t="s">
        <v>439</v>
      </c>
      <c r="I4" s="672"/>
      <c r="J4" s="672" t="s">
        <v>440</v>
      </c>
      <c r="K4" s="672"/>
      <c r="L4" s="672"/>
      <c r="M4" s="672"/>
      <c r="N4" s="672"/>
    </row>
    <row r="5" spans="1:14" s="475" customFormat="1" ht="15" customHeight="1" x14ac:dyDescent="0.2">
      <c r="B5" s="475" t="s">
        <v>441</v>
      </c>
      <c r="C5" s="475" t="s">
        <v>442</v>
      </c>
      <c r="D5" s="475" t="s">
        <v>441</v>
      </c>
      <c r="E5" s="475" t="s">
        <v>442</v>
      </c>
      <c r="F5" s="475" t="s">
        <v>441</v>
      </c>
      <c r="G5" s="475" t="s">
        <v>442</v>
      </c>
      <c r="H5" s="475" t="s">
        <v>441</v>
      </c>
      <c r="I5" s="475" t="s">
        <v>442</v>
      </c>
      <c r="J5" s="476" t="s">
        <v>443</v>
      </c>
      <c r="K5" s="476" t="s">
        <v>444</v>
      </c>
      <c r="L5" s="476" t="s">
        <v>445</v>
      </c>
      <c r="M5" s="476" t="s">
        <v>446</v>
      </c>
      <c r="N5" s="476" t="s">
        <v>447</v>
      </c>
    </row>
    <row r="6" spans="1:14" s="475" customFormat="1" ht="15" customHeight="1" x14ac:dyDescent="0.2">
      <c r="A6" s="478" t="s">
        <v>448</v>
      </c>
      <c r="B6" s="479">
        <f>'Tabelle 2.3'!J11</f>
        <v>-0.77224823701650669</v>
      </c>
      <c r="C6" s="480">
        <f>'Tabelle 3.3'!J11</f>
        <v>-14.274237721380318</v>
      </c>
      <c r="D6" s="481">
        <f t="shared" ref="D6:E9" si="0">IF(OR(AND(B6&gt;=-50,B6&lt;=50),ISNUMBER(B6)=FALSE),B6,"")</f>
        <v>-0.77224823701650669</v>
      </c>
      <c r="E6" s="481">
        <f t="shared" si="0"/>
        <v>-14.274237721380318</v>
      </c>
      <c r="F6" s="476" t="str">
        <f t="shared" ref="F6:G9" si="1">IF(ISNUMBER(B6)=FALSE,"",IF(B6&lt;-50,"&lt; -50",IF(B6&gt;50,"&gt; 50","")))</f>
        <v/>
      </c>
      <c r="G6" s="476" t="str">
        <f t="shared" si="1"/>
        <v/>
      </c>
      <c r="H6" s="482" t="str">
        <f t="shared" ref="H6:I9" si="2">IF(B6&lt;-50,0.75,IF(B6&gt;50,-0.75,""))</f>
        <v/>
      </c>
      <c r="I6" s="482" t="str">
        <f t="shared" si="2"/>
        <v/>
      </c>
      <c r="J6" s="476" t="e">
        <f>IF(OR(B6&lt;-50,B6&gt;50),N6,#N/A)</f>
        <v>#N/A</v>
      </c>
      <c r="K6" s="476" t="e">
        <f>IF(B6&lt;-50,-45,IF(B6&gt;50,45,#N/A))</f>
        <v>#N/A</v>
      </c>
      <c r="L6" s="476" t="e">
        <f>IF(OR(C6&lt;-50,C6&gt;50),N6,#N/A)</f>
        <v>#N/A</v>
      </c>
      <c r="M6" s="476" t="e">
        <f>IF(C6&lt;-50,-45,IF(C6&gt;50,45,#N/A))</f>
        <v>#N/A</v>
      </c>
      <c r="N6" s="476">
        <v>5</v>
      </c>
    </row>
    <row r="7" spans="1:14" s="475" customFormat="1" ht="15" customHeight="1" x14ac:dyDescent="0.2">
      <c r="A7" s="478" t="s">
        <v>449</v>
      </c>
      <c r="B7" s="479">
        <f>'Tabelle 2.1'!J25</f>
        <v>0.77822269034374059</v>
      </c>
      <c r="C7" s="480">
        <f>'Tabelle 3.1'!J23</f>
        <v>-2.6975865719528453</v>
      </c>
      <c r="D7" s="481">
        <f t="shared" si="0"/>
        <v>0.77822269034374059</v>
      </c>
      <c r="E7" s="481">
        <f>IF(OR(AND(C7&gt;=-50,C7&lt;=50),ISNUMBER(C7)=FALSE),C7,"")</f>
        <v>-2.6975865719528453</v>
      </c>
      <c r="F7" s="476" t="str">
        <f t="shared" si="1"/>
        <v/>
      </c>
      <c r="G7" s="476" t="str">
        <f>IF(ISNUMBER(C7)=FALSE,"",IF(C7&lt;-50,"&lt; -50",IF(C7&gt;50,"&gt; 50","")))</f>
        <v/>
      </c>
      <c r="H7" s="482" t="str">
        <f t="shared" si="2"/>
        <v/>
      </c>
      <c r="I7" s="482" t="str">
        <f>IF(C7&lt;-50,0.75,IF(C7&gt;50,-0.75,""))</f>
        <v/>
      </c>
      <c r="J7" s="476" t="e">
        <f>IF(OR(B7&lt;-50,B7&gt;50),N7,#N/A)</f>
        <v>#N/A</v>
      </c>
      <c r="K7" s="476" t="e">
        <f>IF(B7&lt;-50,-45,IF(B7&gt;50,45,#N/A))</f>
        <v>#N/A</v>
      </c>
      <c r="L7" s="476" t="e">
        <f>IF(OR(C7&lt;-50,C7&gt;50),N7,#N/A)</f>
        <v>#N/A</v>
      </c>
      <c r="M7" s="476" t="e">
        <f>IF(C7&lt;-50,-45,IF(C7&gt;50,45,#N/A))</f>
        <v>#N/A</v>
      </c>
      <c r="N7" s="476">
        <v>15</v>
      </c>
    </row>
    <row r="8" spans="1:14" s="475" customFormat="1" ht="15" customHeight="1" x14ac:dyDescent="0.2">
      <c r="A8" s="478" t="s">
        <v>450</v>
      </c>
      <c r="B8" s="479">
        <f>'Tabelle 2.1'!J38</f>
        <v>1.1186464311118853</v>
      </c>
      <c r="C8" s="480">
        <f>'Tabelle 3.1'!J34</f>
        <v>-2.7637010795899166</v>
      </c>
      <c r="D8" s="481">
        <f t="shared" si="0"/>
        <v>1.1186464311118853</v>
      </c>
      <c r="E8" s="481">
        <f>IF(OR(AND(C8&gt;=-50,C8&lt;=50),ISNUMBER(C8)=FALSE),C8,"")</f>
        <v>-2.7637010795899166</v>
      </c>
      <c r="F8" s="476" t="str">
        <f t="shared" si="1"/>
        <v/>
      </c>
      <c r="G8" s="476" t="str">
        <f>IF(ISNUMBER(C8)=FALSE,"",IF(C8&lt;-50,"&lt; -50",IF(C8&gt;50,"&gt; 50","")))</f>
        <v/>
      </c>
      <c r="H8" s="482" t="str">
        <f t="shared" si="2"/>
        <v/>
      </c>
      <c r="I8" s="482" t="str">
        <f>IF(C8&lt;-50,0.75,IF(C8&gt;50,-0.75,""))</f>
        <v/>
      </c>
      <c r="J8" s="476" t="e">
        <f>IF(OR(B8&lt;-50,B8&gt;50),N8,#N/A)</f>
        <v>#N/A</v>
      </c>
      <c r="K8" s="476" t="e">
        <f>IF(B8&lt;-50,-45,IF(B8&gt;50,45,#N/A))</f>
        <v>#N/A</v>
      </c>
      <c r="L8" s="476" t="e">
        <f>IF(OR(C8&lt;-50,C8&gt;50),N8,#N/A)</f>
        <v>#N/A</v>
      </c>
      <c r="M8" s="476" t="e">
        <f>IF(C8&lt;-50,-45,IF(C8&gt;50,45,#N/A))</f>
        <v>#N/A</v>
      </c>
      <c r="N8" s="476">
        <v>25</v>
      </c>
    </row>
    <row r="9" spans="1:14" s="475" customFormat="1" ht="15" customHeight="1" x14ac:dyDescent="0.2">
      <c r="A9" s="478" t="s">
        <v>451</v>
      </c>
      <c r="B9" s="479">
        <f>'Tabelle 2.1'!J51</f>
        <v>1.0875687030768</v>
      </c>
      <c r="C9" s="480">
        <f>'Tabelle 3.1'!J45</f>
        <v>-2.8655893304673015</v>
      </c>
      <c r="D9" s="481">
        <f t="shared" si="0"/>
        <v>1.0875687030768</v>
      </c>
      <c r="E9" s="481">
        <f t="shared" si="0"/>
        <v>-2.8655893304673015</v>
      </c>
      <c r="F9" s="476" t="str">
        <f t="shared" si="1"/>
        <v/>
      </c>
      <c r="G9" s="476" t="str">
        <f t="shared" si="1"/>
        <v/>
      </c>
      <c r="H9" s="482" t="str">
        <f t="shared" si="2"/>
        <v/>
      </c>
      <c r="I9" s="482" t="str">
        <f t="shared" si="2"/>
        <v/>
      </c>
      <c r="J9" s="476" t="e">
        <f>IF(OR(B9&lt;-50,B9&gt;50),N9,#N/A)</f>
        <v>#N/A</v>
      </c>
      <c r="K9" s="476" t="e">
        <f>IF(B9&lt;-50,-45,IF(B9&gt;50,45,#N/A))</f>
        <v>#N/A</v>
      </c>
      <c r="L9" s="476" t="e">
        <f>IF(OR(C9&lt;-50,C9&gt;50),N9,#N/A)</f>
        <v>#N/A</v>
      </c>
      <c r="M9" s="476" t="e">
        <f>IF(C9&lt;-50,-45,IF(C9&gt;50,45,#N/A))</f>
        <v>#N/A</v>
      </c>
      <c r="N9" s="476">
        <v>35</v>
      </c>
    </row>
    <row r="10" spans="1:14" s="475" customFormat="1" ht="15" customHeight="1" x14ac:dyDescent="0.2">
      <c r="E10" s="476"/>
      <c r="F10" s="476"/>
      <c r="G10" s="476"/>
      <c r="H10" s="476"/>
      <c r="I10" s="476"/>
      <c r="J10" s="476"/>
      <c r="K10" s="476"/>
      <c r="L10" s="476"/>
      <c r="M10" s="476"/>
      <c r="N10" s="476"/>
    </row>
    <row r="11" spans="1:14" s="475" customFormat="1" ht="15" customHeight="1" x14ac:dyDescent="0.2">
      <c r="E11" s="476"/>
      <c r="F11" s="476"/>
      <c r="G11" s="476"/>
      <c r="H11" s="476"/>
      <c r="I11" s="476"/>
      <c r="J11" s="476"/>
      <c r="K11" s="476"/>
      <c r="L11" s="476"/>
      <c r="M11" s="476"/>
      <c r="N11" s="476"/>
    </row>
    <row r="12" spans="1:14" s="475" customFormat="1" ht="15" customHeight="1" x14ac:dyDescent="0.2">
      <c r="A12" s="679" t="s">
        <v>452</v>
      </c>
      <c r="B12" s="678" t="s">
        <v>436</v>
      </c>
      <c r="C12" s="678"/>
      <c r="D12" s="678" t="s">
        <v>437</v>
      </c>
      <c r="E12" s="678"/>
      <c r="F12" s="672" t="s">
        <v>438</v>
      </c>
      <c r="G12" s="672"/>
      <c r="H12" s="672" t="s">
        <v>439</v>
      </c>
      <c r="I12" s="672"/>
      <c r="J12" s="672" t="s">
        <v>440</v>
      </c>
      <c r="K12" s="672"/>
      <c r="L12" s="672"/>
      <c r="M12" s="672"/>
      <c r="N12" s="672"/>
    </row>
    <row r="13" spans="1:14" s="475" customFormat="1" ht="15" customHeight="1" x14ac:dyDescent="0.2">
      <c r="A13" s="679"/>
      <c r="B13" s="475" t="s">
        <v>441</v>
      </c>
      <c r="C13" s="475" t="s">
        <v>442</v>
      </c>
      <c r="D13" s="475" t="s">
        <v>441</v>
      </c>
      <c r="E13" s="475" t="s">
        <v>442</v>
      </c>
      <c r="F13" s="475" t="s">
        <v>441</v>
      </c>
      <c r="G13" s="475" t="s">
        <v>442</v>
      </c>
      <c r="H13" s="475" t="s">
        <v>441</v>
      </c>
      <c r="I13" s="475" t="s">
        <v>442</v>
      </c>
      <c r="J13" s="476" t="s">
        <v>443</v>
      </c>
      <c r="K13" s="476" t="s">
        <v>444</v>
      </c>
      <c r="L13" s="476" t="s">
        <v>445</v>
      </c>
      <c r="M13" s="476" t="s">
        <v>446</v>
      </c>
      <c r="N13" s="476" t="s">
        <v>447</v>
      </c>
    </row>
    <row r="14" spans="1:14" s="475" customFormat="1" ht="15" customHeight="1" x14ac:dyDescent="0.2">
      <c r="A14" s="475">
        <v>1</v>
      </c>
      <c r="B14" s="479">
        <f>'Tabelle 2.3'!J11</f>
        <v>-0.77224823701650669</v>
      </c>
      <c r="C14" s="480">
        <f>'Tabelle 3.3'!J11</f>
        <v>-14.274237721380318</v>
      </c>
      <c r="D14" s="481">
        <f>IF(OR(AND(B14&gt;=-50,B14&lt;=50),ISNUMBER(B14)=FALSE),B14,"")</f>
        <v>-0.77224823701650669</v>
      </c>
      <c r="E14" s="481">
        <f>IF(OR(AND(C14&gt;=-50,C14&lt;=50),ISNUMBER(C14)=FALSE),C14,"")</f>
        <v>-14.274237721380318</v>
      </c>
      <c r="F14" s="476" t="str">
        <f>IF(ISNUMBER(B14)=FALSE,"",IF(B14&lt;-50,"&lt; -50",IF(B14&gt;50,"&gt; 50","")))</f>
        <v/>
      </c>
      <c r="G14" s="476" t="str">
        <f>IF(ISNUMBER(C14)=FALSE,"",IF(C14&lt;-50,"&lt; -50",IF(C14&gt;50,"&gt; 50","")))</f>
        <v/>
      </c>
      <c r="H14" s="482" t="str">
        <f>IF(B14&lt;-50,0.75,IF(B14&gt;50,-0.75,""))</f>
        <v/>
      </c>
      <c r="I14" s="482" t="str">
        <f>IF(C14&lt;-50,0.75,IF(C14&gt;50,-0.75,""))</f>
        <v/>
      </c>
      <c r="J14" s="476" t="e">
        <f>IF(OR(B14&lt;-50,B14&gt;50),N14,#N/A)</f>
        <v>#N/A</v>
      </c>
      <c r="K14" s="476" t="e">
        <f>IF(B14&lt;-50,-45,IF(B14&gt;50,45,#N/A))</f>
        <v>#N/A</v>
      </c>
      <c r="L14" s="476" t="e">
        <f>IF(OR(C14&lt;-50,C14&gt;50),N14,#N/A)</f>
        <v>#N/A</v>
      </c>
      <c r="M14" s="476" t="e">
        <f>IF(C14&lt;-50,-45,IF(C14&gt;50,45,#N/A))</f>
        <v>#N/A</v>
      </c>
      <c r="N14" s="476">
        <v>5</v>
      </c>
    </row>
    <row r="15" spans="1:14" s="475" customFormat="1" ht="15" customHeight="1" x14ac:dyDescent="0.2">
      <c r="A15" s="475">
        <v>2</v>
      </c>
      <c r="B15" s="479">
        <f>'Tabelle 2.3'!J12</f>
        <v>4.972375690607735</v>
      </c>
      <c r="C15" s="480">
        <f>'Tabelle 3.3'!J12</f>
        <v>17.575757575757574</v>
      </c>
      <c r="D15" s="481">
        <f t="shared" ref="D15:E45" si="3">IF(OR(AND(B15&gt;=-50,B15&lt;=50),ISNUMBER(B15)=FALSE),B15,"")</f>
        <v>4.972375690607735</v>
      </c>
      <c r="E15" s="481">
        <f t="shared" si="3"/>
        <v>17.575757575757574</v>
      </c>
      <c r="F15" s="476" t="str">
        <f t="shared" ref="F15:G45" si="4">IF(ISNUMBER(B15)=FALSE,"",IF(B15&lt;-50,"&lt; -50",IF(B15&gt;50,"&gt; 50","")))</f>
        <v/>
      </c>
      <c r="G15" s="476" t="str">
        <f t="shared" si="4"/>
        <v/>
      </c>
      <c r="H15" s="482" t="str">
        <f t="shared" ref="H15:I45" si="5">IF(B15&lt;-50,0.75,IF(B15&gt;50,-0.75,""))</f>
        <v/>
      </c>
      <c r="I15" s="482" t="str">
        <f t="shared" si="5"/>
        <v/>
      </c>
      <c r="J15" s="476" t="e">
        <f t="shared" ref="J15:J45" si="6">IF(OR(B15&lt;-50,B15&gt;50),N15,#N/A)</f>
        <v>#N/A</v>
      </c>
      <c r="K15" s="476" t="e">
        <f t="shared" ref="K15:K45" si="7">IF(B15&lt;-50,-45,IF(B15&gt;50,45,#N/A))</f>
        <v>#N/A</v>
      </c>
      <c r="L15" s="476" t="e">
        <f t="shared" ref="L15:L45" si="8">IF(OR(C15&lt;-50,C15&gt;50),N15,#N/A)</f>
        <v>#N/A</v>
      </c>
      <c r="M15" s="476" t="e">
        <f t="shared" ref="M15:M45" si="9">IF(C15&lt;-50,-45,IF(C15&gt;50,45,#N/A))</f>
        <v>#N/A</v>
      </c>
      <c r="N15" s="476">
        <v>15</v>
      </c>
    </row>
    <row r="16" spans="1:14" s="475" customFormat="1" ht="15" customHeight="1" x14ac:dyDescent="0.2">
      <c r="A16" s="475">
        <v>3</v>
      </c>
      <c r="B16" s="479">
        <f>'Tabelle 2.3'!J13</f>
        <v>3.4867503486750349</v>
      </c>
      <c r="C16" s="480">
        <f>'Tabelle 3.3'!J13</f>
        <v>-0.65789473684210531</v>
      </c>
      <c r="D16" s="481">
        <f t="shared" si="3"/>
        <v>3.4867503486750349</v>
      </c>
      <c r="E16" s="481">
        <f t="shared" si="3"/>
        <v>-0.65789473684210531</v>
      </c>
      <c r="F16" s="476" t="str">
        <f t="shared" si="4"/>
        <v/>
      </c>
      <c r="G16" s="476" t="str">
        <f t="shared" si="4"/>
        <v/>
      </c>
      <c r="H16" s="482" t="str">
        <f t="shared" si="5"/>
        <v/>
      </c>
      <c r="I16" s="482" t="str">
        <f t="shared" si="5"/>
        <v/>
      </c>
      <c r="J16" s="476" t="e">
        <f t="shared" si="6"/>
        <v>#N/A</v>
      </c>
      <c r="K16" s="476" t="e">
        <f t="shared" si="7"/>
        <v>#N/A</v>
      </c>
      <c r="L16" s="476" t="e">
        <f t="shared" si="8"/>
        <v>#N/A</v>
      </c>
      <c r="M16" s="476" t="e">
        <f t="shared" si="9"/>
        <v>#N/A</v>
      </c>
      <c r="N16" s="476">
        <v>25</v>
      </c>
    </row>
    <row r="17" spans="1:14" s="475" customFormat="1" ht="15" customHeight="1" x14ac:dyDescent="0.2">
      <c r="A17" s="475">
        <v>4</v>
      </c>
      <c r="B17" s="479">
        <f>'Tabelle 2.3'!J14</f>
        <v>-3.3346599954514442</v>
      </c>
      <c r="C17" s="480">
        <f>'Tabelle 3.3'!J14</f>
        <v>-10.327868852459016</v>
      </c>
      <c r="D17" s="481">
        <f t="shared" si="3"/>
        <v>-3.3346599954514442</v>
      </c>
      <c r="E17" s="481">
        <f t="shared" si="3"/>
        <v>-10.327868852459016</v>
      </c>
      <c r="F17" s="476" t="str">
        <f t="shared" si="4"/>
        <v/>
      </c>
      <c r="G17" s="476" t="str">
        <f t="shared" si="4"/>
        <v/>
      </c>
      <c r="H17" s="482" t="str">
        <f t="shared" si="5"/>
        <v/>
      </c>
      <c r="I17" s="482" t="str">
        <f t="shared" si="5"/>
        <v/>
      </c>
      <c r="J17" s="476" t="e">
        <f t="shared" si="6"/>
        <v>#N/A</v>
      </c>
      <c r="K17" s="476" t="e">
        <f t="shared" si="7"/>
        <v>#N/A</v>
      </c>
      <c r="L17" s="476" t="e">
        <f t="shared" si="8"/>
        <v>#N/A</v>
      </c>
      <c r="M17" s="476" t="e">
        <f t="shared" si="9"/>
        <v>#N/A</v>
      </c>
      <c r="N17" s="476">
        <v>36</v>
      </c>
    </row>
    <row r="18" spans="1:14" s="475" customFormat="1" ht="15" customHeight="1" x14ac:dyDescent="0.2">
      <c r="A18" s="475">
        <v>5</v>
      </c>
      <c r="B18" s="479">
        <f>'Tabelle 2.3'!J15</f>
        <v>-2.7309236947791167</v>
      </c>
      <c r="C18" s="480">
        <f>'Tabelle 3.3'!J15</f>
        <v>-1.0526315789473684</v>
      </c>
      <c r="D18" s="481">
        <f t="shared" si="3"/>
        <v>-2.7309236947791167</v>
      </c>
      <c r="E18" s="481">
        <f t="shared" si="3"/>
        <v>-1.0526315789473684</v>
      </c>
      <c r="F18" s="476" t="str">
        <f t="shared" si="4"/>
        <v/>
      </c>
      <c r="G18" s="476" t="str">
        <f t="shared" si="4"/>
        <v/>
      </c>
      <c r="H18" s="482" t="str">
        <f t="shared" si="5"/>
        <v/>
      </c>
      <c r="I18" s="482" t="str">
        <f t="shared" si="5"/>
        <v/>
      </c>
      <c r="J18" s="476" t="e">
        <f t="shared" si="6"/>
        <v>#N/A</v>
      </c>
      <c r="K18" s="476" t="e">
        <f t="shared" si="7"/>
        <v>#N/A</v>
      </c>
      <c r="L18" s="476" t="e">
        <f t="shared" si="8"/>
        <v>#N/A</v>
      </c>
      <c r="M18" s="476" t="e">
        <f t="shared" si="9"/>
        <v>#N/A</v>
      </c>
      <c r="N18" s="476">
        <v>46</v>
      </c>
    </row>
    <row r="19" spans="1:14" s="475" customFormat="1" ht="15" customHeight="1" x14ac:dyDescent="0.2">
      <c r="A19" s="475">
        <v>6</v>
      </c>
      <c r="B19" s="479">
        <f>'Tabelle 2.3'!J16</f>
        <v>-3.5012961187457834</v>
      </c>
      <c r="C19" s="480">
        <f>'Tabelle 3.3'!J16</f>
        <v>-12.947882736156352</v>
      </c>
      <c r="D19" s="481">
        <f t="shared" si="3"/>
        <v>-3.5012961187457834</v>
      </c>
      <c r="E19" s="481">
        <f t="shared" si="3"/>
        <v>-12.947882736156352</v>
      </c>
      <c r="F19" s="476" t="str">
        <f t="shared" si="4"/>
        <v/>
      </c>
      <c r="G19" s="476" t="str">
        <f t="shared" si="4"/>
        <v/>
      </c>
      <c r="H19" s="482" t="str">
        <f t="shared" si="5"/>
        <v/>
      </c>
      <c r="I19" s="482" t="str">
        <f t="shared" si="5"/>
        <v/>
      </c>
      <c r="J19" s="476" t="e">
        <f t="shared" si="6"/>
        <v>#N/A</v>
      </c>
      <c r="K19" s="476" t="e">
        <f t="shared" si="7"/>
        <v>#N/A</v>
      </c>
      <c r="L19" s="476" t="e">
        <f t="shared" si="8"/>
        <v>#N/A</v>
      </c>
      <c r="M19" s="476" t="e">
        <f t="shared" si="9"/>
        <v>#N/A</v>
      </c>
      <c r="N19" s="476">
        <v>56</v>
      </c>
    </row>
    <row r="20" spans="1:14" s="475" customFormat="1" ht="15" customHeight="1" x14ac:dyDescent="0.2">
      <c r="A20" s="475">
        <v>7</v>
      </c>
      <c r="B20" s="479">
        <f>'Tabelle 2.3'!J17</f>
        <v>-2.6298342541436464</v>
      </c>
      <c r="C20" s="480">
        <f>'Tabelle 3.3'!J17</f>
        <v>-9.833024118738404</v>
      </c>
      <c r="D20" s="481">
        <f t="shared" si="3"/>
        <v>-2.6298342541436464</v>
      </c>
      <c r="E20" s="481">
        <f t="shared" si="3"/>
        <v>-9.833024118738404</v>
      </c>
      <c r="F20" s="476" t="str">
        <f t="shared" si="4"/>
        <v/>
      </c>
      <c r="G20" s="476" t="str">
        <f t="shared" si="4"/>
        <v/>
      </c>
      <c r="H20" s="482" t="str">
        <f t="shared" si="5"/>
        <v/>
      </c>
      <c r="I20" s="482" t="str">
        <f t="shared" si="5"/>
        <v/>
      </c>
      <c r="J20" s="476" t="e">
        <f t="shared" si="6"/>
        <v>#N/A</v>
      </c>
      <c r="K20" s="476" t="e">
        <f t="shared" si="7"/>
        <v>#N/A</v>
      </c>
      <c r="L20" s="476" t="e">
        <f t="shared" si="8"/>
        <v>#N/A</v>
      </c>
      <c r="M20" s="476" t="e">
        <f t="shared" si="9"/>
        <v>#N/A</v>
      </c>
      <c r="N20" s="476">
        <v>67</v>
      </c>
    </row>
    <row r="21" spans="1:14" s="475" customFormat="1" ht="15" customHeight="1" x14ac:dyDescent="0.2">
      <c r="A21" s="475">
        <v>8</v>
      </c>
      <c r="B21" s="479">
        <f>'Tabelle 2.3'!J18</f>
        <v>4.6227544910179637</v>
      </c>
      <c r="C21" s="480">
        <f>'Tabelle 3.3'!J18</f>
        <v>5.5110220440881763</v>
      </c>
      <c r="D21" s="481">
        <f t="shared" si="3"/>
        <v>4.6227544910179637</v>
      </c>
      <c r="E21" s="481">
        <f t="shared" si="3"/>
        <v>5.5110220440881763</v>
      </c>
      <c r="F21" s="476" t="str">
        <f t="shared" si="4"/>
        <v/>
      </c>
      <c r="G21" s="476" t="str">
        <f t="shared" si="4"/>
        <v/>
      </c>
      <c r="H21" s="482" t="str">
        <f t="shared" si="5"/>
        <v/>
      </c>
      <c r="I21" s="482" t="str">
        <f t="shared" si="5"/>
        <v/>
      </c>
      <c r="J21" s="476" t="e">
        <f t="shared" si="6"/>
        <v>#N/A</v>
      </c>
      <c r="K21" s="476" t="e">
        <f t="shared" si="7"/>
        <v>#N/A</v>
      </c>
      <c r="L21" s="476" t="e">
        <f t="shared" si="8"/>
        <v>#N/A</v>
      </c>
      <c r="M21" s="476" t="e">
        <f t="shared" si="9"/>
        <v>#N/A</v>
      </c>
      <c r="N21" s="476">
        <v>77</v>
      </c>
    </row>
    <row r="22" spans="1:14" s="475" customFormat="1" ht="15" customHeight="1" x14ac:dyDescent="0.2">
      <c r="A22" s="475">
        <v>9</v>
      </c>
      <c r="B22" s="479">
        <f>'Tabelle 2.3'!J19</f>
        <v>3.3253920984713123</v>
      </c>
      <c r="C22" s="480">
        <f>'Tabelle 3.3'!J19</f>
        <v>-0.26371308016877637</v>
      </c>
      <c r="D22" s="481">
        <f t="shared" si="3"/>
        <v>3.3253920984713123</v>
      </c>
      <c r="E22" s="481">
        <f t="shared" si="3"/>
        <v>-0.26371308016877637</v>
      </c>
      <c r="F22" s="476" t="str">
        <f t="shared" si="4"/>
        <v/>
      </c>
      <c r="G22" s="476" t="str">
        <f t="shared" si="4"/>
        <v/>
      </c>
      <c r="H22" s="482" t="str">
        <f t="shared" si="5"/>
        <v/>
      </c>
      <c r="I22" s="482" t="str">
        <f t="shared" si="5"/>
        <v/>
      </c>
      <c r="J22" s="476" t="e">
        <f t="shared" si="6"/>
        <v>#N/A</v>
      </c>
      <c r="K22" s="476" t="e">
        <f t="shared" si="7"/>
        <v>#N/A</v>
      </c>
      <c r="L22" s="476" t="e">
        <f t="shared" si="8"/>
        <v>#N/A</v>
      </c>
      <c r="M22" s="476" t="e">
        <f t="shared" si="9"/>
        <v>#N/A</v>
      </c>
      <c r="N22" s="476">
        <v>87</v>
      </c>
    </row>
    <row r="23" spans="1:14" s="475" customFormat="1" ht="15" customHeight="1" x14ac:dyDescent="0.2">
      <c r="A23" s="475">
        <v>10</v>
      </c>
      <c r="B23" s="479">
        <f>'Tabelle 2.3'!J20</f>
        <v>3.4113060428849904</v>
      </c>
      <c r="C23" s="480">
        <f>'Tabelle 3.3'!J20</f>
        <v>-3.523489932885906</v>
      </c>
      <c r="D23" s="481">
        <f t="shared" si="3"/>
        <v>3.4113060428849904</v>
      </c>
      <c r="E23" s="481">
        <f t="shared" si="3"/>
        <v>-3.523489932885906</v>
      </c>
      <c r="F23" s="476" t="str">
        <f t="shared" si="4"/>
        <v/>
      </c>
      <c r="G23" s="476" t="str">
        <f t="shared" si="4"/>
        <v/>
      </c>
      <c r="H23" s="482" t="str">
        <f t="shared" si="5"/>
        <v/>
      </c>
      <c r="I23" s="482" t="str">
        <f t="shared" si="5"/>
        <v/>
      </c>
      <c r="J23" s="476" t="e">
        <f t="shared" si="6"/>
        <v>#N/A</v>
      </c>
      <c r="K23" s="476" t="e">
        <f t="shared" si="7"/>
        <v>#N/A</v>
      </c>
      <c r="L23" s="476" t="e">
        <f t="shared" si="8"/>
        <v>#N/A</v>
      </c>
      <c r="M23" s="476" t="e">
        <f t="shared" si="9"/>
        <v>#N/A</v>
      </c>
      <c r="N23" s="476">
        <v>98</v>
      </c>
    </row>
    <row r="24" spans="1:14" s="475" customFormat="1" ht="15" customHeight="1" x14ac:dyDescent="0.2">
      <c r="A24" s="475">
        <v>11</v>
      </c>
      <c r="B24" s="479">
        <f>'Tabelle 2.3'!J21</f>
        <v>-0.5</v>
      </c>
      <c r="C24" s="480">
        <f>'Tabelle 3.3'!J21</f>
        <v>-5.1712328767123283</v>
      </c>
      <c r="D24" s="481">
        <f t="shared" si="3"/>
        <v>-0.5</v>
      </c>
      <c r="E24" s="481">
        <f t="shared" si="3"/>
        <v>-5.1712328767123283</v>
      </c>
      <c r="F24" s="476" t="str">
        <f t="shared" si="4"/>
        <v/>
      </c>
      <c r="G24" s="476" t="str">
        <f t="shared" si="4"/>
        <v/>
      </c>
      <c r="H24" s="482" t="str">
        <f t="shared" si="5"/>
        <v/>
      </c>
      <c r="I24" s="482" t="str">
        <f t="shared" si="5"/>
        <v/>
      </c>
      <c r="J24" s="476" t="e">
        <f t="shared" si="6"/>
        <v>#N/A</v>
      </c>
      <c r="K24" s="476" t="e">
        <f t="shared" si="7"/>
        <v>#N/A</v>
      </c>
      <c r="L24" s="476" t="e">
        <f t="shared" si="8"/>
        <v>#N/A</v>
      </c>
      <c r="M24" s="476" t="e">
        <f t="shared" si="9"/>
        <v>#N/A</v>
      </c>
      <c r="N24" s="476">
        <v>108</v>
      </c>
    </row>
    <row r="25" spans="1:14" s="475" customFormat="1" ht="15" customHeight="1" x14ac:dyDescent="0.2">
      <c r="A25" s="475">
        <v>12</v>
      </c>
      <c r="B25" s="479">
        <f>'Tabelle 2.3'!J22</f>
        <v>-1.1813759555246699</v>
      </c>
      <c r="C25" s="480">
        <f>'Tabelle 3.3'!J22</f>
        <v>-7.0175438596491224</v>
      </c>
      <c r="D25" s="481">
        <f t="shared" si="3"/>
        <v>-1.1813759555246699</v>
      </c>
      <c r="E25" s="481">
        <f t="shared" si="3"/>
        <v>-7.0175438596491224</v>
      </c>
      <c r="F25" s="476" t="str">
        <f t="shared" si="4"/>
        <v/>
      </c>
      <c r="G25" s="476" t="str">
        <f t="shared" si="4"/>
        <v/>
      </c>
      <c r="H25" s="482" t="str">
        <f t="shared" si="5"/>
        <v/>
      </c>
      <c r="I25" s="482" t="str">
        <f t="shared" si="5"/>
        <v/>
      </c>
      <c r="J25" s="476" t="e">
        <f t="shared" si="6"/>
        <v>#N/A</v>
      </c>
      <c r="K25" s="476" t="e">
        <f t="shared" si="7"/>
        <v>#N/A</v>
      </c>
      <c r="L25" s="476" t="e">
        <f t="shared" si="8"/>
        <v>#N/A</v>
      </c>
      <c r="M25" s="476" t="e">
        <f t="shared" si="9"/>
        <v>#N/A</v>
      </c>
      <c r="N25" s="476">
        <v>118</v>
      </c>
    </row>
    <row r="26" spans="1:14" s="475" customFormat="1" ht="15" customHeight="1" x14ac:dyDescent="0.2">
      <c r="A26" s="475">
        <v>13</v>
      </c>
      <c r="B26" s="479">
        <f>'Tabelle 2.3'!J23</f>
        <v>2.2988505747126435</v>
      </c>
      <c r="C26" s="480">
        <f>'Tabelle 3.3'!J23</f>
        <v>7.4889867841409687</v>
      </c>
      <c r="D26" s="481">
        <f t="shared" si="3"/>
        <v>2.2988505747126435</v>
      </c>
      <c r="E26" s="481">
        <f t="shared" si="3"/>
        <v>7.4889867841409687</v>
      </c>
      <c r="F26" s="476" t="str">
        <f t="shared" si="4"/>
        <v/>
      </c>
      <c r="G26" s="476" t="str">
        <f t="shared" si="4"/>
        <v/>
      </c>
      <c r="H26" s="482" t="str">
        <f t="shared" si="5"/>
        <v/>
      </c>
      <c r="I26" s="482" t="str">
        <f t="shared" si="5"/>
        <v/>
      </c>
      <c r="J26" s="476" t="e">
        <f t="shared" si="6"/>
        <v>#N/A</v>
      </c>
      <c r="K26" s="476" t="e">
        <f t="shared" si="7"/>
        <v>#N/A</v>
      </c>
      <c r="L26" s="476" t="e">
        <f t="shared" si="8"/>
        <v>#N/A</v>
      </c>
      <c r="M26" s="476" t="e">
        <f t="shared" si="9"/>
        <v>#N/A</v>
      </c>
      <c r="N26" s="476">
        <v>129</v>
      </c>
    </row>
    <row r="27" spans="1:14" s="475" customFormat="1" ht="15" customHeight="1" x14ac:dyDescent="0.2">
      <c r="A27" s="475">
        <v>14</v>
      </c>
      <c r="B27" s="479">
        <f>'Tabelle 2.3'!J24</f>
        <v>-9.9522069159403994</v>
      </c>
      <c r="C27" s="480">
        <f>'Tabelle 3.3'!J24</f>
        <v>-64.580265095729018</v>
      </c>
      <c r="D27" s="481">
        <f t="shared" si="3"/>
        <v>-9.9522069159403994</v>
      </c>
      <c r="E27" s="481" t="str">
        <f t="shared" si="3"/>
        <v/>
      </c>
      <c r="F27" s="476" t="str">
        <f t="shared" si="4"/>
        <v/>
      </c>
      <c r="G27" s="476" t="str">
        <f t="shared" si="4"/>
        <v>&lt; -50</v>
      </c>
      <c r="H27" s="482" t="str">
        <f t="shared" si="5"/>
        <v/>
      </c>
      <c r="I27" s="482">
        <f t="shared" si="5"/>
        <v>0.75</v>
      </c>
      <c r="J27" s="476" t="e">
        <f t="shared" si="6"/>
        <v>#N/A</v>
      </c>
      <c r="K27" s="476" t="e">
        <f t="shared" si="7"/>
        <v>#N/A</v>
      </c>
      <c r="L27" s="476">
        <f t="shared" si="8"/>
        <v>139</v>
      </c>
      <c r="M27" s="476">
        <f t="shared" si="9"/>
        <v>-45</v>
      </c>
      <c r="N27" s="476">
        <v>139</v>
      </c>
    </row>
    <row r="28" spans="1:14" s="475" customFormat="1" ht="15" customHeight="1" x14ac:dyDescent="0.2">
      <c r="A28" s="475">
        <v>15</v>
      </c>
      <c r="B28" s="479">
        <f>'Tabelle 2.3'!J25</f>
        <v>4.5040728318160035</v>
      </c>
      <c r="C28" s="480">
        <f>'Tabelle 3.3'!J25</f>
        <v>4.0487062404870624</v>
      </c>
      <c r="D28" s="481">
        <f t="shared" si="3"/>
        <v>4.5040728318160035</v>
      </c>
      <c r="E28" s="481">
        <f t="shared" si="3"/>
        <v>4.0487062404870624</v>
      </c>
      <c r="F28" s="476" t="str">
        <f t="shared" si="4"/>
        <v/>
      </c>
      <c r="G28" s="476" t="str">
        <f t="shared" si="4"/>
        <v/>
      </c>
      <c r="H28" s="482" t="str">
        <f t="shared" si="5"/>
        <v/>
      </c>
      <c r="I28" s="482" t="str">
        <f t="shared" si="5"/>
        <v/>
      </c>
      <c r="J28" s="476" t="e">
        <f t="shared" si="6"/>
        <v>#N/A</v>
      </c>
      <c r="K28" s="476" t="e">
        <f t="shared" si="7"/>
        <v>#N/A</v>
      </c>
      <c r="L28" s="476" t="e">
        <f t="shared" si="8"/>
        <v>#N/A</v>
      </c>
      <c r="M28" s="476" t="e">
        <f t="shared" si="9"/>
        <v>#N/A</v>
      </c>
      <c r="N28" s="476">
        <v>149</v>
      </c>
    </row>
    <row r="29" spans="1:14" s="475" customFormat="1" ht="15" customHeight="1" x14ac:dyDescent="0.2">
      <c r="A29" s="475">
        <v>16</v>
      </c>
      <c r="B29" s="479">
        <f>'Tabelle 2.3'!J26</f>
        <v>-15.477214101461737</v>
      </c>
      <c r="C29" s="480">
        <f>'Tabelle 3.3'!J26</f>
        <v>-15</v>
      </c>
      <c r="D29" s="481">
        <f t="shared" si="3"/>
        <v>-15.477214101461737</v>
      </c>
      <c r="E29" s="481">
        <f t="shared" si="3"/>
        <v>-15</v>
      </c>
      <c r="F29" s="476" t="str">
        <f t="shared" si="4"/>
        <v/>
      </c>
      <c r="G29" s="476" t="str">
        <f t="shared" si="4"/>
        <v/>
      </c>
      <c r="H29" s="482" t="str">
        <f t="shared" si="5"/>
        <v/>
      </c>
      <c r="I29" s="482" t="str">
        <f t="shared" si="5"/>
        <v/>
      </c>
      <c r="J29" s="476" t="e">
        <f t="shared" si="6"/>
        <v>#N/A</v>
      </c>
      <c r="K29" s="476" t="e">
        <f t="shared" si="7"/>
        <v>#N/A</v>
      </c>
      <c r="L29" s="476" t="e">
        <f t="shared" si="8"/>
        <v>#N/A</v>
      </c>
      <c r="M29" s="476" t="e">
        <f t="shared" si="9"/>
        <v>#N/A</v>
      </c>
      <c r="N29" s="476">
        <v>160</v>
      </c>
    </row>
    <row r="30" spans="1:14" s="475" customFormat="1" ht="15" customHeight="1" x14ac:dyDescent="0.2">
      <c r="A30" s="475">
        <v>17</v>
      </c>
      <c r="B30" s="479">
        <f>'Tabelle 2.3'!J27</f>
        <v>1.4676206200697119</v>
      </c>
      <c r="C30" s="480">
        <f>'Tabelle 3.3'!J27</f>
        <v>-1.965065502183406</v>
      </c>
      <c r="D30" s="481">
        <f t="shared" si="3"/>
        <v>1.4676206200697119</v>
      </c>
      <c r="E30" s="481">
        <f t="shared" si="3"/>
        <v>-1.965065502183406</v>
      </c>
      <c r="F30" s="476" t="str">
        <f t="shared" si="4"/>
        <v/>
      </c>
      <c r="G30" s="476" t="str">
        <f t="shared" si="4"/>
        <v/>
      </c>
      <c r="H30" s="482" t="str">
        <f t="shared" si="5"/>
        <v/>
      </c>
      <c r="I30" s="482" t="str">
        <f t="shared" si="5"/>
        <v/>
      </c>
      <c r="J30" s="476" t="e">
        <f t="shared" si="6"/>
        <v>#N/A</v>
      </c>
      <c r="K30" s="476" t="e">
        <f t="shared" si="7"/>
        <v>#N/A</v>
      </c>
      <c r="L30" s="476" t="e">
        <f t="shared" si="8"/>
        <v>#N/A</v>
      </c>
      <c r="M30" s="476" t="e">
        <f t="shared" si="9"/>
        <v>#N/A</v>
      </c>
      <c r="N30" s="476">
        <v>170</v>
      </c>
    </row>
    <row r="31" spans="1:14" s="475" customFormat="1" ht="15" customHeight="1" x14ac:dyDescent="0.2">
      <c r="A31" s="475">
        <v>18</v>
      </c>
      <c r="B31" s="479">
        <f>'Tabelle 2.3'!J28</f>
        <v>5.4168429961912823</v>
      </c>
      <c r="C31" s="480">
        <f>'Tabelle 3.3'!J28</f>
        <v>-4.2471042471042475</v>
      </c>
      <c r="D31" s="481">
        <f t="shared" si="3"/>
        <v>5.4168429961912823</v>
      </c>
      <c r="E31" s="481">
        <f t="shared" si="3"/>
        <v>-4.2471042471042475</v>
      </c>
      <c r="F31" s="476" t="str">
        <f t="shared" si="4"/>
        <v/>
      </c>
      <c r="G31" s="476" t="str">
        <f t="shared" si="4"/>
        <v/>
      </c>
      <c r="H31" s="482" t="str">
        <f t="shared" si="5"/>
        <v/>
      </c>
      <c r="I31" s="482" t="str">
        <f t="shared" si="5"/>
        <v/>
      </c>
      <c r="J31" s="476" t="e">
        <f t="shared" si="6"/>
        <v>#N/A</v>
      </c>
      <c r="K31" s="476" t="e">
        <f t="shared" si="7"/>
        <v>#N/A</v>
      </c>
      <c r="L31" s="476" t="e">
        <f t="shared" si="8"/>
        <v>#N/A</v>
      </c>
      <c r="M31" s="476" t="e">
        <f t="shared" si="9"/>
        <v>#N/A</v>
      </c>
      <c r="N31" s="476">
        <v>180</v>
      </c>
    </row>
    <row r="32" spans="1:14" s="475" customFormat="1" ht="15" customHeight="1" x14ac:dyDescent="0.2">
      <c r="A32" s="475">
        <v>19</v>
      </c>
      <c r="B32" s="479">
        <f>'Tabelle 2.3'!J29</f>
        <v>1.7582118031893144</v>
      </c>
      <c r="C32" s="480">
        <f>'Tabelle 3.3'!J29</f>
        <v>-1.8754688672168043</v>
      </c>
      <c r="D32" s="481">
        <f t="shared" si="3"/>
        <v>1.7582118031893144</v>
      </c>
      <c r="E32" s="481">
        <f t="shared" si="3"/>
        <v>-1.8754688672168043</v>
      </c>
      <c r="F32" s="476" t="str">
        <f t="shared" si="4"/>
        <v/>
      </c>
      <c r="G32" s="476" t="str">
        <f t="shared" si="4"/>
        <v/>
      </c>
      <c r="H32" s="482" t="str">
        <f t="shared" si="5"/>
        <v/>
      </c>
      <c r="I32" s="482" t="str">
        <f t="shared" si="5"/>
        <v/>
      </c>
      <c r="J32" s="476" t="e">
        <f t="shared" si="6"/>
        <v>#N/A</v>
      </c>
      <c r="K32" s="476" t="e">
        <f t="shared" si="7"/>
        <v>#N/A</v>
      </c>
      <c r="L32" s="476" t="e">
        <f t="shared" si="8"/>
        <v>#N/A</v>
      </c>
      <c r="M32" s="476" t="e">
        <f t="shared" si="9"/>
        <v>#N/A</v>
      </c>
      <c r="N32" s="476">
        <v>191</v>
      </c>
    </row>
    <row r="33" spans="1:14" s="475" customFormat="1" ht="15" customHeight="1" x14ac:dyDescent="0.2">
      <c r="A33" s="475">
        <v>20</v>
      </c>
      <c r="B33" s="479">
        <f>'Tabelle 2.3'!J30</f>
        <v>1.8556701030927836</v>
      </c>
      <c r="C33" s="480">
        <f>'Tabelle 3.3'!J30</f>
        <v>5.4483541430192961</v>
      </c>
      <c r="D33" s="481">
        <f t="shared" si="3"/>
        <v>1.8556701030927836</v>
      </c>
      <c r="E33" s="481">
        <f t="shared" si="3"/>
        <v>5.4483541430192961</v>
      </c>
      <c r="F33" s="476" t="str">
        <f t="shared" si="4"/>
        <v/>
      </c>
      <c r="G33" s="476" t="str">
        <f t="shared" si="4"/>
        <v/>
      </c>
      <c r="H33" s="482" t="str">
        <f t="shared" si="5"/>
        <v/>
      </c>
      <c r="I33" s="482" t="str">
        <f t="shared" si="5"/>
        <v/>
      </c>
      <c r="J33" s="476" t="e">
        <f t="shared" si="6"/>
        <v>#N/A</v>
      </c>
      <c r="K33" s="476" t="e">
        <f t="shared" si="7"/>
        <v>#N/A</v>
      </c>
      <c r="L33" s="476" t="e">
        <f t="shared" si="8"/>
        <v>#N/A</v>
      </c>
      <c r="M33" s="476" t="e">
        <f t="shared" si="9"/>
        <v>#N/A</v>
      </c>
      <c r="N33" s="476">
        <v>201</v>
      </c>
    </row>
    <row r="34" spans="1:14" s="475" customFormat="1" ht="15" customHeight="1" x14ac:dyDescent="0.2">
      <c r="A34" s="475">
        <v>21</v>
      </c>
      <c r="B34" s="479">
        <f>'Tabelle 2.3'!J31</f>
        <v>-1.4594866633115249</v>
      </c>
      <c r="C34" s="480">
        <f>'Tabelle 3.3'!J31</f>
        <v>-0.59288537549407117</v>
      </c>
      <c r="D34" s="481">
        <f t="shared" si="3"/>
        <v>-1.4594866633115249</v>
      </c>
      <c r="E34" s="481">
        <f t="shared" si="3"/>
        <v>-0.59288537549407117</v>
      </c>
      <c r="F34" s="476" t="str">
        <f t="shared" si="4"/>
        <v/>
      </c>
      <c r="G34" s="476" t="str">
        <f t="shared" si="4"/>
        <v/>
      </c>
      <c r="H34" s="482" t="str">
        <f t="shared" si="5"/>
        <v/>
      </c>
      <c r="I34" s="482" t="str">
        <f t="shared" si="5"/>
        <v/>
      </c>
      <c r="J34" s="476" t="e">
        <f t="shared" si="6"/>
        <v>#N/A</v>
      </c>
      <c r="K34" s="476" t="e">
        <f t="shared" si="7"/>
        <v>#N/A</v>
      </c>
      <c r="L34" s="476" t="e">
        <f t="shared" si="8"/>
        <v>#N/A</v>
      </c>
      <c r="M34" s="476" t="e">
        <f t="shared" si="9"/>
        <v>#N/A</v>
      </c>
      <c r="N34" s="476">
        <v>211</v>
      </c>
    </row>
    <row r="35" spans="1:14" s="475" customFormat="1" ht="15" customHeight="1" x14ac:dyDescent="0.2">
      <c r="A35" s="475">
        <v>22</v>
      </c>
      <c r="B35" s="479">
        <f>'Tabelle 2.3'!J32</f>
        <v>0</v>
      </c>
      <c r="C35" s="480" t="str">
        <f>'Tabelle 3.3'!J32</f>
        <v>*</v>
      </c>
      <c r="D35" s="481">
        <f t="shared" si="3"/>
        <v>0</v>
      </c>
      <c r="E35" s="481" t="str">
        <f t="shared" si="3"/>
        <v>*</v>
      </c>
      <c r="F35" s="476" t="str">
        <f t="shared" si="4"/>
        <v/>
      </c>
      <c r="G35" s="476" t="str">
        <f t="shared" si="4"/>
        <v/>
      </c>
      <c r="H35" s="482" t="str">
        <f t="shared" si="5"/>
        <v/>
      </c>
      <c r="I35" s="482">
        <f t="shared" si="5"/>
        <v>-0.75</v>
      </c>
      <c r="J35" s="476" t="e">
        <f t="shared" si="6"/>
        <v>#N/A</v>
      </c>
      <c r="K35" s="476" t="e">
        <f t="shared" si="7"/>
        <v>#N/A</v>
      </c>
      <c r="L35" s="476">
        <f t="shared" si="8"/>
        <v>222</v>
      </c>
      <c r="M35" s="476">
        <f t="shared" si="9"/>
        <v>45</v>
      </c>
      <c r="N35" s="476">
        <v>222</v>
      </c>
    </row>
    <row r="36" spans="1:14" s="475" customFormat="1" ht="15" customHeight="1" x14ac:dyDescent="0.2">
      <c r="A36" s="475">
        <v>23</v>
      </c>
      <c r="B36" s="479"/>
      <c r="C36" s="480"/>
      <c r="D36" s="481">
        <f t="shared" si="3"/>
        <v>0</v>
      </c>
      <c r="E36" s="481">
        <f t="shared" si="3"/>
        <v>0</v>
      </c>
      <c r="F36" s="476" t="str">
        <f t="shared" si="4"/>
        <v/>
      </c>
      <c r="G36" s="476" t="str">
        <f t="shared" si="4"/>
        <v/>
      </c>
      <c r="H36" s="482" t="str">
        <f t="shared" si="5"/>
        <v/>
      </c>
      <c r="I36" s="482" t="str">
        <f t="shared" si="5"/>
        <v/>
      </c>
      <c r="J36" s="476" t="e">
        <f t="shared" si="6"/>
        <v>#N/A</v>
      </c>
      <c r="K36" s="476" t="e">
        <f t="shared" si="7"/>
        <v>#N/A</v>
      </c>
      <c r="L36" s="476" t="e">
        <f t="shared" si="8"/>
        <v>#N/A</v>
      </c>
      <c r="M36" s="476" t="e">
        <f t="shared" si="9"/>
        <v>#N/A</v>
      </c>
      <c r="N36" s="476">
        <v>232</v>
      </c>
    </row>
    <row r="37" spans="1:14" s="475" customFormat="1" ht="15" customHeight="1" x14ac:dyDescent="0.2">
      <c r="A37" s="475">
        <v>24</v>
      </c>
      <c r="B37" s="479">
        <f>'Tabelle 2.3'!J34</f>
        <v>4.972375690607735</v>
      </c>
      <c r="C37" s="480">
        <f>'Tabelle 3.3'!J34</f>
        <v>17.575757575757574</v>
      </c>
      <c r="D37" s="481">
        <f t="shared" si="3"/>
        <v>4.972375690607735</v>
      </c>
      <c r="E37" s="481">
        <f t="shared" si="3"/>
        <v>17.575757575757574</v>
      </c>
      <c r="F37" s="476" t="str">
        <f t="shared" si="4"/>
        <v/>
      </c>
      <c r="G37" s="476" t="str">
        <f t="shared" si="4"/>
        <v/>
      </c>
      <c r="H37" s="482" t="str">
        <f t="shared" si="5"/>
        <v/>
      </c>
      <c r="I37" s="482" t="str">
        <f t="shared" si="5"/>
        <v/>
      </c>
      <c r="J37" s="476" t="e">
        <f t="shared" si="6"/>
        <v>#N/A</v>
      </c>
      <c r="K37" s="476" t="e">
        <f t="shared" si="7"/>
        <v>#N/A</v>
      </c>
      <c r="L37" s="476" t="e">
        <f t="shared" si="8"/>
        <v>#N/A</v>
      </c>
      <c r="M37" s="476" t="e">
        <f t="shared" si="9"/>
        <v>#N/A</v>
      </c>
      <c r="N37" s="476">
        <v>242</v>
      </c>
    </row>
    <row r="38" spans="1:14" s="475" customFormat="1" ht="15" customHeight="1" x14ac:dyDescent="0.2">
      <c r="A38" s="475">
        <v>25</v>
      </c>
      <c r="B38" s="479">
        <f>'Tabelle 2.3'!J35</f>
        <v>-2.3834481381651194</v>
      </c>
      <c r="C38" s="480">
        <f>'Tabelle 3.3'!J35</f>
        <v>-6.7359667359667359</v>
      </c>
      <c r="D38" s="481">
        <f t="shared" si="3"/>
        <v>-2.3834481381651194</v>
      </c>
      <c r="E38" s="481">
        <f t="shared" si="3"/>
        <v>-6.7359667359667359</v>
      </c>
      <c r="F38" s="476" t="str">
        <f t="shared" si="4"/>
        <v/>
      </c>
      <c r="G38" s="476" t="str">
        <f t="shared" si="4"/>
        <v/>
      </c>
      <c r="H38" s="482" t="str">
        <f t="shared" si="5"/>
        <v/>
      </c>
      <c r="I38" s="482" t="str">
        <f t="shared" si="5"/>
        <v/>
      </c>
      <c r="J38" s="476" t="e">
        <f t="shared" si="6"/>
        <v>#N/A</v>
      </c>
      <c r="K38" s="476" t="e">
        <f t="shared" si="7"/>
        <v>#N/A</v>
      </c>
      <c r="L38" s="476" t="e">
        <f t="shared" si="8"/>
        <v>#N/A</v>
      </c>
      <c r="M38" s="476" t="e">
        <f t="shared" si="9"/>
        <v>#N/A</v>
      </c>
      <c r="N38" s="476">
        <v>253</v>
      </c>
    </row>
    <row r="39" spans="1:14" s="475" customFormat="1" ht="15" customHeight="1" x14ac:dyDescent="0.2">
      <c r="A39" s="475">
        <v>26</v>
      </c>
      <c r="B39" s="479">
        <f>'Tabelle 2.3'!J36</f>
        <v>0.51797684338817795</v>
      </c>
      <c r="C39" s="480">
        <f>'Tabelle 3.3'!J36</f>
        <v>-16.131191432396253</v>
      </c>
      <c r="D39" s="481">
        <f t="shared" si="3"/>
        <v>0.51797684338817795</v>
      </c>
      <c r="E39" s="481">
        <f t="shared" si="3"/>
        <v>-16.131191432396253</v>
      </c>
      <c r="F39" s="476" t="str">
        <f t="shared" si="4"/>
        <v/>
      </c>
      <c r="G39" s="476" t="str">
        <f t="shared" si="4"/>
        <v/>
      </c>
      <c r="H39" s="482" t="str">
        <f t="shared" si="5"/>
        <v/>
      </c>
      <c r="I39" s="482" t="str">
        <f t="shared" si="5"/>
        <v/>
      </c>
      <c r="J39" s="476" t="e">
        <f t="shared" si="6"/>
        <v>#N/A</v>
      </c>
      <c r="K39" s="476" t="e">
        <f t="shared" si="7"/>
        <v>#N/A</v>
      </c>
      <c r="L39" s="476" t="e">
        <f t="shared" si="8"/>
        <v>#N/A</v>
      </c>
      <c r="M39" s="476" t="e">
        <f t="shared" si="9"/>
        <v>#N/A</v>
      </c>
      <c r="N39" s="476">
        <v>263</v>
      </c>
    </row>
    <row r="40" spans="1:14" s="475" customFormat="1" ht="15" customHeight="1" x14ac:dyDescent="0.2">
      <c r="A40" s="475">
        <v>27</v>
      </c>
      <c r="B40" s="479" t="e">
        <f>'Tabelle 2.3'!#REF!</f>
        <v>#REF!</v>
      </c>
      <c r="C40" s="480" t="e">
        <f>'Tabelle 3.3'!#REF!</f>
        <v>#REF!</v>
      </c>
      <c r="D40" s="481" t="e">
        <f t="shared" si="3"/>
        <v>#REF!</v>
      </c>
      <c r="E40" s="481" t="e">
        <f t="shared" si="3"/>
        <v>#REF!</v>
      </c>
      <c r="F40" s="476" t="str">
        <f t="shared" si="4"/>
        <v/>
      </c>
      <c r="G40" s="476" t="str">
        <f t="shared" si="4"/>
        <v/>
      </c>
      <c r="H40" s="482" t="e">
        <f t="shared" si="5"/>
        <v>#REF!</v>
      </c>
      <c r="I40" s="482" t="e">
        <f t="shared" si="5"/>
        <v>#REF!</v>
      </c>
      <c r="J40" s="476" t="e">
        <f t="shared" si="6"/>
        <v>#REF!</v>
      </c>
      <c r="K40" s="476" t="e">
        <f t="shared" si="7"/>
        <v>#REF!</v>
      </c>
      <c r="L40" s="476" t="e">
        <f t="shared" si="8"/>
        <v>#REF!</v>
      </c>
      <c r="M40" s="476" t="e">
        <f t="shared" si="9"/>
        <v>#REF!</v>
      </c>
      <c r="N40" s="476">
        <v>273</v>
      </c>
    </row>
    <row r="41" spans="1:14" s="475" customFormat="1" ht="15" customHeight="1" x14ac:dyDescent="0.2">
      <c r="A41" s="475">
        <v>28</v>
      </c>
      <c r="B41" s="479" t="e">
        <f>'Tabelle 2.3'!#REF!</f>
        <v>#REF!</v>
      </c>
      <c r="C41" s="480" t="e">
        <f>'Tabelle 3.3'!#REF!</f>
        <v>#REF!</v>
      </c>
      <c r="D41" s="481" t="e">
        <f t="shared" si="3"/>
        <v>#REF!</v>
      </c>
      <c r="E41" s="481" t="e">
        <f t="shared" si="3"/>
        <v>#REF!</v>
      </c>
      <c r="F41" s="476" t="str">
        <f t="shared" si="4"/>
        <v/>
      </c>
      <c r="G41" s="476" t="str">
        <f t="shared" si="4"/>
        <v/>
      </c>
      <c r="H41" s="482" t="e">
        <f t="shared" si="5"/>
        <v>#REF!</v>
      </c>
      <c r="I41" s="482" t="e">
        <f t="shared" si="5"/>
        <v>#REF!</v>
      </c>
      <c r="J41" s="476" t="e">
        <f t="shared" si="6"/>
        <v>#REF!</v>
      </c>
      <c r="K41" s="476" t="e">
        <f t="shared" si="7"/>
        <v>#REF!</v>
      </c>
      <c r="L41" s="476" t="e">
        <f t="shared" si="8"/>
        <v>#REF!</v>
      </c>
      <c r="M41" s="476" t="e">
        <f t="shared" si="9"/>
        <v>#REF!</v>
      </c>
      <c r="N41" s="476">
        <v>284</v>
      </c>
    </row>
    <row r="42" spans="1:14" s="475" customFormat="1" ht="15" customHeight="1" x14ac:dyDescent="0.2">
      <c r="A42" s="475">
        <v>29</v>
      </c>
      <c r="B42" s="479" t="e">
        <f>'Tabelle 2.3'!#REF!</f>
        <v>#REF!</v>
      </c>
      <c r="C42" s="480" t="e">
        <f>'Tabelle 3.3'!#REF!</f>
        <v>#REF!</v>
      </c>
      <c r="D42" s="481" t="e">
        <f t="shared" si="3"/>
        <v>#REF!</v>
      </c>
      <c r="E42" s="481" t="e">
        <f t="shared" si="3"/>
        <v>#REF!</v>
      </c>
      <c r="F42" s="476" t="str">
        <f t="shared" si="4"/>
        <v/>
      </c>
      <c r="G42" s="476" t="str">
        <f t="shared" si="4"/>
        <v/>
      </c>
      <c r="H42" s="482" t="e">
        <f t="shared" si="5"/>
        <v>#REF!</v>
      </c>
      <c r="I42" s="482" t="e">
        <f t="shared" si="5"/>
        <v>#REF!</v>
      </c>
      <c r="J42" s="476" t="e">
        <f t="shared" si="6"/>
        <v>#REF!</v>
      </c>
      <c r="K42" s="476" t="e">
        <f t="shared" si="7"/>
        <v>#REF!</v>
      </c>
      <c r="L42" s="476" t="e">
        <f t="shared" si="8"/>
        <v>#REF!</v>
      </c>
      <c r="M42" s="476" t="e">
        <f t="shared" si="9"/>
        <v>#REF!</v>
      </c>
      <c r="N42" s="476">
        <v>294</v>
      </c>
    </row>
    <row r="43" spans="1:14" s="475" customFormat="1" ht="15" customHeight="1" x14ac:dyDescent="0.2">
      <c r="A43" s="475">
        <v>30</v>
      </c>
      <c r="B43" s="479" t="e">
        <f>'Tabelle 2.3'!#REF!</f>
        <v>#REF!</v>
      </c>
      <c r="C43" s="480" t="e">
        <f>'Tabelle 3.3'!#REF!</f>
        <v>#REF!</v>
      </c>
      <c r="D43" s="481" t="e">
        <f t="shared" si="3"/>
        <v>#REF!</v>
      </c>
      <c r="E43" s="481" t="e">
        <f t="shared" si="3"/>
        <v>#REF!</v>
      </c>
      <c r="F43" s="476" t="str">
        <f t="shared" si="4"/>
        <v/>
      </c>
      <c r="G43" s="476" t="str">
        <f t="shared" si="4"/>
        <v/>
      </c>
      <c r="H43" s="482" t="e">
        <f t="shared" si="5"/>
        <v>#REF!</v>
      </c>
      <c r="I43" s="482" t="e">
        <f t="shared" si="5"/>
        <v>#REF!</v>
      </c>
      <c r="J43" s="476" t="e">
        <f t="shared" si="6"/>
        <v>#REF!</v>
      </c>
      <c r="K43" s="476" t="e">
        <f t="shared" si="7"/>
        <v>#REF!</v>
      </c>
      <c r="L43" s="476" t="e">
        <f t="shared" si="8"/>
        <v>#REF!</v>
      </c>
      <c r="M43" s="476" t="e">
        <f t="shared" si="9"/>
        <v>#REF!</v>
      </c>
      <c r="N43" s="476">
        <v>304</v>
      </c>
    </row>
    <row r="44" spans="1:14" s="475" customFormat="1" ht="15" customHeight="1" x14ac:dyDescent="0.2">
      <c r="A44" s="475">
        <v>31</v>
      </c>
      <c r="B44" s="479" t="e">
        <f>'Tabelle 2.3'!#REF!</f>
        <v>#REF!</v>
      </c>
      <c r="C44" s="480" t="e">
        <f>'Tabelle 3.3'!#REF!</f>
        <v>#REF!</v>
      </c>
      <c r="D44" s="481" t="e">
        <f t="shared" si="3"/>
        <v>#REF!</v>
      </c>
      <c r="E44" s="481" t="e">
        <f t="shared" si="3"/>
        <v>#REF!</v>
      </c>
      <c r="F44" s="476" t="str">
        <f t="shared" si="4"/>
        <v/>
      </c>
      <c r="G44" s="476" t="str">
        <f t="shared" si="4"/>
        <v/>
      </c>
      <c r="H44" s="482" t="e">
        <f t="shared" si="5"/>
        <v>#REF!</v>
      </c>
      <c r="I44" s="482" t="e">
        <f t="shared" si="5"/>
        <v>#REF!</v>
      </c>
      <c r="J44" s="476" t="e">
        <f t="shared" si="6"/>
        <v>#REF!</v>
      </c>
      <c r="K44" s="476" t="e">
        <f t="shared" si="7"/>
        <v>#REF!</v>
      </c>
      <c r="L44" s="476" t="e">
        <f t="shared" si="8"/>
        <v>#REF!</v>
      </c>
      <c r="M44" s="476" t="e">
        <f t="shared" si="9"/>
        <v>#REF!</v>
      </c>
      <c r="N44" s="476">
        <v>315</v>
      </c>
    </row>
    <row r="45" spans="1:14" s="475" customFormat="1" ht="15" customHeight="1" x14ac:dyDescent="0.2">
      <c r="A45" s="475">
        <v>32</v>
      </c>
      <c r="B45" s="479">
        <f>'Tabelle 2.3'!J36</f>
        <v>0.51797684338817795</v>
      </c>
      <c r="C45" s="480">
        <f>'Tabelle 3.3'!J36</f>
        <v>-16.131191432396253</v>
      </c>
      <c r="D45" s="481">
        <f t="shared" si="3"/>
        <v>0.51797684338817795</v>
      </c>
      <c r="E45" s="481">
        <f t="shared" si="3"/>
        <v>-16.131191432396253</v>
      </c>
      <c r="F45" s="476" t="str">
        <f t="shared" si="4"/>
        <v/>
      </c>
      <c r="G45" s="476" t="str">
        <f t="shared" si="4"/>
        <v/>
      </c>
      <c r="H45" s="482" t="str">
        <f t="shared" si="5"/>
        <v/>
      </c>
      <c r="I45" s="482" t="str">
        <f t="shared" si="5"/>
        <v/>
      </c>
      <c r="J45" s="476" t="e">
        <f t="shared" si="6"/>
        <v>#N/A</v>
      </c>
      <c r="K45" s="476" t="e">
        <f t="shared" si="7"/>
        <v>#N/A</v>
      </c>
      <c r="L45" s="476" t="e">
        <f t="shared" si="8"/>
        <v>#N/A</v>
      </c>
      <c r="M45" s="476" t="e">
        <f t="shared" si="9"/>
        <v>#N/A</v>
      </c>
      <c r="N45" s="476">
        <v>325</v>
      </c>
    </row>
    <row r="46" spans="1:14" s="475" customFormat="1" ht="15" customHeight="1" x14ac:dyDescent="0.2">
      <c r="E46" s="476"/>
      <c r="F46" s="476"/>
      <c r="G46" s="476"/>
      <c r="H46" s="476"/>
      <c r="I46" s="476"/>
      <c r="J46" s="476"/>
      <c r="K46" s="476"/>
      <c r="L46" s="476"/>
      <c r="M46" s="476"/>
      <c r="N46" s="476"/>
    </row>
    <row r="47" spans="1:14" s="475" customFormat="1" ht="15" customHeight="1" x14ac:dyDescent="0.2">
      <c r="D47" s="483"/>
      <c r="E47" s="476"/>
      <c r="F47" s="476"/>
      <c r="G47" s="476"/>
      <c r="H47" s="476"/>
      <c r="I47" s="476"/>
      <c r="J47" s="476"/>
      <c r="K47" s="476"/>
      <c r="L47" s="476"/>
      <c r="M47" s="476"/>
      <c r="N47" s="476"/>
    </row>
    <row r="48" spans="1:14" s="475" customFormat="1" ht="15" customHeight="1" x14ac:dyDescent="0.2">
      <c r="A48" s="477" t="s">
        <v>453</v>
      </c>
      <c r="E48" s="476"/>
      <c r="F48" s="476"/>
      <c r="G48" s="476"/>
      <c r="H48" s="476"/>
      <c r="I48" s="476"/>
      <c r="J48" s="476"/>
      <c r="K48" s="476"/>
      <c r="L48" s="476"/>
      <c r="M48" s="476"/>
      <c r="N48" s="476"/>
    </row>
    <row r="49" spans="1:14" ht="15" customHeight="1" x14ac:dyDescent="0.2">
      <c r="A49" s="673" t="s">
        <v>454</v>
      </c>
      <c r="B49" s="674" t="s">
        <v>102</v>
      </c>
      <c r="C49" s="674"/>
      <c r="D49" s="674"/>
      <c r="E49" s="675" t="s">
        <v>455</v>
      </c>
      <c r="F49" s="675"/>
      <c r="G49" s="675"/>
      <c r="H49" s="676" t="s">
        <v>456</v>
      </c>
      <c r="I49" s="677" t="s">
        <v>457</v>
      </c>
      <c r="J49" s="677"/>
      <c r="K49" s="677"/>
      <c r="L49" s="484" t="s">
        <v>458</v>
      </c>
      <c r="M49" s="461"/>
      <c r="N49" s="453"/>
    </row>
    <row r="50" spans="1:14" ht="39.950000000000003" customHeight="1" x14ac:dyDescent="0.2">
      <c r="A50" s="673"/>
      <c r="B50" s="485" t="s">
        <v>441</v>
      </c>
      <c r="C50" s="485" t="s">
        <v>120</v>
      </c>
      <c r="D50" s="485" t="s">
        <v>121</v>
      </c>
      <c r="E50" s="485" t="s">
        <v>441</v>
      </c>
      <c r="F50" s="485" t="s">
        <v>120</v>
      </c>
      <c r="G50" s="485" t="s">
        <v>121</v>
      </c>
      <c r="H50" s="676"/>
      <c r="I50" s="485" t="s">
        <v>441</v>
      </c>
      <c r="J50" s="485" t="s">
        <v>120</v>
      </c>
      <c r="K50" s="485" t="s">
        <v>121</v>
      </c>
      <c r="L50" s="485" t="s">
        <v>459</v>
      </c>
      <c r="M50" s="485"/>
      <c r="N50" s="485"/>
    </row>
    <row r="51" spans="1:14" ht="15" customHeight="1" x14ac:dyDescent="0.2">
      <c r="A51" s="486" t="s">
        <v>460</v>
      </c>
      <c r="B51" s="487">
        <v>80835</v>
      </c>
      <c r="C51" s="487">
        <v>14736</v>
      </c>
      <c r="D51" s="487">
        <v>9849</v>
      </c>
      <c r="E51" s="488">
        <f>IF($A$51=37802,IF(COUNTBLANK(B$51:B$70)&gt;0,#N/A,B51/B$51*100),IF(COUNTBLANK(B$51:B$75)&gt;0,#N/A,B51/B$51*100))</f>
        <v>100</v>
      </c>
      <c r="F51" s="488">
        <f>IF($A$51=37802,IF(COUNTBLANK(C$51:C$70)&gt;0,#N/A,C51/C$51*100),IF(COUNTBLANK(C$51:C$75)&gt;0,#N/A,C51/C$51*100))</f>
        <v>100</v>
      </c>
      <c r="G51" s="488">
        <f>IF($A$51=37802,IF(COUNTBLANK(D$51:D$70)&gt;0,#N/A,D51/D$51*100),IF(COUNTBLANK(D$51:D$75)&gt;0,#N/A,D51/D$51*100))</f>
        <v>100</v>
      </c>
      <c r="H51" s="489" t="str">
        <f>IF(ISERROR(L51)=TRUE,IF(MONTH(A51)=MONTH(MAX(A$51:A$75)),A51,""),"")</f>
        <v/>
      </c>
      <c r="I51" s="488" t="str">
        <f>IF($H51&lt;&gt;"",E51,"")</f>
        <v/>
      </c>
      <c r="J51" s="488" t="str">
        <f>IF($H51&lt;&gt;"",F51,"")</f>
        <v/>
      </c>
      <c r="K51" s="488" t="str">
        <f t="shared" ref="J51:K66" si="10">IF($H51&lt;&gt;"",G51,"")</f>
        <v/>
      </c>
      <c r="L51" s="488" t="e">
        <f>IF(A$51=37802,IF(AND(COUNTBLANK(B$51:B$70)&lt;&gt;0,COUNTBLANK(C$51:C$70)&lt;&gt;0,COUNTBLANK(D$51:D$70)&lt;&gt;0),135,#N/A),IF(AND(COUNTBLANK(B$51:B$75)&lt;&gt;0,COUNTBLANK(C$51:C$75)&lt;&gt;0,COUNTBLANK(D$51:D$75)&lt;&gt;0),135,#N/A))</f>
        <v>#N/A</v>
      </c>
    </row>
    <row r="52" spans="1:14" ht="15" customHeight="1" x14ac:dyDescent="0.2">
      <c r="A52" s="486" t="s">
        <v>461</v>
      </c>
      <c r="B52" s="487">
        <v>81324</v>
      </c>
      <c r="C52" s="487">
        <v>15349</v>
      </c>
      <c r="D52" s="487">
        <v>10052</v>
      </c>
      <c r="E52" s="488">
        <f t="shared" ref="E52:G70" si="11">IF($A$51=37802,IF(COUNTBLANK(B$51:B$70)&gt;0,#N/A,B52/B$51*100),IF(COUNTBLANK(B$51:B$75)&gt;0,#N/A,B52/B$51*100))</f>
        <v>100.60493598070144</v>
      </c>
      <c r="F52" s="488">
        <f t="shared" si="11"/>
        <v>104.1598805646037</v>
      </c>
      <c r="G52" s="488">
        <f t="shared" si="11"/>
        <v>102.06112295664533</v>
      </c>
      <c r="H52" s="489" t="str">
        <f>IF(ISERROR(L52)=TRUE,IF(MONTH(A52)=MONTH(MAX(A$51:A$75)),A52,""),"")</f>
        <v/>
      </c>
      <c r="I52" s="488" t="str">
        <f t="shared" ref="I52:K75" si="12">IF($H52&lt;&gt;"",E52,"")</f>
        <v/>
      </c>
      <c r="J52" s="488" t="str">
        <f t="shared" si="10"/>
        <v/>
      </c>
      <c r="K52" s="488" t="str">
        <f t="shared" si="10"/>
        <v/>
      </c>
      <c r="L52" s="488" t="e">
        <f t="shared" ref="L52:L75" si="13">IF(A$51=37802,IF(AND(COUNTBLANK(B$51:B$70)&lt;&gt;0,COUNTBLANK(C$51:C$70)&lt;&gt;0,COUNTBLANK(D$51:D$70)&lt;&gt;0),135,#N/A),IF(AND(COUNTBLANK(B$51:B$75)&lt;&gt;0,COUNTBLANK(C$51:C$75)&lt;&gt;0,COUNTBLANK(D$51:D$75)&lt;&gt;0),135,#N/A))</f>
        <v>#N/A</v>
      </c>
    </row>
    <row r="53" spans="1:14" ht="15" customHeight="1" x14ac:dyDescent="0.2">
      <c r="A53" s="490">
        <v>41883</v>
      </c>
      <c r="B53" s="487">
        <v>82457</v>
      </c>
      <c r="C53" s="487">
        <v>15049</v>
      </c>
      <c r="D53" s="487">
        <v>10366</v>
      </c>
      <c r="E53" s="488">
        <f t="shared" si="11"/>
        <v>102.00655656584401</v>
      </c>
      <c r="F53" s="488">
        <f t="shared" si="11"/>
        <v>102.12404994571118</v>
      </c>
      <c r="G53" s="488">
        <f t="shared" si="11"/>
        <v>105.24926388465833</v>
      </c>
      <c r="H53" s="489">
        <f>IF(ISERROR(L53)=TRUE,IF(MONTH(A53)=MONTH(MAX(A$51:A$75)),A53,""),"")</f>
        <v>41883</v>
      </c>
      <c r="I53" s="488">
        <f t="shared" si="12"/>
        <v>102.00655656584401</v>
      </c>
      <c r="J53" s="488">
        <f t="shared" si="10"/>
        <v>102.12404994571118</v>
      </c>
      <c r="K53" s="488">
        <f t="shared" si="10"/>
        <v>105.24926388465833</v>
      </c>
      <c r="L53" s="488" t="e">
        <f t="shared" si="13"/>
        <v>#N/A</v>
      </c>
    </row>
    <row r="54" spans="1:14" ht="15" customHeight="1" x14ac:dyDescent="0.2">
      <c r="A54" s="490" t="s">
        <v>462</v>
      </c>
      <c r="B54" s="487">
        <v>82022</v>
      </c>
      <c r="C54" s="487">
        <v>15379</v>
      </c>
      <c r="D54" s="487">
        <v>10333</v>
      </c>
      <c r="E54" s="488">
        <f t="shared" si="11"/>
        <v>101.46842333147769</v>
      </c>
      <c r="F54" s="488">
        <f t="shared" si="11"/>
        <v>104.36346362649293</v>
      </c>
      <c r="G54" s="488">
        <f t="shared" si="11"/>
        <v>104.91420448776525</v>
      </c>
      <c r="H54" s="489" t="str">
        <f>IF(ISERROR(L54)=TRUE,IF(MONTH(A54)=MONTH(MAX(A$51:A$75)),A54,""),"")</f>
        <v/>
      </c>
      <c r="I54" s="488" t="str">
        <f t="shared" si="12"/>
        <v/>
      </c>
      <c r="J54" s="488" t="str">
        <f t="shared" si="10"/>
        <v/>
      </c>
      <c r="K54" s="488" t="str">
        <f t="shared" si="10"/>
        <v/>
      </c>
      <c r="L54" s="488" t="e">
        <f t="shared" si="13"/>
        <v>#N/A</v>
      </c>
    </row>
    <row r="55" spans="1:14" ht="15" customHeight="1" x14ac:dyDescent="0.2">
      <c r="A55" s="490" t="s">
        <v>463</v>
      </c>
      <c r="B55" s="487">
        <v>82373</v>
      </c>
      <c r="C55" s="487">
        <v>14752</v>
      </c>
      <c r="D55" s="487">
        <v>10097</v>
      </c>
      <c r="E55" s="488">
        <f t="shared" si="11"/>
        <v>101.90264118265601</v>
      </c>
      <c r="F55" s="488">
        <f t="shared" si="11"/>
        <v>100.1085776330076</v>
      </c>
      <c r="G55" s="488">
        <f t="shared" si="11"/>
        <v>102.51802213422683</v>
      </c>
      <c r="H55" s="489" t="str">
        <f t="shared" ref="H55:H70" si="14">IF(ISERROR(L55)=TRUE,IF(MONTH(A55)=MONTH(MAX(A$51:A$75)),A55,""),"")</f>
        <v/>
      </c>
      <c r="I55" s="488" t="str">
        <f t="shared" si="12"/>
        <v/>
      </c>
      <c r="J55" s="488" t="str">
        <f t="shared" si="10"/>
        <v/>
      </c>
      <c r="K55" s="488" t="str">
        <f t="shared" si="10"/>
        <v/>
      </c>
      <c r="L55" s="488" t="e">
        <f t="shared" si="13"/>
        <v>#N/A</v>
      </c>
    </row>
    <row r="56" spans="1:14" ht="15" customHeight="1" x14ac:dyDescent="0.2">
      <c r="A56" s="490" t="s">
        <v>464</v>
      </c>
      <c r="B56" s="487">
        <v>82855</v>
      </c>
      <c r="C56" s="487">
        <v>15002</v>
      </c>
      <c r="D56" s="487">
        <v>10304</v>
      </c>
      <c r="E56" s="488">
        <f t="shared" si="11"/>
        <v>102.4989175480918</v>
      </c>
      <c r="F56" s="488">
        <f t="shared" si="11"/>
        <v>101.80510314875136</v>
      </c>
      <c r="G56" s="488">
        <f t="shared" si="11"/>
        <v>104.61975835110164</v>
      </c>
      <c r="H56" s="489" t="str">
        <f t="shared" si="14"/>
        <v/>
      </c>
      <c r="I56" s="488" t="str">
        <f t="shared" si="12"/>
        <v/>
      </c>
      <c r="J56" s="488" t="str">
        <f t="shared" si="10"/>
        <v/>
      </c>
      <c r="K56" s="488" t="str">
        <f t="shared" si="10"/>
        <v/>
      </c>
      <c r="L56" s="488" t="e">
        <f t="shared" si="13"/>
        <v>#N/A</v>
      </c>
    </row>
    <row r="57" spans="1:14" ht="15" customHeight="1" x14ac:dyDescent="0.2">
      <c r="A57" s="490">
        <v>42248</v>
      </c>
      <c r="B57" s="487">
        <v>84105</v>
      </c>
      <c r="C57" s="487">
        <v>14479</v>
      </c>
      <c r="D57" s="487">
        <v>10582</v>
      </c>
      <c r="E57" s="488">
        <f t="shared" si="11"/>
        <v>104.04527741696047</v>
      </c>
      <c r="F57" s="488">
        <f t="shared" si="11"/>
        <v>98.255971769815417</v>
      </c>
      <c r="G57" s="488">
        <f t="shared" si="11"/>
        <v>107.44237993704944</v>
      </c>
      <c r="H57" s="489">
        <f t="shared" si="14"/>
        <v>42248</v>
      </c>
      <c r="I57" s="488">
        <f t="shared" si="12"/>
        <v>104.04527741696047</v>
      </c>
      <c r="J57" s="488">
        <f t="shared" si="10"/>
        <v>98.255971769815417</v>
      </c>
      <c r="K57" s="488">
        <f t="shared" si="10"/>
        <v>107.44237993704944</v>
      </c>
      <c r="L57" s="488" t="e">
        <f t="shared" si="13"/>
        <v>#N/A</v>
      </c>
    </row>
    <row r="58" spans="1:14" ht="15" customHeight="1" x14ac:dyDescent="0.2">
      <c r="A58" s="490" t="s">
        <v>465</v>
      </c>
      <c r="B58" s="487">
        <v>83864</v>
      </c>
      <c r="C58" s="487">
        <v>14768</v>
      </c>
      <c r="D58" s="487">
        <v>10575</v>
      </c>
      <c r="E58" s="488">
        <f t="shared" si="11"/>
        <v>103.7471392342426</v>
      </c>
      <c r="F58" s="488">
        <f t="shared" si="11"/>
        <v>100.2171552660152</v>
      </c>
      <c r="G58" s="488">
        <f t="shared" si="11"/>
        <v>107.37130673164788</v>
      </c>
      <c r="H58" s="489" t="str">
        <f t="shared" si="14"/>
        <v/>
      </c>
      <c r="I58" s="488" t="str">
        <f t="shared" si="12"/>
        <v/>
      </c>
      <c r="J58" s="488" t="str">
        <f t="shared" si="10"/>
        <v/>
      </c>
      <c r="K58" s="488" t="str">
        <f t="shared" si="10"/>
        <v/>
      </c>
      <c r="L58" s="488" t="e">
        <f t="shared" si="13"/>
        <v>#N/A</v>
      </c>
    </row>
    <row r="59" spans="1:14" ht="15" customHeight="1" x14ac:dyDescent="0.2">
      <c r="A59" s="490" t="s">
        <v>466</v>
      </c>
      <c r="B59" s="487">
        <v>83703</v>
      </c>
      <c r="C59" s="487">
        <v>14828</v>
      </c>
      <c r="D59" s="487">
        <v>10409</v>
      </c>
      <c r="E59" s="488">
        <f t="shared" si="11"/>
        <v>103.54796808313232</v>
      </c>
      <c r="F59" s="488">
        <f t="shared" si="11"/>
        <v>100.62432138979369</v>
      </c>
      <c r="G59" s="488">
        <f t="shared" si="11"/>
        <v>105.68585643212509</v>
      </c>
      <c r="H59" s="489" t="str">
        <f t="shared" si="14"/>
        <v/>
      </c>
      <c r="I59" s="488" t="str">
        <f t="shared" si="12"/>
        <v/>
      </c>
      <c r="J59" s="488" t="str">
        <f t="shared" si="10"/>
        <v/>
      </c>
      <c r="K59" s="488" t="str">
        <f t="shared" si="10"/>
        <v/>
      </c>
      <c r="L59" s="488" t="e">
        <f t="shared" si="13"/>
        <v>#N/A</v>
      </c>
    </row>
    <row r="60" spans="1:14" ht="15" customHeight="1" x14ac:dyDescent="0.2">
      <c r="A60" s="490" t="s">
        <v>467</v>
      </c>
      <c r="B60" s="487">
        <v>84174</v>
      </c>
      <c r="C60" s="487">
        <v>15099</v>
      </c>
      <c r="D60" s="487">
        <v>10477</v>
      </c>
      <c r="E60" s="488">
        <f t="shared" si="11"/>
        <v>104.13063648172202</v>
      </c>
      <c r="F60" s="488">
        <f t="shared" si="11"/>
        <v>102.46335504885992</v>
      </c>
      <c r="G60" s="488">
        <f t="shared" si="11"/>
        <v>106.37628185602598</v>
      </c>
      <c r="H60" s="489" t="str">
        <f t="shared" si="14"/>
        <v/>
      </c>
      <c r="I60" s="488" t="str">
        <f t="shared" si="12"/>
        <v/>
      </c>
      <c r="J60" s="488" t="str">
        <f t="shared" si="10"/>
        <v/>
      </c>
      <c r="K60" s="488" t="str">
        <f t="shared" si="10"/>
        <v/>
      </c>
      <c r="L60" s="488" t="e">
        <f t="shared" si="13"/>
        <v>#N/A</v>
      </c>
    </row>
    <row r="61" spans="1:14" ht="15" customHeight="1" x14ac:dyDescent="0.2">
      <c r="A61" s="490">
        <v>42614</v>
      </c>
      <c r="B61" s="487">
        <v>85695</v>
      </c>
      <c r="C61" s="487">
        <v>14519</v>
      </c>
      <c r="D61" s="487">
        <v>10878</v>
      </c>
      <c r="E61" s="488">
        <f t="shared" si="11"/>
        <v>106.01224717016144</v>
      </c>
      <c r="F61" s="488">
        <f t="shared" si="11"/>
        <v>98.527415852334428</v>
      </c>
      <c r="G61" s="488">
        <f t="shared" si="11"/>
        <v>110.44776119402985</v>
      </c>
      <c r="H61" s="489">
        <f t="shared" si="14"/>
        <v>42614</v>
      </c>
      <c r="I61" s="488">
        <f t="shared" si="12"/>
        <v>106.01224717016144</v>
      </c>
      <c r="J61" s="488">
        <f t="shared" si="10"/>
        <v>98.527415852334428</v>
      </c>
      <c r="K61" s="488">
        <f t="shared" si="10"/>
        <v>110.44776119402985</v>
      </c>
      <c r="L61" s="488" t="e">
        <f t="shared" si="13"/>
        <v>#N/A</v>
      </c>
    </row>
    <row r="62" spans="1:14" ht="15" customHeight="1" x14ac:dyDescent="0.2">
      <c r="A62" s="490" t="s">
        <v>468</v>
      </c>
      <c r="B62" s="487">
        <v>85421</v>
      </c>
      <c r="C62" s="487">
        <v>14823</v>
      </c>
      <c r="D62" s="487">
        <v>10844</v>
      </c>
      <c r="E62" s="488">
        <f t="shared" si="11"/>
        <v>105.67328508690544</v>
      </c>
      <c r="F62" s="488">
        <f t="shared" si="11"/>
        <v>100.59039087947883</v>
      </c>
      <c r="G62" s="488">
        <f t="shared" si="11"/>
        <v>110.10254848207941</v>
      </c>
      <c r="H62" s="489" t="str">
        <f t="shared" si="14"/>
        <v/>
      </c>
      <c r="I62" s="488" t="str">
        <f t="shared" si="12"/>
        <v/>
      </c>
      <c r="J62" s="488" t="str">
        <f t="shared" si="10"/>
        <v/>
      </c>
      <c r="K62" s="488" t="str">
        <f t="shared" si="10"/>
        <v/>
      </c>
      <c r="L62" s="488" t="e">
        <f t="shared" si="13"/>
        <v>#N/A</v>
      </c>
    </row>
    <row r="63" spans="1:14" ht="15" customHeight="1" x14ac:dyDescent="0.2">
      <c r="A63" s="490" t="s">
        <v>469</v>
      </c>
      <c r="B63" s="487">
        <v>85707</v>
      </c>
      <c r="C63" s="487">
        <v>14584</v>
      </c>
      <c r="D63" s="487">
        <v>10741</v>
      </c>
      <c r="E63" s="488">
        <f t="shared" si="11"/>
        <v>106.02709222490259</v>
      </c>
      <c r="F63" s="488">
        <f t="shared" si="11"/>
        <v>98.968512486427798</v>
      </c>
      <c r="G63" s="488">
        <f t="shared" si="11"/>
        <v>109.05675703117068</v>
      </c>
      <c r="H63" s="489" t="str">
        <f t="shared" si="14"/>
        <v/>
      </c>
      <c r="I63" s="488" t="str">
        <f t="shared" si="12"/>
        <v/>
      </c>
      <c r="J63" s="488" t="str">
        <f t="shared" si="10"/>
        <v/>
      </c>
      <c r="K63" s="488" t="str">
        <f t="shared" si="10"/>
        <v/>
      </c>
      <c r="L63" s="488" t="e">
        <f t="shared" si="13"/>
        <v>#N/A</v>
      </c>
    </row>
    <row r="64" spans="1:14" ht="15" customHeight="1" x14ac:dyDescent="0.2">
      <c r="A64" s="490" t="s">
        <v>470</v>
      </c>
      <c r="B64" s="487">
        <v>86295</v>
      </c>
      <c r="C64" s="487">
        <v>14782</v>
      </c>
      <c r="D64" s="487">
        <v>10947</v>
      </c>
      <c r="E64" s="488">
        <f t="shared" si="11"/>
        <v>106.75449990721842</v>
      </c>
      <c r="F64" s="488">
        <f t="shared" si="11"/>
        <v>100.31216069489686</v>
      </c>
      <c r="G64" s="488">
        <f t="shared" si="11"/>
        <v>111.14833993298812</v>
      </c>
      <c r="H64" s="489" t="str">
        <f t="shared" si="14"/>
        <v/>
      </c>
      <c r="I64" s="488" t="str">
        <f t="shared" si="12"/>
        <v/>
      </c>
      <c r="J64" s="488" t="str">
        <f t="shared" si="10"/>
        <v/>
      </c>
      <c r="K64" s="488" t="str">
        <f t="shared" si="10"/>
        <v/>
      </c>
      <c r="L64" s="488" t="e">
        <f t="shared" si="13"/>
        <v>#N/A</v>
      </c>
    </row>
    <row r="65" spans="1:12" ht="15" customHeight="1" x14ac:dyDescent="0.2">
      <c r="A65" s="490">
        <v>42979</v>
      </c>
      <c r="B65" s="487">
        <v>88137</v>
      </c>
      <c r="C65" s="487">
        <v>14445</v>
      </c>
      <c r="D65" s="487">
        <v>11335</v>
      </c>
      <c r="E65" s="488">
        <f t="shared" si="11"/>
        <v>109.0332158099833</v>
      </c>
      <c r="F65" s="488">
        <f t="shared" si="11"/>
        <v>98.02524429967427</v>
      </c>
      <c r="G65" s="488">
        <f t="shared" si="11"/>
        <v>115.08782617524622</v>
      </c>
      <c r="H65" s="489">
        <f t="shared" si="14"/>
        <v>42979</v>
      </c>
      <c r="I65" s="488">
        <f t="shared" si="12"/>
        <v>109.0332158099833</v>
      </c>
      <c r="J65" s="488">
        <f t="shared" si="10"/>
        <v>98.02524429967427</v>
      </c>
      <c r="K65" s="488">
        <f t="shared" si="10"/>
        <v>115.08782617524622</v>
      </c>
      <c r="L65" s="488" t="e">
        <f t="shared" si="13"/>
        <v>#N/A</v>
      </c>
    </row>
    <row r="66" spans="1:12" ht="15" customHeight="1" x14ac:dyDescent="0.2">
      <c r="A66" s="490" t="s">
        <v>471</v>
      </c>
      <c r="B66" s="487">
        <v>88184</v>
      </c>
      <c r="C66" s="487">
        <v>14751</v>
      </c>
      <c r="D66" s="487">
        <v>11319</v>
      </c>
      <c r="E66" s="488">
        <f t="shared" si="11"/>
        <v>109.09135894105275</v>
      </c>
      <c r="F66" s="488">
        <f t="shared" si="11"/>
        <v>100.10179153094462</v>
      </c>
      <c r="G66" s="488">
        <f t="shared" si="11"/>
        <v>114.92537313432835</v>
      </c>
      <c r="H66" s="489" t="str">
        <f t="shared" si="14"/>
        <v/>
      </c>
      <c r="I66" s="488" t="str">
        <f t="shared" si="12"/>
        <v/>
      </c>
      <c r="J66" s="488" t="str">
        <f t="shared" si="10"/>
        <v/>
      </c>
      <c r="K66" s="488" t="str">
        <f t="shared" si="10"/>
        <v/>
      </c>
      <c r="L66" s="488" t="e">
        <f t="shared" si="13"/>
        <v>#N/A</v>
      </c>
    </row>
    <row r="67" spans="1:12" ht="15" customHeight="1" x14ac:dyDescent="0.2">
      <c r="A67" s="490" t="s">
        <v>472</v>
      </c>
      <c r="B67" s="487">
        <v>88341</v>
      </c>
      <c r="C67" s="487">
        <v>14480</v>
      </c>
      <c r="D67" s="487">
        <v>11266</v>
      </c>
      <c r="E67" s="488">
        <f t="shared" si="11"/>
        <v>109.28558174058267</v>
      </c>
      <c r="F67" s="488">
        <f t="shared" si="11"/>
        <v>98.262757871878392</v>
      </c>
      <c r="G67" s="488">
        <f t="shared" si="11"/>
        <v>114.38724743628794</v>
      </c>
      <c r="H67" s="489" t="str">
        <f t="shared" si="14"/>
        <v/>
      </c>
      <c r="I67" s="488" t="str">
        <f t="shared" si="12"/>
        <v/>
      </c>
      <c r="J67" s="488" t="str">
        <f t="shared" si="12"/>
        <v/>
      </c>
      <c r="K67" s="488" t="str">
        <f t="shared" si="12"/>
        <v/>
      </c>
      <c r="L67" s="488" t="e">
        <f t="shared" si="13"/>
        <v>#N/A</v>
      </c>
    </row>
    <row r="68" spans="1:12" ht="15" customHeight="1" x14ac:dyDescent="0.2">
      <c r="A68" s="490" t="s">
        <v>473</v>
      </c>
      <c r="B68" s="487">
        <v>88573</v>
      </c>
      <c r="C68" s="487">
        <v>14795</v>
      </c>
      <c r="D68" s="487">
        <v>11589</v>
      </c>
      <c r="E68" s="488">
        <f t="shared" si="11"/>
        <v>109.57258613224469</v>
      </c>
      <c r="F68" s="488">
        <f t="shared" si="11"/>
        <v>100.40038002171552</v>
      </c>
      <c r="G68" s="488">
        <f t="shared" si="11"/>
        <v>117.66676819981726</v>
      </c>
      <c r="H68" s="489" t="str">
        <f t="shared" si="14"/>
        <v/>
      </c>
      <c r="I68" s="488" t="str">
        <f t="shared" si="12"/>
        <v/>
      </c>
      <c r="J68" s="488" t="str">
        <f t="shared" si="12"/>
        <v/>
      </c>
      <c r="K68" s="488" t="str">
        <f t="shared" si="12"/>
        <v/>
      </c>
      <c r="L68" s="488" t="e">
        <f t="shared" si="13"/>
        <v>#N/A</v>
      </c>
    </row>
    <row r="69" spans="1:12" ht="15" customHeight="1" x14ac:dyDescent="0.2">
      <c r="A69" s="490">
        <v>43344</v>
      </c>
      <c r="B69" s="487">
        <v>89991</v>
      </c>
      <c r="C69" s="487">
        <v>14226</v>
      </c>
      <c r="D69" s="487">
        <v>11889</v>
      </c>
      <c r="E69" s="488">
        <f t="shared" si="11"/>
        <v>111.32677676748932</v>
      </c>
      <c r="F69" s="488">
        <f t="shared" si="11"/>
        <v>96.539087947882734</v>
      </c>
      <c r="G69" s="488">
        <f t="shared" si="11"/>
        <v>120.71276271702712</v>
      </c>
      <c r="H69" s="489">
        <f t="shared" si="14"/>
        <v>43344</v>
      </c>
      <c r="I69" s="488">
        <f t="shared" si="12"/>
        <v>111.32677676748932</v>
      </c>
      <c r="J69" s="488">
        <f t="shared" si="12"/>
        <v>96.539087947882734</v>
      </c>
      <c r="K69" s="488">
        <f t="shared" si="12"/>
        <v>120.71276271702712</v>
      </c>
      <c r="L69" s="488" t="e">
        <f t="shared" si="13"/>
        <v>#N/A</v>
      </c>
    </row>
    <row r="70" spans="1:12" ht="15" customHeight="1" x14ac:dyDescent="0.2">
      <c r="A70" s="490" t="s">
        <v>474</v>
      </c>
      <c r="B70" s="487">
        <v>89851</v>
      </c>
      <c r="C70" s="487">
        <v>14775</v>
      </c>
      <c r="D70" s="487">
        <v>12353</v>
      </c>
      <c r="E70" s="488">
        <f t="shared" si="11"/>
        <v>111.15358446217604</v>
      </c>
      <c r="F70" s="488">
        <f t="shared" si="11"/>
        <v>100.26465798045604</v>
      </c>
      <c r="G70" s="488">
        <f t="shared" si="11"/>
        <v>125.42390090364503</v>
      </c>
      <c r="H70" s="489" t="str">
        <f t="shared" si="14"/>
        <v/>
      </c>
      <c r="I70" s="488" t="str">
        <f t="shared" si="12"/>
        <v/>
      </c>
      <c r="J70" s="488" t="str">
        <f t="shared" si="12"/>
        <v/>
      </c>
      <c r="K70" s="488" t="str">
        <f t="shared" si="12"/>
        <v/>
      </c>
      <c r="L70" s="488" t="e">
        <f t="shared" si="13"/>
        <v>#N/A</v>
      </c>
    </row>
    <row r="71" spans="1:12" ht="15" customHeight="1" x14ac:dyDescent="0.2">
      <c r="A71" s="490" t="s">
        <v>475</v>
      </c>
      <c r="B71" s="487">
        <v>89479</v>
      </c>
      <c r="C71" s="487">
        <v>14922</v>
      </c>
      <c r="D71" s="487">
        <v>12463</v>
      </c>
      <c r="E71" s="491">
        <f t="shared" ref="E71:G75" si="15">IF($A$51=37802,IF(COUNTBLANK(B$51:B$70)&gt;0,#N/A,IF(ISBLANK(B71)=FALSE,B71/B$51*100,#N/A)),IF(COUNTBLANK(B$51:B$75)&gt;0,#N/A,B71/B$51*100))</f>
        <v>110.69338776520073</v>
      </c>
      <c r="F71" s="491">
        <f t="shared" si="15"/>
        <v>101.26221498371335</v>
      </c>
      <c r="G71" s="491">
        <f t="shared" si="15"/>
        <v>126.54076555995533</v>
      </c>
      <c r="H71" s="492" t="str">
        <f>IF(A$51=37802,IF(ISERROR(L71)=TRUE,IF(ISBLANK(A71)=FALSE,IF(MONTH(A71)=MONTH(MAX(A$51:A$75)),A71,""),""),""),IF(ISERROR(L71)=TRUE,IF(MONTH(A71)=MONTH(MAX(A$51:A$75)),A71,""),""))</f>
        <v/>
      </c>
      <c r="I71" s="488" t="str">
        <f t="shared" si="12"/>
        <v/>
      </c>
      <c r="J71" s="488" t="str">
        <f t="shared" si="12"/>
        <v/>
      </c>
      <c r="K71" s="488" t="str">
        <f t="shared" si="12"/>
        <v/>
      </c>
      <c r="L71" s="488" t="e">
        <f t="shared" si="13"/>
        <v>#N/A</v>
      </c>
    </row>
    <row r="72" spans="1:12" ht="15" customHeight="1" x14ac:dyDescent="0.2">
      <c r="A72" s="490" t="s">
        <v>476</v>
      </c>
      <c r="B72" s="487">
        <v>89568</v>
      </c>
      <c r="C72" s="487">
        <v>15122</v>
      </c>
      <c r="D72" s="487">
        <v>12647</v>
      </c>
      <c r="E72" s="491">
        <f t="shared" si="15"/>
        <v>110.80348858786418</v>
      </c>
      <c r="F72" s="491">
        <f t="shared" si="15"/>
        <v>102.61943539630836</v>
      </c>
      <c r="G72" s="491">
        <f t="shared" si="15"/>
        <v>128.4089755305107</v>
      </c>
      <c r="H72" s="492" t="str">
        <f>IF(A$51=37802,IF(ISERROR(L72)=TRUE,IF(ISBLANK(A72)=FALSE,IF(MONTH(A72)=MONTH(MAX(A$51:A$75)),A72,""),""),""),IF(ISERROR(L72)=TRUE,IF(MONTH(A72)=MONTH(MAX(A$51:A$75)),A72,""),""))</f>
        <v/>
      </c>
      <c r="I72" s="488" t="str">
        <f t="shared" si="12"/>
        <v/>
      </c>
      <c r="J72" s="488" t="str">
        <f t="shared" si="12"/>
        <v/>
      </c>
      <c r="K72" s="488" t="str">
        <f t="shared" si="12"/>
        <v/>
      </c>
      <c r="L72" s="488" t="e">
        <f t="shared" si="13"/>
        <v>#N/A</v>
      </c>
    </row>
    <row r="73" spans="1:12" ht="15" customHeight="1" x14ac:dyDescent="0.2">
      <c r="A73" s="490">
        <v>43709</v>
      </c>
      <c r="B73" s="487">
        <v>90196</v>
      </c>
      <c r="C73" s="487">
        <v>12320</v>
      </c>
      <c r="D73" s="487">
        <v>11797</v>
      </c>
      <c r="E73" s="491">
        <f t="shared" si="15"/>
        <v>111.58037978598378</v>
      </c>
      <c r="F73" s="491">
        <f t="shared" si="15"/>
        <v>83.60477741585234</v>
      </c>
      <c r="G73" s="491">
        <f t="shared" si="15"/>
        <v>119.77865773174943</v>
      </c>
      <c r="H73" s="492">
        <f>IF(A$51=37802,IF(ISERROR(L73)=TRUE,IF(ISBLANK(A73)=FALSE,IF(MONTH(A73)=MONTH(MAX(A$51:A$75)),A73,""),""),""),IF(ISERROR(L73)=TRUE,IF(MONTH(A73)=MONTH(MAX(A$51:A$75)),A73,""),""))</f>
        <v>43709</v>
      </c>
      <c r="I73" s="488">
        <f t="shared" si="12"/>
        <v>111.58037978598378</v>
      </c>
      <c r="J73" s="488">
        <f t="shared" si="12"/>
        <v>83.60477741585234</v>
      </c>
      <c r="K73" s="488">
        <f t="shared" si="12"/>
        <v>119.77865773174943</v>
      </c>
      <c r="L73" s="488" t="e">
        <f t="shared" si="13"/>
        <v>#N/A</v>
      </c>
    </row>
    <row r="74" spans="1:12" ht="15" customHeight="1" x14ac:dyDescent="0.2">
      <c r="A74" s="490" t="s">
        <v>477</v>
      </c>
      <c r="B74" s="487">
        <v>89539</v>
      </c>
      <c r="C74" s="487">
        <v>12588</v>
      </c>
      <c r="D74" s="487">
        <v>11772</v>
      </c>
      <c r="E74" s="491">
        <f t="shared" si="15"/>
        <v>110.7676130389064</v>
      </c>
      <c r="F74" s="491">
        <f t="shared" si="15"/>
        <v>85.423452768729646</v>
      </c>
      <c r="G74" s="491">
        <f t="shared" si="15"/>
        <v>119.52482485531526</v>
      </c>
      <c r="H74" s="492" t="str">
        <f>IF(A$51=37802,IF(ISERROR(L74)=TRUE,IF(ISBLANK(A74)=FALSE,IF(MONTH(A74)=MONTH(MAX(A$51:A$75)),A74,""),""),""),IF(ISERROR(L74)=TRUE,IF(MONTH(A74)=MONTH(MAX(A$51:A$75)),A74,""),""))</f>
        <v/>
      </c>
      <c r="I74" s="488" t="str">
        <f t="shared" si="12"/>
        <v/>
      </c>
      <c r="J74" s="488" t="str">
        <f t="shared" si="12"/>
        <v/>
      </c>
      <c r="K74" s="488" t="str">
        <f t="shared" si="12"/>
        <v/>
      </c>
      <c r="L74" s="488" t="e">
        <f t="shared" si="13"/>
        <v>#N/A</v>
      </c>
    </row>
    <row r="75" spans="1:12" ht="15" customHeight="1" x14ac:dyDescent="0.2">
      <c r="A75" s="490" t="s">
        <v>478</v>
      </c>
      <c r="B75" s="487">
        <v>88788</v>
      </c>
      <c r="C75" s="493">
        <v>12061</v>
      </c>
      <c r="D75" s="493">
        <v>11415</v>
      </c>
      <c r="E75" s="491">
        <f t="shared" si="15"/>
        <v>109.8385600296901</v>
      </c>
      <c r="F75" s="491">
        <f t="shared" si="15"/>
        <v>81.847176981541807</v>
      </c>
      <c r="G75" s="491">
        <f t="shared" si="15"/>
        <v>115.90009137983553</v>
      </c>
      <c r="H75" s="492" t="str">
        <f>IF(A$51=37802,IF(ISERROR(L75)=TRUE,IF(ISBLANK(A75)=FALSE,IF(MONTH(A75)=MONTH(MAX(A$51:A$75)),A75,""),""),""),IF(ISERROR(L75)=TRUE,IF(MONTH(A75)=MONTH(MAX(A$51:A$75)),A75,""),""))</f>
        <v/>
      </c>
      <c r="I75" s="488" t="str">
        <f t="shared" si="12"/>
        <v/>
      </c>
      <c r="J75" s="488" t="str">
        <f t="shared" si="12"/>
        <v/>
      </c>
      <c r="K75" s="488" t="str">
        <f t="shared" si="12"/>
        <v/>
      </c>
      <c r="L75" s="488" t="e">
        <f t="shared" si="13"/>
        <v>#N/A</v>
      </c>
    </row>
    <row r="77" spans="1:12" ht="15" customHeight="1" x14ac:dyDescent="0.2">
      <c r="I77" s="488">
        <f>IF(I75&lt;&gt;"",I75,IF(I74&lt;&gt;"",I74,IF(I73&lt;&gt;"",I73,IF(I72&lt;&gt;"",I72,IF(I71&lt;&gt;"",I71,IF(I70&lt;&gt;"",I70,""))))))</f>
        <v>111.58037978598378</v>
      </c>
      <c r="J77" s="488">
        <f>IF(J75&lt;&gt;"",J75,IF(J74&lt;&gt;"",J74,IF(J73&lt;&gt;"",J73,IF(J72&lt;&gt;"",J72,IF(J71&lt;&gt;"",J71,IF(J70&lt;&gt;"",J70,""))))))</f>
        <v>83.60477741585234</v>
      </c>
      <c r="K77" s="488">
        <f>IF(K75&lt;&gt;"",K75,IF(K74&lt;&gt;"",K74,IF(K73&lt;&gt;"",K73,IF(K72&lt;&gt;"",K72,IF(K71&lt;&gt;"",K71,IF(K70&lt;&gt;"",K70,""))))))</f>
        <v>119.77865773174943</v>
      </c>
    </row>
    <row r="78" spans="1:12" ht="15" customHeight="1" x14ac:dyDescent="0.2">
      <c r="I78" s="495">
        <f>RANK(I77,$I77:$K77)</f>
        <v>2</v>
      </c>
      <c r="J78" s="495">
        <f>RANK(J77,$I77:$K77)</f>
        <v>3</v>
      </c>
      <c r="K78" s="495">
        <f>RANK(K77,$I77:$K77)</f>
        <v>1</v>
      </c>
    </row>
    <row r="79" spans="1:12" ht="15" customHeight="1" x14ac:dyDescent="0.2">
      <c r="I79" s="488" t="str">
        <f>"SvB: "&amp;IF(I77&gt;100,"+","")&amp;TEXT(I77-100,"0,0")&amp;"%"</f>
        <v>SvB: +11,6%</v>
      </c>
      <c r="J79" s="488" t="str">
        <f>"GeB - ausschließlich: "&amp;IF(J77&gt;100,"+","")&amp;TEXT(J77-100,"0,0")&amp;"%"</f>
        <v>GeB - ausschließlich: -16,4%</v>
      </c>
      <c r="K79" s="488" t="str">
        <f>"GeB - im Nebenjob: "&amp;IF(K77&gt;100,"+","")&amp;TEXT(K77-100,"0,0")&amp;"%"</f>
        <v>GeB - im Nebenjob: +19,8%</v>
      </c>
    </row>
    <row r="81" spans="9:9" ht="15" customHeight="1" x14ac:dyDescent="0.2">
      <c r="I81" s="488" t="str">
        <f>IF(ISERROR(HLOOKUP(1,I$78:K$79,2,FALSE)),"",HLOOKUP(1,I$78:K$79,2,FALSE))</f>
        <v>GeB - im Nebenjob: +19,8%</v>
      </c>
    </row>
    <row r="82" spans="9:9" ht="15" customHeight="1" x14ac:dyDescent="0.2">
      <c r="I82" s="488" t="str">
        <f>IF(ISERROR(HLOOKUP(2,I$78:K$79,2,FALSE)),"",HLOOKUP(2,I$78:K$79,2,FALSE))</f>
        <v>SvB: +11,6%</v>
      </c>
    </row>
    <row r="83" spans="9:9" ht="15" customHeight="1" x14ac:dyDescent="0.2">
      <c r="I83" s="488" t="str">
        <f>IF(ISERROR(HLOOKUP(3,I$78:K$79,2,FALSE)),"",HLOOKUP(3,I$78:K$79,2,FALSE))</f>
        <v>GeB - ausschließlich: -16,4%</v>
      </c>
    </row>
  </sheetData>
  <mergeCells count="16">
    <mergeCell ref="B4:C4"/>
    <mergeCell ref="D4:E4"/>
    <mergeCell ref="F4:G4"/>
    <mergeCell ref="H4:I4"/>
    <mergeCell ref="J4:N4"/>
    <mergeCell ref="J12:N12"/>
    <mergeCell ref="A49:A50"/>
    <mergeCell ref="B49:D49"/>
    <mergeCell ref="E49:G49"/>
    <mergeCell ref="H49:H50"/>
    <mergeCell ref="I49:K49"/>
    <mergeCell ref="A12:A13"/>
    <mergeCell ref="B12:C12"/>
    <mergeCell ref="D12:E12"/>
    <mergeCell ref="F12:G12"/>
    <mergeCell ref="H12:I12"/>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3" customWidth="1"/>
    <col min="2" max="2" width="15.125" style="523" customWidth="1"/>
    <col min="3" max="3" width="20.375" style="523" customWidth="1"/>
    <col min="4" max="5" width="10" style="523" customWidth="1"/>
    <col min="6" max="8" width="11" style="523"/>
    <col min="9" max="9" width="13.75" style="523" customWidth="1"/>
    <col min="10" max="256" width="11" style="523"/>
    <col min="257" max="257" width="2.375" style="523" customWidth="1"/>
    <col min="258" max="258" width="15.125" style="523" customWidth="1"/>
    <col min="259" max="259" width="20.375" style="523" customWidth="1"/>
    <col min="260" max="261" width="10" style="523" customWidth="1"/>
    <col min="262" max="264" width="11" style="523"/>
    <col min="265" max="265" width="13.75" style="523" customWidth="1"/>
    <col min="266" max="512" width="11" style="523"/>
    <col min="513" max="513" width="2.375" style="523" customWidth="1"/>
    <col min="514" max="514" width="15.125" style="523" customWidth="1"/>
    <col min="515" max="515" width="20.375" style="523" customWidth="1"/>
    <col min="516" max="517" width="10" style="523" customWidth="1"/>
    <col min="518" max="520" width="11" style="523"/>
    <col min="521" max="521" width="13.75" style="523" customWidth="1"/>
    <col min="522" max="768" width="11" style="523"/>
    <col min="769" max="769" width="2.375" style="523" customWidth="1"/>
    <col min="770" max="770" width="15.125" style="523" customWidth="1"/>
    <col min="771" max="771" width="20.375" style="523" customWidth="1"/>
    <col min="772" max="773" width="10" style="523" customWidth="1"/>
    <col min="774" max="776" width="11" style="523"/>
    <col min="777" max="777" width="13.75" style="523" customWidth="1"/>
    <col min="778" max="1024" width="11" style="523"/>
    <col min="1025" max="1025" width="2.375" style="523" customWidth="1"/>
    <col min="1026" max="1026" width="15.125" style="523" customWidth="1"/>
    <col min="1027" max="1027" width="20.375" style="523" customWidth="1"/>
    <col min="1028" max="1029" width="10" style="523" customWidth="1"/>
    <col min="1030" max="1032" width="11" style="523"/>
    <col min="1033" max="1033" width="13.75" style="523" customWidth="1"/>
    <col min="1034" max="1280" width="11" style="523"/>
    <col min="1281" max="1281" width="2.375" style="523" customWidth="1"/>
    <col min="1282" max="1282" width="15.125" style="523" customWidth="1"/>
    <col min="1283" max="1283" width="20.375" style="523" customWidth="1"/>
    <col min="1284" max="1285" width="10" style="523" customWidth="1"/>
    <col min="1286" max="1288" width="11" style="523"/>
    <col min="1289" max="1289" width="13.75" style="523" customWidth="1"/>
    <col min="1290" max="1536" width="11" style="523"/>
    <col min="1537" max="1537" width="2.375" style="523" customWidth="1"/>
    <col min="1538" max="1538" width="15.125" style="523" customWidth="1"/>
    <col min="1539" max="1539" width="20.375" style="523" customWidth="1"/>
    <col min="1540" max="1541" width="10" style="523" customWidth="1"/>
    <col min="1542" max="1544" width="11" style="523"/>
    <col min="1545" max="1545" width="13.75" style="523" customWidth="1"/>
    <col min="1546" max="1792" width="11" style="523"/>
    <col min="1793" max="1793" width="2.375" style="523" customWidth="1"/>
    <col min="1794" max="1794" width="15.125" style="523" customWidth="1"/>
    <col min="1795" max="1795" width="20.375" style="523" customWidth="1"/>
    <col min="1796" max="1797" width="10" style="523" customWidth="1"/>
    <col min="1798" max="1800" width="11" style="523"/>
    <col min="1801" max="1801" width="13.75" style="523" customWidth="1"/>
    <col min="1802" max="2048" width="11" style="523"/>
    <col min="2049" max="2049" width="2.375" style="523" customWidth="1"/>
    <col min="2050" max="2050" width="15.125" style="523" customWidth="1"/>
    <col min="2051" max="2051" width="20.375" style="523" customWidth="1"/>
    <col min="2052" max="2053" width="10" style="523" customWidth="1"/>
    <col min="2054" max="2056" width="11" style="523"/>
    <col min="2057" max="2057" width="13.75" style="523" customWidth="1"/>
    <col min="2058" max="2304" width="11" style="523"/>
    <col min="2305" max="2305" width="2.375" style="523" customWidth="1"/>
    <col min="2306" max="2306" width="15.125" style="523" customWidth="1"/>
    <col min="2307" max="2307" width="20.375" style="523" customWidth="1"/>
    <col min="2308" max="2309" width="10" style="523" customWidth="1"/>
    <col min="2310" max="2312" width="11" style="523"/>
    <col min="2313" max="2313" width="13.75" style="523" customWidth="1"/>
    <col min="2314" max="2560" width="11" style="523"/>
    <col min="2561" max="2561" width="2.375" style="523" customWidth="1"/>
    <col min="2562" max="2562" width="15.125" style="523" customWidth="1"/>
    <col min="2563" max="2563" width="20.375" style="523" customWidth="1"/>
    <col min="2564" max="2565" width="10" style="523" customWidth="1"/>
    <col min="2566" max="2568" width="11" style="523"/>
    <col min="2569" max="2569" width="13.75" style="523" customWidth="1"/>
    <col min="2570" max="2816" width="11" style="523"/>
    <col min="2817" max="2817" width="2.375" style="523" customWidth="1"/>
    <col min="2818" max="2818" width="15.125" style="523" customWidth="1"/>
    <col min="2819" max="2819" width="20.375" style="523" customWidth="1"/>
    <col min="2820" max="2821" width="10" style="523" customWidth="1"/>
    <col min="2822" max="2824" width="11" style="523"/>
    <col min="2825" max="2825" width="13.75" style="523" customWidth="1"/>
    <col min="2826" max="3072" width="11" style="523"/>
    <col min="3073" max="3073" width="2.375" style="523" customWidth="1"/>
    <col min="3074" max="3074" width="15.125" style="523" customWidth="1"/>
    <col min="3075" max="3075" width="20.375" style="523" customWidth="1"/>
    <col min="3076" max="3077" width="10" style="523" customWidth="1"/>
    <col min="3078" max="3080" width="11" style="523"/>
    <col min="3081" max="3081" width="13.75" style="523" customWidth="1"/>
    <col min="3082" max="3328" width="11" style="523"/>
    <col min="3329" max="3329" width="2.375" style="523" customWidth="1"/>
    <col min="3330" max="3330" width="15.125" style="523" customWidth="1"/>
    <col min="3331" max="3331" width="20.375" style="523" customWidth="1"/>
    <col min="3332" max="3333" width="10" style="523" customWidth="1"/>
    <col min="3334" max="3336" width="11" style="523"/>
    <col min="3337" max="3337" width="13.75" style="523" customWidth="1"/>
    <col min="3338" max="3584" width="11" style="523"/>
    <col min="3585" max="3585" width="2.375" style="523" customWidth="1"/>
    <col min="3586" max="3586" width="15.125" style="523" customWidth="1"/>
    <col min="3587" max="3587" width="20.375" style="523" customWidth="1"/>
    <col min="3588" max="3589" width="10" style="523" customWidth="1"/>
    <col min="3590" max="3592" width="11" style="523"/>
    <col min="3593" max="3593" width="13.75" style="523" customWidth="1"/>
    <col min="3594" max="3840" width="11" style="523"/>
    <col min="3841" max="3841" width="2.375" style="523" customWidth="1"/>
    <col min="3842" max="3842" width="15.125" style="523" customWidth="1"/>
    <col min="3843" max="3843" width="20.375" style="523" customWidth="1"/>
    <col min="3844" max="3845" width="10" style="523" customWidth="1"/>
    <col min="3846" max="3848" width="11" style="523"/>
    <col min="3849" max="3849" width="13.75" style="523" customWidth="1"/>
    <col min="3850" max="4096" width="11" style="523"/>
    <col min="4097" max="4097" width="2.375" style="523" customWidth="1"/>
    <col min="4098" max="4098" width="15.125" style="523" customWidth="1"/>
    <col min="4099" max="4099" width="20.375" style="523" customWidth="1"/>
    <col min="4100" max="4101" width="10" style="523" customWidth="1"/>
    <col min="4102" max="4104" width="11" style="523"/>
    <col min="4105" max="4105" width="13.75" style="523" customWidth="1"/>
    <col min="4106" max="4352" width="11" style="523"/>
    <col min="4353" max="4353" width="2.375" style="523" customWidth="1"/>
    <col min="4354" max="4354" width="15.125" style="523" customWidth="1"/>
    <col min="4355" max="4355" width="20.375" style="523" customWidth="1"/>
    <col min="4356" max="4357" width="10" style="523" customWidth="1"/>
    <col min="4358" max="4360" width="11" style="523"/>
    <col min="4361" max="4361" width="13.75" style="523" customWidth="1"/>
    <col min="4362" max="4608" width="11" style="523"/>
    <col min="4609" max="4609" width="2.375" style="523" customWidth="1"/>
    <col min="4610" max="4610" width="15.125" style="523" customWidth="1"/>
    <col min="4611" max="4611" width="20.375" style="523" customWidth="1"/>
    <col min="4612" max="4613" width="10" style="523" customWidth="1"/>
    <col min="4614" max="4616" width="11" style="523"/>
    <col min="4617" max="4617" width="13.75" style="523" customWidth="1"/>
    <col min="4618" max="4864" width="11" style="523"/>
    <col min="4865" max="4865" width="2.375" style="523" customWidth="1"/>
    <col min="4866" max="4866" width="15.125" style="523" customWidth="1"/>
    <col min="4867" max="4867" width="20.375" style="523" customWidth="1"/>
    <col min="4868" max="4869" width="10" style="523" customWidth="1"/>
    <col min="4870" max="4872" width="11" style="523"/>
    <col min="4873" max="4873" width="13.75" style="523" customWidth="1"/>
    <col min="4874" max="5120" width="11" style="523"/>
    <col min="5121" max="5121" width="2.375" style="523" customWidth="1"/>
    <col min="5122" max="5122" width="15.125" style="523" customWidth="1"/>
    <col min="5123" max="5123" width="20.375" style="523" customWidth="1"/>
    <col min="5124" max="5125" width="10" style="523" customWidth="1"/>
    <col min="5126" max="5128" width="11" style="523"/>
    <col min="5129" max="5129" width="13.75" style="523" customWidth="1"/>
    <col min="5130" max="5376" width="11" style="523"/>
    <col min="5377" max="5377" width="2.375" style="523" customWidth="1"/>
    <col min="5378" max="5378" width="15.125" style="523" customWidth="1"/>
    <col min="5379" max="5379" width="20.375" style="523" customWidth="1"/>
    <col min="5380" max="5381" width="10" style="523" customWidth="1"/>
    <col min="5382" max="5384" width="11" style="523"/>
    <col min="5385" max="5385" width="13.75" style="523" customWidth="1"/>
    <col min="5386" max="5632" width="11" style="523"/>
    <col min="5633" max="5633" width="2.375" style="523" customWidth="1"/>
    <col min="5634" max="5634" width="15.125" style="523" customWidth="1"/>
    <col min="5635" max="5635" width="20.375" style="523" customWidth="1"/>
    <col min="5636" max="5637" width="10" style="523" customWidth="1"/>
    <col min="5638" max="5640" width="11" style="523"/>
    <col min="5641" max="5641" width="13.75" style="523" customWidth="1"/>
    <col min="5642" max="5888" width="11" style="523"/>
    <col min="5889" max="5889" width="2.375" style="523" customWidth="1"/>
    <col min="5890" max="5890" width="15.125" style="523" customWidth="1"/>
    <col min="5891" max="5891" width="20.375" style="523" customWidth="1"/>
    <col min="5892" max="5893" width="10" style="523" customWidth="1"/>
    <col min="5894" max="5896" width="11" style="523"/>
    <col min="5897" max="5897" width="13.75" style="523" customWidth="1"/>
    <col min="5898" max="6144" width="11" style="523"/>
    <col min="6145" max="6145" width="2.375" style="523" customWidth="1"/>
    <col min="6146" max="6146" width="15.125" style="523" customWidth="1"/>
    <col min="6147" max="6147" width="20.375" style="523" customWidth="1"/>
    <col min="6148" max="6149" width="10" style="523" customWidth="1"/>
    <col min="6150" max="6152" width="11" style="523"/>
    <col min="6153" max="6153" width="13.75" style="523" customWidth="1"/>
    <col min="6154" max="6400" width="11" style="523"/>
    <col min="6401" max="6401" width="2.375" style="523" customWidth="1"/>
    <col min="6402" max="6402" width="15.125" style="523" customWidth="1"/>
    <col min="6403" max="6403" width="20.375" style="523" customWidth="1"/>
    <col min="6404" max="6405" width="10" style="523" customWidth="1"/>
    <col min="6406" max="6408" width="11" style="523"/>
    <col min="6409" max="6409" width="13.75" style="523" customWidth="1"/>
    <col min="6410" max="6656" width="11" style="523"/>
    <col min="6657" max="6657" width="2.375" style="523" customWidth="1"/>
    <col min="6658" max="6658" width="15.125" style="523" customWidth="1"/>
    <col min="6659" max="6659" width="20.375" style="523" customWidth="1"/>
    <col min="6660" max="6661" width="10" style="523" customWidth="1"/>
    <col min="6662" max="6664" width="11" style="523"/>
    <col min="6665" max="6665" width="13.75" style="523" customWidth="1"/>
    <col min="6666" max="6912" width="11" style="523"/>
    <col min="6913" max="6913" width="2.375" style="523" customWidth="1"/>
    <col min="6914" max="6914" width="15.125" style="523" customWidth="1"/>
    <col min="6915" max="6915" width="20.375" style="523" customWidth="1"/>
    <col min="6916" max="6917" width="10" style="523" customWidth="1"/>
    <col min="6918" max="6920" width="11" style="523"/>
    <col min="6921" max="6921" width="13.75" style="523" customWidth="1"/>
    <col min="6922" max="7168" width="11" style="523"/>
    <col min="7169" max="7169" width="2.375" style="523" customWidth="1"/>
    <col min="7170" max="7170" width="15.125" style="523" customWidth="1"/>
    <col min="7171" max="7171" width="20.375" style="523" customWidth="1"/>
    <col min="7172" max="7173" width="10" style="523" customWidth="1"/>
    <col min="7174" max="7176" width="11" style="523"/>
    <col min="7177" max="7177" width="13.75" style="523" customWidth="1"/>
    <col min="7178" max="7424" width="11" style="523"/>
    <col min="7425" max="7425" width="2.375" style="523" customWidth="1"/>
    <col min="7426" max="7426" width="15.125" style="523" customWidth="1"/>
    <col min="7427" max="7427" width="20.375" style="523" customWidth="1"/>
    <col min="7428" max="7429" width="10" style="523" customWidth="1"/>
    <col min="7430" max="7432" width="11" style="523"/>
    <col min="7433" max="7433" width="13.75" style="523" customWidth="1"/>
    <col min="7434" max="7680" width="11" style="523"/>
    <col min="7681" max="7681" width="2.375" style="523" customWidth="1"/>
    <col min="7682" max="7682" width="15.125" style="523" customWidth="1"/>
    <col min="7683" max="7683" width="20.375" style="523" customWidth="1"/>
    <col min="7684" max="7685" width="10" style="523" customWidth="1"/>
    <col min="7686" max="7688" width="11" style="523"/>
    <col min="7689" max="7689" width="13.75" style="523" customWidth="1"/>
    <col min="7690" max="7936" width="11" style="523"/>
    <col min="7937" max="7937" width="2.375" style="523" customWidth="1"/>
    <col min="7938" max="7938" width="15.125" style="523" customWidth="1"/>
    <col min="7939" max="7939" width="20.375" style="523" customWidth="1"/>
    <col min="7940" max="7941" width="10" style="523" customWidth="1"/>
    <col min="7942" max="7944" width="11" style="523"/>
    <col min="7945" max="7945" width="13.75" style="523" customWidth="1"/>
    <col min="7946" max="8192" width="11" style="523"/>
    <col min="8193" max="8193" width="2.375" style="523" customWidth="1"/>
    <col min="8194" max="8194" width="15.125" style="523" customWidth="1"/>
    <col min="8195" max="8195" width="20.375" style="523" customWidth="1"/>
    <col min="8196" max="8197" width="10" style="523" customWidth="1"/>
    <col min="8198" max="8200" width="11" style="523"/>
    <col min="8201" max="8201" width="13.75" style="523" customWidth="1"/>
    <col min="8202" max="8448" width="11" style="523"/>
    <col min="8449" max="8449" width="2.375" style="523" customWidth="1"/>
    <col min="8450" max="8450" width="15.125" style="523" customWidth="1"/>
    <col min="8451" max="8451" width="20.375" style="523" customWidth="1"/>
    <col min="8452" max="8453" width="10" style="523" customWidth="1"/>
    <col min="8454" max="8456" width="11" style="523"/>
    <col min="8457" max="8457" width="13.75" style="523" customWidth="1"/>
    <col min="8458" max="8704" width="11" style="523"/>
    <col min="8705" max="8705" width="2.375" style="523" customWidth="1"/>
    <col min="8706" max="8706" width="15.125" style="523" customWidth="1"/>
    <col min="8707" max="8707" width="20.375" style="523" customWidth="1"/>
    <col min="8708" max="8709" width="10" style="523" customWidth="1"/>
    <col min="8710" max="8712" width="11" style="523"/>
    <col min="8713" max="8713" width="13.75" style="523" customWidth="1"/>
    <col min="8714" max="8960" width="11" style="523"/>
    <col min="8961" max="8961" width="2.375" style="523" customWidth="1"/>
    <col min="8962" max="8962" width="15.125" style="523" customWidth="1"/>
    <col min="8963" max="8963" width="20.375" style="523" customWidth="1"/>
    <col min="8964" max="8965" width="10" style="523" customWidth="1"/>
    <col min="8966" max="8968" width="11" style="523"/>
    <col min="8969" max="8969" width="13.75" style="523" customWidth="1"/>
    <col min="8970" max="9216" width="11" style="523"/>
    <col min="9217" max="9217" width="2.375" style="523" customWidth="1"/>
    <col min="9218" max="9218" width="15.125" style="523" customWidth="1"/>
    <col min="9219" max="9219" width="20.375" style="523" customWidth="1"/>
    <col min="9220" max="9221" width="10" style="523" customWidth="1"/>
    <col min="9222" max="9224" width="11" style="523"/>
    <col min="9225" max="9225" width="13.75" style="523" customWidth="1"/>
    <col min="9226" max="9472" width="11" style="523"/>
    <col min="9473" max="9473" width="2.375" style="523" customWidth="1"/>
    <col min="9474" max="9474" width="15.125" style="523" customWidth="1"/>
    <col min="9475" max="9475" width="20.375" style="523" customWidth="1"/>
    <col min="9476" max="9477" width="10" style="523" customWidth="1"/>
    <col min="9478" max="9480" width="11" style="523"/>
    <col min="9481" max="9481" width="13.75" style="523" customWidth="1"/>
    <col min="9482" max="9728" width="11" style="523"/>
    <col min="9729" max="9729" width="2.375" style="523" customWidth="1"/>
    <col min="9730" max="9730" width="15.125" style="523" customWidth="1"/>
    <col min="9731" max="9731" width="20.375" style="523" customWidth="1"/>
    <col min="9732" max="9733" width="10" style="523" customWidth="1"/>
    <col min="9734" max="9736" width="11" style="523"/>
    <col min="9737" max="9737" width="13.75" style="523" customWidth="1"/>
    <col min="9738" max="9984" width="11" style="523"/>
    <col min="9985" max="9985" width="2.375" style="523" customWidth="1"/>
    <col min="9986" max="9986" width="15.125" style="523" customWidth="1"/>
    <col min="9987" max="9987" width="20.375" style="523" customWidth="1"/>
    <col min="9988" max="9989" width="10" style="523" customWidth="1"/>
    <col min="9990" max="9992" width="11" style="523"/>
    <col min="9993" max="9993" width="13.75" style="523" customWidth="1"/>
    <col min="9994" max="10240" width="11" style="523"/>
    <col min="10241" max="10241" width="2.375" style="523" customWidth="1"/>
    <col min="10242" max="10242" width="15.125" style="523" customWidth="1"/>
    <col min="10243" max="10243" width="20.375" style="523" customWidth="1"/>
    <col min="10244" max="10245" width="10" style="523" customWidth="1"/>
    <col min="10246" max="10248" width="11" style="523"/>
    <col min="10249" max="10249" width="13.75" style="523" customWidth="1"/>
    <col min="10250" max="10496" width="11" style="523"/>
    <col min="10497" max="10497" width="2.375" style="523" customWidth="1"/>
    <col min="10498" max="10498" width="15.125" style="523" customWidth="1"/>
    <col min="10499" max="10499" width="20.375" style="523" customWidth="1"/>
    <col min="10500" max="10501" width="10" style="523" customWidth="1"/>
    <col min="10502" max="10504" width="11" style="523"/>
    <col min="10505" max="10505" width="13.75" style="523" customWidth="1"/>
    <col min="10506" max="10752" width="11" style="523"/>
    <col min="10753" max="10753" width="2.375" style="523" customWidth="1"/>
    <col min="10754" max="10754" width="15.125" style="523" customWidth="1"/>
    <col min="10755" max="10755" width="20.375" style="523" customWidth="1"/>
    <col min="10756" max="10757" width="10" style="523" customWidth="1"/>
    <col min="10758" max="10760" width="11" style="523"/>
    <col min="10761" max="10761" width="13.75" style="523" customWidth="1"/>
    <col min="10762" max="11008" width="11" style="523"/>
    <col min="11009" max="11009" width="2.375" style="523" customWidth="1"/>
    <col min="11010" max="11010" width="15.125" style="523" customWidth="1"/>
    <col min="11011" max="11011" width="20.375" style="523" customWidth="1"/>
    <col min="11012" max="11013" width="10" style="523" customWidth="1"/>
    <col min="11014" max="11016" width="11" style="523"/>
    <col min="11017" max="11017" width="13.75" style="523" customWidth="1"/>
    <col min="11018" max="11264" width="11" style="523"/>
    <col min="11265" max="11265" width="2.375" style="523" customWidth="1"/>
    <col min="11266" max="11266" width="15.125" style="523" customWidth="1"/>
    <col min="11267" max="11267" width="20.375" style="523" customWidth="1"/>
    <col min="11268" max="11269" width="10" style="523" customWidth="1"/>
    <col min="11270" max="11272" width="11" style="523"/>
    <col min="11273" max="11273" width="13.75" style="523" customWidth="1"/>
    <col min="11274" max="11520" width="11" style="523"/>
    <col min="11521" max="11521" width="2.375" style="523" customWidth="1"/>
    <col min="11522" max="11522" width="15.125" style="523" customWidth="1"/>
    <col min="11523" max="11523" width="20.375" style="523" customWidth="1"/>
    <col min="11524" max="11525" width="10" style="523" customWidth="1"/>
    <col min="11526" max="11528" width="11" style="523"/>
    <col min="11529" max="11529" width="13.75" style="523" customWidth="1"/>
    <col min="11530" max="11776" width="11" style="523"/>
    <col min="11777" max="11777" width="2.375" style="523" customWidth="1"/>
    <col min="11778" max="11778" width="15.125" style="523" customWidth="1"/>
    <col min="11779" max="11779" width="20.375" style="523" customWidth="1"/>
    <col min="11780" max="11781" width="10" style="523" customWidth="1"/>
    <col min="11782" max="11784" width="11" style="523"/>
    <col min="11785" max="11785" width="13.75" style="523" customWidth="1"/>
    <col min="11786" max="12032" width="11" style="523"/>
    <col min="12033" max="12033" width="2.375" style="523" customWidth="1"/>
    <col min="12034" max="12034" width="15.125" style="523" customWidth="1"/>
    <col min="12035" max="12035" width="20.375" style="523" customWidth="1"/>
    <col min="12036" max="12037" width="10" style="523" customWidth="1"/>
    <col min="12038" max="12040" width="11" style="523"/>
    <col min="12041" max="12041" width="13.75" style="523" customWidth="1"/>
    <col min="12042" max="12288" width="11" style="523"/>
    <col min="12289" max="12289" width="2.375" style="523" customWidth="1"/>
    <col min="12290" max="12290" width="15.125" style="523" customWidth="1"/>
    <col min="12291" max="12291" width="20.375" style="523" customWidth="1"/>
    <col min="12292" max="12293" width="10" style="523" customWidth="1"/>
    <col min="12294" max="12296" width="11" style="523"/>
    <col min="12297" max="12297" width="13.75" style="523" customWidth="1"/>
    <col min="12298" max="12544" width="11" style="523"/>
    <col min="12545" max="12545" width="2.375" style="523" customWidth="1"/>
    <col min="12546" max="12546" width="15.125" style="523" customWidth="1"/>
    <col min="12547" max="12547" width="20.375" style="523" customWidth="1"/>
    <col min="12548" max="12549" width="10" style="523" customWidth="1"/>
    <col min="12550" max="12552" width="11" style="523"/>
    <col min="12553" max="12553" width="13.75" style="523" customWidth="1"/>
    <col min="12554" max="12800" width="11" style="523"/>
    <col min="12801" max="12801" width="2.375" style="523" customWidth="1"/>
    <col min="12802" max="12802" width="15.125" style="523" customWidth="1"/>
    <col min="12803" max="12803" width="20.375" style="523" customWidth="1"/>
    <col min="12804" max="12805" width="10" style="523" customWidth="1"/>
    <col min="12806" max="12808" width="11" style="523"/>
    <col min="12809" max="12809" width="13.75" style="523" customWidth="1"/>
    <col min="12810" max="13056" width="11" style="523"/>
    <col min="13057" max="13057" width="2.375" style="523" customWidth="1"/>
    <col min="13058" max="13058" width="15.125" style="523" customWidth="1"/>
    <col min="13059" max="13059" width="20.375" style="523" customWidth="1"/>
    <col min="13060" max="13061" width="10" style="523" customWidth="1"/>
    <col min="13062" max="13064" width="11" style="523"/>
    <col min="13065" max="13065" width="13.75" style="523" customWidth="1"/>
    <col min="13066" max="13312" width="11" style="523"/>
    <col min="13313" max="13313" width="2.375" style="523" customWidth="1"/>
    <col min="13314" max="13314" width="15.125" style="523" customWidth="1"/>
    <col min="13315" max="13315" width="20.375" style="523" customWidth="1"/>
    <col min="13316" max="13317" width="10" style="523" customWidth="1"/>
    <col min="13318" max="13320" width="11" style="523"/>
    <col min="13321" max="13321" width="13.75" style="523" customWidth="1"/>
    <col min="13322" max="13568" width="11" style="523"/>
    <col min="13569" max="13569" width="2.375" style="523" customWidth="1"/>
    <col min="13570" max="13570" width="15.125" style="523" customWidth="1"/>
    <col min="13571" max="13571" width="20.375" style="523" customWidth="1"/>
    <col min="13572" max="13573" width="10" style="523" customWidth="1"/>
    <col min="13574" max="13576" width="11" style="523"/>
    <col min="13577" max="13577" width="13.75" style="523" customWidth="1"/>
    <col min="13578" max="13824" width="11" style="523"/>
    <col min="13825" max="13825" width="2.375" style="523" customWidth="1"/>
    <col min="13826" max="13826" width="15.125" style="523" customWidth="1"/>
    <col min="13827" max="13827" width="20.375" style="523" customWidth="1"/>
    <col min="13828" max="13829" width="10" style="523" customWidth="1"/>
    <col min="13830" max="13832" width="11" style="523"/>
    <col min="13833" max="13833" width="13.75" style="523" customWidth="1"/>
    <col min="13834" max="14080" width="11" style="523"/>
    <col min="14081" max="14081" width="2.375" style="523" customWidth="1"/>
    <col min="14082" max="14082" width="15.125" style="523" customWidth="1"/>
    <col min="14083" max="14083" width="20.375" style="523" customWidth="1"/>
    <col min="14084" max="14085" width="10" style="523" customWidth="1"/>
    <col min="14086" max="14088" width="11" style="523"/>
    <col min="14089" max="14089" width="13.75" style="523" customWidth="1"/>
    <col min="14090" max="14336" width="11" style="523"/>
    <col min="14337" max="14337" width="2.375" style="523" customWidth="1"/>
    <col min="14338" max="14338" width="15.125" style="523" customWidth="1"/>
    <col min="14339" max="14339" width="20.375" style="523" customWidth="1"/>
    <col min="14340" max="14341" width="10" style="523" customWidth="1"/>
    <col min="14342" max="14344" width="11" style="523"/>
    <col min="14345" max="14345" width="13.75" style="523" customWidth="1"/>
    <col min="14346" max="14592" width="11" style="523"/>
    <col min="14593" max="14593" width="2.375" style="523" customWidth="1"/>
    <col min="14594" max="14594" width="15.125" style="523" customWidth="1"/>
    <col min="14595" max="14595" width="20.375" style="523" customWidth="1"/>
    <col min="14596" max="14597" width="10" style="523" customWidth="1"/>
    <col min="14598" max="14600" width="11" style="523"/>
    <col min="14601" max="14601" width="13.75" style="523" customWidth="1"/>
    <col min="14602" max="14848" width="11" style="523"/>
    <col min="14849" max="14849" width="2.375" style="523" customWidth="1"/>
    <col min="14850" max="14850" width="15.125" style="523" customWidth="1"/>
    <col min="14851" max="14851" width="20.375" style="523" customWidth="1"/>
    <col min="14852" max="14853" width="10" style="523" customWidth="1"/>
    <col min="14854" max="14856" width="11" style="523"/>
    <col min="14857" max="14857" width="13.75" style="523" customWidth="1"/>
    <col min="14858" max="15104" width="11" style="523"/>
    <col min="15105" max="15105" width="2.375" style="523" customWidth="1"/>
    <col min="15106" max="15106" width="15.125" style="523" customWidth="1"/>
    <col min="15107" max="15107" width="20.375" style="523" customWidth="1"/>
    <col min="15108" max="15109" width="10" style="523" customWidth="1"/>
    <col min="15110" max="15112" width="11" style="523"/>
    <col min="15113" max="15113" width="13.75" style="523" customWidth="1"/>
    <col min="15114" max="15360" width="11" style="523"/>
    <col min="15361" max="15361" width="2.375" style="523" customWidth="1"/>
    <col min="15362" max="15362" width="15.125" style="523" customWidth="1"/>
    <col min="15363" max="15363" width="20.375" style="523" customWidth="1"/>
    <col min="15364" max="15365" width="10" style="523" customWidth="1"/>
    <col min="15366" max="15368" width="11" style="523"/>
    <col min="15369" max="15369" width="13.75" style="523" customWidth="1"/>
    <col min="15370" max="15616" width="11" style="523"/>
    <col min="15617" max="15617" width="2.375" style="523" customWidth="1"/>
    <col min="15618" max="15618" width="15.125" style="523" customWidth="1"/>
    <col min="15619" max="15619" width="20.375" style="523" customWidth="1"/>
    <col min="15620" max="15621" width="10" style="523" customWidth="1"/>
    <col min="15622" max="15624" width="11" style="523"/>
    <col min="15625" max="15625" width="13.75" style="523" customWidth="1"/>
    <col min="15626" max="15872" width="11" style="523"/>
    <col min="15873" max="15873" width="2.375" style="523" customWidth="1"/>
    <col min="15874" max="15874" width="15.125" style="523" customWidth="1"/>
    <col min="15875" max="15875" width="20.375" style="523" customWidth="1"/>
    <col min="15876" max="15877" width="10" style="523" customWidth="1"/>
    <col min="15878" max="15880" width="11" style="523"/>
    <col min="15881" max="15881" width="13.75" style="523" customWidth="1"/>
    <col min="15882" max="16128" width="11" style="523"/>
    <col min="16129" max="16129" width="2.375" style="523" customWidth="1"/>
    <col min="16130" max="16130" width="15.125" style="523" customWidth="1"/>
    <col min="16131" max="16131" width="20.375" style="523" customWidth="1"/>
    <col min="16132" max="16133" width="10" style="523" customWidth="1"/>
    <col min="16134" max="16136" width="11" style="523"/>
    <col min="16137" max="16137" width="13.75" style="523" customWidth="1"/>
    <col min="16138" max="16384" width="11" style="523"/>
  </cols>
  <sheetData>
    <row r="1" spans="1:11" s="497" customFormat="1" ht="33.6" customHeight="1" x14ac:dyDescent="0.2">
      <c r="A1" s="496"/>
      <c r="B1" s="496"/>
      <c r="C1" s="496"/>
      <c r="D1" s="496"/>
      <c r="E1" s="15"/>
      <c r="F1" s="15"/>
      <c r="G1" s="15"/>
      <c r="I1" s="498"/>
    </row>
    <row r="2" spans="1:11" s="71" customFormat="1" ht="13.15" customHeight="1" x14ac:dyDescent="0.2">
      <c r="A2" s="499"/>
      <c r="C2" s="500"/>
      <c r="D2" s="500"/>
      <c r="G2" s="501" t="s">
        <v>479</v>
      </c>
      <c r="H2" s="502"/>
      <c r="I2" s="502"/>
      <c r="K2" s="498"/>
    </row>
    <row r="3" spans="1:11" s="497" customFormat="1" ht="19.5" customHeight="1" x14ac:dyDescent="0.25">
      <c r="A3" s="503" t="s">
        <v>480</v>
      </c>
      <c r="D3" s="504"/>
    </row>
    <row r="4" spans="1:11" s="71" customFormat="1" ht="19.5" customHeight="1" x14ac:dyDescent="0.2">
      <c r="A4" s="499"/>
      <c r="C4" s="500"/>
      <c r="D4" s="500"/>
      <c r="E4" s="500"/>
      <c r="G4" s="505"/>
      <c r="H4" s="502"/>
      <c r="I4" s="502"/>
    </row>
    <row r="5" spans="1:11" s="71" customFormat="1" ht="13.15" customHeight="1" x14ac:dyDescent="0.2">
      <c r="A5" s="499"/>
      <c r="C5" s="500"/>
      <c r="D5" s="500"/>
      <c r="E5" s="500"/>
      <c r="G5" s="505"/>
      <c r="H5" s="502"/>
      <c r="I5" s="502"/>
    </row>
    <row r="6" spans="1:11" s="71" customFormat="1" ht="13.15" customHeight="1" x14ac:dyDescent="0.2">
      <c r="A6" s="689" t="s">
        <v>481</v>
      </c>
      <c r="B6" s="665"/>
      <c r="C6" s="665"/>
      <c r="D6" s="665"/>
      <c r="E6" s="665"/>
      <c r="F6" s="690"/>
      <c r="G6" s="690"/>
      <c r="H6" s="502"/>
      <c r="I6" s="502"/>
    </row>
    <row r="7" spans="1:11" s="71" customFormat="1" ht="13.15" customHeight="1" x14ac:dyDescent="0.2">
      <c r="A7" s="499"/>
      <c r="C7" s="500"/>
      <c r="D7" s="500"/>
      <c r="E7" s="500"/>
      <c r="G7" s="505"/>
      <c r="H7" s="502"/>
      <c r="I7" s="502"/>
    </row>
    <row r="8" spans="1:11" s="505" customFormat="1" ht="13.15" customHeight="1" x14ac:dyDescent="0.2">
      <c r="B8" s="506" t="s">
        <v>482</v>
      </c>
      <c r="C8" s="507"/>
      <c r="D8" s="507"/>
      <c r="E8" s="508"/>
      <c r="F8" s="509"/>
      <c r="G8" s="509"/>
      <c r="H8" s="502"/>
      <c r="I8" s="502"/>
    </row>
    <row r="9" spans="1:11" s="505" customFormat="1" ht="13.15" customHeight="1" x14ac:dyDescent="0.2">
      <c r="A9" s="510"/>
      <c r="B9" s="680" t="s">
        <v>483</v>
      </c>
      <c r="C9" s="680"/>
      <c r="D9" s="681"/>
      <c r="E9" s="461"/>
      <c r="F9" s="461"/>
      <c r="H9" s="502"/>
      <c r="I9" s="502"/>
    </row>
    <row r="10" spans="1:11" s="505" customFormat="1" ht="13.15" customHeight="1" x14ac:dyDescent="0.2">
      <c r="A10" s="510"/>
      <c r="B10" s="680" t="s">
        <v>484</v>
      </c>
      <c r="C10" s="680"/>
      <c r="D10" s="681"/>
      <c r="E10" s="511"/>
      <c r="G10" s="512"/>
      <c r="H10" s="513"/>
      <c r="I10" s="513"/>
    </row>
    <row r="11" spans="1:11" s="505" customFormat="1" ht="13.15" customHeight="1" x14ac:dyDescent="0.2">
      <c r="A11" s="510"/>
      <c r="B11" s="680" t="s">
        <v>485</v>
      </c>
      <c r="C11" s="680"/>
      <c r="D11" s="681"/>
      <c r="E11" s="511"/>
      <c r="G11" s="512"/>
      <c r="H11" s="514"/>
      <c r="I11" s="514"/>
    </row>
    <row r="12" spans="1:11" s="505" customFormat="1" ht="13.15" customHeight="1" x14ac:dyDescent="0.2">
      <c r="A12" s="510"/>
      <c r="B12" s="680" t="s">
        <v>486</v>
      </c>
      <c r="C12" s="680"/>
      <c r="D12" s="681"/>
      <c r="E12" s="511"/>
      <c r="G12" s="512"/>
      <c r="H12" s="514"/>
      <c r="I12" s="514"/>
    </row>
    <row r="13" spans="1:11" s="505" customFormat="1" ht="13.15" customHeight="1" x14ac:dyDescent="0.2">
      <c r="A13" s="510"/>
      <c r="B13" s="680" t="s">
        <v>487</v>
      </c>
      <c r="C13" s="680"/>
      <c r="D13" s="681"/>
      <c r="E13" s="511"/>
      <c r="G13" s="512"/>
    </row>
    <row r="14" spans="1:11" s="505" customFormat="1" ht="13.15" customHeight="1" x14ac:dyDescent="0.2">
      <c r="A14" s="510"/>
      <c r="B14" s="680" t="s">
        <v>488</v>
      </c>
      <c r="C14" s="680"/>
      <c r="D14" s="681"/>
      <c r="E14" s="511"/>
      <c r="G14" s="512"/>
    </row>
    <row r="15" spans="1:11" s="505" customFormat="1" ht="13.15" customHeight="1" x14ac:dyDescent="0.2">
      <c r="A15" s="510"/>
      <c r="B15" s="680" t="s">
        <v>489</v>
      </c>
      <c r="C15" s="680"/>
      <c r="D15" s="681"/>
      <c r="E15" s="511"/>
      <c r="G15" s="512"/>
    </row>
    <row r="16" spans="1:11" s="505" customFormat="1" ht="13.15" customHeight="1" x14ac:dyDescent="0.2">
      <c r="A16" s="510"/>
      <c r="B16" s="680" t="s">
        <v>490</v>
      </c>
      <c r="C16" s="680"/>
      <c r="D16" s="681"/>
      <c r="E16" s="511"/>
      <c r="G16" s="512"/>
    </row>
    <row r="17" spans="1:8" s="505" customFormat="1" ht="13.15" customHeight="1" x14ac:dyDescent="0.2">
      <c r="A17" s="510"/>
      <c r="B17" s="688"/>
      <c r="C17" s="688"/>
      <c r="D17" s="515"/>
      <c r="E17" s="511"/>
      <c r="G17" s="512"/>
    </row>
    <row r="18" spans="1:8" s="505" customFormat="1" ht="13.15" customHeight="1" x14ac:dyDescent="0.2">
      <c r="B18" s="506" t="s">
        <v>491</v>
      </c>
      <c r="C18" s="516"/>
      <c r="D18" s="515"/>
      <c r="E18" s="511"/>
      <c r="G18" s="512"/>
    </row>
    <row r="19" spans="1:8" s="505" customFormat="1" ht="13.15" customHeight="1" x14ac:dyDescent="0.2">
      <c r="A19" s="510"/>
      <c r="B19" s="680" t="s">
        <v>492</v>
      </c>
      <c r="C19" s="680"/>
      <c r="D19" s="681"/>
      <c r="E19" s="511"/>
      <c r="G19" s="512"/>
    </row>
    <row r="20" spans="1:8" s="505" customFormat="1" ht="13.15" customHeight="1" x14ac:dyDescent="0.2">
      <c r="A20" s="510"/>
      <c r="B20" s="680" t="s">
        <v>493</v>
      </c>
      <c r="C20" s="680"/>
      <c r="D20" s="681"/>
      <c r="E20" s="511"/>
      <c r="G20" s="512"/>
    </row>
    <row r="21" spans="1:8" s="505" customFormat="1" ht="13.15" customHeight="1" x14ac:dyDescent="0.2">
      <c r="A21" s="510"/>
      <c r="B21" s="680" t="s">
        <v>494</v>
      </c>
      <c r="C21" s="680"/>
      <c r="D21" s="681"/>
      <c r="E21" s="511"/>
      <c r="G21" s="512"/>
    </row>
    <row r="22" spans="1:8" s="505" customFormat="1" ht="13.15" customHeight="1" x14ac:dyDescent="0.2">
      <c r="A22" s="510"/>
      <c r="B22" s="680" t="s">
        <v>495</v>
      </c>
      <c r="C22" s="680"/>
      <c r="D22" s="681"/>
      <c r="E22" s="511"/>
      <c r="G22" s="512"/>
    </row>
    <row r="23" spans="1:8" s="505" customFormat="1" ht="13.15" customHeight="1" x14ac:dyDescent="0.2">
      <c r="A23" s="510"/>
      <c r="B23" s="680" t="s">
        <v>496</v>
      </c>
      <c r="C23" s="680"/>
      <c r="D23" s="681"/>
      <c r="E23" s="511"/>
      <c r="G23" s="512"/>
    </row>
    <row r="24" spans="1:8" s="505" customFormat="1" ht="13.15" customHeight="1" x14ac:dyDescent="0.2">
      <c r="A24" s="510"/>
      <c r="B24" s="680" t="s">
        <v>497</v>
      </c>
      <c r="C24" s="680"/>
      <c r="D24" s="681"/>
      <c r="E24" s="511"/>
      <c r="G24" s="512"/>
    </row>
    <row r="25" spans="1:8" s="505" customFormat="1" ht="13.15" customHeight="1" x14ac:dyDescent="0.2">
      <c r="A25" s="510"/>
      <c r="B25" s="680" t="s">
        <v>498</v>
      </c>
      <c r="C25" s="680"/>
      <c r="D25" s="681"/>
      <c r="E25" s="511"/>
      <c r="G25" s="512"/>
    </row>
    <row r="26" spans="1:8" s="505" customFormat="1" ht="13.15" customHeight="1" x14ac:dyDescent="0.2">
      <c r="A26" s="510"/>
      <c r="B26" s="680" t="s">
        <v>499</v>
      </c>
      <c r="C26" s="680"/>
      <c r="D26" s="681"/>
      <c r="E26" s="511"/>
      <c r="G26" s="71"/>
    </row>
    <row r="27" spans="1:8" s="505" customFormat="1" ht="13.15" customHeight="1" x14ac:dyDescent="0.2">
      <c r="A27" s="510"/>
      <c r="B27" s="680" t="s">
        <v>500</v>
      </c>
      <c r="C27" s="680"/>
      <c r="D27" s="681"/>
      <c r="E27" s="511"/>
      <c r="G27" s="71"/>
    </row>
    <row r="28" spans="1:8" s="71" customFormat="1" ht="13.15" customHeight="1" x14ac:dyDescent="0.2">
      <c r="A28" s="510"/>
      <c r="B28" s="680" t="s">
        <v>501</v>
      </c>
      <c r="C28" s="680"/>
      <c r="D28" s="681"/>
      <c r="E28" s="511"/>
      <c r="F28" s="505"/>
    </row>
    <row r="29" spans="1:8" s="71" customFormat="1" ht="13.15" customHeight="1" x14ac:dyDescent="0.2">
      <c r="A29" s="510"/>
      <c r="B29" s="680" t="s">
        <v>502</v>
      </c>
      <c r="C29" s="680"/>
      <c r="D29" s="681"/>
      <c r="E29" s="511"/>
    </row>
    <row r="30" spans="1:8" s="71" customFormat="1" ht="13.15" customHeight="1" x14ac:dyDescent="0.2">
      <c r="A30" s="510"/>
      <c r="B30" s="680" t="s">
        <v>503</v>
      </c>
      <c r="C30" s="680"/>
      <c r="D30" s="681"/>
      <c r="E30" s="511"/>
    </row>
    <row r="31" spans="1:8" s="71" customFormat="1" ht="13.15" customHeight="1" x14ac:dyDescent="0.2">
      <c r="A31" s="510"/>
      <c r="B31" s="680" t="s">
        <v>504</v>
      </c>
      <c r="C31" s="680"/>
      <c r="D31" s="681"/>
      <c r="E31" s="511"/>
      <c r="H31" s="517"/>
    </row>
    <row r="32" spans="1:8" s="71" customFormat="1" ht="13.15" customHeight="1" x14ac:dyDescent="0.2">
      <c r="A32" s="510"/>
      <c r="B32" s="680" t="s">
        <v>505</v>
      </c>
      <c r="C32" s="680"/>
      <c r="D32" s="681"/>
      <c r="E32" s="511"/>
      <c r="H32" s="517"/>
    </row>
    <row r="33" spans="1:8" s="505" customFormat="1" ht="13.15" customHeight="1" x14ac:dyDescent="0.2">
      <c r="A33" s="510"/>
      <c r="B33" s="680" t="s">
        <v>506</v>
      </c>
      <c r="C33" s="680"/>
      <c r="D33" s="681"/>
      <c r="E33" s="511"/>
      <c r="F33" s="71"/>
      <c r="G33" s="71"/>
      <c r="H33" s="518"/>
    </row>
    <row r="34" spans="1:8" ht="13.15" customHeight="1" x14ac:dyDescent="0.2">
      <c r="A34" s="510"/>
      <c r="B34" s="519"/>
      <c r="C34" s="520"/>
      <c r="D34" s="521"/>
      <c r="E34" s="511"/>
      <c r="F34" s="71"/>
      <c r="G34" s="71"/>
      <c r="H34" s="522"/>
    </row>
    <row r="35" spans="1:8" ht="13.15" customHeight="1" x14ac:dyDescent="0.2">
      <c r="A35" s="682" t="s">
        <v>507</v>
      </c>
      <c r="B35" s="682"/>
      <c r="C35" s="682"/>
      <c r="D35" s="682"/>
      <c r="E35" s="682"/>
      <c r="F35" s="682"/>
      <c r="G35" s="682"/>
      <c r="H35" s="522"/>
    </row>
    <row r="36" spans="1:8" ht="13.15" customHeight="1" x14ac:dyDescent="0.2">
      <c r="A36" s="524"/>
      <c r="B36" s="525"/>
      <c r="C36" s="525"/>
      <c r="D36" s="526"/>
      <c r="E36" s="526"/>
      <c r="F36" s="526"/>
      <c r="G36" s="526"/>
      <c r="H36" s="522"/>
    </row>
    <row r="37" spans="1:8" ht="13.15" customHeight="1" x14ac:dyDescent="0.2">
      <c r="A37" s="683" t="s">
        <v>508</v>
      </c>
      <c r="B37" s="683"/>
      <c r="C37" s="683"/>
      <c r="D37" s="683"/>
      <c r="E37" s="683"/>
      <c r="F37" s="683"/>
      <c r="G37" s="683"/>
      <c r="H37" s="522"/>
    </row>
    <row r="38" spans="1:8" ht="13.15" customHeight="1" x14ac:dyDescent="0.2">
      <c r="A38" s="527"/>
      <c r="B38" s="528"/>
      <c r="C38" s="528"/>
      <c r="D38" s="515"/>
      <c r="E38" s="529"/>
      <c r="F38" s="517"/>
      <c r="G38" s="517"/>
      <c r="H38" s="522"/>
    </row>
    <row r="39" spans="1:8" ht="13.15" customHeight="1" x14ac:dyDescent="0.2">
      <c r="A39" s="684" t="s">
        <v>509</v>
      </c>
      <c r="B39" s="684"/>
      <c r="C39" s="684"/>
      <c r="D39" s="684"/>
      <c r="E39" s="684"/>
      <c r="F39" s="685"/>
      <c r="G39" s="685"/>
    </row>
    <row r="40" spans="1:8" ht="13.15" customHeight="1" x14ac:dyDescent="0.2">
      <c r="A40" s="685"/>
      <c r="B40" s="685"/>
      <c r="C40" s="685"/>
      <c r="D40" s="685"/>
      <c r="E40" s="685"/>
      <c r="F40" s="685"/>
      <c r="G40" s="685"/>
    </row>
    <row r="41" spans="1:8" ht="13.15" customHeight="1" x14ac:dyDescent="0.2">
      <c r="A41" s="530"/>
      <c r="B41" s="530"/>
      <c r="C41" s="530"/>
      <c r="D41" s="531"/>
      <c r="E41" s="531"/>
      <c r="F41" s="522"/>
      <c r="G41" s="522"/>
    </row>
    <row r="42" spans="1:8" ht="13.15" customHeight="1" x14ac:dyDescent="0.2">
      <c r="A42" s="686" t="s">
        <v>510</v>
      </c>
      <c r="B42" s="687"/>
      <c r="C42" s="687"/>
      <c r="D42" s="687"/>
      <c r="E42" s="687"/>
      <c r="F42" s="687"/>
      <c r="G42" s="687"/>
    </row>
    <row r="43" spans="1:8" ht="13.15" customHeight="1" x14ac:dyDescent="0.2">
      <c r="A43" s="683" t="s">
        <v>511</v>
      </c>
      <c r="B43" s="683"/>
      <c r="C43" s="532" t="s">
        <v>512</v>
      </c>
      <c r="D43" s="532"/>
      <c r="E43" s="532"/>
      <c r="F43" s="532"/>
      <c r="G43" s="532"/>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62" t="s">
        <v>7</v>
      </c>
      <c r="B4" s="562"/>
      <c r="C4" s="562"/>
      <c r="D4" s="562"/>
      <c r="E4" s="562"/>
      <c r="F4" s="562"/>
    </row>
    <row r="5" spans="1:6" ht="12.75" customHeight="1" x14ac:dyDescent="0.2">
      <c r="A5" s="21"/>
      <c r="B5" s="22"/>
      <c r="C5" s="21"/>
      <c r="D5" s="22"/>
      <c r="E5" s="21"/>
      <c r="F5" s="21"/>
    </row>
    <row r="6" spans="1:6" ht="12.75" customHeight="1" x14ac:dyDescent="0.2">
      <c r="A6" s="25" t="s">
        <v>8</v>
      </c>
      <c r="B6" s="26"/>
      <c r="C6" s="555" t="s">
        <v>9</v>
      </c>
      <c r="D6" s="555"/>
      <c r="E6" s="555"/>
      <c r="F6" s="555"/>
    </row>
    <row r="7" spans="1:6" ht="12.75" customHeight="1" x14ac:dyDescent="0.2">
      <c r="A7" s="25"/>
      <c r="B7" s="26"/>
      <c r="C7" s="27"/>
      <c r="D7" s="27"/>
      <c r="E7" s="27"/>
      <c r="F7" s="27"/>
    </row>
    <row r="8" spans="1:6" ht="12.75" customHeight="1" x14ac:dyDescent="0.2">
      <c r="A8" s="25" t="s">
        <v>10</v>
      </c>
      <c r="B8" s="26"/>
      <c r="C8" s="555" t="s">
        <v>11</v>
      </c>
      <c r="D8" s="555"/>
      <c r="E8" s="555"/>
      <c r="F8" s="555"/>
    </row>
    <row r="9" spans="1:6" ht="12.75" customHeight="1" x14ac:dyDescent="0.2">
      <c r="A9" s="25"/>
      <c r="B9" s="26"/>
      <c r="C9" s="27"/>
      <c r="D9" s="27"/>
      <c r="E9" s="27"/>
      <c r="F9" s="27"/>
    </row>
    <row r="10" spans="1:6" ht="12.75" customHeight="1" x14ac:dyDescent="0.2">
      <c r="A10" s="25" t="s">
        <v>12</v>
      </c>
      <c r="C10" s="563" t="s">
        <v>13</v>
      </c>
      <c r="D10" s="563"/>
      <c r="E10" s="563"/>
      <c r="F10" s="563"/>
    </row>
    <row r="11" spans="1:6" ht="12.75" customHeight="1" x14ac:dyDescent="0.2">
      <c r="A11" s="22"/>
      <c r="B11" s="21"/>
      <c r="C11" s="28"/>
      <c r="D11" s="27"/>
      <c r="E11" s="29"/>
      <c r="F11" s="27"/>
    </row>
    <row r="12" spans="1:6" ht="12.75" customHeight="1" x14ac:dyDescent="0.2">
      <c r="A12" s="25" t="s">
        <v>14</v>
      </c>
      <c r="B12" s="21"/>
      <c r="C12" s="564" t="s">
        <v>15</v>
      </c>
      <c r="D12" s="564"/>
      <c r="E12" s="564"/>
      <c r="F12" s="564"/>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54" t="s">
        <v>20</v>
      </c>
      <c r="B18" s="554"/>
      <c r="C18" s="31" t="s">
        <v>21</v>
      </c>
      <c r="D18" s="27"/>
      <c r="E18" s="27"/>
      <c r="F18" s="27"/>
    </row>
    <row r="19" spans="1:6" ht="12.75" customHeight="1" x14ac:dyDescent="0.2">
      <c r="A19" s="22"/>
      <c r="B19" s="21"/>
      <c r="C19" s="32"/>
      <c r="D19" s="27"/>
      <c r="E19" s="27"/>
      <c r="F19" s="27"/>
    </row>
    <row r="20" spans="1:6" ht="89.25" customHeight="1" x14ac:dyDescent="0.2">
      <c r="A20" s="25" t="s">
        <v>22</v>
      </c>
      <c r="B20" s="21"/>
      <c r="C20" s="555" t="s">
        <v>23</v>
      </c>
      <c r="D20" s="555"/>
      <c r="E20" s="555"/>
      <c r="F20" s="555"/>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56" t="s">
        <v>38</v>
      </c>
      <c r="D33" s="557"/>
      <c r="E33" s="557"/>
      <c r="F33" s="557"/>
    </row>
    <row r="34" spans="1:6" ht="12.75" customHeight="1" x14ac:dyDescent="0.2">
      <c r="A34" s="26"/>
      <c r="B34" s="26"/>
      <c r="C34" s="558" t="s">
        <v>39</v>
      </c>
      <c r="D34" s="559"/>
      <c r="E34" s="559"/>
      <c r="F34" s="559"/>
    </row>
    <row r="35" spans="1:6" ht="25.5" customHeight="1" x14ac:dyDescent="0.2">
      <c r="A35" s="26"/>
      <c r="B35" s="26"/>
      <c r="C35" s="560" t="s">
        <v>40</v>
      </c>
      <c r="D35" s="561"/>
      <c r="E35" s="561"/>
      <c r="F35" s="561"/>
    </row>
    <row r="36" spans="1:6" ht="12.75" x14ac:dyDescent="0.2">
      <c r="B36" s="26"/>
    </row>
    <row r="37" spans="1:6" ht="12.75" x14ac:dyDescent="0.2">
      <c r="A37" s="22" t="s">
        <v>41</v>
      </c>
      <c r="C37" s="45" t="s">
        <v>42</v>
      </c>
      <c r="D37" s="36"/>
      <c r="E37" s="36"/>
      <c r="F37" s="36"/>
    </row>
    <row r="38" spans="1:6" ht="28.5" customHeight="1" x14ac:dyDescent="0.2">
      <c r="C38" s="557" t="s">
        <v>43</v>
      </c>
      <c r="D38" s="557"/>
      <c r="E38" s="557"/>
      <c r="F38" s="557"/>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5" t="s">
        <v>89</v>
      </c>
      <c r="C41" s="565"/>
      <c r="D41" s="565"/>
      <c r="E41" s="565"/>
      <c r="F41" s="565"/>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88788</v>
      </c>
      <c r="E12" s="114">
        <v>89539</v>
      </c>
      <c r="F12" s="114">
        <v>90196</v>
      </c>
      <c r="G12" s="114">
        <v>89568</v>
      </c>
      <c r="H12" s="114">
        <v>89479</v>
      </c>
      <c r="I12" s="115">
        <v>-691</v>
      </c>
      <c r="J12" s="116">
        <v>-0.77224823701650669</v>
      </c>
      <c r="N12" s="117"/>
    </row>
    <row r="13" spans="1:15" s="110" customFormat="1" ht="13.5" customHeight="1" x14ac:dyDescent="0.2">
      <c r="A13" s="118" t="s">
        <v>105</v>
      </c>
      <c r="B13" s="119" t="s">
        <v>106</v>
      </c>
      <c r="C13" s="113">
        <v>52.955354327161331</v>
      </c>
      <c r="D13" s="114">
        <v>47018</v>
      </c>
      <c r="E13" s="114">
        <v>47498</v>
      </c>
      <c r="F13" s="114">
        <v>48066</v>
      </c>
      <c r="G13" s="114">
        <v>47746</v>
      </c>
      <c r="H13" s="114">
        <v>47626</v>
      </c>
      <c r="I13" s="115">
        <v>-608</v>
      </c>
      <c r="J13" s="116">
        <v>-1.2766136144122957</v>
      </c>
    </row>
    <row r="14" spans="1:15" s="110" customFormat="1" ht="13.5" customHeight="1" x14ac:dyDescent="0.2">
      <c r="A14" s="120"/>
      <c r="B14" s="119" t="s">
        <v>107</v>
      </c>
      <c r="C14" s="113">
        <v>47.044645672838669</v>
      </c>
      <c r="D14" s="114">
        <v>41770</v>
      </c>
      <c r="E14" s="114">
        <v>42041</v>
      </c>
      <c r="F14" s="114">
        <v>42130</v>
      </c>
      <c r="G14" s="114">
        <v>41822</v>
      </c>
      <c r="H14" s="114">
        <v>41853</v>
      </c>
      <c r="I14" s="115">
        <v>-83</v>
      </c>
      <c r="J14" s="116">
        <v>-0.19831314362172364</v>
      </c>
    </row>
    <row r="15" spans="1:15" s="110" customFormat="1" ht="13.5" customHeight="1" x14ac:dyDescent="0.2">
      <c r="A15" s="118" t="s">
        <v>105</v>
      </c>
      <c r="B15" s="121" t="s">
        <v>108</v>
      </c>
      <c r="C15" s="113">
        <v>11.358516916700456</v>
      </c>
      <c r="D15" s="114">
        <v>10085</v>
      </c>
      <c r="E15" s="114">
        <v>10487</v>
      </c>
      <c r="F15" s="114">
        <v>10788</v>
      </c>
      <c r="G15" s="114">
        <v>10015</v>
      </c>
      <c r="H15" s="114">
        <v>10288</v>
      </c>
      <c r="I15" s="115">
        <v>-203</v>
      </c>
      <c r="J15" s="116">
        <v>-1.9731726283048212</v>
      </c>
    </row>
    <row r="16" spans="1:15" s="110" customFormat="1" ht="13.5" customHeight="1" x14ac:dyDescent="0.2">
      <c r="A16" s="118"/>
      <c r="B16" s="121" t="s">
        <v>109</v>
      </c>
      <c r="C16" s="113">
        <v>65.45591746632428</v>
      </c>
      <c r="D16" s="114">
        <v>58117</v>
      </c>
      <c r="E16" s="114">
        <v>58495</v>
      </c>
      <c r="F16" s="114">
        <v>58935</v>
      </c>
      <c r="G16" s="114">
        <v>59254</v>
      </c>
      <c r="H16" s="114">
        <v>59305</v>
      </c>
      <c r="I16" s="115">
        <v>-1188</v>
      </c>
      <c r="J16" s="116">
        <v>-2.003203777084563</v>
      </c>
    </row>
    <row r="17" spans="1:10" s="110" customFormat="1" ht="13.5" customHeight="1" x14ac:dyDescent="0.2">
      <c r="A17" s="118"/>
      <c r="B17" s="121" t="s">
        <v>110</v>
      </c>
      <c r="C17" s="113">
        <v>21.794611884488894</v>
      </c>
      <c r="D17" s="114">
        <v>19351</v>
      </c>
      <c r="E17" s="114">
        <v>19307</v>
      </c>
      <c r="F17" s="114">
        <v>19244</v>
      </c>
      <c r="G17" s="114">
        <v>19059</v>
      </c>
      <c r="H17" s="114">
        <v>18699</v>
      </c>
      <c r="I17" s="115">
        <v>652</v>
      </c>
      <c r="J17" s="116">
        <v>3.4868174768704208</v>
      </c>
    </row>
    <row r="18" spans="1:10" s="110" customFormat="1" ht="13.5" customHeight="1" x14ac:dyDescent="0.2">
      <c r="A18" s="120"/>
      <c r="B18" s="121" t="s">
        <v>111</v>
      </c>
      <c r="C18" s="113">
        <v>1.3909537324863721</v>
      </c>
      <c r="D18" s="114">
        <v>1235</v>
      </c>
      <c r="E18" s="114">
        <v>1250</v>
      </c>
      <c r="F18" s="114">
        <v>1229</v>
      </c>
      <c r="G18" s="114">
        <v>1240</v>
      </c>
      <c r="H18" s="114">
        <v>1187</v>
      </c>
      <c r="I18" s="115">
        <v>48</v>
      </c>
      <c r="J18" s="116">
        <v>4.0438079191238412</v>
      </c>
    </row>
    <row r="19" spans="1:10" s="110" customFormat="1" ht="13.5" customHeight="1" x14ac:dyDescent="0.2">
      <c r="A19" s="120"/>
      <c r="B19" s="121" t="s">
        <v>112</v>
      </c>
      <c r="C19" s="113">
        <v>0.38518718745776459</v>
      </c>
      <c r="D19" s="114">
        <v>342</v>
      </c>
      <c r="E19" s="114">
        <v>325</v>
      </c>
      <c r="F19" s="114">
        <v>342</v>
      </c>
      <c r="G19" s="114">
        <v>303</v>
      </c>
      <c r="H19" s="114">
        <v>294</v>
      </c>
      <c r="I19" s="115">
        <v>48</v>
      </c>
      <c r="J19" s="116">
        <v>16.326530612244898</v>
      </c>
    </row>
    <row r="20" spans="1:10" s="110" customFormat="1" ht="13.5" customHeight="1" x14ac:dyDescent="0.2">
      <c r="A20" s="118" t="s">
        <v>113</v>
      </c>
      <c r="B20" s="122" t="s">
        <v>114</v>
      </c>
      <c r="C20" s="113">
        <v>75.109248997612283</v>
      </c>
      <c r="D20" s="114">
        <v>66688</v>
      </c>
      <c r="E20" s="114">
        <v>67397</v>
      </c>
      <c r="F20" s="114">
        <v>68299</v>
      </c>
      <c r="G20" s="114">
        <v>67576</v>
      </c>
      <c r="H20" s="114">
        <v>67613</v>
      </c>
      <c r="I20" s="115">
        <v>-925</v>
      </c>
      <c r="J20" s="116">
        <v>-1.3680801029387839</v>
      </c>
    </row>
    <row r="21" spans="1:10" s="110" customFormat="1" ht="13.5" customHeight="1" x14ac:dyDescent="0.2">
      <c r="A21" s="120"/>
      <c r="B21" s="122" t="s">
        <v>115</v>
      </c>
      <c r="C21" s="113">
        <v>24.890751002387709</v>
      </c>
      <c r="D21" s="114">
        <v>22100</v>
      </c>
      <c r="E21" s="114">
        <v>22142</v>
      </c>
      <c r="F21" s="114">
        <v>21897</v>
      </c>
      <c r="G21" s="114">
        <v>21992</v>
      </c>
      <c r="H21" s="114">
        <v>21866</v>
      </c>
      <c r="I21" s="115">
        <v>234</v>
      </c>
      <c r="J21" s="116">
        <v>1.070154577883472</v>
      </c>
    </row>
    <row r="22" spans="1:10" s="110" customFormat="1" ht="13.5" customHeight="1" x14ac:dyDescent="0.2">
      <c r="A22" s="118" t="s">
        <v>113</v>
      </c>
      <c r="B22" s="122" t="s">
        <v>116</v>
      </c>
      <c r="C22" s="113">
        <v>83.764697932152998</v>
      </c>
      <c r="D22" s="114">
        <v>74373</v>
      </c>
      <c r="E22" s="114">
        <v>75293</v>
      </c>
      <c r="F22" s="114">
        <v>75828</v>
      </c>
      <c r="G22" s="114">
        <v>75356</v>
      </c>
      <c r="H22" s="114">
        <v>75458</v>
      </c>
      <c r="I22" s="115">
        <v>-1085</v>
      </c>
      <c r="J22" s="116">
        <v>-1.4378859763046994</v>
      </c>
    </row>
    <row r="23" spans="1:10" s="110" customFormat="1" ht="13.5" customHeight="1" x14ac:dyDescent="0.2">
      <c r="A23" s="123"/>
      <c r="B23" s="124" t="s">
        <v>117</v>
      </c>
      <c r="C23" s="125">
        <v>16.208271388025409</v>
      </c>
      <c r="D23" s="114">
        <v>14391</v>
      </c>
      <c r="E23" s="114">
        <v>14218</v>
      </c>
      <c r="F23" s="114">
        <v>14337</v>
      </c>
      <c r="G23" s="114">
        <v>14176</v>
      </c>
      <c r="H23" s="114">
        <v>13987</v>
      </c>
      <c r="I23" s="115">
        <v>404</v>
      </c>
      <c r="J23" s="116">
        <v>2.888396368056052</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23476</v>
      </c>
      <c r="E26" s="114">
        <v>24360</v>
      </c>
      <c r="F26" s="114">
        <v>24117</v>
      </c>
      <c r="G26" s="114">
        <v>27769</v>
      </c>
      <c r="H26" s="140">
        <v>27385</v>
      </c>
      <c r="I26" s="115">
        <v>-3909</v>
      </c>
      <c r="J26" s="116">
        <v>-14.274237721380318</v>
      </c>
    </row>
    <row r="27" spans="1:10" s="110" customFormat="1" ht="13.5" customHeight="1" x14ac:dyDescent="0.2">
      <c r="A27" s="118" t="s">
        <v>105</v>
      </c>
      <c r="B27" s="119" t="s">
        <v>106</v>
      </c>
      <c r="C27" s="113">
        <v>42.963026069177033</v>
      </c>
      <c r="D27" s="115">
        <v>10086</v>
      </c>
      <c r="E27" s="114">
        <v>10447</v>
      </c>
      <c r="F27" s="114">
        <v>10275</v>
      </c>
      <c r="G27" s="114">
        <v>12187</v>
      </c>
      <c r="H27" s="140">
        <v>11889</v>
      </c>
      <c r="I27" s="115">
        <v>-1803</v>
      </c>
      <c r="J27" s="116">
        <v>-15.165278829169822</v>
      </c>
    </row>
    <row r="28" spans="1:10" s="110" customFormat="1" ht="13.5" customHeight="1" x14ac:dyDescent="0.2">
      <c r="A28" s="120"/>
      <c r="B28" s="119" t="s">
        <v>107</v>
      </c>
      <c r="C28" s="113">
        <v>57.036973930822967</v>
      </c>
      <c r="D28" s="115">
        <v>13390</v>
      </c>
      <c r="E28" s="114">
        <v>13913</v>
      </c>
      <c r="F28" s="114">
        <v>13842</v>
      </c>
      <c r="G28" s="114">
        <v>15582</v>
      </c>
      <c r="H28" s="140">
        <v>15496</v>
      </c>
      <c r="I28" s="115">
        <v>-2106</v>
      </c>
      <c r="J28" s="116">
        <v>-13.590604026845638</v>
      </c>
    </row>
    <row r="29" spans="1:10" s="110" customFormat="1" ht="13.5" customHeight="1" x14ac:dyDescent="0.2">
      <c r="A29" s="118" t="s">
        <v>105</v>
      </c>
      <c r="B29" s="121" t="s">
        <v>108</v>
      </c>
      <c r="C29" s="113">
        <v>15.901346055546089</v>
      </c>
      <c r="D29" s="115">
        <v>3733</v>
      </c>
      <c r="E29" s="114">
        <v>3991</v>
      </c>
      <c r="F29" s="114">
        <v>3805</v>
      </c>
      <c r="G29" s="114">
        <v>5553</v>
      </c>
      <c r="H29" s="140">
        <v>5323</v>
      </c>
      <c r="I29" s="115">
        <v>-1590</v>
      </c>
      <c r="J29" s="116">
        <v>-29.870373849333085</v>
      </c>
    </row>
    <row r="30" spans="1:10" s="110" customFormat="1" ht="13.5" customHeight="1" x14ac:dyDescent="0.2">
      <c r="A30" s="118"/>
      <c r="B30" s="121" t="s">
        <v>109</v>
      </c>
      <c r="C30" s="113">
        <v>50.792298517635032</v>
      </c>
      <c r="D30" s="115">
        <v>11924</v>
      </c>
      <c r="E30" s="114">
        <v>12343</v>
      </c>
      <c r="F30" s="114">
        <v>12271</v>
      </c>
      <c r="G30" s="114">
        <v>13282</v>
      </c>
      <c r="H30" s="140">
        <v>13172</v>
      </c>
      <c r="I30" s="115">
        <v>-1248</v>
      </c>
      <c r="J30" s="116">
        <v>-9.4746431825083519</v>
      </c>
    </row>
    <row r="31" spans="1:10" s="110" customFormat="1" ht="13.5" customHeight="1" x14ac:dyDescent="0.2">
      <c r="A31" s="118"/>
      <c r="B31" s="121" t="s">
        <v>110</v>
      </c>
      <c r="C31" s="113">
        <v>17.149429204293746</v>
      </c>
      <c r="D31" s="115">
        <v>4026</v>
      </c>
      <c r="E31" s="114">
        <v>4112</v>
      </c>
      <c r="F31" s="114">
        <v>4159</v>
      </c>
      <c r="G31" s="114">
        <v>4666</v>
      </c>
      <c r="H31" s="140">
        <v>4685</v>
      </c>
      <c r="I31" s="115">
        <v>-659</v>
      </c>
      <c r="J31" s="116">
        <v>-14.066168623265742</v>
      </c>
    </row>
    <row r="32" spans="1:10" s="110" customFormat="1" ht="13.5" customHeight="1" x14ac:dyDescent="0.2">
      <c r="A32" s="120"/>
      <c r="B32" s="121" t="s">
        <v>111</v>
      </c>
      <c r="C32" s="113">
        <v>16.156926222525133</v>
      </c>
      <c r="D32" s="115">
        <v>3793</v>
      </c>
      <c r="E32" s="114">
        <v>3914</v>
      </c>
      <c r="F32" s="114">
        <v>3882</v>
      </c>
      <c r="G32" s="114">
        <v>4268</v>
      </c>
      <c r="H32" s="140">
        <v>4205</v>
      </c>
      <c r="I32" s="115">
        <v>-412</v>
      </c>
      <c r="J32" s="116">
        <v>-9.7978596908442324</v>
      </c>
    </row>
    <row r="33" spans="1:10" s="110" customFormat="1" ht="13.5" customHeight="1" x14ac:dyDescent="0.2">
      <c r="A33" s="120"/>
      <c r="B33" s="121" t="s">
        <v>112</v>
      </c>
      <c r="C33" s="113">
        <v>1.5547793491225081</v>
      </c>
      <c r="D33" s="115">
        <v>365</v>
      </c>
      <c r="E33" s="114">
        <v>354</v>
      </c>
      <c r="F33" s="114">
        <v>359</v>
      </c>
      <c r="G33" s="114">
        <v>357</v>
      </c>
      <c r="H33" s="140">
        <v>336</v>
      </c>
      <c r="I33" s="115">
        <v>29</v>
      </c>
      <c r="J33" s="116">
        <v>8.6309523809523814</v>
      </c>
    </row>
    <row r="34" spans="1:10" s="110" customFormat="1" ht="13.5" customHeight="1" x14ac:dyDescent="0.2">
      <c r="A34" s="118" t="s">
        <v>113</v>
      </c>
      <c r="B34" s="122" t="s">
        <v>116</v>
      </c>
      <c r="C34" s="113">
        <v>82.224399386607601</v>
      </c>
      <c r="D34" s="115">
        <v>19303</v>
      </c>
      <c r="E34" s="114">
        <v>20136</v>
      </c>
      <c r="F34" s="114">
        <v>20019</v>
      </c>
      <c r="G34" s="114">
        <v>23402</v>
      </c>
      <c r="H34" s="140">
        <v>23181</v>
      </c>
      <c r="I34" s="115">
        <v>-3878</v>
      </c>
      <c r="J34" s="116">
        <v>-16.729217893964886</v>
      </c>
    </row>
    <row r="35" spans="1:10" s="110" customFormat="1" ht="13.5" customHeight="1" x14ac:dyDescent="0.2">
      <c r="A35" s="118"/>
      <c r="B35" s="119" t="s">
        <v>117</v>
      </c>
      <c r="C35" s="113">
        <v>17.652070199352529</v>
      </c>
      <c r="D35" s="115">
        <v>4144</v>
      </c>
      <c r="E35" s="114">
        <v>4192</v>
      </c>
      <c r="F35" s="114">
        <v>4069</v>
      </c>
      <c r="G35" s="114">
        <v>4334</v>
      </c>
      <c r="H35" s="140">
        <v>4171</v>
      </c>
      <c r="I35" s="115">
        <v>-27</v>
      </c>
      <c r="J35" s="116">
        <v>-0.64732678014864542</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12061</v>
      </c>
      <c r="E37" s="114">
        <v>12588</v>
      </c>
      <c r="F37" s="114">
        <v>12320</v>
      </c>
      <c r="G37" s="114">
        <v>15122</v>
      </c>
      <c r="H37" s="140">
        <v>14922</v>
      </c>
      <c r="I37" s="115">
        <v>-2861</v>
      </c>
      <c r="J37" s="116">
        <v>-19.173033105481839</v>
      </c>
    </row>
    <row r="38" spans="1:10" s="110" customFormat="1" ht="13.5" customHeight="1" x14ac:dyDescent="0.2">
      <c r="A38" s="118" t="s">
        <v>105</v>
      </c>
      <c r="B38" s="119" t="s">
        <v>106</v>
      </c>
      <c r="C38" s="113">
        <v>38.156040129342507</v>
      </c>
      <c r="D38" s="115">
        <v>4602</v>
      </c>
      <c r="E38" s="114">
        <v>4820</v>
      </c>
      <c r="F38" s="114">
        <v>4627</v>
      </c>
      <c r="G38" s="114">
        <v>6093</v>
      </c>
      <c r="H38" s="140">
        <v>5925</v>
      </c>
      <c r="I38" s="115">
        <v>-1323</v>
      </c>
      <c r="J38" s="116">
        <v>-22.329113924050635</v>
      </c>
    </row>
    <row r="39" spans="1:10" s="110" customFormat="1" ht="13.5" customHeight="1" x14ac:dyDescent="0.2">
      <c r="A39" s="120"/>
      <c r="B39" s="119" t="s">
        <v>107</v>
      </c>
      <c r="C39" s="113">
        <v>61.843959870657493</v>
      </c>
      <c r="D39" s="115">
        <v>7459</v>
      </c>
      <c r="E39" s="114">
        <v>7768</v>
      </c>
      <c r="F39" s="114">
        <v>7693</v>
      </c>
      <c r="G39" s="114">
        <v>9029</v>
      </c>
      <c r="H39" s="140">
        <v>8997</v>
      </c>
      <c r="I39" s="115">
        <v>-1538</v>
      </c>
      <c r="J39" s="116">
        <v>-17.09458708458375</v>
      </c>
    </row>
    <row r="40" spans="1:10" s="110" customFormat="1" ht="13.5" customHeight="1" x14ac:dyDescent="0.2">
      <c r="A40" s="118" t="s">
        <v>105</v>
      </c>
      <c r="B40" s="121" t="s">
        <v>108</v>
      </c>
      <c r="C40" s="113">
        <v>19.492579388110439</v>
      </c>
      <c r="D40" s="115">
        <v>2351</v>
      </c>
      <c r="E40" s="114">
        <v>2488</v>
      </c>
      <c r="F40" s="114">
        <v>2305</v>
      </c>
      <c r="G40" s="114">
        <v>4046</v>
      </c>
      <c r="H40" s="140">
        <v>3843</v>
      </c>
      <c r="I40" s="115">
        <v>-1492</v>
      </c>
      <c r="J40" s="116">
        <v>-38.82383554514702</v>
      </c>
    </row>
    <row r="41" spans="1:10" s="110" customFormat="1" ht="13.5" customHeight="1" x14ac:dyDescent="0.2">
      <c r="A41" s="118"/>
      <c r="B41" s="121" t="s">
        <v>109</v>
      </c>
      <c r="C41" s="113">
        <v>32.352209601193934</v>
      </c>
      <c r="D41" s="115">
        <v>3902</v>
      </c>
      <c r="E41" s="114">
        <v>4093</v>
      </c>
      <c r="F41" s="114">
        <v>3996</v>
      </c>
      <c r="G41" s="114">
        <v>4412</v>
      </c>
      <c r="H41" s="140">
        <v>4425</v>
      </c>
      <c r="I41" s="115">
        <v>-523</v>
      </c>
      <c r="J41" s="116">
        <v>-11.819209039548022</v>
      </c>
    </row>
    <row r="42" spans="1:10" s="110" customFormat="1" ht="13.5" customHeight="1" x14ac:dyDescent="0.2">
      <c r="A42" s="118"/>
      <c r="B42" s="121" t="s">
        <v>110</v>
      </c>
      <c r="C42" s="113">
        <v>17.593897686758975</v>
      </c>
      <c r="D42" s="115">
        <v>2122</v>
      </c>
      <c r="E42" s="114">
        <v>2203</v>
      </c>
      <c r="F42" s="114">
        <v>2261</v>
      </c>
      <c r="G42" s="114">
        <v>2529</v>
      </c>
      <c r="H42" s="140">
        <v>2575</v>
      </c>
      <c r="I42" s="115">
        <v>-453</v>
      </c>
      <c r="J42" s="116">
        <v>-17.592233009708739</v>
      </c>
    </row>
    <row r="43" spans="1:10" s="110" customFormat="1" ht="13.5" customHeight="1" x14ac:dyDescent="0.2">
      <c r="A43" s="120"/>
      <c r="B43" s="121" t="s">
        <v>111</v>
      </c>
      <c r="C43" s="113">
        <v>30.561313323936655</v>
      </c>
      <c r="D43" s="115">
        <v>3686</v>
      </c>
      <c r="E43" s="114">
        <v>3804</v>
      </c>
      <c r="F43" s="114">
        <v>3758</v>
      </c>
      <c r="G43" s="114">
        <v>4135</v>
      </c>
      <c r="H43" s="140">
        <v>4079</v>
      </c>
      <c r="I43" s="115">
        <v>-393</v>
      </c>
      <c r="J43" s="116">
        <v>-9.6347143907820545</v>
      </c>
    </row>
    <row r="44" spans="1:10" s="110" customFormat="1" ht="13.5" customHeight="1" x14ac:dyDescent="0.2">
      <c r="A44" s="120"/>
      <c r="B44" s="121" t="s">
        <v>112</v>
      </c>
      <c r="C44" s="113">
        <v>2.7858386535113175</v>
      </c>
      <c r="D44" s="115">
        <v>336</v>
      </c>
      <c r="E44" s="114">
        <v>324</v>
      </c>
      <c r="F44" s="114">
        <v>317</v>
      </c>
      <c r="G44" s="114">
        <v>322</v>
      </c>
      <c r="H44" s="140">
        <v>309</v>
      </c>
      <c r="I44" s="115">
        <v>27</v>
      </c>
      <c r="J44" s="116">
        <v>8.7378640776699026</v>
      </c>
    </row>
    <row r="45" spans="1:10" s="110" customFormat="1" ht="13.5" customHeight="1" x14ac:dyDescent="0.2">
      <c r="A45" s="118" t="s">
        <v>113</v>
      </c>
      <c r="B45" s="122" t="s">
        <v>116</v>
      </c>
      <c r="C45" s="113">
        <v>84.329657573998844</v>
      </c>
      <c r="D45" s="115">
        <v>10171</v>
      </c>
      <c r="E45" s="114">
        <v>10634</v>
      </c>
      <c r="F45" s="114">
        <v>10455</v>
      </c>
      <c r="G45" s="114">
        <v>13041</v>
      </c>
      <c r="H45" s="140">
        <v>12893</v>
      </c>
      <c r="I45" s="115">
        <v>-2722</v>
      </c>
      <c r="J45" s="116">
        <v>-21.11223144341891</v>
      </c>
    </row>
    <row r="46" spans="1:10" s="110" customFormat="1" ht="13.5" customHeight="1" x14ac:dyDescent="0.2">
      <c r="A46" s="118"/>
      <c r="B46" s="119" t="s">
        <v>117</v>
      </c>
      <c r="C46" s="113">
        <v>15.429898018406433</v>
      </c>
      <c r="D46" s="115">
        <v>1861</v>
      </c>
      <c r="E46" s="114">
        <v>1922</v>
      </c>
      <c r="F46" s="114">
        <v>1836</v>
      </c>
      <c r="G46" s="114">
        <v>2049</v>
      </c>
      <c r="H46" s="140">
        <v>1997</v>
      </c>
      <c r="I46" s="115">
        <v>-136</v>
      </c>
      <c r="J46" s="116">
        <v>-6.8102153229844768</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11415</v>
      </c>
      <c r="E48" s="114">
        <v>11772</v>
      </c>
      <c r="F48" s="114">
        <v>11797</v>
      </c>
      <c r="G48" s="114">
        <v>12647</v>
      </c>
      <c r="H48" s="140">
        <v>12463</v>
      </c>
      <c r="I48" s="115">
        <v>-1048</v>
      </c>
      <c r="J48" s="116">
        <v>-8.4088903153333874</v>
      </c>
    </row>
    <row r="49" spans="1:12" s="110" customFormat="1" ht="13.5" customHeight="1" x14ac:dyDescent="0.2">
      <c r="A49" s="118" t="s">
        <v>105</v>
      </c>
      <c r="B49" s="119" t="s">
        <v>106</v>
      </c>
      <c r="C49" s="113">
        <v>48.042049934296976</v>
      </c>
      <c r="D49" s="115">
        <v>5484</v>
      </c>
      <c r="E49" s="114">
        <v>5627</v>
      </c>
      <c r="F49" s="114">
        <v>5648</v>
      </c>
      <c r="G49" s="114">
        <v>6094</v>
      </c>
      <c r="H49" s="140">
        <v>5964</v>
      </c>
      <c r="I49" s="115">
        <v>-480</v>
      </c>
      <c r="J49" s="116">
        <v>-8.0482897384305829</v>
      </c>
    </row>
    <row r="50" spans="1:12" s="110" customFormat="1" ht="13.5" customHeight="1" x14ac:dyDescent="0.2">
      <c r="A50" s="120"/>
      <c r="B50" s="119" t="s">
        <v>107</v>
      </c>
      <c r="C50" s="113">
        <v>51.957950065703024</v>
      </c>
      <c r="D50" s="115">
        <v>5931</v>
      </c>
      <c r="E50" s="114">
        <v>6145</v>
      </c>
      <c r="F50" s="114">
        <v>6149</v>
      </c>
      <c r="G50" s="114">
        <v>6553</v>
      </c>
      <c r="H50" s="140">
        <v>6499</v>
      </c>
      <c r="I50" s="115">
        <v>-568</v>
      </c>
      <c r="J50" s="116">
        <v>-8.7398061240190792</v>
      </c>
    </row>
    <row r="51" spans="1:12" s="110" customFormat="1" ht="13.5" customHeight="1" x14ac:dyDescent="0.2">
      <c r="A51" s="118" t="s">
        <v>105</v>
      </c>
      <c r="B51" s="121" t="s">
        <v>108</v>
      </c>
      <c r="C51" s="113">
        <v>12.106876916338152</v>
      </c>
      <c r="D51" s="115">
        <v>1382</v>
      </c>
      <c r="E51" s="114">
        <v>1503</v>
      </c>
      <c r="F51" s="114">
        <v>1500</v>
      </c>
      <c r="G51" s="114">
        <v>1507</v>
      </c>
      <c r="H51" s="140">
        <v>1480</v>
      </c>
      <c r="I51" s="115">
        <v>-98</v>
      </c>
      <c r="J51" s="116">
        <v>-6.6216216216216219</v>
      </c>
    </row>
    <row r="52" spans="1:12" s="110" customFormat="1" ht="13.5" customHeight="1" x14ac:dyDescent="0.2">
      <c r="A52" s="118"/>
      <c r="B52" s="121" t="s">
        <v>109</v>
      </c>
      <c r="C52" s="113">
        <v>70.275952693823911</v>
      </c>
      <c r="D52" s="115">
        <v>8022</v>
      </c>
      <c r="E52" s="114">
        <v>8250</v>
      </c>
      <c r="F52" s="114">
        <v>8275</v>
      </c>
      <c r="G52" s="114">
        <v>8870</v>
      </c>
      <c r="H52" s="140">
        <v>8747</v>
      </c>
      <c r="I52" s="115">
        <v>-725</v>
      </c>
      <c r="J52" s="116">
        <v>-8.2885560763690407</v>
      </c>
    </row>
    <row r="53" spans="1:12" s="110" customFormat="1" ht="13.5" customHeight="1" x14ac:dyDescent="0.2">
      <c r="A53" s="118"/>
      <c r="B53" s="121" t="s">
        <v>110</v>
      </c>
      <c r="C53" s="113">
        <v>16.679807271134472</v>
      </c>
      <c r="D53" s="115">
        <v>1904</v>
      </c>
      <c r="E53" s="114">
        <v>1909</v>
      </c>
      <c r="F53" s="114">
        <v>1898</v>
      </c>
      <c r="G53" s="114">
        <v>2137</v>
      </c>
      <c r="H53" s="140">
        <v>2110</v>
      </c>
      <c r="I53" s="115">
        <v>-206</v>
      </c>
      <c r="J53" s="116">
        <v>-9.7630331753554511</v>
      </c>
    </row>
    <row r="54" spans="1:12" s="110" customFormat="1" ht="13.5" customHeight="1" x14ac:dyDescent="0.2">
      <c r="A54" s="120"/>
      <c r="B54" s="121" t="s">
        <v>111</v>
      </c>
      <c r="C54" s="113">
        <v>0.93736311870346034</v>
      </c>
      <c r="D54" s="115">
        <v>107</v>
      </c>
      <c r="E54" s="114">
        <v>110</v>
      </c>
      <c r="F54" s="114">
        <v>124</v>
      </c>
      <c r="G54" s="114">
        <v>133</v>
      </c>
      <c r="H54" s="140">
        <v>126</v>
      </c>
      <c r="I54" s="115">
        <v>-19</v>
      </c>
      <c r="J54" s="116">
        <v>-15.079365079365079</v>
      </c>
    </row>
    <row r="55" spans="1:12" s="110" customFormat="1" ht="13.5" customHeight="1" x14ac:dyDescent="0.2">
      <c r="A55" s="120"/>
      <c r="B55" s="121" t="s">
        <v>112</v>
      </c>
      <c r="C55" s="113">
        <v>0.25405168637757336</v>
      </c>
      <c r="D55" s="115">
        <v>29</v>
      </c>
      <c r="E55" s="114">
        <v>30</v>
      </c>
      <c r="F55" s="114">
        <v>42</v>
      </c>
      <c r="G55" s="114">
        <v>35</v>
      </c>
      <c r="H55" s="140">
        <v>27</v>
      </c>
      <c r="I55" s="115">
        <v>2</v>
      </c>
      <c r="J55" s="116">
        <v>7.4074074074074074</v>
      </c>
    </row>
    <row r="56" spans="1:12" s="110" customFormat="1" ht="13.5" customHeight="1" x14ac:dyDescent="0.2">
      <c r="A56" s="118" t="s">
        <v>113</v>
      </c>
      <c r="B56" s="122" t="s">
        <v>116</v>
      </c>
      <c r="C56" s="113">
        <v>80</v>
      </c>
      <c r="D56" s="115">
        <v>9132</v>
      </c>
      <c r="E56" s="114">
        <v>9502</v>
      </c>
      <c r="F56" s="114">
        <v>9564</v>
      </c>
      <c r="G56" s="114">
        <v>10361</v>
      </c>
      <c r="H56" s="140">
        <v>10288</v>
      </c>
      <c r="I56" s="115">
        <v>-1156</v>
      </c>
      <c r="J56" s="116">
        <v>-11.236391912908243</v>
      </c>
    </row>
    <row r="57" spans="1:12" s="110" customFormat="1" ht="13.5" customHeight="1" x14ac:dyDescent="0.2">
      <c r="A57" s="142"/>
      <c r="B57" s="124" t="s">
        <v>117</v>
      </c>
      <c r="C57" s="125">
        <v>20</v>
      </c>
      <c r="D57" s="143">
        <v>2283</v>
      </c>
      <c r="E57" s="144">
        <v>2270</v>
      </c>
      <c r="F57" s="144">
        <v>2233</v>
      </c>
      <c r="G57" s="144">
        <v>2285</v>
      </c>
      <c r="H57" s="145">
        <v>2174</v>
      </c>
      <c r="I57" s="143">
        <v>109</v>
      </c>
      <c r="J57" s="146">
        <v>5.0137994480220796</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3" t="s">
        <v>515</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9" t="s">
        <v>57</v>
      </c>
      <c r="B6" s="599"/>
      <c r="C6" s="167"/>
      <c r="D6" s="600" t="s">
        <v>127</v>
      </c>
      <c r="E6" s="600"/>
      <c r="F6" s="600"/>
      <c r="G6" s="600"/>
      <c r="H6" s="600"/>
      <c r="I6" s="600"/>
      <c r="J6" s="160"/>
      <c r="K6" s="161"/>
    </row>
    <row r="7" spans="1:11" s="94" customFormat="1" ht="24.95" customHeight="1" x14ac:dyDescent="0.2">
      <c r="A7" s="168"/>
      <c r="B7" s="169"/>
      <c r="C7" s="170"/>
      <c r="D7" s="601" t="s">
        <v>66</v>
      </c>
      <c r="E7" s="601"/>
      <c r="F7" s="601"/>
      <c r="G7" s="601" t="s">
        <v>128</v>
      </c>
      <c r="H7" s="601"/>
      <c r="I7" s="601"/>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5" t="s">
        <v>13</v>
      </c>
      <c r="B15" s="572"/>
      <c r="C15" s="572"/>
      <c r="D15" s="572"/>
      <c r="E15" s="572"/>
      <c r="F15" s="572"/>
      <c r="G15" s="572"/>
      <c r="H15" s="572"/>
      <c r="I15" s="596"/>
      <c r="J15" s="188"/>
      <c r="K15" s="161"/>
    </row>
    <row r="16" spans="1:11" s="192" customFormat="1" ht="24.95" customHeight="1" x14ac:dyDescent="0.2">
      <c r="A16" s="597" t="s">
        <v>104</v>
      </c>
      <c r="B16" s="598"/>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3" t="s">
        <v>139</v>
      </c>
      <c r="C20" s="593"/>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3" t="s">
        <v>143</v>
      </c>
      <c r="C22" s="593"/>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3" t="s">
        <v>155</v>
      </c>
      <c r="C28" s="593"/>
      <c r="D28" s="196"/>
      <c r="E28" s="196"/>
      <c r="F28" s="196"/>
      <c r="G28" s="196"/>
      <c r="H28" s="196"/>
      <c r="I28" s="197"/>
    </row>
    <row r="29" spans="1:9" s="198" customFormat="1" ht="24.95" customHeight="1" x14ac:dyDescent="0.2">
      <c r="A29" s="193" t="s">
        <v>156</v>
      </c>
      <c r="B29" s="593" t="s">
        <v>157</v>
      </c>
      <c r="C29" s="593"/>
      <c r="D29" s="196"/>
      <c r="E29" s="196"/>
      <c r="F29" s="196"/>
      <c r="G29" s="196"/>
      <c r="H29" s="196"/>
      <c r="I29" s="197"/>
    </row>
    <row r="30" spans="1:9" s="198" customFormat="1" ht="24.95" customHeight="1" x14ac:dyDescent="0.2">
      <c r="A30" s="201" t="s">
        <v>158</v>
      </c>
      <c r="B30" s="592" t="s">
        <v>159</v>
      </c>
      <c r="C30" s="592"/>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3" t="s">
        <v>162</v>
      </c>
      <c r="C32" s="593"/>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3" t="s">
        <v>168</v>
      </c>
      <c r="C36" s="593"/>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4" t="s">
        <v>175</v>
      </c>
      <c r="B44" s="594"/>
      <c r="C44" s="594"/>
      <c r="D44" s="594"/>
      <c r="E44" s="594"/>
      <c r="F44" s="594"/>
      <c r="G44" s="594"/>
      <c r="H44" s="594"/>
      <c r="I44" s="594"/>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D7:F7"/>
    <mergeCell ref="G7:I7"/>
    <mergeCell ref="A3:I3"/>
    <mergeCell ref="A4:I4"/>
    <mergeCell ref="A5:D5"/>
    <mergeCell ref="A6:B6"/>
    <mergeCell ref="D6:I6"/>
    <mergeCell ref="B30:C30"/>
    <mergeCell ref="B32:C32"/>
    <mergeCell ref="B36:C36"/>
    <mergeCell ref="A44:I44"/>
    <mergeCell ref="A15:I15"/>
    <mergeCell ref="A16:B16"/>
    <mergeCell ref="B20:C20"/>
    <mergeCell ref="B22:C22"/>
    <mergeCell ref="B28:C28"/>
    <mergeCell ref="B29:C29"/>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88788</v>
      </c>
      <c r="E12" s="236">
        <v>89539</v>
      </c>
      <c r="F12" s="114">
        <v>90196</v>
      </c>
      <c r="G12" s="114">
        <v>89568</v>
      </c>
      <c r="H12" s="140">
        <v>89479</v>
      </c>
      <c r="I12" s="115">
        <v>-691</v>
      </c>
      <c r="J12" s="116">
        <v>-0.77224823701650669</v>
      </c>
    </row>
    <row r="13" spans="1:15" s="110" customFormat="1" ht="12" customHeight="1" x14ac:dyDescent="0.2">
      <c r="A13" s="118" t="s">
        <v>105</v>
      </c>
      <c r="B13" s="119" t="s">
        <v>106</v>
      </c>
      <c r="C13" s="113">
        <v>52.955354327161331</v>
      </c>
      <c r="D13" s="115">
        <v>47018</v>
      </c>
      <c r="E13" s="114">
        <v>47498</v>
      </c>
      <c r="F13" s="114">
        <v>48066</v>
      </c>
      <c r="G13" s="114">
        <v>47746</v>
      </c>
      <c r="H13" s="140">
        <v>47626</v>
      </c>
      <c r="I13" s="115">
        <v>-608</v>
      </c>
      <c r="J13" s="116">
        <v>-1.2766136144122957</v>
      </c>
    </row>
    <row r="14" spans="1:15" s="110" customFormat="1" ht="12" customHeight="1" x14ac:dyDescent="0.2">
      <c r="A14" s="118"/>
      <c r="B14" s="119" t="s">
        <v>107</v>
      </c>
      <c r="C14" s="113">
        <v>47.044645672838669</v>
      </c>
      <c r="D14" s="115">
        <v>41770</v>
      </c>
      <c r="E14" s="114">
        <v>42041</v>
      </c>
      <c r="F14" s="114">
        <v>42130</v>
      </c>
      <c r="G14" s="114">
        <v>41822</v>
      </c>
      <c r="H14" s="140">
        <v>41853</v>
      </c>
      <c r="I14" s="115">
        <v>-83</v>
      </c>
      <c r="J14" s="116">
        <v>-0.19831314362172364</v>
      </c>
    </row>
    <row r="15" spans="1:15" s="110" customFormat="1" ht="12" customHeight="1" x14ac:dyDescent="0.2">
      <c r="A15" s="118" t="s">
        <v>105</v>
      </c>
      <c r="B15" s="121" t="s">
        <v>108</v>
      </c>
      <c r="C15" s="113">
        <v>11.358516916700456</v>
      </c>
      <c r="D15" s="115">
        <v>10085</v>
      </c>
      <c r="E15" s="114">
        <v>10487</v>
      </c>
      <c r="F15" s="114">
        <v>10788</v>
      </c>
      <c r="G15" s="114">
        <v>10015</v>
      </c>
      <c r="H15" s="140">
        <v>10288</v>
      </c>
      <c r="I15" s="115">
        <v>-203</v>
      </c>
      <c r="J15" s="116">
        <v>-1.9731726283048212</v>
      </c>
    </row>
    <row r="16" spans="1:15" s="110" customFormat="1" ht="12" customHeight="1" x14ac:dyDescent="0.2">
      <c r="A16" s="118"/>
      <c r="B16" s="121" t="s">
        <v>109</v>
      </c>
      <c r="C16" s="113">
        <v>65.45591746632428</v>
      </c>
      <c r="D16" s="115">
        <v>58117</v>
      </c>
      <c r="E16" s="114">
        <v>58495</v>
      </c>
      <c r="F16" s="114">
        <v>58935</v>
      </c>
      <c r="G16" s="114">
        <v>59254</v>
      </c>
      <c r="H16" s="140">
        <v>59305</v>
      </c>
      <c r="I16" s="115">
        <v>-1188</v>
      </c>
      <c r="J16" s="116">
        <v>-2.003203777084563</v>
      </c>
    </row>
    <row r="17" spans="1:10" s="110" customFormat="1" ht="12" customHeight="1" x14ac:dyDescent="0.2">
      <c r="A17" s="118"/>
      <c r="B17" s="121" t="s">
        <v>110</v>
      </c>
      <c r="C17" s="113">
        <v>21.794611884488894</v>
      </c>
      <c r="D17" s="115">
        <v>19351</v>
      </c>
      <c r="E17" s="114">
        <v>19307</v>
      </c>
      <c r="F17" s="114">
        <v>19244</v>
      </c>
      <c r="G17" s="114">
        <v>19059</v>
      </c>
      <c r="H17" s="140">
        <v>18699</v>
      </c>
      <c r="I17" s="115">
        <v>652</v>
      </c>
      <c r="J17" s="116">
        <v>3.4868174768704208</v>
      </c>
    </row>
    <row r="18" spans="1:10" s="110" customFormat="1" ht="12" customHeight="1" x14ac:dyDescent="0.2">
      <c r="A18" s="120"/>
      <c r="B18" s="121" t="s">
        <v>111</v>
      </c>
      <c r="C18" s="113">
        <v>1.3909537324863721</v>
      </c>
      <c r="D18" s="115">
        <v>1235</v>
      </c>
      <c r="E18" s="114">
        <v>1250</v>
      </c>
      <c r="F18" s="114">
        <v>1229</v>
      </c>
      <c r="G18" s="114">
        <v>1240</v>
      </c>
      <c r="H18" s="140">
        <v>1187</v>
      </c>
      <c r="I18" s="115">
        <v>48</v>
      </c>
      <c r="J18" s="116">
        <v>4.0438079191238412</v>
      </c>
    </row>
    <row r="19" spans="1:10" s="110" customFormat="1" ht="12" customHeight="1" x14ac:dyDescent="0.2">
      <c r="A19" s="120"/>
      <c r="B19" s="121" t="s">
        <v>112</v>
      </c>
      <c r="C19" s="113">
        <v>0.38518718745776459</v>
      </c>
      <c r="D19" s="115">
        <v>342</v>
      </c>
      <c r="E19" s="114">
        <v>325</v>
      </c>
      <c r="F19" s="114">
        <v>342</v>
      </c>
      <c r="G19" s="114">
        <v>303</v>
      </c>
      <c r="H19" s="140">
        <v>294</v>
      </c>
      <c r="I19" s="115">
        <v>48</v>
      </c>
      <c r="J19" s="116">
        <v>16.326530612244898</v>
      </c>
    </row>
    <row r="20" spans="1:10" s="110" customFormat="1" ht="12" customHeight="1" x14ac:dyDescent="0.2">
      <c r="A20" s="118" t="s">
        <v>113</v>
      </c>
      <c r="B20" s="119" t="s">
        <v>181</v>
      </c>
      <c r="C20" s="113">
        <v>75.109248997612283</v>
      </c>
      <c r="D20" s="115">
        <v>66688</v>
      </c>
      <c r="E20" s="114">
        <v>67397</v>
      </c>
      <c r="F20" s="114">
        <v>68299</v>
      </c>
      <c r="G20" s="114">
        <v>67576</v>
      </c>
      <c r="H20" s="140">
        <v>67613</v>
      </c>
      <c r="I20" s="115">
        <v>-925</v>
      </c>
      <c r="J20" s="116">
        <v>-1.3680801029387839</v>
      </c>
    </row>
    <row r="21" spans="1:10" s="110" customFormat="1" ht="12" customHeight="1" x14ac:dyDescent="0.2">
      <c r="A21" s="118"/>
      <c r="B21" s="119" t="s">
        <v>182</v>
      </c>
      <c r="C21" s="113">
        <v>24.890751002387709</v>
      </c>
      <c r="D21" s="115">
        <v>22100</v>
      </c>
      <c r="E21" s="114">
        <v>22142</v>
      </c>
      <c r="F21" s="114">
        <v>21897</v>
      </c>
      <c r="G21" s="114">
        <v>21992</v>
      </c>
      <c r="H21" s="140">
        <v>21866</v>
      </c>
      <c r="I21" s="115">
        <v>234</v>
      </c>
      <c r="J21" s="116">
        <v>1.070154577883472</v>
      </c>
    </row>
    <row r="22" spans="1:10" s="110" customFormat="1" ht="12" customHeight="1" x14ac:dyDescent="0.2">
      <c r="A22" s="118" t="s">
        <v>113</v>
      </c>
      <c r="B22" s="119" t="s">
        <v>116</v>
      </c>
      <c r="C22" s="113">
        <v>83.764697932152998</v>
      </c>
      <c r="D22" s="115">
        <v>74373</v>
      </c>
      <c r="E22" s="114">
        <v>75293</v>
      </c>
      <c r="F22" s="114">
        <v>75828</v>
      </c>
      <c r="G22" s="114">
        <v>75356</v>
      </c>
      <c r="H22" s="140">
        <v>75458</v>
      </c>
      <c r="I22" s="115">
        <v>-1085</v>
      </c>
      <c r="J22" s="116">
        <v>-1.4378859763046994</v>
      </c>
    </row>
    <row r="23" spans="1:10" s="110" customFormat="1" ht="12" customHeight="1" x14ac:dyDescent="0.2">
      <c r="A23" s="118"/>
      <c r="B23" s="119" t="s">
        <v>117</v>
      </c>
      <c r="C23" s="113">
        <v>16.208271388025409</v>
      </c>
      <c r="D23" s="115">
        <v>14391</v>
      </c>
      <c r="E23" s="114">
        <v>14218</v>
      </c>
      <c r="F23" s="114">
        <v>14337</v>
      </c>
      <c r="G23" s="114">
        <v>14176</v>
      </c>
      <c r="H23" s="140">
        <v>13987</v>
      </c>
      <c r="I23" s="115">
        <v>404</v>
      </c>
      <c r="J23" s="116">
        <v>2.888396368056052</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4771610</v>
      </c>
      <c r="E25" s="236">
        <v>4787170</v>
      </c>
      <c r="F25" s="236">
        <v>4810078</v>
      </c>
      <c r="G25" s="236">
        <v>4748861</v>
      </c>
      <c r="H25" s="241">
        <v>4734763</v>
      </c>
      <c r="I25" s="235">
        <v>36847</v>
      </c>
      <c r="J25" s="116">
        <v>0.77822269034374059</v>
      </c>
    </row>
    <row r="26" spans="1:10" s="110" customFormat="1" ht="12" customHeight="1" x14ac:dyDescent="0.2">
      <c r="A26" s="118" t="s">
        <v>105</v>
      </c>
      <c r="B26" s="119" t="s">
        <v>106</v>
      </c>
      <c r="C26" s="113">
        <v>54.755438939896599</v>
      </c>
      <c r="D26" s="115">
        <v>2612716</v>
      </c>
      <c r="E26" s="114">
        <v>2621461</v>
      </c>
      <c r="F26" s="114">
        <v>2643471</v>
      </c>
      <c r="G26" s="114">
        <v>2610263</v>
      </c>
      <c r="H26" s="140">
        <v>2600148</v>
      </c>
      <c r="I26" s="115">
        <v>12568</v>
      </c>
      <c r="J26" s="116">
        <v>0.48335710121116182</v>
      </c>
    </row>
    <row r="27" spans="1:10" s="110" customFormat="1" ht="12" customHeight="1" x14ac:dyDescent="0.2">
      <c r="A27" s="118"/>
      <c r="B27" s="119" t="s">
        <v>107</v>
      </c>
      <c r="C27" s="113">
        <v>45.244561060103401</v>
      </c>
      <c r="D27" s="115">
        <v>2158894</v>
      </c>
      <c r="E27" s="114">
        <v>2165709</v>
      </c>
      <c r="F27" s="114">
        <v>2166607</v>
      </c>
      <c r="G27" s="114">
        <v>2138598</v>
      </c>
      <c r="H27" s="140">
        <v>2134615</v>
      </c>
      <c r="I27" s="115">
        <v>24279</v>
      </c>
      <c r="J27" s="116">
        <v>1.1373947995305944</v>
      </c>
    </row>
    <row r="28" spans="1:10" s="110" customFormat="1" ht="12" customHeight="1" x14ac:dyDescent="0.2">
      <c r="A28" s="118" t="s">
        <v>105</v>
      </c>
      <c r="B28" s="121" t="s">
        <v>108</v>
      </c>
      <c r="C28" s="113">
        <v>10.767833079400873</v>
      </c>
      <c r="D28" s="115">
        <v>513799</v>
      </c>
      <c r="E28" s="114">
        <v>532642</v>
      </c>
      <c r="F28" s="114">
        <v>543419</v>
      </c>
      <c r="G28" s="114">
        <v>507934</v>
      </c>
      <c r="H28" s="140">
        <v>518807</v>
      </c>
      <c r="I28" s="115">
        <v>-5008</v>
      </c>
      <c r="J28" s="116">
        <v>-0.96529152459392409</v>
      </c>
    </row>
    <row r="29" spans="1:10" s="110" customFormat="1" ht="12" customHeight="1" x14ac:dyDescent="0.2">
      <c r="A29" s="118"/>
      <c r="B29" s="121" t="s">
        <v>109</v>
      </c>
      <c r="C29" s="113">
        <v>67.805185251938028</v>
      </c>
      <c r="D29" s="115">
        <v>3235399</v>
      </c>
      <c r="E29" s="114">
        <v>3241393</v>
      </c>
      <c r="F29" s="114">
        <v>3261441</v>
      </c>
      <c r="G29" s="114">
        <v>3252239</v>
      </c>
      <c r="H29" s="140">
        <v>3244515</v>
      </c>
      <c r="I29" s="115">
        <v>-9116</v>
      </c>
      <c r="J29" s="116">
        <v>-0.28096649268072421</v>
      </c>
    </row>
    <row r="30" spans="1:10" s="110" customFormat="1" ht="12" customHeight="1" x14ac:dyDescent="0.2">
      <c r="A30" s="118"/>
      <c r="B30" s="121" t="s">
        <v>110</v>
      </c>
      <c r="C30" s="113">
        <v>20.216803133533546</v>
      </c>
      <c r="D30" s="115">
        <v>964667</v>
      </c>
      <c r="E30" s="114">
        <v>955722</v>
      </c>
      <c r="F30" s="114">
        <v>948849</v>
      </c>
      <c r="G30" s="114">
        <v>934240</v>
      </c>
      <c r="H30" s="140">
        <v>919289</v>
      </c>
      <c r="I30" s="115">
        <v>45378</v>
      </c>
      <c r="J30" s="116">
        <v>4.9362061332181719</v>
      </c>
    </row>
    <row r="31" spans="1:10" s="110" customFormat="1" ht="12" customHeight="1" x14ac:dyDescent="0.2">
      <c r="A31" s="120"/>
      <c r="B31" s="121" t="s">
        <v>111</v>
      </c>
      <c r="C31" s="113">
        <v>1.2101575778406031</v>
      </c>
      <c r="D31" s="115">
        <v>57744</v>
      </c>
      <c r="E31" s="114">
        <v>57413</v>
      </c>
      <c r="F31" s="114">
        <v>56369</v>
      </c>
      <c r="G31" s="114">
        <v>54448</v>
      </c>
      <c r="H31" s="140">
        <v>52152</v>
      </c>
      <c r="I31" s="115">
        <v>5592</v>
      </c>
      <c r="J31" s="116">
        <v>10.722503451449608</v>
      </c>
    </row>
    <row r="32" spans="1:10" s="110" customFormat="1" ht="12" customHeight="1" x14ac:dyDescent="0.2">
      <c r="A32" s="120"/>
      <c r="B32" s="121" t="s">
        <v>112</v>
      </c>
      <c r="C32" s="113">
        <v>0.35811811946072708</v>
      </c>
      <c r="D32" s="115">
        <v>17088</v>
      </c>
      <c r="E32" s="114">
        <v>16365</v>
      </c>
      <c r="F32" s="114">
        <v>16815</v>
      </c>
      <c r="G32" s="114">
        <v>14565</v>
      </c>
      <c r="H32" s="140">
        <v>13630</v>
      </c>
      <c r="I32" s="115">
        <v>3458</v>
      </c>
      <c r="J32" s="116">
        <v>25.370506236243582</v>
      </c>
    </row>
    <row r="33" spans="1:10" s="110" customFormat="1" ht="12" customHeight="1" x14ac:dyDescent="0.2">
      <c r="A33" s="118" t="s">
        <v>113</v>
      </c>
      <c r="B33" s="119" t="s">
        <v>181</v>
      </c>
      <c r="C33" s="113">
        <v>73.582878734850496</v>
      </c>
      <c r="D33" s="115">
        <v>3511088</v>
      </c>
      <c r="E33" s="114">
        <v>3527016</v>
      </c>
      <c r="F33" s="114">
        <v>3559535</v>
      </c>
      <c r="G33" s="114">
        <v>3510080</v>
      </c>
      <c r="H33" s="140">
        <v>3507450</v>
      </c>
      <c r="I33" s="115">
        <v>3638</v>
      </c>
      <c r="J33" s="116">
        <v>0.10372207729261999</v>
      </c>
    </row>
    <row r="34" spans="1:10" s="110" customFormat="1" ht="12" customHeight="1" x14ac:dyDescent="0.2">
      <c r="A34" s="118"/>
      <c r="B34" s="119" t="s">
        <v>182</v>
      </c>
      <c r="C34" s="113">
        <v>26.4171212651495</v>
      </c>
      <c r="D34" s="115">
        <v>1260522</v>
      </c>
      <c r="E34" s="114">
        <v>1260154</v>
      </c>
      <c r="F34" s="114">
        <v>1250543</v>
      </c>
      <c r="G34" s="114">
        <v>1238781</v>
      </c>
      <c r="H34" s="140">
        <v>1227313</v>
      </c>
      <c r="I34" s="115">
        <v>33209</v>
      </c>
      <c r="J34" s="116">
        <v>2.7058297272170995</v>
      </c>
    </row>
    <row r="35" spans="1:10" s="110" customFormat="1" ht="12" customHeight="1" x14ac:dyDescent="0.2">
      <c r="A35" s="118" t="s">
        <v>113</v>
      </c>
      <c r="B35" s="119" t="s">
        <v>116</v>
      </c>
      <c r="C35" s="113">
        <v>83.061461435448408</v>
      </c>
      <c r="D35" s="115">
        <v>3963369</v>
      </c>
      <c r="E35" s="114">
        <v>3986837</v>
      </c>
      <c r="F35" s="114">
        <v>4000508</v>
      </c>
      <c r="G35" s="114">
        <v>3955209</v>
      </c>
      <c r="H35" s="140">
        <v>3956907</v>
      </c>
      <c r="I35" s="115">
        <v>6462</v>
      </c>
      <c r="J35" s="116">
        <v>0.16330937269943419</v>
      </c>
    </row>
    <row r="36" spans="1:10" s="110" customFormat="1" ht="12" customHeight="1" x14ac:dyDescent="0.2">
      <c r="A36" s="118"/>
      <c r="B36" s="119" t="s">
        <v>117</v>
      </c>
      <c r="C36" s="113">
        <v>16.902533945565544</v>
      </c>
      <c r="D36" s="115">
        <v>806523</v>
      </c>
      <c r="E36" s="114">
        <v>798717</v>
      </c>
      <c r="F36" s="114">
        <v>807980</v>
      </c>
      <c r="G36" s="114">
        <v>791952</v>
      </c>
      <c r="H36" s="140">
        <v>776167</v>
      </c>
      <c r="I36" s="115">
        <v>30356</v>
      </c>
      <c r="J36" s="116">
        <v>3.911013995699379</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27441554</v>
      </c>
      <c r="E38" s="236">
        <v>27509686</v>
      </c>
      <c r="F38" s="236">
        <v>27669269</v>
      </c>
      <c r="G38" s="236">
        <v>27223430</v>
      </c>
      <c r="H38" s="241">
        <v>27137976</v>
      </c>
      <c r="I38" s="235">
        <v>303578</v>
      </c>
      <c r="J38" s="116">
        <v>1.1186464311118853</v>
      </c>
    </row>
    <row r="39" spans="1:10" s="110" customFormat="1" ht="12" customHeight="1" x14ac:dyDescent="0.2">
      <c r="A39" s="118" t="s">
        <v>105</v>
      </c>
      <c r="B39" s="119" t="s">
        <v>106</v>
      </c>
      <c r="C39" s="113">
        <v>54.248279816806296</v>
      </c>
      <c r="D39" s="115">
        <v>14886571</v>
      </c>
      <c r="E39" s="114">
        <v>14920349</v>
      </c>
      <c r="F39" s="114">
        <v>15072037</v>
      </c>
      <c r="G39" s="114">
        <v>14826108</v>
      </c>
      <c r="H39" s="140">
        <v>14759261</v>
      </c>
      <c r="I39" s="115">
        <v>127310</v>
      </c>
      <c r="J39" s="116">
        <v>0.86257706263206535</v>
      </c>
    </row>
    <row r="40" spans="1:10" s="110" customFormat="1" ht="12" customHeight="1" x14ac:dyDescent="0.2">
      <c r="A40" s="118"/>
      <c r="B40" s="119" t="s">
        <v>107</v>
      </c>
      <c r="C40" s="113">
        <v>45.751720183193704</v>
      </c>
      <c r="D40" s="115">
        <v>12554983</v>
      </c>
      <c r="E40" s="114">
        <v>12589337</v>
      </c>
      <c r="F40" s="114">
        <v>12597232</v>
      </c>
      <c r="G40" s="114">
        <v>12397322</v>
      </c>
      <c r="H40" s="140">
        <v>12378715</v>
      </c>
      <c r="I40" s="115">
        <v>176268</v>
      </c>
      <c r="J40" s="116">
        <v>1.4239604029982111</v>
      </c>
    </row>
    <row r="41" spans="1:10" s="110" customFormat="1" ht="12" customHeight="1" x14ac:dyDescent="0.2">
      <c r="A41" s="118" t="s">
        <v>105</v>
      </c>
      <c r="B41" s="121" t="s">
        <v>108</v>
      </c>
      <c r="C41" s="113">
        <v>10.538714389134086</v>
      </c>
      <c r="D41" s="115">
        <v>2891987</v>
      </c>
      <c r="E41" s="114">
        <v>2997767</v>
      </c>
      <c r="F41" s="114">
        <v>3072196</v>
      </c>
      <c r="G41" s="114">
        <v>2814032</v>
      </c>
      <c r="H41" s="140">
        <v>2889054</v>
      </c>
      <c r="I41" s="115">
        <v>2933</v>
      </c>
      <c r="J41" s="116">
        <v>0.10152112075440611</v>
      </c>
    </row>
    <row r="42" spans="1:10" s="110" customFormat="1" ht="12" customHeight="1" x14ac:dyDescent="0.2">
      <c r="A42" s="118"/>
      <c r="B42" s="121" t="s">
        <v>109</v>
      </c>
      <c r="C42" s="113">
        <v>68.326086780653895</v>
      </c>
      <c r="D42" s="115">
        <v>18749740</v>
      </c>
      <c r="E42" s="114">
        <v>18768586</v>
      </c>
      <c r="F42" s="114">
        <v>18897044</v>
      </c>
      <c r="G42" s="114">
        <v>18813939</v>
      </c>
      <c r="H42" s="140">
        <v>18759218</v>
      </c>
      <c r="I42" s="115">
        <v>-9478</v>
      </c>
      <c r="J42" s="116">
        <v>-5.0524494144691956E-2</v>
      </c>
    </row>
    <row r="43" spans="1:10" s="110" customFormat="1" ht="12" customHeight="1" x14ac:dyDescent="0.2">
      <c r="A43" s="118"/>
      <c r="B43" s="121" t="s">
        <v>110</v>
      </c>
      <c r="C43" s="113">
        <v>19.952805879725325</v>
      </c>
      <c r="D43" s="115">
        <v>5475360</v>
      </c>
      <c r="E43" s="114">
        <v>5419583</v>
      </c>
      <c r="F43" s="114">
        <v>5382047</v>
      </c>
      <c r="G43" s="114">
        <v>5289617</v>
      </c>
      <c r="H43" s="140">
        <v>5195801</v>
      </c>
      <c r="I43" s="115">
        <v>279559</v>
      </c>
      <c r="J43" s="116">
        <v>5.3804793524617285</v>
      </c>
    </row>
    <row r="44" spans="1:10" s="110" customFormat="1" ht="12" customHeight="1" x14ac:dyDescent="0.2">
      <c r="A44" s="120"/>
      <c r="B44" s="121" t="s">
        <v>111</v>
      </c>
      <c r="C44" s="113">
        <v>1.1823893063782029</v>
      </c>
      <c r="D44" s="115">
        <v>324466</v>
      </c>
      <c r="E44" s="114">
        <v>323748</v>
      </c>
      <c r="F44" s="114">
        <v>317982</v>
      </c>
      <c r="G44" s="114">
        <v>305842</v>
      </c>
      <c r="H44" s="140">
        <v>293903</v>
      </c>
      <c r="I44" s="115">
        <v>30563</v>
      </c>
      <c r="J44" s="116">
        <v>10.399009196911907</v>
      </c>
    </row>
    <row r="45" spans="1:10" s="110" customFormat="1" ht="12" customHeight="1" x14ac:dyDescent="0.2">
      <c r="A45" s="120"/>
      <c r="B45" s="121" t="s">
        <v>112</v>
      </c>
      <c r="C45" s="113">
        <v>0.34224738147118056</v>
      </c>
      <c r="D45" s="115">
        <v>93918</v>
      </c>
      <c r="E45" s="114">
        <v>91260</v>
      </c>
      <c r="F45" s="114">
        <v>93173</v>
      </c>
      <c r="G45" s="114">
        <v>81037</v>
      </c>
      <c r="H45" s="140">
        <v>76176</v>
      </c>
      <c r="I45" s="115">
        <v>17742</v>
      </c>
      <c r="J45" s="116">
        <v>23.290800252047887</v>
      </c>
    </row>
    <row r="46" spans="1:10" s="110" customFormat="1" ht="12" customHeight="1" x14ac:dyDescent="0.2">
      <c r="A46" s="118" t="s">
        <v>113</v>
      </c>
      <c r="B46" s="119" t="s">
        <v>181</v>
      </c>
      <c r="C46" s="113">
        <v>71.663525323675188</v>
      </c>
      <c r="D46" s="115">
        <v>19665585</v>
      </c>
      <c r="E46" s="114">
        <v>19737865</v>
      </c>
      <c r="F46" s="114">
        <v>19948582</v>
      </c>
      <c r="G46" s="114">
        <v>19598203</v>
      </c>
      <c r="H46" s="140">
        <v>19593539</v>
      </c>
      <c r="I46" s="115">
        <v>72046</v>
      </c>
      <c r="J46" s="116">
        <v>0.36770284326889596</v>
      </c>
    </row>
    <row r="47" spans="1:10" s="110" customFormat="1" ht="12" customHeight="1" x14ac:dyDescent="0.2">
      <c r="A47" s="118"/>
      <c r="B47" s="119" t="s">
        <v>182</v>
      </c>
      <c r="C47" s="113">
        <v>28.336474676324819</v>
      </c>
      <c r="D47" s="115">
        <v>7775969</v>
      </c>
      <c r="E47" s="114">
        <v>7771821</v>
      </c>
      <c r="F47" s="114">
        <v>7720686</v>
      </c>
      <c r="G47" s="114">
        <v>7625226</v>
      </c>
      <c r="H47" s="140">
        <v>7544437</v>
      </c>
      <c r="I47" s="115">
        <v>231532</v>
      </c>
      <c r="J47" s="116">
        <v>3.06891024472734</v>
      </c>
    </row>
    <row r="48" spans="1:10" s="110" customFormat="1" ht="12" customHeight="1" x14ac:dyDescent="0.2">
      <c r="A48" s="118" t="s">
        <v>113</v>
      </c>
      <c r="B48" s="119" t="s">
        <v>116</v>
      </c>
      <c r="C48" s="113">
        <v>86.197603823748466</v>
      </c>
      <c r="D48" s="115">
        <v>23653962</v>
      </c>
      <c r="E48" s="114">
        <v>23774742</v>
      </c>
      <c r="F48" s="114">
        <v>23889738</v>
      </c>
      <c r="G48" s="114">
        <v>23539136</v>
      </c>
      <c r="H48" s="140">
        <v>23545841</v>
      </c>
      <c r="I48" s="115">
        <v>108121</v>
      </c>
      <c r="J48" s="116">
        <v>0.45919362149774134</v>
      </c>
    </row>
    <row r="49" spans="1:10" s="110" customFormat="1" ht="12" customHeight="1" x14ac:dyDescent="0.2">
      <c r="A49" s="118"/>
      <c r="B49" s="119" t="s">
        <v>117</v>
      </c>
      <c r="C49" s="113">
        <v>13.748740322796587</v>
      </c>
      <c r="D49" s="115">
        <v>3772868</v>
      </c>
      <c r="E49" s="114">
        <v>3720476</v>
      </c>
      <c r="F49" s="114">
        <v>3765171</v>
      </c>
      <c r="G49" s="114">
        <v>3669112</v>
      </c>
      <c r="H49" s="140">
        <v>3577239</v>
      </c>
      <c r="I49" s="115">
        <v>195629</v>
      </c>
      <c r="J49" s="116">
        <v>5.4687148384550204</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89056</v>
      </c>
      <c r="E64" s="236">
        <v>89616</v>
      </c>
      <c r="F64" s="236">
        <v>90284</v>
      </c>
      <c r="G64" s="236">
        <v>89268</v>
      </c>
      <c r="H64" s="140">
        <v>89288</v>
      </c>
      <c r="I64" s="115">
        <v>-232</v>
      </c>
      <c r="J64" s="116">
        <v>-0.2598333482662844</v>
      </c>
    </row>
    <row r="65" spans="1:12" s="110" customFormat="1" ht="12" customHeight="1" x14ac:dyDescent="0.2">
      <c r="A65" s="118" t="s">
        <v>105</v>
      </c>
      <c r="B65" s="119" t="s">
        <v>106</v>
      </c>
      <c r="C65" s="113">
        <v>54.253503413582465</v>
      </c>
      <c r="D65" s="235">
        <v>48316</v>
      </c>
      <c r="E65" s="236">
        <v>48626</v>
      </c>
      <c r="F65" s="236">
        <v>49181</v>
      </c>
      <c r="G65" s="236">
        <v>48608</v>
      </c>
      <c r="H65" s="140">
        <v>48578</v>
      </c>
      <c r="I65" s="115">
        <v>-262</v>
      </c>
      <c r="J65" s="116">
        <v>-0.53933879533945406</v>
      </c>
    </row>
    <row r="66" spans="1:12" s="110" customFormat="1" ht="12" customHeight="1" x14ac:dyDescent="0.2">
      <c r="A66" s="118"/>
      <c r="B66" s="119" t="s">
        <v>107</v>
      </c>
      <c r="C66" s="113">
        <v>45.746496586417535</v>
      </c>
      <c r="D66" s="235">
        <v>40740</v>
      </c>
      <c r="E66" s="236">
        <v>40990</v>
      </c>
      <c r="F66" s="236">
        <v>41103</v>
      </c>
      <c r="G66" s="236">
        <v>40660</v>
      </c>
      <c r="H66" s="140">
        <v>40710</v>
      </c>
      <c r="I66" s="115">
        <v>30</v>
      </c>
      <c r="J66" s="116">
        <v>7.369196757553427E-2</v>
      </c>
    </row>
    <row r="67" spans="1:12" s="110" customFormat="1" ht="12" customHeight="1" x14ac:dyDescent="0.2">
      <c r="A67" s="118" t="s">
        <v>105</v>
      </c>
      <c r="B67" s="121" t="s">
        <v>108</v>
      </c>
      <c r="C67" s="113">
        <v>11.438869924541862</v>
      </c>
      <c r="D67" s="235">
        <v>10187</v>
      </c>
      <c r="E67" s="236">
        <v>10560</v>
      </c>
      <c r="F67" s="236">
        <v>10879</v>
      </c>
      <c r="G67" s="236">
        <v>10152</v>
      </c>
      <c r="H67" s="140">
        <v>10423</v>
      </c>
      <c r="I67" s="115">
        <v>-236</v>
      </c>
      <c r="J67" s="116">
        <v>-2.2642233522018613</v>
      </c>
    </row>
    <row r="68" spans="1:12" s="110" customFormat="1" ht="12" customHeight="1" x14ac:dyDescent="0.2">
      <c r="A68" s="118"/>
      <c r="B68" s="121" t="s">
        <v>109</v>
      </c>
      <c r="C68" s="113">
        <v>65.677775781530727</v>
      </c>
      <c r="D68" s="235">
        <v>58490</v>
      </c>
      <c r="E68" s="236">
        <v>58775</v>
      </c>
      <c r="F68" s="236">
        <v>59198</v>
      </c>
      <c r="G68" s="236">
        <v>59226</v>
      </c>
      <c r="H68" s="140">
        <v>59328</v>
      </c>
      <c r="I68" s="115">
        <v>-838</v>
      </c>
      <c r="J68" s="116">
        <v>-1.4124865156418553</v>
      </c>
    </row>
    <row r="69" spans="1:12" s="110" customFormat="1" ht="12" customHeight="1" x14ac:dyDescent="0.2">
      <c r="A69" s="118"/>
      <c r="B69" s="121" t="s">
        <v>110</v>
      </c>
      <c r="C69" s="113">
        <v>21.473005749191518</v>
      </c>
      <c r="D69" s="235">
        <v>19123</v>
      </c>
      <c r="E69" s="236">
        <v>19015</v>
      </c>
      <c r="F69" s="236">
        <v>18956</v>
      </c>
      <c r="G69" s="236">
        <v>18698</v>
      </c>
      <c r="H69" s="140">
        <v>18390</v>
      </c>
      <c r="I69" s="115">
        <v>733</v>
      </c>
      <c r="J69" s="116">
        <v>3.9858618814573137</v>
      </c>
    </row>
    <row r="70" spans="1:12" s="110" customFormat="1" ht="12" customHeight="1" x14ac:dyDescent="0.2">
      <c r="A70" s="120"/>
      <c r="B70" s="121" t="s">
        <v>111</v>
      </c>
      <c r="C70" s="113">
        <v>1.4103485447358965</v>
      </c>
      <c r="D70" s="235">
        <v>1256</v>
      </c>
      <c r="E70" s="236">
        <v>1266</v>
      </c>
      <c r="F70" s="236">
        <v>1251</v>
      </c>
      <c r="G70" s="236">
        <v>1192</v>
      </c>
      <c r="H70" s="140">
        <v>1147</v>
      </c>
      <c r="I70" s="115">
        <v>109</v>
      </c>
      <c r="J70" s="116">
        <v>9.5030514385353086</v>
      </c>
    </row>
    <row r="71" spans="1:12" s="110" customFormat="1" ht="12" customHeight="1" x14ac:dyDescent="0.2">
      <c r="A71" s="120"/>
      <c r="B71" s="121" t="s">
        <v>112</v>
      </c>
      <c r="C71" s="113">
        <v>0.38178224937118216</v>
      </c>
      <c r="D71" s="235">
        <v>340</v>
      </c>
      <c r="E71" s="236">
        <v>324</v>
      </c>
      <c r="F71" s="236">
        <v>347</v>
      </c>
      <c r="G71" s="236">
        <v>301</v>
      </c>
      <c r="H71" s="140">
        <v>285</v>
      </c>
      <c r="I71" s="115">
        <v>55</v>
      </c>
      <c r="J71" s="116">
        <v>19.298245614035089</v>
      </c>
    </row>
    <row r="72" spans="1:12" s="110" customFormat="1" ht="12" customHeight="1" x14ac:dyDescent="0.2">
      <c r="A72" s="118" t="s">
        <v>113</v>
      </c>
      <c r="B72" s="119" t="s">
        <v>181</v>
      </c>
      <c r="C72" s="113">
        <v>75.598499820337764</v>
      </c>
      <c r="D72" s="235">
        <v>67325</v>
      </c>
      <c r="E72" s="236">
        <v>67830</v>
      </c>
      <c r="F72" s="236">
        <v>68675</v>
      </c>
      <c r="G72" s="236">
        <v>67874</v>
      </c>
      <c r="H72" s="140">
        <v>68064</v>
      </c>
      <c r="I72" s="115">
        <v>-739</v>
      </c>
      <c r="J72" s="116">
        <v>-1.0857428302773859</v>
      </c>
    </row>
    <row r="73" spans="1:12" s="110" customFormat="1" ht="12" customHeight="1" x14ac:dyDescent="0.2">
      <c r="A73" s="118"/>
      <c r="B73" s="119" t="s">
        <v>182</v>
      </c>
      <c r="C73" s="113">
        <v>24.401500179662236</v>
      </c>
      <c r="D73" s="115">
        <v>21731</v>
      </c>
      <c r="E73" s="114">
        <v>21786</v>
      </c>
      <c r="F73" s="114">
        <v>21609</v>
      </c>
      <c r="G73" s="114">
        <v>21394</v>
      </c>
      <c r="H73" s="140">
        <v>21224</v>
      </c>
      <c r="I73" s="115">
        <v>507</v>
      </c>
      <c r="J73" s="116">
        <v>2.3888051262721448</v>
      </c>
    </row>
    <row r="74" spans="1:12" s="110" customFormat="1" ht="12" customHeight="1" x14ac:dyDescent="0.2">
      <c r="A74" s="118" t="s">
        <v>113</v>
      </c>
      <c r="B74" s="119" t="s">
        <v>116</v>
      </c>
      <c r="C74" s="113">
        <v>82.799586776859499</v>
      </c>
      <c r="D74" s="115">
        <v>73738</v>
      </c>
      <c r="E74" s="114">
        <v>74465</v>
      </c>
      <c r="F74" s="114">
        <v>74981</v>
      </c>
      <c r="G74" s="114">
        <v>74295</v>
      </c>
      <c r="H74" s="140">
        <v>74472</v>
      </c>
      <c r="I74" s="115">
        <v>-734</v>
      </c>
      <c r="J74" s="116">
        <v>-0.98560532817703295</v>
      </c>
    </row>
    <row r="75" spans="1:12" s="110" customFormat="1" ht="12" customHeight="1" x14ac:dyDescent="0.2">
      <c r="A75" s="142"/>
      <c r="B75" s="124" t="s">
        <v>117</v>
      </c>
      <c r="C75" s="125">
        <v>17.173463887890765</v>
      </c>
      <c r="D75" s="143">
        <v>15294</v>
      </c>
      <c r="E75" s="144">
        <v>15126</v>
      </c>
      <c r="F75" s="144">
        <v>15275</v>
      </c>
      <c r="G75" s="144">
        <v>14947</v>
      </c>
      <c r="H75" s="145">
        <v>14789</v>
      </c>
      <c r="I75" s="143">
        <v>505</v>
      </c>
      <c r="J75" s="146">
        <v>3.4147001149503007</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3" t="s">
        <v>515</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2"/>
      <c r="B80" s="603"/>
      <c r="C80" s="603"/>
      <c r="D80" s="603"/>
      <c r="E80" s="603"/>
      <c r="F80" s="603"/>
      <c r="G80" s="603"/>
      <c r="H80" s="603"/>
      <c r="I80" s="603"/>
      <c r="J80" s="603"/>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3:J3"/>
    <mergeCell ref="A4:J4"/>
    <mergeCell ref="A5:D5"/>
    <mergeCell ref="A7:B10"/>
    <mergeCell ref="C7:C10"/>
    <mergeCell ref="D7:H7"/>
    <mergeCell ref="I7:J8"/>
    <mergeCell ref="D8:D9"/>
    <mergeCell ref="E8:E9"/>
    <mergeCell ref="F8:F9"/>
    <mergeCell ref="G8:G9"/>
    <mergeCell ref="H8:H9"/>
    <mergeCell ref="A78:J78"/>
    <mergeCell ref="A79:J79"/>
    <mergeCell ref="A80:J80"/>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88788</v>
      </c>
      <c r="G11" s="114">
        <v>89539</v>
      </c>
      <c r="H11" s="114">
        <v>90196</v>
      </c>
      <c r="I11" s="114">
        <v>89568</v>
      </c>
      <c r="J11" s="140">
        <v>89479</v>
      </c>
      <c r="K11" s="114">
        <v>-691</v>
      </c>
      <c r="L11" s="116">
        <v>-0.77224823701650669</v>
      </c>
    </row>
    <row r="12" spans="1:17" s="110" customFormat="1" ht="24.95" customHeight="1" x14ac:dyDescent="0.2">
      <c r="A12" s="604" t="s">
        <v>185</v>
      </c>
      <c r="B12" s="605"/>
      <c r="C12" s="605"/>
      <c r="D12" s="606"/>
      <c r="E12" s="113">
        <v>52.955354327161331</v>
      </c>
      <c r="F12" s="115">
        <v>47018</v>
      </c>
      <c r="G12" s="114">
        <v>47498</v>
      </c>
      <c r="H12" s="114">
        <v>48066</v>
      </c>
      <c r="I12" s="114">
        <v>47746</v>
      </c>
      <c r="J12" s="140">
        <v>47626</v>
      </c>
      <c r="K12" s="114">
        <v>-608</v>
      </c>
      <c r="L12" s="116">
        <v>-1.2766136144122957</v>
      </c>
    </row>
    <row r="13" spans="1:17" s="110" customFormat="1" ht="15" customHeight="1" x14ac:dyDescent="0.2">
      <c r="A13" s="120"/>
      <c r="B13" s="612" t="s">
        <v>107</v>
      </c>
      <c r="C13" s="612"/>
      <c r="E13" s="113">
        <v>47.044645672838669</v>
      </c>
      <c r="F13" s="115">
        <v>41770</v>
      </c>
      <c r="G13" s="114">
        <v>42041</v>
      </c>
      <c r="H13" s="114">
        <v>42130</v>
      </c>
      <c r="I13" s="114">
        <v>41822</v>
      </c>
      <c r="J13" s="140">
        <v>41853</v>
      </c>
      <c r="K13" s="114">
        <v>-83</v>
      </c>
      <c r="L13" s="116">
        <v>-0.19831314362172364</v>
      </c>
    </row>
    <row r="14" spans="1:17" s="110" customFormat="1" ht="24.95" customHeight="1" x14ac:dyDescent="0.2">
      <c r="A14" s="604" t="s">
        <v>186</v>
      </c>
      <c r="B14" s="605"/>
      <c r="C14" s="605"/>
      <c r="D14" s="606"/>
      <c r="E14" s="113">
        <v>11.358516916700456</v>
      </c>
      <c r="F14" s="115">
        <v>10085</v>
      </c>
      <c r="G14" s="114">
        <v>10487</v>
      </c>
      <c r="H14" s="114">
        <v>10788</v>
      </c>
      <c r="I14" s="114">
        <v>10015</v>
      </c>
      <c r="J14" s="140">
        <v>10288</v>
      </c>
      <c r="K14" s="114">
        <v>-203</v>
      </c>
      <c r="L14" s="116">
        <v>-1.9731726283048212</v>
      </c>
    </row>
    <row r="15" spans="1:17" s="110" customFormat="1" ht="15" customHeight="1" x14ac:dyDescent="0.2">
      <c r="A15" s="120"/>
      <c r="B15" s="119"/>
      <c r="C15" s="258" t="s">
        <v>106</v>
      </c>
      <c r="E15" s="113">
        <v>56.063460585027265</v>
      </c>
      <c r="F15" s="115">
        <v>5654</v>
      </c>
      <c r="G15" s="114">
        <v>5867</v>
      </c>
      <c r="H15" s="114">
        <v>6117</v>
      </c>
      <c r="I15" s="114">
        <v>5633</v>
      </c>
      <c r="J15" s="140">
        <v>5823</v>
      </c>
      <c r="K15" s="114">
        <v>-169</v>
      </c>
      <c r="L15" s="116">
        <v>-2.9022840460243859</v>
      </c>
    </row>
    <row r="16" spans="1:17" s="110" customFormat="1" ht="15" customHeight="1" x14ac:dyDescent="0.2">
      <c r="A16" s="120"/>
      <c r="B16" s="119"/>
      <c r="C16" s="258" t="s">
        <v>107</v>
      </c>
      <c r="E16" s="113">
        <v>43.936539414972735</v>
      </c>
      <c r="F16" s="115">
        <v>4431</v>
      </c>
      <c r="G16" s="114">
        <v>4620</v>
      </c>
      <c r="H16" s="114">
        <v>4671</v>
      </c>
      <c r="I16" s="114">
        <v>4382</v>
      </c>
      <c r="J16" s="140">
        <v>4465</v>
      </c>
      <c r="K16" s="114">
        <v>-34</v>
      </c>
      <c r="L16" s="116">
        <v>-0.76147816349384101</v>
      </c>
    </row>
    <row r="17" spans="1:12" s="110" customFormat="1" ht="15" customHeight="1" x14ac:dyDescent="0.2">
      <c r="A17" s="120"/>
      <c r="B17" s="121" t="s">
        <v>109</v>
      </c>
      <c r="C17" s="258"/>
      <c r="E17" s="113">
        <v>65.45591746632428</v>
      </c>
      <c r="F17" s="115">
        <v>58117</v>
      </c>
      <c r="G17" s="114">
        <v>58495</v>
      </c>
      <c r="H17" s="114">
        <v>58935</v>
      </c>
      <c r="I17" s="114">
        <v>59254</v>
      </c>
      <c r="J17" s="140">
        <v>59305</v>
      </c>
      <c r="K17" s="114">
        <v>-1188</v>
      </c>
      <c r="L17" s="116">
        <v>-2.003203777084563</v>
      </c>
    </row>
    <row r="18" spans="1:12" s="110" customFormat="1" ht="15" customHeight="1" x14ac:dyDescent="0.2">
      <c r="A18" s="120"/>
      <c r="B18" s="119"/>
      <c r="C18" s="258" t="s">
        <v>106</v>
      </c>
      <c r="E18" s="113">
        <v>52.702307414353804</v>
      </c>
      <c r="F18" s="115">
        <v>30629</v>
      </c>
      <c r="G18" s="114">
        <v>30917</v>
      </c>
      <c r="H18" s="114">
        <v>31257</v>
      </c>
      <c r="I18" s="114">
        <v>31498</v>
      </c>
      <c r="J18" s="140">
        <v>31447</v>
      </c>
      <c r="K18" s="114">
        <v>-818</v>
      </c>
      <c r="L18" s="116">
        <v>-2.6012020224504724</v>
      </c>
    </row>
    <row r="19" spans="1:12" s="110" customFormat="1" ht="15" customHeight="1" x14ac:dyDescent="0.2">
      <c r="A19" s="120"/>
      <c r="B19" s="119"/>
      <c r="C19" s="258" t="s">
        <v>107</v>
      </c>
      <c r="E19" s="113">
        <v>47.297692585646196</v>
      </c>
      <c r="F19" s="115">
        <v>27488</v>
      </c>
      <c r="G19" s="114">
        <v>27578</v>
      </c>
      <c r="H19" s="114">
        <v>27678</v>
      </c>
      <c r="I19" s="114">
        <v>27756</v>
      </c>
      <c r="J19" s="140">
        <v>27858</v>
      </c>
      <c r="K19" s="114">
        <v>-370</v>
      </c>
      <c r="L19" s="116">
        <v>-1.3281642616124631</v>
      </c>
    </row>
    <row r="20" spans="1:12" s="110" customFormat="1" ht="15" customHeight="1" x14ac:dyDescent="0.2">
      <c r="A20" s="120"/>
      <c r="B20" s="121" t="s">
        <v>110</v>
      </c>
      <c r="C20" s="258"/>
      <c r="E20" s="113">
        <v>21.794611884488894</v>
      </c>
      <c r="F20" s="115">
        <v>19351</v>
      </c>
      <c r="G20" s="114">
        <v>19307</v>
      </c>
      <c r="H20" s="114">
        <v>19244</v>
      </c>
      <c r="I20" s="114">
        <v>19059</v>
      </c>
      <c r="J20" s="140">
        <v>18699</v>
      </c>
      <c r="K20" s="114">
        <v>652</v>
      </c>
      <c r="L20" s="116">
        <v>3.4868174768704208</v>
      </c>
    </row>
    <row r="21" spans="1:12" s="110" customFormat="1" ht="15" customHeight="1" x14ac:dyDescent="0.2">
      <c r="A21" s="120"/>
      <c r="B21" s="119"/>
      <c r="C21" s="258" t="s">
        <v>106</v>
      </c>
      <c r="E21" s="113">
        <v>51.480543641155499</v>
      </c>
      <c r="F21" s="115">
        <v>9962</v>
      </c>
      <c r="G21" s="114">
        <v>9942</v>
      </c>
      <c r="H21" s="114">
        <v>9932</v>
      </c>
      <c r="I21" s="114">
        <v>9848</v>
      </c>
      <c r="J21" s="140">
        <v>9620</v>
      </c>
      <c r="K21" s="114">
        <v>342</v>
      </c>
      <c r="L21" s="116">
        <v>3.555093555093555</v>
      </c>
    </row>
    <row r="22" spans="1:12" s="110" customFormat="1" ht="15" customHeight="1" x14ac:dyDescent="0.2">
      <c r="A22" s="120"/>
      <c r="B22" s="119"/>
      <c r="C22" s="258" t="s">
        <v>107</v>
      </c>
      <c r="E22" s="113">
        <v>48.519456358844501</v>
      </c>
      <c r="F22" s="115">
        <v>9389</v>
      </c>
      <c r="G22" s="114">
        <v>9365</v>
      </c>
      <c r="H22" s="114">
        <v>9312</v>
      </c>
      <c r="I22" s="114">
        <v>9211</v>
      </c>
      <c r="J22" s="140">
        <v>9079</v>
      </c>
      <c r="K22" s="114">
        <v>310</v>
      </c>
      <c r="L22" s="116">
        <v>3.4144729595770458</v>
      </c>
    </row>
    <row r="23" spans="1:12" s="110" customFormat="1" ht="15" customHeight="1" x14ac:dyDescent="0.2">
      <c r="A23" s="120"/>
      <c r="B23" s="121" t="s">
        <v>111</v>
      </c>
      <c r="C23" s="258"/>
      <c r="E23" s="113">
        <v>1.3909537324863721</v>
      </c>
      <c r="F23" s="115">
        <v>1235</v>
      </c>
      <c r="G23" s="114">
        <v>1250</v>
      </c>
      <c r="H23" s="114">
        <v>1229</v>
      </c>
      <c r="I23" s="114">
        <v>1240</v>
      </c>
      <c r="J23" s="140">
        <v>1187</v>
      </c>
      <c r="K23" s="114">
        <v>48</v>
      </c>
      <c r="L23" s="116">
        <v>4.0438079191238412</v>
      </c>
    </row>
    <row r="24" spans="1:12" s="110" customFormat="1" ht="15" customHeight="1" x14ac:dyDescent="0.2">
      <c r="A24" s="120"/>
      <c r="B24" s="119"/>
      <c r="C24" s="258" t="s">
        <v>106</v>
      </c>
      <c r="E24" s="113">
        <v>62.59109311740891</v>
      </c>
      <c r="F24" s="115">
        <v>773</v>
      </c>
      <c r="G24" s="114">
        <v>772</v>
      </c>
      <c r="H24" s="114">
        <v>760</v>
      </c>
      <c r="I24" s="114">
        <v>767</v>
      </c>
      <c r="J24" s="140">
        <v>736</v>
      </c>
      <c r="K24" s="114">
        <v>37</v>
      </c>
      <c r="L24" s="116">
        <v>5.0271739130434785</v>
      </c>
    </row>
    <row r="25" spans="1:12" s="110" customFormat="1" ht="15" customHeight="1" x14ac:dyDescent="0.2">
      <c r="A25" s="120"/>
      <c r="B25" s="119"/>
      <c r="C25" s="258" t="s">
        <v>107</v>
      </c>
      <c r="E25" s="113">
        <v>37.40890688259109</v>
      </c>
      <c r="F25" s="115">
        <v>462</v>
      </c>
      <c r="G25" s="114">
        <v>478</v>
      </c>
      <c r="H25" s="114">
        <v>469</v>
      </c>
      <c r="I25" s="114">
        <v>473</v>
      </c>
      <c r="J25" s="140">
        <v>451</v>
      </c>
      <c r="K25" s="114">
        <v>11</v>
      </c>
      <c r="L25" s="116">
        <v>2.4390243902439024</v>
      </c>
    </row>
    <row r="26" spans="1:12" s="110" customFormat="1" ht="15" customHeight="1" x14ac:dyDescent="0.2">
      <c r="A26" s="120"/>
      <c r="C26" s="121" t="s">
        <v>187</v>
      </c>
      <c r="D26" s="110" t="s">
        <v>188</v>
      </c>
      <c r="E26" s="113">
        <v>0.38518718745776459</v>
      </c>
      <c r="F26" s="115">
        <v>342</v>
      </c>
      <c r="G26" s="114">
        <v>325</v>
      </c>
      <c r="H26" s="114">
        <v>342</v>
      </c>
      <c r="I26" s="114">
        <v>303</v>
      </c>
      <c r="J26" s="140">
        <v>294</v>
      </c>
      <c r="K26" s="114">
        <v>48</v>
      </c>
      <c r="L26" s="116">
        <v>16.326530612244898</v>
      </c>
    </row>
    <row r="27" spans="1:12" s="110" customFormat="1" ht="15" customHeight="1" x14ac:dyDescent="0.2">
      <c r="A27" s="120"/>
      <c r="B27" s="119"/>
      <c r="D27" s="259" t="s">
        <v>106</v>
      </c>
      <c r="E27" s="113">
        <v>56.140350877192979</v>
      </c>
      <c r="F27" s="115">
        <v>192</v>
      </c>
      <c r="G27" s="114">
        <v>175</v>
      </c>
      <c r="H27" s="114">
        <v>192</v>
      </c>
      <c r="I27" s="114">
        <v>164</v>
      </c>
      <c r="J27" s="140">
        <v>161</v>
      </c>
      <c r="K27" s="114">
        <v>31</v>
      </c>
      <c r="L27" s="116">
        <v>19.254658385093169</v>
      </c>
    </row>
    <row r="28" spans="1:12" s="110" customFormat="1" ht="15" customHeight="1" x14ac:dyDescent="0.2">
      <c r="A28" s="120"/>
      <c r="B28" s="119"/>
      <c r="D28" s="259" t="s">
        <v>107</v>
      </c>
      <c r="E28" s="113">
        <v>43.859649122807021</v>
      </c>
      <c r="F28" s="115">
        <v>150</v>
      </c>
      <c r="G28" s="114">
        <v>150</v>
      </c>
      <c r="H28" s="114">
        <v>150</v>
      </c>
      <c r="I28" s="114">
        <v>139</v>
      </c>
      <c r="J28" s="140">
        <v>133</v>
      </c>
      <c r="K28" s="114">
        <v>17</v>
      </c>
      <c r="L28" s="116">
        <v>12.781954887218046</v>
      </c>
    </row>
    <row r="29" spans="1:12" s="110" customFormat="1" ht="24.95" customHeight="1" x14ac:dyDescent="0.2">
      <c r="A29" s="604" t="s">
        <v>189</v>
      </c>
      <c r="B29" s="605"/>
      <c r="C29" s="605"/>
      <c r="D29" s="606"/>
      <c r="E29" s="113">
        <v>83.764697932152998</v>
      </c>
      <c r="F29" s="115">
        <v>74373</v>
      </c>
      <c r="G29" s="114">
        <v>75293</v>
      </c>
      <c r="H29" s="114">
        <v>75828</v>
      </c>
      <c r="I29" s="114">
        <v>75356</v>
      </c>
      <c r="J29" s="140">
        <v>75458</v>
      </c>
      <c r="K29" s="114">
        <v>-1085</v>
      </c>
      <c r="L29" s="116">
        <v>-1.4378859763046994</v>
      </c>
    </row>
    <row r="30" spans="1:12" s="110" customFormat="1" ht="15" customHeight="1" x14ac:dyDescent="0.2">
      <c r="A30" s="120"/>
      <c r="B30" s="119"/>
      <c r="C30" s="258" t="s">
        <v>106</v>
      </c>
      <c r="E30" s="113">
        <v>51.19734312183185</v>
      </c>
      <c r="F30" s="115">
        <v>38077</v>
      </c>
      <c r="G30" s="114">
        <v>38661</v>
      </c>
      <c r="H30" s="114">
        <v>39093</v>
      </c>
      <c r="I30" s="114">
        <v>38832</v>
      </c>
      <c r="J30" s="140">
        <v>38870</v>
      </c>
      <c r="K30" s="114">
        <v>-793</v>
      </c>
      <c r="L30" s="116">
        <v>-2.040133779264214</v>
      </c>
    </row>
    <row r="31" spans="1:12" s="110" customFormat="1" ht="15" customHeight="1" x14ac:dyDescent="0.2">
      <c r="A31" s="120"/>
      <c r="B31" s="119"/>
      <c r="C31" s="258" t="s">
        <v>107</v>
      </c>
      <c r="E31" s="113">
        <v>48.80265687816815</v>
      </c>
      <c r="F31" s="115">
        <v>36296</v>
      </c>
      <c r="G31" s="114">
        <v>36632</v>
      </c>
      <c r="H31" s="114">
        <v>36735</v>
      </c>
      <c r="I31" s="114">
        <v>36524</v>
      </c>
      <c r="J31" s="140">
        <v>36588</v>
      </c>
      <c r="K31" s="114">
        <v>-292</v>
      </c>
      <c r="L31" s="116">
        <v>-0.79807587187055862</v>
      </c>
    </row>
    <row r="32" spans="1:12" s="110" customFormat="1" ht="15" customHeight="1" x14ac:dyDescent="0.2">
      <c r="A32" s="120"/>
      <c r="B32" s="119" t="s">
        <v>117</v>
      </c>
      <c r="C32" s="258"/>
      <c r="E32" s="113">
        <v>16.208271388025409</v>
      </c>
      <c r="F32" s="115">
        <v>14391</v>
      </c>
      <c r="G32" s="114">
        <v>14218</v>
      </c>
      <c r="H32" s="114">
        <v>14337</v>
      </c>
      <c r="I32" s="114">
        <v>14176</v>
      </c>
      <c r="J32" s="140">
        <v>13987</v>
      </c>
      <c r="K32" s="114">
        <v>404</v>
      </c>
      <c r="L32" s="116">
        <v>2.888396368056052</v>
      </c>
    </row>
    <row r="33" spans="1:12" s="110" customFormat="1" ht="15" customHeight="1" x14ac:dyDescent="0.2">
      <c r="A33" s="120"/>
      <c r="B33" s="119"/>
      <c r="C33" s="258" t="s">
        <v>106</v>
      </c>
      <c r="E33" s="113">
        <v>62.010979084149817</v>
      </c>
      <c r="F33" s="115">
        <v>8924</v>
      </c>
      <c r="G33" s="114">
        <v>8817</v>
      </c>
      <c r="H33" s="114">
        <v>8953</v>
      </c>
      <c r="I33" s="114">
        <v>8890</v>
      </c>
      <c r="J33" s="140">
        <v>8734</v>
      </c>
      <c r="K33" s="114">
        <v>190</v>
      </c>
      <c r="L33" s="116">
        <v>2.1754064575223264</v>
      </c>
    </row>
    <row r="34" spans="1:12" s="110" customFormat="1" ht="15" customHeight="1" x14ac:dyDescent="0.2">
      <c r="A34" s="120"/>
      <c r="B34" s="119"/>
      <c r="C34" s="258" t="s">
        <v>107</v>
      </c>
      <c r="E34" s="113">
        <v>37.989020915850183</v>
      </c>
      <c r="F34" s="115">
        <v>5467</v>
      </c>
      <c r="G34" s="114">
        <v>5401</v>
      </c>
      <c r="H34" s="114">
        <v>5384</v>
      </c>
      <c r="I34" s="114">
        <v>5286</v>
      </c>
      <c r="J34" s="140">
        <v>5253</v>
      </c>
      <c r="K34" s="114">
        <v>214</v>
      </c>
      <c r="L34" s="116">
        <v>4.0738625547306304</v>
      </c>
    </row>
    <row r="35" spans="1:12" s="110" customFormat="1" ht="24.95" customHeight="1" x14ac:dyDescent="0.2">
      <c r="A35" s="604" t="s">
        <v>190</v>
      </c>
      <c r="B35" s="605"/>
      <c r="C35" s="605"/>
      <c r="D35" s="606"/>
      <c r="E35" s="113">
        <v>75.109248997612283</v>
      </c>
      <c r="F35" s="115">
        <v>66688</v>
      </c>
      <c r="G35" s="114">
        <v>67397</v>
      </c>
      <c r="H35" s="114">
        <v>68299</v>
      </c>
      <c r="I35" s="114">
        <v>67576</v>
      </c>
      <c r="J35" s="140">
        <v>67613</v>
      </c>
      <c r="K35" s="114">
        <v>-925</v>
      </c>
      <c r="L35" s="116">
        <v>-1.3680801029387839</v>
      </c>
    </row>
    <row r="36" spans="1:12" s="110" customFormat="1" ht="15" customHeight="1" x14ac:dyDescent="0.2">
      <c r="A36" s="120"/>
      <c r="B36" s="119"/>
      <c r="C36" s="258" t="s">
        <v>106</v>
      </c>
      <c r="E36" s="113">
        <v>65.5395273512476</v>
      </c>
      <c r="F36" s="115">
        <v>43707</v>
      </c>
      <c r="G36" s="114">
        <v>44135</v>
      </c>
      <c r="H36" s="114">
        <v>44714</v>
      </c>
      <c r="I36" s="114">
        <v>44290</v>
      </c>
      <c r="J36" s="140">
        <v>44240</v>
      </c>
      <c r="K36" s="114">
        <v>-533</v>
      </c>
      <c r="L36" s="116">
        <v>-1.2047920433996384</v>
      </c>
    </row>
    <row r="37" spans="1:12" s="110" customFormat="1" ht="15" customHeight="1" x14ac:dyDescent="0.2">
      <c r="A37" s="120"/>
      <c r="B37" s="119"/>
      <c r="C37" s="258" t="s">
        <v>107</v>
      </c>
      <c r="E37" s="113">
        <v>34.4604726487524</v>
      </c>
      <c r="F37" s="115">
        <v>22981</v>
      </c>
      <c r="G37" s="114">
        <v>23262</v>
      </c>
      <c r="H37" s="114">
        <v>23585</v>
      </c>
      <c r="I37" s="114">
        <v>23286</v>
      </c>
      <c r="J37" s="140">
        <v>23373</v>
      </c>
      <c r="K37" s="114">
        <v>-392</v>
      </c>
      <c r="L37" s="116">
        <v>-1.6771488469601676</v>
      </c>
    </row>
    <row r="38" spans="1:12" s="110" customFormat="1" ht="15" customHeight="1" x14ac:dyDescent="0.2">
      <c r="A38" s="120"/>
      <c r="B38" s="119" t="s">
        <v>182</v>
      </c>
      <c r="C38" s="258"/>
      <c r="E38" s="113">
        <v>24.890751002387709</v>
      </c>
      <c r="F38" s="115">
        <v>22100</v>
      </c>
      <c r="G38" s="114">
        <v>22142</v>
      </c>
      <c r="H38" s="114">
        <v>21897</v>
      </c>
      <c r="I38" s="114">
        <v>21992</v>
      </c>
      <c r="J38" s="140">
        <v>21866</v>
      </c>
      <c r="K38" s="114">
        <v>234</v>
      </c>
      <c r="L38" s="116">
        <v>1.070154577883472</v>
      </c>
    </row>
    <row r="39" spans="1:12" s="110" customFormat="1" ht="15" customHeight="1" x14ac:dyDescent="0.2">
      <c r="A39" s="120"/>
      <c r="B39" s="119"/>
      <c r="C39" s="258" t="s">
        <v>106</v>
      </c>
      <c r="E39" s="113">
        <v>14.981900452488688</v>
      </c>
      <c r="F39" s="115">
        <v>3311</v>
      </c>
      <c r="G39" s="114">
        <v>3363</v>
      </c>
      <c r="H39" s="114">
        <v>3352</v>
      </c>
      <c r="I39" s="114">
        <v>3456</v>
      </c>
      <c r="J39" s="140">
        <v>3386</v>
      </c>
      <c r="K39" s="114">
        <v>-75</v>
      </c>
      <c r="L39" s="116">
        <v>-2.215002953337271</v>
      </c>
    </row>
    <row r="40" spans="1:12" s="110" customFormat="1" ht="15" customHeight="1" x14ac:dyDescent="0.2">
      <c r="A40" s="120"/>
      <c r="B40" s="119"/>
      <c r="C40" s="258" t="s">
        <v>107</v>
      </c>
      <c r="E40" s="113">
        <v>85.018099547511312</v>
      </c>
      <c r="F40" s="115">
        <v>18789</v>
      </c>
      <c r="G40" s="114">
        <v>18779</v>
      </c>
      <c r="H40" s="114">
        <v>18545</v>
      </c>
      <c r="I40" s="114">
        <v>18536</v>
      </c>
      <c r="J40" s="140">
        <v>18480</v>
      </c>
      <c r="K40" s="114">
        <v>309</v>
      </c>
      <c r="L40" s="116">
        <v>1.6720779220779221</v>
      </c>
    </row>
    <row r="41" spans="1:12" s="110" customFormat="1" ht="24.75" customHeight="1" x14ac:dyDescent="0.2">
      <c r="A41" s="604" t="s">
        <v>518</v>
      </c>
      <c r="B41" s="605"/>
      <c r="C41" s="605"/>
      <c r="D41" s="606"/>
      <c r="E41" s="113">
        <v>5.3149074199216111</v>
      </c>
      <c r="F41" s="115">
        <v>4719</v>
      </c>
      <c r="G41" s="114">
        <v>5219</v>
      </c>
      <c r="H41" s="114">
        <v>5267</v>
      </c>
      <c r="I41" s="114">
        <v>4564</v>
      </c>
      <c r="J41" s="140">
        <v>4688</v>
      </c>
      <c r="K41" s="114">
        <v>31</v>
      </c>
      <c r="L41" s="116">
        <v>0.6612627986348123</v>
      </c>
    </row>
    <row r="42" spans="1:12" s="110" customFormat="1" ht="15" customHeight="1" x14ac:dyDescent="0.2">
      <c r="A42" s="120"/>
      <c r="B42" s="119"/>
      <c r="C42" s="258" t="s">
        <v>106</v>
      </c>
      <c r="E42" s="113">
        <v>54.142826870099597</v>
      </c>
      <c r="F42" s="115">
        <v>2555</v>
      </c>
      <c r="G42" s="114">
        <v>2934</v>
      </c>
      <c r="H42" s="114">
        <v>2977</v>
      </c>
      <c r="I42" s="114">
        <v>2484</v>
      </c>
      <c r="J42" s="140">
        <v>2556</v>
      </c>
      <c r="K42" s="114">
        <v>-1</v>
      </c>
      <c r="L42" s="116">
        <v>-3.912363067292645E-2</v>
      </c>
    </row>
    <row r="43" spans="1:12" s="110" customFormat="1" ht="15" customHeight="1" x14ac:dyDescent="0.2">
      <c r="A43" s="123"/>
      <c r="B43" s="124"/>
      <c r="C43" s="260" t="s">
        <v>107</v>
      </c>
      <c r="D43" s="261"/>
      <c r="E43" s="125">
        <v>45.857173129900403</v>
      </c>
      <c r="F43" s="143">
        <v>2164</v>
      </c>
      <c r="G43" s="144">
        <v>2285</v>
      </c>
      <c r="H43" s="144">
        <v>2290</v>
      </c>
      <c r="I43" s="144">
        <v>2080</v>
      </c>
      <c r="J43" s="145">
        <v>2132</v>
      </c>
      <c r="K43" s="144">
        <v>32</v>
      </c>
      <c r="L43" s="146">
        <v>1.5009380863039399</v>
      </c>
    </row>
    <row r="44" spans="1:12" s="110" customFormat="1" ht="45.75" customHeight="1" x14ac:dyDescent="0.2">
      <c r="A44" s="604" t="s">
        <v>191</v>
      </c>
      <c r="B44" s="605"/>
      <c r="C44" s="605"/>
      <c r="D44" s="606"/>
      <c r="E44" s="113">
        <v>0.25791773663107626</v>
      </c>
      <c r="F44" s="115">
        <v>229</v>
      </c>
      <c r="G44" s="114">
        <v>228</v>
      </c>
      <c r="H44" s="114">
        <v>231</v>
      </c>
      <c r="I44" s="114">
        <v>251</v>
      </c>
      <c r="J44" s="140">
        <v>257</v>
      </c>
      <c r="K44" s="114">
        <v>-28</v>
      </c>
      <c r="L44" s="116">
        <v>-10.894941634241246</v>
      </c>
    </row>
    <row r="45" spans="1:12" s="110" customFormat="1" ht="15" customHeight="1" x14ac:dyDescent="0.2">
      <c r="A45" s="120"/>
      <c r="B45" s="119"/>
      <c r="C45" s="258" t="s">
        <v>106</v>
      </c>
      <c r="E45" s="113">
        <v>57.20524017467249</v>
      </c>
      <c r="F45" s="115">
        <v>131</v>
      </c>
      <c r="G45" s="114">
        <v>128</v>
      </c>
      <c r="H45" s="114">
        <v>130</v>
      </c>
      <c r="I45" s="114">
        <v>141</v>
      </c>
      <c r="J45" s="140">
        <v>143</v>
      </c>
      <c r="K45" s="114">
        <v>-12</v>
      </c>
      <c r="L45" s="116">
        <v>-8.3916083916083917</v>
      </c>
    </row>
    <row r="46" spans="1:12" s="110" customFormat="1" ht="15" customHeight="1" x14ac:dyDescent="0.2">
      <c r="A46" s="123"/>
      <c r="B46" s="124"/>
      <c r="C46" s="260" t="s">
        <v>107</v>
      </c>
      <c r="D46" s="261"/>
      <c r="E46" s="125">
        <v>42.79475982532751</v>
      </c>
      <c r="F46" s="143">
        <v>98</v>
      </c>
      <c r="G46" s="144">
        <v>100</v>
      </c>
      <c r="H46" s="144">
        <v>101</v>
      </c>
      <c r="I46" s="144">
        <v>110</v>
      </c>
      <c r="J46" s="145">
        <v>114</v>
      </c>
      <c r="K46" s="144">
        <v>-16</v>
      </c>
      <c r="L46" s="146">
        <v>-14.035087719298245</v>
      </c>
    </row>
    <row r="47" spans="1:12" s="110" customFormat="1" ht="39" customHeight="1" x14ac:dyDescent="0.2">
      <c r="A47" s="604" t="s">
        <v>519</v>
      </c>
      <c r="B47" s="607"/>
      <c r="C47" s="607"/>
      <c r="D47" s="608"/>
      <c r="E47" s="113">
        <v>0.15993152227778529</v>
      </c>
      <c r="F47" s="115">
        <v>142</v>
      </c>
      <c r="G47" s="114">
        <v>152</v>
      </c>
      <c r="H47" s="114">
        <v>135</v>
      </c>
      <c r="I47" s="114">
        <v>141</v>
      </c>
      <c r="J47" s="140">
        <v>148</v>
      </c>
      <c r="K47" s="114">
        <v>-6</v>
      </c>
      <c r="L47" s="116">
        <v>-4.0540540540540544</v>
      </c>
    </row>
    <row r="48" spans="1:12" s="110" customFormat="1" ht="15" customHeight="1" x14ac:dyDescent="0.2">
      <c r="A48" s="120"/>
      <c r="B48" s="119"/>
      <c r="C48" s="258" t="s">
        <v>106</v>
      </c>
      <c r="E48" s="113">
        <v>33.098591549295776</v>
      </c>
      <c r="F48" s="115">
        <v>47</v>
      </c>
      <c r="G48" s="114">
        <v>47</v>
      </c>
      <c r="H48" s="114">
        <v>40</v>
      </c>
      <c r="I48" s="114">
        <v>47</v>
      </c>
      <c r="J48" s="140">
        <v>47</v>
      </c>
      <c r="K48" s="114">
        <v>0</v>
      </c>
      <c r="L48" s="116">
        <v>0</v>
      </c>
    </row>
    <row r="49" spans="1:12" s="110" customFormat="1" ht="15" customHeight="1" x14ac:dyDescent="0.2">
      <c r="A49" s="123"/>
      <c r="B49" s="124"/>
      <c r="C49" s="260" t="s">
        <v>107</v>
      </c>
      <c r="D49" s="261"/>
      <c r="E49" s="125">
        <v>66.901408450704224</v>
      </c>
      <c r="F49" s="143">
        <v>95</v>
      </c>
      <c r="G49" s="144">
        <v>105</v>
      </c>
      <c r="H49" s="144">
        <v>95</v>
      </c>
      <c r="I49" s="144">
        <v>94</v>
      </c>
      <c r="J49" s="145">
        <v>101</v>
      </c>
      <c r="K49" s="144">
        <v>-6</v>
      </c>
      <c r="L49" s="146">
        <v>-5.9405940594059405</v>
      </c>
    </row>
    <row r="50" spans="1:12" s="110" customFormat="1" ht="24.95" customHeight="1" x14ac:dyDescent="0.2">
      <c r="A50" s="609" t="s">
        <v>192</v>
      </c>
      <c r="B50" s="610"/>
      <c r="C50" s="610"/>
      <c r="D50" s="611"/>
      <c r="E50" s="262">
        <v>15.280218047483894</v>
      </c>
      <c r="F50" s="263">
        <v>13567</v>
      </c>
      <c r="G50" s="264">
        <v>14109</v>
      </c>
      <c r="H50" s="264">
        <v>14332</v>
      </c>
      <c r="I50" s="264">
        <v>13674</v>
      </c>
      <c r="J50" s="265">
        <v>13935</v>
      </c>
      <c r="K50" s="263">
        <v>-368</v>
      </c>
      <c r="L50" s="266">
        <v>-2.6408324363114462</v>
      </c>
    </row>
    <row r="51" spans="1:12" s="110" customFormat="1" ht="15" customHeight="1" x14ac:dyDescent="0.2">
      <c r="A51" s="120"/>
      <c r="B51" s="119"/>
      <c r="C51" s="258" t="s">
        <v>106</v>
      </c>
      <c r="E51" s="113">
        <v>53.239478145500108</v>
      </c>
      <c r="F51" s="115">
        <v>7223</v>
      </c>
      <c r="G51" s="114">
        <v>7430</v>
      </c>
      <c r="H51" s="114">
        <v>7646</v>
      </c>
      <c r="I51" s="114">
        <v>7296</v>
      </c>
      <c r="J51" s="140">
        <v>7392</v>
      </c>
      <c r="K51" s="114">
        <v>-169</v>
      </c>
      <c r="L51" s="116">
        <v>-2.2862554112554112</v>
      </c>
    </row>
    <row r="52" spans="1:12" s="110" customFormat="1" ht="15" customHeight="1" x14ac:dyDescent="0.2">
      <c r="A52" s="120"/>
      <c r="B52" s="119"/>
      <c r="C52" s="258" t="s">
        <v>107</v>
      </c>
      <c r="E52" s="113">
        <v>46.760521854499892</v>
      </c>
      <c r="F52" s="115">
        <v>6344</v>
      </c>
      <c r="G52" s="114">
        <v>6679</v>
      </c>
      <c r="H52" s="114">
        <v>6686</v>
      </c>
      <c r="I52" s="114">
        <v>6378</v>
      </c>
      <c r="J52" s="140">
        <v>6543</v>
      </c>
      <c r="K52" s="114">
        <v>-199</v>
      </c>
      <c r="L52" s="116">
        <v>-3.0414183096438943</v>
      </c>
    </row>
    <row r="53" spans="1:12" s="110" customFormat="1" ht="15" customHeight="1" x14ac:dyDescent="0.2">
      <c r="A53" s="120"/>
      <c r="B53" s="119"/>
      <c r="C53" s="258" t="s">
        <v>187</v>
      </c>
      <c r="D53" s="110" t="s">
        <v>193</v>
      </c>
      <c r="E53" s="113">
        <v>23.54241910518169</v>
      </c>
      <c r="F53" s="115">
        <v>3194</v>
      </c>
      <c r="G53" s="114">
        <v>3708</v>
      </c>
      <c r="H53" s="114">
        <v>3762</v>
      </c>
      <c r="I53" s="114">
        <v>2989</v>
      </c>
      <c r="J53" s="140">
        <v>3230</v>
      </c>
      <c r="K53" s="114">
        <v>-36</v>
      </c>
      <c r="L53" s="116">
        <v>-1.1145510835913313</v>
      </c>
    </row>
    <row r="54" spans="1:12" s="110" customFormat="1" ht="15" customHeight="1" x14ac:dyDescent="0.2">
      <c r="A54" s="120"/>
      <c r="B54" s="119"/>
      <c r="D54" s="267" t="s">
        <v>194</v>
      </c>
      <c r="E54" s="113">
        <v>56.574827802128993</v>
      </c>
      <c r="F54" s="115">
        <v>1807</v>
      </c>
      <c r="G54" s="114">
        <v>2057</v>
      </c>
      <c r="H54" s="114">
        <v>2144</v>
      </c>
      <c r="I54" s="114">
        <v>1720</v>
      </c>
      <c r="J54" s="140">
        <v>1839</v>
      </c>
      <c r="K54" s="114">
        <v>-32</v>
      </c>
      <c r="L54" s="116">
        <v>-1.7400761283306145</v>
      </c>
    </row>
    <row r="55" spans="1:12" s="110" customFormat="1" ht="15" customHeight="1" x14ac:dyDescent="0.2">
      <c r="A55" s="120"/>
      <c r="B55" s="119"/>
      <c r="D55" s="267" t="s">
        <v>195</v>
      </c>
      <c r="E55" s="113">
        <v>43.425172197871007</v>
      </c>
      <c r="F55" s="115">
        <v>1387</v>
      </c>
      <c r="G55" s="114">
        <v>1651</v>
      </c>
      <c r="H55" s="114">
        <v>1618</v>
      </c>
      <c r="I55" s="114">
        <v>1269</v>
      </c>
      <c r="J55" s="140">
        <v>1391</v>
      </c>
      <c r="K55" s="114">
        <v>-4</v>
      </c>
      <c r="L55" s="116">
        <v>-0.28756290438533427</v>
      </c>
    </row>
    <row r="56" spans="1:12" s="110" customFormat="1" ht="15" customHeight="1" x14ac:dyDescent="0.2">
      <c r="A56" s="120"/>
      <c r="B56" s="119" t="s">
        <v>196</v>
      </c>
      <c r="C56" s="258"/>
      <c r="E56" s="113">
        <v>66.208271388025409</v>
      </c>
      <c r="F56" s="115">
        <v>58785</v>
      </c>
      <c r="G56" s="114">
        <v>58997</v>
      </c>
      <c r="H56" s="114">
        <v>59382</v>
      </c>
      <c r="I56" s="114">
        <v>59434</v>
      </c>
      <c r="J56" s="140">
        <v>59270</v>
      </c>
      <c r="K56" s="114">
        <v>-485</v>
      </c>
      <c r="L56" s="116">
        <v>-0.81828918508520332</v>
      </c>
    </row>
    <row r="57" spans="1:12" s="110" customFormat="1" ht="15" customHeight="1" x14ac:dyDescent="0.2">
      <c r="A57" s="120"/>
      <c r="B57" s="119"/>
      <c r="C57" s="258" t="s">
        <v>106</v>
      </c>
      <c r="E57" s="113">
        <v>51.506336650506078</v>
      </c>
      <c r="F57" s="115">
        <v>30278</v>
      </c>
      <c r="G57" s="114">
        <v>30527</v>
      </c>
      <c r="H57" s="114">
        <v>30782</v>
      </c>
      <c r="I57" s="114">
        <v>30811</v>
      </c>
      <c r="J57" s="140">
        <v>30690</v>
      </c>
      <c r="K57" s="114">
        <v>-412</v>
      </c>
      <c r="L57" s="116">
        <v>-1.3424568263277941</v>
      </c>
    </row>
    <row r="58" spans="1:12" s="110" customFormat="1" ht="15" customHeight="1" x14ac:dyDescent="0.2">
      <c r="A58" s="120"/>
      <c r="B58" s="119"/>
      <c r="C58" s="258" t="s">
        <v>107</v>
      </c>
      <c r="E58" s="113">
        <v>48.493663349493922</v>
      </c>
      <c r="F58" s="115">
        <v>28507</v>
      </c>
      <c r="G58" s="114">
        <v>28470</v>
      </c>
      <c r="H58" s="114">
        <v>28600</v>
      </c>
      <c r="I58" s="114">
        <v>28623</v>
      </c>
      <c r="J58" s="140">
        <v>28580</v>
      </c>
      <c r="K58" s="114">
        <v>-73</v>
      </c>
      <c r="L58" s="116">
        <v>-0.25542337298810358</v>
      </c>
    </row>
    <row r="59" spans="1:12" s="110" customFormat="1" ht="15" customHeight="1" x14ac:dyDescent="0.2">
      <c r="A59" s="120"/>
      <c r="B59" s="119"/>
      <c r="C59" s="258" t="s">
        <v>105</v>
      </c>
      <c r="D59" s="110" t="s">
        <v>197</v>
      </c>
      <c r="E59" s="113">
        <v>90.063791783618271</v>
      </c>
      <c r="F59" s="115">
        <v>52944</v>
      </c>
      <c r="G59" s="114">
        <v>53123</v>
      </c>
      <c r="H59" s="114">
        <v>53517</v>
      </c>
      <c r="I59" s="114">
        <v>53626</v>
      </c>
      <c r="J59" s="140">
        <v>53566</v>
      </c>
      <c r="K59" s="114">
        <v>-622</v>
      </c>
      <c r="L59" s="116">
        <v>-1.161184333345779</v>
      </c>
    </row>
    <row r="60" spans="1:12" s="110" customFormat="1" ht="15" customHeight="1" x14ac:dyDescent="0.2">
      <c r="A60" s="120"/>
      <c r="B60" s="119"/>
      <c r="C60" s="258"/>
      <c r="D60" s="267" t="s">
        <v>198</v>
      </c>
      <c r="E60" s="113">
        <v>48.487080689029916</v>
      </c>
      <c r="F60" s="115">
        <v>25671</v>
      </c>
      <c r="G60" s="114">
        <v>25890</v>
      </c>
      <c r="H60" s="114">
        <v>26150</v>
      </c>
      <c r="I60" s="114">
        <v>26222</v>
      </c>
      <c r="J60" s="140">
        <v>26162</v>
      </c>
      <c r="K60" s="114">
        <v>-491</v>
      </c>
      <c r="L60" s="116">
        <v>-1.8767678312055653</v>
      </c>
    </row>
    <row r="61" spans="1:12" s="110" customFormat="1" ht="15" customHeight="1" x14ac:dyDescent="0.2">
      <c r="A61" s="120"/>
      <c r="B61" s="119"/>
      <c r="C61" s="258"/>
      <c r="D61" s="267" t="s">
        <v>199</v>
      </c>
      <c r="E61" s="113">
        <v>51.512919310970084</v>
      </c>
      <c r="F61" s="115">
        <v>27273</v>
      </c>
      <c r="G61" s="114">
        <v>27233</v>
      </c>
      <c r="H61" s="114">
        <v>27367</v>
      </c>
      <c r="I61" s="114">
        <v>27404</v>
      </c>
      <c r="J61" s="140">
        <v>27404</v>
      </c>
      <c r="K61" s="114">
        <v>-131</v>
      </c>
      <c r="L61" s="116">
        <v>-0.47803240402860897</v>
      </c>
    </row>
    <row r="62" spans="1:12" s="110" customFormat="1" ht="15" customHeight="1" x14ac:dyDescent="0.2">
      <c r="A62" s="120"/>
      <c r="B62" s="119"/>
      <c r="C62" s="258"/>
      <c r="D62" s="258" t="s">
        <v>200</v>
      </c>
      <c r="E62" s="113">
        <v>9.9362082163817309</v>
      </c>
      <c r="F62" s="115">
        <v>5841</v>
      </c>
      <c r="G62" s="114">
        <v>5874</v>
      </c>
      <c r="H62" s="114">
        <v>5865</v>
      </c>
      <c r="I62" s="114">
        <v>5808</v>
      </c>
      <c r="J62" s="140">
        <v>5704</v>
      </c>
      <c r="K62" s="114">
        <v>137</v>
      </c>
      <c r="L62" s="116">
        <v>2.4018232819074332</v>
      </c>
    </row>
    <row r="63" spans="1:12" s="110" customFormat="1" ht="15" customHeight="1" x14ac:dyDescent="0.2">
      <c r="A63" s="120"/>
      <c r="B63" s="119"/>
      <c r="C63" s="258"/>
      <c r="D63" s="267" t="s">
        <v>198</v>
      </c>
      <c r="E63" s="113">
        <v>78.87348056839582</v>
      </c>
      <c r="F63" s="115">
        <v>4607</v>
      </c>
      <c r="G63" s="114">
        <v>4637</v>
      </c>
      <c r="H63" s="114">
        <v>4632</v>
      </c>
      <c r="I63" s="114">
        <v>4589</v>
      </c>
      <c r="J63" s="140">
        <v>4528</v>
      </c>
      <c r="K63" s="114">
        <v>79</v>
      </c>
      <c r="L63" s="116">
        <v>1.7446996466431095</v>
      </c>
    </row>
    <row r="64" spans="1:12" s="110" customFormat="1" ht="15" customHeight="1" x14ac:dyDescent="0.2">
      <c r="A64" s="120"/>
      <c r="B64" s="119"/>
      <c r="C64" s="258"/>
      <c r="D64" s="267" t="s">
        <v>199</v>
      </c>
      <c r="E64" s="113">
        <v>21.126519431604176</v>
      </c>
      <c r="F64" s="115">
        <v>1234</v>
      </c>
      <c r="G64" s="114">
        <v>1237</v>
      </c>
      <c r="H64" s="114">
        <v>1233</v>
      </c>
      <c r="I64" s="114">
        <v>1219</v>
      </c>
      <c r="J64" s="140">
        <v>1176</v>
      </c>
      <c r="K64" s="114">
        <v>58</v>
      </c>
      <c r="L64" s="116">
        <v>4.9319727891156466</v>
      </c>
    </row>
    <row r="65" spans="1:12" s="110" customFormat="1" ht="15" customHeight="1" x14ac:dyDescent="0.2">
      <c r="A65" s="120"/>
      <c r="B65" s="119" t="s">
        <v>201</v>
      </c>
      <c r="C65" s="258"/>
      <c r="E65" s="113">
        <v>12.225751227643375</v>
      </c>
      <c r="F65" s="115">
        <v>10855</v>
      </c>
      <c r="G65" s="114">
        <v>10824</v>
      </c>
      <c r="H65" s="114">
        <v>10789</v>
      </c>
      <c r="I65" s="114">
        <v>10723</v>
      </c>
      <c r="J65" s="140">
        <v>10488</v>
      </c>
      <c r="K65" s="114">
        <v>367</v>
      </c>
      <c r="L65" s="116">
        <v>3.4992372234935165</v>
      </c>
    </row>
    <row r="66" spans="1:12" s="110" customFormat="1" ht="15" customHeight="1" x14ac:dyDescent="0.2">
      <c r="A66" s="120"/>
      <c r="B66" s="119"/>
      <c r="C66" s="258" t="s">
        <v>106</v>
      </c>
      <c r="E66" s="113">
        <v>57.706126209120221</v>
      </c>
      <c r="F66" s="115">
        <v>6264</v>
      </c>
      <c r="G66" s="114">
        <v>6271</v>
      </c>
      <c r="H66" s="114">
        <v>6297</v>
      </c>
      <c r="I66" s="114">
        <v>6293</v>
      </c>
      <c r="J66" s="140">
        <v>6179</v>
      </c>
      <c r="K66" s="114">
        <v>85</v>
      </c>
      <c r="L66" s="116">
        <v>1.3756271241301181</v>
      </c>
    </row>
    <row r="67" spans="1:12" s="110" customFormat="1" ht="15" customHeight="1" x14ac:dyDescent="0.2">
      <c r="A67" s="120"/>
      <c r="B67" s="119"/>
      <c r="C67" s="258" t="s">
        <v>107</v>
      </c>
      <c r="E67" s="113">
        <v>42.293873790879779</v>
      </c>
      <c r="F67" s="115">
        <v>4591</v>
      </c>
      <c r="G67" s="114">
        <v>4553</v>
      </c>
      <c r="H67" s="114">
        <v>4492</v>
      </c>
      <c r="I67" s="114">
        <v>4430</v>
      </c>
      <c r="J67" s="140">
        <v>4309</v>
      </c>
      <c r="K67" s="114">
        <v>282</v>
      </c>
      <c r="L67" s="116">
        <v>6.544441865862149</v>
      </c>
    </row>
    <row r="68" spans="1:12" s="110" customFormat="1" ht="15" customHeight="1" x14ac:dyDescent="0.2">
      <c r="A68" s="120"/>
      <c r="B68" s="119"/>
      <c r="C68" s="258" t="s">
        <v>105</v>
      </c>
      <c r="D68" s="110" t="s">
        <v>202</v>
      </c>
      <c r="E68" s="113">
        <v>25.518194380469829</v>
      </c>
      <c r="F68" s="115">
        <v>2770</v>
      </c>
      <c r="G68" s="114">
        <v>2753</v>
      </c>
      <c r="H68" s="114">
        <v>2730</v>
      </c>
      <c r="I68" s="114">
        <v>2661</v>
      </c>
      <c r="J68" s="140">
        <v>2508</v>
      </c>
      <c r="K68" s="114">
        <v>262</v>
      </c>
      <c r="L68" s="116">
        <v>10.446570972886763</v>
      </c>
    </row>
    <row r="69" spans="1:12" s="110" customFormat="1" ht="15" customHeight="1" x14ac:dyDescent="0.2">
      <c r="A69" s="120"/>
      <c r="B69" s="119"/>
      <c r="C69" s="258"/>
      <c r="D69" s="267" t="s">
        <v>198</v>
      </c>
      <c r="E69" s="113">
        <v>52.960288808664259</v>
      </c>
      <c r="F69" s="115">
        <v>1467</v>
      </c>
      <c r="G69" s="114">
        <v>1468</v>
      </c>
      <c r="H69" s="114">
        <v>1460</v>
      </c>
      <c r="I69" s="114">
        <v>1434</v>
      </c>
      <c r="J69" s="140">
        <v>1360</v>
      </c>
      <c r="K69" s="114">
        <v>107</v>
      </c>
      <c r="L69" s="116">
        <v>7.867647058823529</v>
      </c>
    </row>
    <row r="70" spans="1:12" s="110" customFormat="1" ht="15" customHeight="1" x14ac:dyDescent="0.2">
      <c r="A70" s="120"/>
      <c r="B70" s="119"/>
      <c r="C70" s="258"/>
      <c r="D70" s="267" t="s">
        <v>199</v>
      </c>
      <c r="E70" s="113">
        <v>47.039711191335741</v>
      </c>
      <c r="F70" s="115">
        <v>1303</v>
      </c>
      <c r="G70" s="114">
        <v>1285</v>
      </c>
      <c r="H70" s="114">
        <v>1270</v>
      </c>
      <c r="I70" s="114">
        <v>1227</v>
      </c>
      <c r="J70" s="140">
        <v>1148</v>
      </c>
      <c r="K70" s="114">
        <v>155</v>
      </c>
      <c r="L70" s="116">
        <v>13.501742160278745</v>
      </c>
    </row>
    <row r="71" spans="1:12" s="110" customFormat="1" ht="15" customHeight="1" x14ac:dyDescent="0.2">
      <c r="A71" s="120"/>
      <c r="B71" s="119"/>
      <c r="C71" s="258"/>
      <c r="D71" s="110" t="s">
        <v>203</v>
      </c>
      <c r="E71" s="113">
        <v>68.816213726393372</v>
      </c>
      <c r="F71" s="115">
        <v>7470</v>
      </c>
      <c r="G71" s="114">
        <v>7473</v>
      </c>
      <c r="H71" s="114">
        <v>7465</v>
      </c>
      <c r="I71" s="114">
        <v>7484</v>
      </c>
      <c r="J71" s="140">
        <v>7419</v>
      </c>
      <c r="K71" s="114">
        <v>51</v>
      </c>
      <c r="L71" s="116">
        <v>0.68742418115649007</v>
      </c>
    </row>
    <row r="72" spans="1:12" s="110" customFormat="1" ht="15" customHeight="1" x14ac:dyDescent="0.2">
      <c r="A72" s="120"/>
      <c r="B72" s="119"/>
      <c r="C72" s="258"/>
      <c r="D72" s="267" t="s">
        <v>198</v>
      </c>
      <c r="E72" s="113">
        <v>59.143239625167332</v>
      </c>
      <c r="F72" s="115">
        <v>4418</v>
      </c>
      <c r="G72" s="114">
        <v>4437</v>
      </c>
      <c r="H72" s="114">
        <v>4472</v>
      </c>
      <c r="I72" s="114">
        <v>4500</v>
      </c>
      <c r="J72" s="140">
        <v>4467</v>
      </c>
      <c r="K72" s="114">
        <v>-49</v>
      </c>
      <c r="L72" s="116">
        <v>-1.0969330646966644</v>
      </c>
    </row>
    <row r="73" spans="1:12" s="110" customFormat="1" ht="15" customHeight="1" x14ac:dyDescent="0.2">
      <c r="A73" s="120"/>
      <c r="B73" s="119"/>
      <c r="C73" s="258"/>
      <c r="D73" s="267" t="s">
        <v>199</v>
      </c>
      <c r="E73" s="113">
        <v>40.856760374832668</v>
      </c>
      <c r="F73" s="115">
        <v>3052</v>
      </c>
      <c r="G73" s="114">
        <v>3036</v>
      </c>
      <c r="H73" s="114">
        <v>2993</v>
      </c>
      <c r="I73" s="114">
        <v>2984</v>
      </c>
      <c r="J73" s="140">
        <v>2952</v>
      </c>
      <c r="K73" s="114">
        <v>100</v>
      </c>
      <c r="L73" s="116">
        <v>3.3875338753387534</v>
      </c>
    </row>
    <row r="74" spans="1:12" s="110" customFormat="1" ht="15" customHeight="1" x14ac:dyDescent="0.2">
      <c r="A74" s="120"/>
      <c r="B74" s="119"/>
      <c r="C74" s="258"/>
      <c r="D74" s="110" t="s">
        <v>204</v>
      </c>
      <c r="E74" s="113">
        <v>5.6655918931368037</v>
      </c>
      <c r="F74" s="115">
        <v>615</v>
      </c>
      <c r="G74" s="114">
        <v>598</v>
      </c>
      <c r="H74" s="114">
        <v>594</v>
      </c>
      <c r="I74" s="114">
        <v>578</v>
      </c>
      <c r="J74" s="140">
        <v>561</v>
      </c>
      <c r="K74" s="114">
        <v>54</v>
      </c>
      <c r="L74" s="116">
        <v>9.6256684491978604</v>
      </c>
    </row>
    <row r="75" spans="1:12" s="110" customFormat="1" ht="15" customHeight="1" x14ac:dyDescent="0.2">
      <c r="A75" s="120"/>
      <c r="B75" s="119"/>
      <c r="C75" s="258"/>
      <c r="D75" s="267" t="s">
        <v>198</v>
      </c>
      <c r="E75" s="113">
        <v>61.626016260162601</v>
      </c>
      <c r="F75" s="115">
        <v>379</v>
      </c>
      <c r="G75" s="114">
        <v>366</v>
      </c>
      <c r="H75" s="114">
        <v>365</v>
      </c>
      <c r="I75" s="114">
        <v>359</v>
      </c>
      <c r="J75" s="140">
        <v>352</v>
      </c>
      <c r="K75" s="114">
        <v>27</v>
      </c>
      <c r="L75" s="116">
        <v>7.6704545454545459</v>
      </c>
    </row>
    <row r="76" spans="1:12" s="110" customFormat="1" ht="15" customHeight="1" x14ac:dyDescent="0.2">
      <c r="A76" s="120"/>
      <c r="B76" s="119"/>
      <c r="C76" s="258"/>
      <c r="D76" s="267" t="s">
        <v>199</v>
      </c>
      <c r="E76" s="113">
        <v>38.373983739837399</v>
      </c>
      <c r="F76" s="115">
        <v>236</v>
      </c>
      <c r="G76" s="114">
        <v>232</v>
      </c>
      <c r="H76" s="114">
        <v>229</v>
      </c>
      <c r="I76" s="114">
        <v>219</v>
      </c>
      <c r="J76" s="140">
        <v>209</v>
      </c>
      <c r="K76" s="114">
        <v>27</v>
      </c>
      <c r="L76" s="116">
        <v>12.918660287081339</v>
      </c>
    </row>
    <row r="77" spans="1:12" s="110" customFormat="1" ht="15" customHeight="1" x14ac:dyDescent="0.2">
      <c r="A77" s="534"/>
      <c r="B77" s="119" t="s">
        <v>205</v>
      </c>
      <c r="C77" s="268"/>
      <c r="D77" s="182"/>
      <c r="E77" s="113">
        <v>6.2857593368473221</v>
      </c>
      <c r="F77" s="115">
        <v>5581</v>
      </c>
      <c r="G77" s="114">
        <v>5609</v>
      </c>
      <c r="H77" s="114">
        <v>5693</v>
      </c>
      <c r="I77" s="114">
        <v>5737</v>
      </c>
      <c r="J77" s="140">
        <v>5786</v>
      </c>
      <c r="K77" s="114">
        <v>-205</v>
      </c>
      <c r="L77" s="116">
        <v>-3.5430349118562048</v>
      </c>
    </row>
    <row r="78" spans="1:12" s="110" customFormat="1" ht="15" customHeight="1" x14ac:dyDescent="0.2">
      <c r="A78" s="120"/>
      <c r="B78" s="119"/>
      <c r="C78" s="268" t="s">
        <v>106</v>
      </c>
      <c r="D78" s="182"/>
      <c r="E78" s="113">
        <v>58.287045332377708</v>
      </c>
      <c r="F78" s="115">
        <v>3253</v>
      </c>
      <c r="G78" s="114">
        <v>3270</v>
      </c>
      <c r="H78" s="114">
        <v>3341</v>
      </c>
      <c r="I78" s="114">
        <v>3346</v>
      </c>
      <c r="J78" s="140">
        <v>3365</v>
      </c>
      <c r="K78" s="114">
        <v>-112</v>
      </c>
      <c r="L78" s="116">
        <v>-3.3283803863298664</v>
      </c>
    </row>
    <row r="79" spans="1:12" s="110" customFormat="1" ht="15" customHeight="1" x14ac:dyDescent="0.2">
      <c r="A79" s="123"/>
      <c r="B79" s="124"/>
      <c r="C79" s="260" t="s">
        <v>107</v>
      </c>
      <c r="D79" s="261"/>
      <c r="E79" s="125">
        <v>41.712954667622292</v>
      </c>
      <c r="F79" s="143">
        <v>2328</v>
      </c>
      <c r="G79" s="144">
        <v>2339</v>
      </c>
      <c r="H79" s="144">
        <v>2352</v>
      </c>
      <c r="I79" s="144">
        <v>2391</v>
      </c>
      <c r="J79" s="145">
        <v>2421</v>
      </c>
      <c r="K79" s="144">
        <v>-93</v>
      </c>
      <c r="L79" s="146">
        <v>-3.8413878562577448</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86:L86"/>
    <mergeCell ref="A35:D35"/>
    <mergeCell ref="A41:D41"/>
    <mergeCell ref="A44:D44"/>
    <mergeCell ref="A47:D47"/>
    <mergeCell ref="A50:D50"/>
    <mergeCell ref="A85:L85"/>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3" t="s">
        <v>104</v>
      </c>
      <c r="B11" s="614"/>
      <c r="C11" s="285">
        <v>100</v>
      </c>
      <c r="D11" s="115">
        <v>88788</v>
      </c>
      <c r="E11" s="114">
        <v>89539</v>
      </c>
      <c r="F11" s="114">
        <v>90196</v>
      </c>
      <c r="G11" s="114">
        <v>89568</v>
      </c>
      <c r="H11" s="140">
        <v>89479</v>
      </c>
      <c r="I11" s="115">
        <v>-691</v>
      </c>
      <c r="J11" s="116">
        <v>-0.77224823701650669</v>
      </c>
    </row>
    <row r="12" spans="1:15" s="110" customFormat="1" ht="24.95" customHeight="1" x14ac:dyDescent="0.2">
      <c r="A12" s="193" t="s">
        <v>132</v>
      </c>
      <c r="B12" s="194" t="s">
        <v>133</v>
      </c>
      <c r="C12" s="113">
        <v>0.21399288192098032</v>
      </c>
      <c r="D12" s="115">
        <v>190</v>
      </c>
      <c r="E12" s="114">
        <v>178</v>
      </c>
      <c r="F12" s="114">
        <v>182</v>
      </c>
      <c r="G12" s="114">
        <v>184</v>
      </c>
      <c r="H12" s="140">
        <v>181</v>
      </c>
      <c r="I12" s="115">
        <v>9</v>
      </c>
      <c r="J12" s="116">
        <v>4.972375690607735</v>
      </c>
    </row>
    <row r="13" spans="1:15" s="110" customFormat="1" ht="24.95" customHeight="1" x14ac:dyDescent="0.2">
      <c r="A13" s="193" t="s">
        <v>134</v>
      </c>
      <c r="B13" s="199" t="s">
        <v>214</v>
      </c>
      <c r="C13" s="113">
        <v>0.83569851781772309</v>
      </c>
      <c r="D13" s="115">
        <v>742</v>
      </c>
      <c r="E13" s="114">
        <v>729</v>
      </c>
      <c r="F13" s="114">
        <v>726</v>
      </c>
      <c r="G13" s="114">
        <v>724</v>
      </c>
      <c r="H13" s="140">
        <v>717</v>
      </c>
      <c r="I13" s="115">
        <v>25</v>
      </c>
      <c r="J13" s="116">
        <v>3.4867503486750349</v>
      </c>
    </row>
    <row r="14" spans="1:15" s="287" customFormat="1" ht="24" customHeight="1" x14ac:dyDescent="0.2">
      <c r="A14" s="193" t="s">
        <v>215</v>
      </c>
      <c r="B14" s="199" t="s">
        <v>137</v>
      </c>
      <c r="C14" s="113">
        <v>38.296841915574177</v>
      </c>
      <c r="D14" s="115">
        <v>34003</v>
      </c>
      <c r="E14" s="114">
        <v>34572</v>
      </c>
      <c r="F14" s="114">
        <v>35134</v>
      </c>
      <c r="G14" s="114">
        <v>34933</v>
      </c>
      <c r="H14" s="140">
        <v>35176</v>
      </c>
      <c r="I14" s="115">
        <v>-1173</v>
      </c>
      <c r="J14" s="116">
        <v>-3.3346599954514442</v>
      </c>
      <c r="K14" s="110"/>
      <c r="L14" s="110"/>
      <c r="M14" s="110"/>
      <c r="N14" s="110"/>
      <c r="O14" s="110"/>
    </row>
    <row r="15" spans="1:15" s="110" customFormat="1" ht="24.75" customHeight="1" x14ac:dyDescent="0.2">
      <c r="A15" s="193" t="s">
        <v>216</v>
      </c>
      <c r="B15" s="199" t="s">
        <v>217</v>
      </c>
      <c r="C15" s="113">
        <v>2.7278461053295491</v>
      </c>
      <c r="D15" s="115">
        <v>2422</v>
      </c>
      <c r="E15" s="114">
        <v>2472</v>
      </c>
      <c r="F15" s="114">
        <v>2493</v>
      </c>
      <c r="G15" s="114">
        <v>2470</v>
      </c>
      <c r="H15" s="140">
        <v>2490</v>
      </c>
      <c r="I15" s="115">
        <v>-68</v>
      </c>
      <c r="J15" s="116">
        <v>-2.7309236947791167</v>
      </c>
    </row>
    <row r="16" spans="1:15" s="287" customFormat="1" ht="24.95" customHeight="1" x14ac:dyDescent="0.2">
      <c r="A16" s="193" t="s">
        <v>218</v>
      </c>
      <c r="B16" s="199" t="s">
        <v>141</v>
      </c>
      <c r="C16" s="113">
        <v>30.606613506329683</v>
      </c>
      <c r="D16" s="115">
        <v>27175</v>
      </c>
      <c r="E16" s="114">
        <v>27642</v>
      </c>
      <c r="F16" s="114">
        <v>28132</v>
      </c>
      <c r="G16" s="114">
        <v>27975</v>
      </c>
      <c r="H16" s="140">
        <v>28161</v>
      </c>
      <c r="I16" s="115">
        <v>-986</v>
      </c>
      <c r="J16" s="116">
        <v>-3.5012961187457834</v>
      </c>
      <c r="K16" s="110"/>
      <c r="L16" s="110"/>
      <c r="M16" s="110"/>
      <c r="N16" s="110"/>
      <c r="O16" s="110"/>
    </row>
    <row r="17" spans="1:15" s="110" customFormat="1" ht="24.95" customHeight="1" x14ac:dyDescent="0.2">
      <c r="A17" s="193" t="s">
        <v>219</v>
      </c>
      <c r="B17" s="199" t="s">
        <v>220</v>
      </c>
      <c r="C17" s="113">
        <v>4.9623823039149437</v>
      </c>
      <c r="D17" s="115">
        <v>4406</v>
      </c>
      <c r="E17" s="114">
        <v>4458</v>
      </c>
      <c r="F17" s="114">
        <v>4509</v>
      </c>
      <c r="G17" s="114">
        <v>4488</v>
      </c>
      <c r="H17" s="140">
        <v>4525</v>
      </c>
      <c r="I17" s="115">
        <v>-119</v>
      </c>
      <c r="J17" s="116">
        <v>-2.6298342541436464</v>
      </c>
    </row>
    <row r="18" spans="1:15" s="287" customFormat="1" ht="24.95" customHeight="1" x14ac:dyDescent="0.2">
      <c r="A18" s="201" t="s">
        <v>144</v>
      </c>
      <c r="B18" s="202" t="s">
        <v>145</v>
      </c>
      <c r="C18" s="113">
        <v>4.919583727530747</v>
      </c>
      <c r="D18" s="115">
        <v>4368</v>
      </c>
      <c r="E18" s="114">
        <v>4338</v>
      </c>
      <c r="F18" s="114">
        <v>4410</v>
      </c>
      <c r="G18" s="114">
        <v>4261</v>
      </c>
      <c r="H18" s="140">
        <v>4175</v>
      </c>
      <c r="I18" s="115">
        <v>193</v>
      </c>
      <c r="J18" s="116">
        <v>4.6227544910179637</v>
      </c>
      <c r="K18" s="110"/>
      <c r="L18" s="110"/>
      <c r="M18" s="110"/>
      <c r="N18" s="110"/>
      <c r="O18" s="110"/>
    </row>
    <row r="19" spans="1:15" s="110" customFormat="1" ht="24.95" customHeight="1" x14ac:dyDescent="0.2">
      <c r="A19" s="193" t="s">
        <v>146</v>
      </c>
      <c r="B19" s="199" t="s">
        <v>147</v>
      </c>
      <c r="C19" s="113">
        <v>11.723431094292021</v>
      </c>
      <c r="D19" s="115">
        <v>10409</v>
      </c>
      <c r="E19" s="114">
        <v>10513</v>
      </c>
      <c r="F19" s="114">
        <v>10484</v>
      </c>
      <c r="G19" s="114">
        <v>10343</v>
      </c>
      <c r="H19" s="140">
        <v>10074</v>
      </c>
      <c r="I19" s="115">
        <v>335</v>
      </c>
      <c r="J19" s="116">
        <v>3.3253920984713123</v>
      </c>
    </row>
    <row r="20" spans="1:15" s="287" customFormat="1" ht="24.95" customHeight="1" x14ac:dyDescent="0.2">
      <c r="A20" s="193" t="s">
        <v>148</v>
      </c>
      <c r="B20" s="199" t="s">
        <v>149</v>
      </c>
      <c r="C20" s="113">
        <v>4.7799252151191602</v>
      </c>
      <c r="D20" s="115">
        <v>4244</v>
      </c>
      <c r="E20" s="114">
        <v>4268</v>
      </c>
      <c r="F20" s="114">
        <v>4182</v>
      </c>
      <c r="G20" s="114">
        <v>4086</v>
      </c>
      <c r="H20" s="140">
        <v>4104</v>
      </c>
      <c r="I20" s="115">
        <v>140</v>
      </c>
      <c r="J20" s="116">
        <v>3.4113060428849904</v>
      </c>
      <c r="K20" s="110"/>
      <c r="L20" s="110"/>
      <c r="M20" s="110"/>
      <c r="N20" s="110"/>
      <c r="O20" s="110"/>
    </row>
    <row r="21" spans="1:15" s="110" customFormat="1" ht="24.95" customHeight="1" x14ac:dyDescent="0.2">
      <c r="A21" s="201" t="s">
        <v>150</v>
      </c>
      <c r="B21" s="202" t="s">
        <v>151</v>
      </c>
      <c r="C21" s="113">
        <v>2.6895526422489526</v>
      </c>
      <c r="D21" s="115">
        <v>2388</v>
      </c>
      <c r="E21" s="114">
        <v>2451</v>
      </c>
      <c r="F21" s="114">
        <v>2488</v>
      </c>
      <c r="G21" s="114">
        <v>2477</v>
      </c>
      <c r="H21" s="140">
        <v>2400</v>
      </c>
      <c r="I21" s="115">
        <v>-12</v>
      </c>
      <c r="J21" s="116">
        <v>-0.5</v>
      </c>
    </row>
    <row r="22" spans="1:15" s="110" customFormat="1" ht="24.95" customHeight="1" x14ac:dyDescent="0.2">
      <c r="A22" s="201" t="s">
        <v>152</v>
      </c>
      <c r="B22" s="199" t="s">
        <v>153</v>
      </c>
      <c r="C22" s="113">
        <v>1.6015677794296526</v>
      </c>
      <c r="D22" s="115">
        <v>1422</v>
      </c>
      <c r="E22" s="114">
        <v>1394</v>
      </c>
      <c r="F22" s="114">
        <v>1408</v>
      </c>
      <c r="G22" s="114">
        <v>1437</v>
      </c>
      <c r="H22" s="140">
        <v>1439</v>
      </c>
      <c r="I22" s="115">
        <v>-17</v>
      </c>
      <c r="J22" s="116">
        <v>-1.1813759555246699</v>
      </c>
    </row>
    <row r="23" spans="1:15" s="110" customFormat="1" ht="24.95" customHeight="1" x14ac:dyDescent="0.2">
      <c r="A23" s="193" t="s">
        <v>154</v>
      </c>
      <c r="B23" s="199" t="s">
        <v>155</v>
      </c>
      <c r="C23" s="113">
        <v>2.0047754201018155</v>
      </c>
      <c r="D23" s="115">
        <v>1780</v>
      </c>
      <c r="E23" s="114">
        <v>1787</v>
      </c>
      <c r="F23" s="114">
        <v>1797</v>
      </c>
      <c r="G23" s="114">
        <v>1737</v>
      </c>
      <c r="H23" s="140">
        <v>1740</v>
      </c>
      <c r="I23" s="115">
        <v>40</v>
      </c>
      <c r="J23" s="116">
        <v>2.2988505747126435</v>
      </c>
    </row>
    <row r="24" spans="1:15" s="110" customFormat="1" ht="24.95" customHeight="1" x14ac:dyDescent="0.2">
      <c r="A24" s="193" t="s">
        <v>156</v>
      </c>
      <c r="B24" s="199" t="s">
        <v>221</v>
      </c>
      <c r="C24" s="113">
        <v>3.6074694778573679</v>
      </c>
      <c r="D24" s="115">
        <v>3203</v>
      </c>
      <c r="E24" s="114">
        <v>3259</v>
      </c>
      <c r="F24" s="114">
        <v>3263</v>
      </c>
      <c r="G24" s="114">
        <v>3542</v>
      </c>
      <c r="H24" s="140">
        <v>3557</v>
      </c>
      <c r="I24" s="115">
        <v>-354</v>
      </c>
      <c r="J24" s="116">
        <v>-9.9522069159403994</v>
      </c>
    </row>
    <row r="25" spans="1:15" s="110" customFormat="1" ht="24.95" customHeight="1" x14ac:dyDescent="0.2">
      <c r="A25" s="193" t="s">
        <v>222</v>
      </c>
      <c r="B25" s="204" t="s">
        <v>159</v>
      </c>
      <c r="C25" s="113">
        <v>2.456413028787674</v>
      </c>
      <c r="D25" s="115">
        <v>2181</v>
      </c>
      <c r="E25" s="114">
        <v>2140</v>
      </c>
      <c r="F25" s="114">
        <v>2174</v>
      </c>
      <c r="G25" s="114">
        <v>2138</v>
      </c>
      <c r="H25" s="140">
        <v>2087</v>
      </c>
      <c r="I25" s="115">
        <v>94</v>
      </c>
      <c r="J25" s="116">
        <v>4.5040728318160035</v>
      </c>
    </row>
    <row r="26" spans="1:15" s="110" customFormat="1" ht="24.95" customHeight="1" x14ac:dyDescent="0.2">
      <c r="A26" s="201">
        <v>782.78300000000002</v>
      </c>
      <c r="B26" s="203" t="s">
        <v>160</v>
      </c>
      <c r="C26" s="113">
        <v>2.2142631887191961</v>
      </c>
      <c r="D26" s="115">
        <v>1966</v>
      </c>
      <c r="E26" s="114">
        <v>1922</v>
      </c>
      <c r="F26" s="114">
        <v>2099</v>
      </c>
      <c r="G26" s="114">
        <v>2179</v>
      </c>
      <c r="H26" s="140">
        <v>2326</v>
      </c>
      <c r="I26" s="115">
        <v>-360</v>
      </c>
      <c r="J26" s="116">
        <v>-15.477214101461737</v>
      </c>
    </row>
    <row r="27" spans="1:15" s="110" customFormat="1" ht="24.95" customHeight="1" x14ac:dyDescent="0.2">
      <c r="A27" s="193" t="s">
        <v>161</v>
      </c>
      <c r="B27" s="199" t="s">
        <v>223</v>
      </c>
      <c r="C27" s="113">
        <v>6.2294454205523273</v>
      </c>
      <c r="D27" s="115">
        <v>5531</v>
      </c>
      <c r="E27" s="114">
        <v>5575</v>
      </c>
      <c r="F27" s="114">
        <v>5543</v>
      </c>
      <c r="G27" s="114">
        <v>5453</v>
      </c>
      <c r="H27" s="140">
        <v>5451</v>
      </c>
      <c r="I27" s="115">
        <v>80</v>
      </c>
      <c r="J27" s="116">
        <v>1.4676206200697119</v>
      </c>
    </row>
    <row r="28" spans="1:15" s="110" customFormat="1" ht="24.95" customHeight="1" x14ac:dyDescent="0.2">
      <c r="A28" s="193" t="s">
        <v>163</v>
      </c>
      <c r="B28" s="199" t="s">
        <v>164</v>
      </c>
      <c r="C28" s="113">
        <v>2.8055593098166418</v>
      </c>
      <c r="D28" s="115">
        <v>2491</v>
      </c>
      <c r="E28" s="114">
        <v>2467</v>
      </c>
      <c r="F28" s="114">
        <v>2422</v>
      </c>
      <c r="G28" s="114">
        <v>2398</v>
      </c>
      <c r="H28" s="140">
        <v>2363</v>
      </c>
      <c r="I28" s="115">
        <v>128</v>
      </c>
      <c r="J28" s="116">
        <v>5.4168429961912823</v>
      </c>
    </row>
    <row r="29" spans="1:15" s="110" customFormat="1" ht="24.95" customHeight="1" x14ac:dyDescent="0.2">
      <c r="A29" s="193">
        <v>86</v>
      </c>
      <c r="B29" s="199" t="s">
        <v>165</v>
      </c>
      <c r="C29" s="113">
        <v>8.4087939811686265</v>
      </c>
      <c r="D29" s="115">
        <v>7466</v>
      </c>
      <c r="E29" s="114">
        <v>7492</v>
      </c>
      <c r="F29" s="114">
        <v>7469</v>
      </c>
      <c r="G29" s="114">
        <v>7353</v>
      </c>
      <c r="H29" s="140">
        <v>7337</v>
      </c>
      <c r="I29" s="115">
        <v>129</v>
      </c>
      <c r="J29" s="116">
        <v>1.7582118031893144</v>
      </c>
    </row>
    <row r="30" spans="1:15" s="110" customFormat="1" ht="24.95" customHeight="1" x14ac:dyDescent="0.2">
      <c r="A30" s="193">
        <v>87.88</v>
      </c>
      <c r="B30" s="204" t="s">
        <v>166</v>
      </c>
      <c r="C30" s="113">
        <v>5.0074334369509392</v>
      </c>
      <c r="D30" s="115">
        <v>4446</v>
      </c>
      <c r="E30" s="114">
        <v>4464</v>
      </c>
      <c r="F30" s="114">
        <v>4387</v>
      </c>
      <c r="G30" s="114">
        <v>4357</v>
      </c>
      <c r="H30" s="140">
        <v>4365</v>
      </c>
      <c r="I30" s="115">
        <v>81</v>
      </c>
      <c r="J30" s="116">
        <v>1.8556701030927836</v>
      </c>
    </row>
    <row r="31" spans="1:15" s="110" customFormat="1" ht="24.95" customHeight="1" x14ac:dyDescent="0.2">
      <c r="A31" s="193" t="s">
        <v>167</v>
      </c>
      <c r="B31" s="199" t="s">
        <v>168</v>
      </c>
      <c r="C31" s="113">
        <v>2.205252962111997</v>
      </c>
      <c r="D31" s="115">
        <v>1958</v>
      </c>
      <c r="E31" s="114">
        <v>1990</v>
      </c>
      <c r="F31" s="114">
        <v>2028</v>
      </c>
      <c r="G31" s="114">
        <v>1966</v>
      </c>
      <c r="H31" s="140">
        <v>1987</v>
      </c>
      <c r="I31" s="115">
        <v>-29</v>
      </c>
      <c r="J31" s="116">
        <v>-1.4594866633115249</v>
      </c>
    </row>
    <row r="32" spans="1:15" s="110" customFormat="1" ht="24.95" customHeight="1" x14ac:dyDescent="0.2">
      <c r="A32" s="193"/>
      <c r="B32" s="288" t="s">
        <v>224</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0.21399288192098032</v>
      </c>
      <c r="D34" s="115">
        <v>190</v>
      </c>
      <c r="E34" s="114">
        <v>178</v>
      </c>
      <c r="F34" s="114">
        <v>182</v>
      </c>
      <c r="G34" s="114">
        <v>184</v>
      </c>
      <c r="H34" s="140">
        <v>181</v>
      </c>
      <c r="I34" s="115">
        <v>9</v>
      </c>
      <c r="J34" s="116">
        <v>4.972375690607735</v>
      </c>
    </row>
    <row r="35" spans="1:10" s="110" customFormat="1" ht="24.95" customHeight="1" x14ac:dyDescent="0.2">
      <c r="A35" s="292" t="s">
        <v>171</v>
      </c>
      <c r="B35" s="293" t="s">
        <v>172</v>
      </c>
      <c r="C35" s="113">
        <v>44.052124160922645</v>
      </c>
      <c r="D35" s="115">
        <v>39113</v>
      </c>
      <c r="E35" s="114">
        <v>39639</v>
      </c>
      <c r="F35" s="114">
        <v>40270</v>
      </c>
      <c r="G35" s="114">
        <v>39918</v>
      </c>
      <c r="H35" s="140">
        <v>40068</v>
      </c>
      <c r="I35" s="115">
        <v>-955</v>
      </c>
      <c r="J35" s="116">
        <v>-2.3834481381651194</v>
      </c>
    </row>
    <row r="36" spans="1:10" s="110" customFormat="1" ht="24.95" customHeight="1" x14ac:dyDescent="0.2">
      <c r="A36" s="294" t="s">
        <v>173</v>
      </c>
      <c r="B36" s="295" t="s">
        <v>174</v>
      </c>
      <c r="C36" s="125">
        <v>55.733882957156375</v>
      </c>
      <c r="D36" s="143">
        <v>49485</v>
      </c>
      <c r="E36" s="144">
        <v>49722</v>
      </c>
      <c r="F36" s="144">
        <v>49744</v>
      </c>
      <c r="G36" s="144">
        <v>49466</v>
      </c>
      <c r="H36" s="145">
        <v>49230</v>
      </c>
      <c r="I36" s="143">
        <v>255</v>
      </c>
      <c r="J36" s="146">
        <v>0.51797684338817795</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2020-09-25T10:17:41Z</dcterms:created>
  <dcterms:modified xsi:type="dcterms:W3CDTF">2020-09-28T08:10:10Z</dcterms:modified>
</cp:coreProperties>
</file>