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I75" i="24" s="1"/>
  <c r="G75" i="24"/>
  <c r="F75" i="24"/>
  <c r="E75" i="24"/>
  <c r="L74" i="24"/>
  <c r="H74" i="24" s="1"/>
  <c r="G74" i="24"/>
  <c r="F74" i="24"/>
  <c r="E74" i="24"/>
  <c r="L73" i="24"/>
  <c r="H73" i="24" s="1"/>
  <c r="I73" i="24" s="1"/>
  <c r="G73" i="24"/>
  <c r="F73" i="24"/>
  <c r="E73" i="24"/>
  <c r="L72" i="24"/>
  <c r="H72" i="24" s="1"/>
  <c r="I72" i="24"/>
  <c r="G72" i="24"/>
  <c r="F72" i="24"/>
  <c r="E72" i="24"/>
  <c r="L71" i="24"/>
  <c r="H71" i="24" s="1"/>
  <c r="I71" i="24"/>
  <c r="G71" i="24"/>
  <c r="F71" i="24"/>
  <c r="E71" i="24"/>
  <c r="L70" i="24"/>
  <c r="H70" i="24" s="1"/>
  <c r="I70" i="24"/>
  <c r="G70" i="24"/>
  <c r="F70" i="24"/>
  <c r="E70" i="24"/>
  <c r="L69" i="24"/>
  <c r="H69" i="24" s="1"/>
  <c r="I69" i="24"/>
  <c r="G69" i="24"/>
  <c r="F69" i="24"/>
  <c r="E69" i="24"/>
  <c r="L68" i="24"/>
  <c r="H68" i="24" s="1"/>
  <c r="I68" i="24"/>
  <c r="G68" i="24"/>
  <c r="F68" i="24"/>
  <c r="E68" i="24"/>
  <c r="L67" i="24"/>
  <c r="H67" i="24" s="1"/>
  <c r="I67" i="24" s="1"/>
  <c r="G67" i="24"/>
  <c r="F67" i="24"/>
  <c r="E67" i="24"/>
  <c r="L66" i="24"/>
  <c r="H66" i="24" s="1"/>
  <c r="G66" i="24"/>
  <c r="F66" i="24"/>
  <c r="E66" i="24"/>
  <c r="L65" i="24"/>
  <c r="H65" i="24" s="1"/>
  <c r="I65" i="24" s="1"/>
  <c r="G65" i="24"/>
  <c r="F65" i="24"/>
  <c r="E65" i="24"/>
  <c r="L64" i="24"/>
  <c r="H64" i="24" s="1"/>
  <c r="I64" i="24"/>
  <c r="G64" i="24"/>
  <c r="F64" i="24"/>
  <c r="E64" i="24"/>
  <c r="L63" i="24"/>
  <c r="H63" i="24" s="1"/>
  <c r="I63" i="24"/>
  <c r="G63" i="24"/>
  <c r="F63" i="24"/>
  <c r="E63" i="24"/>
  <c r="L62" i="24"/>
  <c r="H62" i="24" s="1"/>
  <c r="I62" i="24" s="1"/>
  <c r="G62" i="24"/>
  <c r="F62" i="24"/>
  <c r="E62" i="24"/>
  <c r="L61" i="24"/>
  <c r="H61" i="24" s="1"/>
  <c r="I61" i="24"/>
  <c r="G61" i="24"/>
  <c r="F61" i="24"/>
  <c r="E61" i="24"/>
  <c r="L60" i="24"/>
  <c r="H60" i="24" s="1"/>
  <c r="I60" i="24"/>
  <c r="G60" i="24"/>
  <c r="F60" i="24"/>
  <c r="E60" i="24"/>
  <c r="L59" i="24"/>
  <c r="H59" i="24" s="1"/>
  <c r="I59" i="24" s="1"/>
  <c r="G59" i="24"/>
  <c r="F59" i="24"/>
  <c r="E59" i="24"/>
  <c r="L58" i="24"/>
  <c r="H58" i="24" s="1"/>
  <c r="G58" i="24"/>
  <c r="F58" i="24"/>
  <c r="E58" i="24"/>
  <c r="L57" i="24"/>
  <c r="H57" i="24" s="1"/>
  <c r="I57" i="24" s="1"/>
  <c r="G57" i="24"/>
  <c r="F57" i="24"/>
  <c r="E57" i="24"/>
  <c r="L56" i="24"/>
  <c r="H56" i="24" s="1"/>
  <c r="I56" i="24"/>
  <c r="G56" i="24"/>
  <c r="F56" i="24"/>
  <c r="E56" i="24"/>
  <c r="L55" i="24"/>
  <c r="H55" i="24" s="1"/>
  <c r="I55" i="24"/>
  <c r="G55" i="24"/>
  <c r="F55" i="24"/>
  <c r="E55" i="24"/>
  <c r="L54" i="24"/>
  <c r="H54" i="24" s="1"/>
  <c r="I54" i="24" s="1"/>
  <c r="G54" i="24"/>
  <c r="F54" i="24"/>
  <c r="E54" i="24"/>
  <c r="L53" i="24"/>
  <c r="H53" i="24" s="1"/>
  <c r="I53" i="24"/>
  <c r="G53" i="24"/>
  <c r="F53" i="24"/>
  <c r="E53" i="24"/>
  <c r="L52" i="24"/>
  <c r="H52" i="24" s="1"/>
  <c r="I52" i="24"/>
  <c r="G52" i="24"/>
  <c r="F52" i="24"/>
  <c r="E52" i="24"/>
  <c r="L51" i="24"/>
  <c r="H51" i="24" s="1"/>
  <c r="I51" i="24" s="1"/>
  <c r="G51" i="24"/>
  <c r="F51" i="24"/>
  <c r="E51" i="24"/>
  <c r="I44" i="24"/>
  <c r="F44" i="24"/>
  <c r="C44" i="24"/>
  <c r="M44" i="24" s="1"/>
  <c r="B44" i="24"/>
  <c r="D44" i="24" s="1"/>
  <c r="M43" i="24"/>
  <c r="I43" i="24"/>
  <c r="G43" i="24"/>
  <c r="E43" i="24"/>
  <c r="C43" i="24"/>
  <c r="L43" i="24" s="1"/>
  <c r="B43" i="24"/>
  <c r="J43" i="24" s="1"/>
  <c r="K42" i="24"/>
  <c r="I42" i="24"/>
  <c r="F42" i="24"/>
  <c r="C42" i="24"/>
  <c r="M42" i="24" s="1"/>
  <c r="B42" i="24"/>
  <c r="D42" i="24" s="1"/>
  <c r="M41" i="24"/>
  <c r="I41" i="24"/>
  <c r="G41" i="24"/>
  <c r="E41" i="24"/>
  <c r="C41" i="24"/>
  <c r="L41" i="24" s="1"/>
  <c r="B41" i="24"/>
  <c r="J41" i="24" s="1"/>
  <c r="K40" i="24"/>
  <c r="I40" i="24"/>
  <c r="F40" i="24"/>
  <c r="C40" i="24"/>
  <c r="M40" i="24" s="1"/>
  <c r="B40" i="24"/>
  <c r="D40" i="24" s="1"/>
  <c r="M36" i="24"/>
  <c r="L36" i="24"/>
  <c r="K36" i="24"/>
  <c r="J36" i="24"/>
  <c r="I36" i="24"/>
  <c r="H36" i="24"/>
  <c r="G36" i="24"/>
  <c r="F36" i="24"/>
  <c r="E36" i="24"/>
  <c r="D36" i="24"/>
  <c r="G32" i="24"/>
  <c r="L57" i="15"/>
  <c r="K57" i="15"/>
  <c r="C38" i="24"/>
  <c r="C37" i="24"/>
  <c r="C35" i="24"/>
  <c r="C34" i="24"/>
  <c r="C33" i="24"/>
  <c r="C32" i="24"/>
  <c r="L32" i="24" s="1"/>
  <c r="C31" i="24"/>
  <c r="C30" i="24"/>
  <c r="C29" i="24"/>
  <c r="C28" i="24"/>
  <c r="L28" i="24" s="1"/>
  <c r="C27" i="24"/>
  <c r="C26" i="24"/>
  <c r="C25" i="24"/>
  <c r="L25" i="24" s="1"/>
  <c r="C24" i="24"/>
  <c r="L24" i="24" s="1"/>
  <c r="C23" i="24"/>
  <c r="C22" i="24"/>
  <c r="C21" i="24"/>
  <c r="C20" i="24"/>
  <c r="C19" i="24"/>
  <c r="C18" i="24"/>
  <c r="C17" i="24"/>
  <c r="C16" i="24"/>
  <c r="L16" i="24" s="1"/>
  <c r="C15" i="24"/>
  <c r="C9" i="24"/>
  <c r="L9" i="24" s="1"/>
  <c r="C8" i="24"/>
  <c r="C7" i="24"/>
  <c r="B38" i="24"/>
  <c r="B37" i="24"/>
  <c r="B35" i="24"/>
  <c r="B34" i="24"/>
  <c r="B33" i="24"/>
  <c r="B32" i="24"/>
  <c r="B31" i="24"/>
  <c r="B30" i="24"/>
  <c r="B29" i="24"/>
  <c r="B28" i="24"/>
  <c r="B27" i="24"/>
  <c r="B26" i="24"/>
  <c r="B25" i="24"/>
  <c r="B24" i="24"/>
  <c r="H24" i="24" s="1"/>
  <c r="B23" i="24"/>
  <c r="B22" i="24"/>
  <c r="B21" i="24"/>
  <c r="B20" i="24"/>
  <c r="B19" i="24"/>
  <c r="B18" i="24"/>
  <c r="B17" i="24"/>
  <c r="B16" i="24"/>
  <c r="H16" i="24" s="1"/>
  <c r="B15" i="24"/>
  <c r="B9" i="24"/>
  <c r="B8" i="24"/>
  <c r="B7" i="24"/>
  <c r="K20" i="24" l="1"/>
  <c r="J20" i="24"/>
  <c r="F20" i="24"/>
  <c r="D20" i="24"/>
  <c r="H20" i="24"/>
  <c r="K34" i="24"/>
  <c r="J34" i="24"/>
  <c r="H34" i="24"/>
  <c r="F34" i="24"/>
  <c r="D34" i="24"/>
  <c r="D38" i="24"/>
  <c r="J38" i="24"/>
  <c r="H38" i="24"/>
  <c r="K38" i="24"/>
  <c r="F38" i="24"/>
  <c r="M38" i="24"/>
  <c r="E38" i="24"/>
  <c r="L38" i="24"/>
  <c r="G38" i="24"/>
  <c r="I38" i="24"/>
  <c r="F21" i="24"/>
  <c r="J21" i="24"/>
  <c r="H21" i="24"/>
  <c r="D21" i="24"/>
  <c r="K21" i="24"/>
  <c r="F31" i="24"/>
  <c r="D31" i="24"/>
  <c r="J31" i="24"/>
  <c r="K31" i="24"/>
  <c r="H31" i="24"/>
  <c r="K28" i="24"/>
  <c r="J28" i="24"/>
  <c r="H28" i="24"/>
  <c r="F28" i="24"/>
  <c r="D28" i="24"/>
  <c r="F15" i="24"/>
  <c r="J15" i="24"/>
  <c r="K15" i="24"/>
  <c r="H15" i="24"/>
  <c r="D15" i="24"/>
  <c r="F25" i="24"/>
  <c r="J25" i="24"/>
  <c r="H25" i="24"/>
  <c r="D25" i="24"/>
  <c r="K25" i="24"/>
  <c r="F27" i="24"/>
  <c r="J27" i="24"/>
  <c r="K27" i="24"/>
  <c r="H27" i="24"/>
  <c r="D27" i="24"/>
  <c r="K8" i="24"/>
  <c r="J8" i="24"/>
  <c r="F8" i="24"/>
  <c r="D8" i="24"/>
  <c r="H8" i="24"/>
  <c r="F29" i="24"/>
  <c r="D29" i="24"/>
  <c r="J29" i="24"/>
  <c r="K29" i="24"/>
  <c r="H29" i="24"/>
  <c r="F17" i="24"/>
  <c r="J17" i="24"/>
  <c r="H17" i="24"/>
  <c r="D17" i="24"/>
  <c r="K17" i="24"/>
  <c r="F19" i="24"/>
  <c r="J19" i="24"/>
  <c r="K19" i="24"/>
  <c r="H19" i="24"/>
  <c r="D19" i="24"/>
  <c r="F23" i="24"/>
  <c r="J23" i="24"/>
  <c r="K23" i="24"/>
  <c r="H23" i="24"/>
  <c r="D23" i="24"/>
  <c r="B45" i="24"/>
  <c r="B39" i="24"/>
  <c r="G35" i="24"/>
  <c r="L35" i="24"/>
  <c r="I35" i="24"/>
  <c r="E35" i="24"/>
  <c r="F33" i="24"/>
  <c r="D33" i="24"/>
  <c r="J33" i="24"/>
  <c r="K33" i="24"/>
  <c r="H33" i="24"/>
  <c r="G9" i="24"/>
  <c r="I9" i="24"/>
  <c r="E9" i="24"/>
  <c r="M9" i="24"/>
  <c r="B14" i="24"/>
  <c r="B6" i="24"/>
  <c r="K22" i="24"/>
  <c r="J22" i="24"/>
  <c r="F22" i="24"/>
  <c r="H22" i="24"/>
  <c r="D22" i="24"/>
  <c r="K30" i="24"/>
  <c r="J30" i="24"/>
  <c r="H30" i="24"/>
  <c r="F30" i="24"/>
  <c r="D30" i="24"/>
  <c r="H37" i="24"/>
  <c r="F37" i="24"/>
  <c r="D37" i="24"/>
  <c r="K37" i="24"/>
  <c r="J37" i="24"/>
  <c r="G7" i="24"/>
  <c r="I7" i="24"/>
  <c r="M7" i="24"/>
  <c r="L7" i="24"/>
  <c r="E7" i="24"/>
  <c r="M8" i="24"/>
  <c r="E8" i="24"/>
  <c r="L8" i="24"/>
  <c r="I8" i="24"/>
  <c r="G8" i="24"/>
  <c r="M20" i="24"/>
  <c r="E20" i="24"/>
  <c r="L20" i="24"/>
  <c r="I20" i="24"/>
  <c r="G20" i="24"/>
  <c r="G23" i="24"/>
  <c r="I23" i="24"/>
  <c r="M23" i="24"/>
  <c r="L23" i="24"/>
  <c r="E23" i="24"/>
  <c r="M26" i="24"/>
  <c r="E26" i="24"/>
  <c r="L26" i="24"/>
  <c r="I26" i="24"/>
  <c r="G26" i="24"/>
  <c r="I37" i="24"/>
  <c r="L37" i="24"/>
  <c r="G37" i="24"/>
  <c r="E37" i="24"/>
  <c r="M37" i="24"/>
  <c r="K58" i="24"/>
  <c r="J58" i="24"/>
  <c r="I58" i="24"/>
  <c r="K24" i="24"/>
  <c r="J24" i="24"/>
  <c r="F24" i="24"/>
  <c r="D24" i="24"/>
  <c r="G19" i="24"/>
  <c r="I19" i="24"/>
  <c r="M19" i="24"/>
  <c r="L19" i="24"/>
  <c r="E19" i="24"/>
  <c r="C14" i="24"/>
  <c r="C6" i="24"/>
  <c r="G17" i="24"/>
  <c r="I17" i="24"/>
  <c r="E17" i="24"/>
  <c r="M17" i="24"/>
  <c r="M30" i="24"/>
  <c r="E30" i="24"/>
  <c r="L30" i="24"/>
  <c r="G30" i="24"/>
  <c r="G33" i="24"/>
  <c r="L33" i="24"/>
  <c r="I33" i="24"/>
  <c r="E33" i="24"/>
  <c r="M33" i="24"/>
  <c r="L17" i="24"/>
  <c r="K74" i="24"/>
  <c r="J74" i="24"/>
  <c r="I74" i="24"/>
  <c r="G21" i="24"/>
  <c r="I21" i="24"/>
  <c r="E21" i="24"/>
  <c r="M21" i="24"/>
  <c r="G27" i="24"/>
  <c r="L27" i="24"/>
  <c r="I27" i="24"/>
  <c r="M27" i="24"/>
  <c r="E27" i="24"/>
  <c r="I30" i="24"/>
  <c r="G29" i="24"/>
  <c r="L29" i="24"/>
  <c r="I29" i="24"/>
  <c r="M29" i="24"/>
  <c r="E29" i="24"/>
  <c r="F7" i="24"/>
  <c r="J7" i="24"/>
  <c r="K7" i="24"/>
  <c r="H7" i="24"/>
  <c r="K16" i="24"/>
  <c r="J16" i="24"/>
  <c r="F16" i="24"/>
  <c r="D16" i="24"/>
  <c r="K18" i="24"/>
  <c r="J18" i="24"/>
  <c r="F18" i="24"/>
  <c r="H18" i="24"/>
  <c r="D18" i="24"/>
  <c r="K26" i="24"/>
  <c r="J26" i="24"/>
  <c r="F26" i="24"/>
  <c r="H26" i="24"/>
  <c r="D26" i="24"/>
  <c r="G15" i="24"/>
  <c r="I15" i="24"/>
  <c r="M15" i="24"/>
  <c r="L15" i="24"/>
  <c r="E15" i="24"/>
  <c r="M18" i="24"/>
  <c r="E18" i="24"/>
  <c r="L18" i="24"/>
  <c r="I18" i="24"/>
  <c r="G18" i="24"/>
  <c r="M28" i="24"/>
  <c r="E28" i="24"/>
  <c r="G28" i="24"/>
  <c r="I28" i="24"/>
  <c r="G31" i="24"/>
  <c r="L31" i="24"/>
  <c r="I31" i="24"/>
  <c r="M31" i="24"/>
  <c r="E31" i="24"/>
  <c r="M34" i="24"/>
  <c r="E34" i="24"/>
  <c r="L34" i="24"/>
  <c r="I34" i="24"/>
  <c r="G34" i="24"/>
  <c r="D7" i="24"/>
  <c r="L21" i="24"/>
  <c r="K66" i="24"/>
  <c r="J66" i="24"/>
  <c r="I66" i="24"/>
  <c r="F9" i="24"/>
  <c r="J9" i="24"/>
  <c r="H9" i="24"/>
  <c r="D9" i="24"/>
  <c r="K9" i="24"/>
  <c r="K32" i="24"/>
  <c r="J32" i="24"/>
  <c r="H32" i="24"/>
  <c r="F32" i="24"/>
  <c r="D32" i="24"/>
  <c r="F35" i="24"/>
  <c r="D35" i="24"/>
  <c r="J35" i="24"/>
  <c r="H35" i="24"/>
  <c r="K35" i="24"/>
  <c r="M22" i="24"/>
  <c r="E22" i="24"/>
  <c r="L22" i="24"/>
  <c r="I22" i="24"/>
  <c r="G22" i="24"/>
  <c r="G25" i="24"/>
  <c r="I25" i="24"/>
  <c r="E25" i="24"/>
  <c r="M25" i="24"/>
  <c r="M35" i="24"/>
  <c r="I77" i="24"/>
  <c r="G16" i="24"/>
  <c r="G24" i="24"/>
  <c r="K53" i="24"/>
  <c r="J53" i="24"/>
  <c r="K61" i="24"/>
  <c r="J61" i="24"/>
  <c r="K69" i="24"/>
  <c r="J69" i="24"/>
  <c r="I16" i="24"/>
  <c r="I24" i="24"/>
  <c r="I32" i="24"/>
  <c r="K55" i="24"/>
  <c r="J55" i="24"/>
  <c r="K63" i="24"/>
  <c r="J63" i="24"/>
  <c r="K71" i="24"/>
  <c r="J71" i="24"/>
  <c r="H43" i="24"/>
  <c r="F43" i="24"/>
  <c r="D43" i="24"/>
  <c r="K43" i="24"/>
  <c r="K52" i="24"/>
  <c r="J52" i="24"/>
  <c r="K60" i="24"/>
  <c r="J60" i="24"/>
  <c r="K68" i="24"/>
  <c r="J68" i="24"/>
  <c r="M16" i="24"/>
  <c r="E16" i="24"/>
  <c r="M24" i="24"/>
  <c r="E24" i="24"/>
  <c r="M32" i="24"/>
  <c r="E32" i="24"/>
  <c r="K57" i="24"/>
  <c r="J57" i="24"/>
  <c r="K65" i="24"/>
  <c r="J65" i="24"/>
  <c r="K73" i="24"/>
  <c r="J73" i="24"/>
  <c r="K54" i="24"/>
  <c r="J54" i="24"/>
  <c r="K62" i="24"/>
  <c r="J62" i="24"/>
  <c r="K70" i="24"/>
  <c r="J70" i="24"/>
  <c r="C45" i="24"/>
  <c r="C39" i="24"/>
  <c r="K51" i="24"/>
  <c r="J51" i="24"/>
  <c r="K59" i="24"/>
  <c r="J59" i="24"/>
  <c r="K67" i="24"/>
  <c r="J67" i="24"/>
  <c r="K75" i="24"/>
  <c r="K77" i="24" s="1"/>
  <c r="J75" i="24"/>
  <c r="J77" i="24" s="1"/>
  <c r="H41" i="24"/>
  <c r="F41" i="24"/>
  <c r="D41" i="24"/>
  <c r="K41" i="24"/>
  <c r="K56" i="24"/>
  <c r="J56" i="24"/>
  <c r="K64" i="24"/>
  <c r="J64" i="24"/>
  <c r="K72" i="24"/>
  <c r="J72" i="24"/>
  <c r="G40" i="24"/>
  <c r="G42" i="24"/>
  <c r="G44" i="24"/>
  <c r="H40" i="24"/>
  <c r="H42" i="24"/>
  <c r="H44" i="24"/>
  <c r="J40" i="24"/>
  <c r="J42" i="24"/>
  <c r="J44" i="24"/>
  <c r="K44" i="24"/>
  <c r="L40" i="24"/>
  <c r="L42" i="24"/>
  <c r="L44" i="24"/>
  <c r="E40" i="24"/>
  <c r="E42" i="24"/>
  <c r="E44" i="24"/>
  <c r="M6" i="24" l="1"/>
  <c r="E6" i="24"/>
  <c r="L6" i="24"/>
  <c r="I6" i="24"/>
  <c r="G6" i="24"/>
  <c r="I78" i="24"/>
  <c r="I79" i="24"/>
  <c r="K79" i="24"/>
  <c r="K78" i="24"/>
  <c r="M14" i="24"/>
  <c r="E14" i="24"/>
  <c r="L14" i="24"/>
  <c r="I14" i="24"/>
  <c r="G14" i="24"/>
  <c r="I45" i="24"/>
  <c r="G45" i="24"/>
  <c r="L45" i="24"/>
  <c r="E45" i="24"/>
  <c r="M45" i="24"/>
  <c r="H39" i="24"/>
  <c r="F39" i="24"/>
  <c r="D39" i="24"/>
  <c r="K39" i="24"/>
  <c r="J39" i="24"/>
  <c r="I39" i="24"/>
  <c r="L39" i="24"/>
  <c r="G39" i="24"/>
  <c r="E39" i="24"/>
  <c r="M39" i="24"/>
  <c r="K6" i="24"/>
  <c r="J6" i="24"/>
  <c r="F6" i="24"/>
  <c r="H6" i="24"/>
  <c r="D6" i="24"/>
  <c r="H45" i="24"/>
  <c r="F45" i="24"/>
  <c r="D45" i="24"/>
  <c r="K45" i="24"/>
  <c r="J45" i="24"/>
  <c r="K14" i="24"/>
  <c r="J14" i="24"/>
  <c r="F14" i="24"/>
  <c r="H14" i="24"/>
  <c r="D14" i="24"/>
  <c r="J79" i="24"/>
  <c r="J78" i="24"/>
  <c r="I83" i="24" l="1"/>
  <c r="I82" i="24"/>
  <c r="I81" i="24"/>
</calcChain>
</file>

<file path=xl/sharedStrings.xml><?xml version="1.0" encoding="utf-8"?>
<sst xmlns="http://schemas.openxmlformats.org/spreadsheetml/2006/main" count="1700" uniqueCount="521">
  <si>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</si>
  <si>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</si>
  <si>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</si>
  <si>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</si>
  <si>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</si>
  <si>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</si>
  <si>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</si>
  <si>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</si>
  <si>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</si>
  <si>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</si>
  <si>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</si>
  <si>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</si>
  <si>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</si>
  <si>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Rosenheim (09187)</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</si>
  <si>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</si>
  <si>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</si>
  <si>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</si>
  <si>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</si>
  <si>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</si>
  <si>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</si>
  <si>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</si>
  <si>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</si>
  <si>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</si>
  <si>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</si>
  <si>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</si>
  <si>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</si>
  <si>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</si>
  <si>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</si>
  <si>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Südost</t>
  </si>
  <si>
    <t>Nordostpark 14</t>
  </si>
  <si>
    <t>90411 Nürnberg</t>
  </si>
  <si>
    <t>E-Mail:</t>
  </si>
  <si>
    <t>Statistik-Service-Suedost@arbeitsagentur.de</t>
  </si>
  <si>
    <t>Hotline:</t>
  </si>
  <si>
    <t>0911/179-8001</t>
  </si>
  <si>
    <t>Fax:</t>
  </si>
  <si>
    <t>0911/179-908001</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</si>
  <si>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</si>
  <si>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</si>
  <si>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</si>
  <si>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</si>
  <si>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</si>
  <si>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</si>
  <si>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</si>
  <si>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</si>
  <si>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</si>
  <si>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</si>
  <si>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</si>
  <si>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</si>
  <si>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</si>
  <si>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</si>
  <si>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</si>
  <si>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</si>
  <si>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</si>
  <si>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</si>
  <si>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</si>
  <si>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</si>
  <si>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</si>
  <si>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</si>
  <si>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</si>
  <si>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</si>
  <si>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</si>
  <si>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</si>
  <si>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</si>
  <si>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</si>
  <si>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</si>
  <si>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</si>
  <si>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</si>
  <si>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</si>
  <si>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</si>
  <si>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</si>
  <si>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</si>
  <si>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</si>
  <si>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</si>
  <si>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</si>
  <si>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</si>
  <si>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</si>
  <si>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</si>
  <si>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</si>
  <si>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</si>
  <si>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</si>
  <si>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</si>
  <si>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</si>
  <si>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</si>
  <si>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</si>
  <si>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</si>
  <si>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</si>
  <si>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</si>
  <si>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</si>
  <si>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</si>
  <si>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</si>
  <si>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</si>
  <si>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Rosenheim (09187);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</si>
  <si>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</si>
  <si>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</si>
  <si>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</si>
  <si>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</si>
  <si>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</si>
  <si>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</si>
  <si>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</si>
  <si>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</si>
  <si>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</si>
  <si>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</si>
  <si>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</si>
  <si>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</si>
  <si>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</si>
  <si>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</si>
  <si>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</si>
  <si>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</si>
  <si>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</si>
  <si>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</si>
  <si>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</si>
  <si>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</si>
  <si>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</si>
  <si>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</si>
  <si>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</si>
  <si>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</si>
  <si>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</si>
  <si>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</si>
  <si>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</si>
  <si>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</si>
  <si>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</si>
  <si>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</si>
  <si>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</si>
  <si>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</si>
  <si>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</si>
  <si>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</si>
  <si>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</si>
  <si>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</si>
  <si>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Bundesland Bayern</t>
  </si>
  <si>
    <t>Westdeutschland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</si>
  <si>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</si>
  <si>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</si>
  <si>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</si>
  <si>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</si>
  <si>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</si>
  <si>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</si>
  <si>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</si>
  <si>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</si>
  <si>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</si>
  <si>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</si>
  <si>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</si>
  <si>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</si>
  <si>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</si>
  <si>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</si>
  <si>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</si>
  <si>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</si>
  <si>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</si>
  <si>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</si>
  <si>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</si>
  <si>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</si>
  <si>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</si>
  <si>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</si>
  <si>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</si>
  <si>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</si>
  <si>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</si>
  <si>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</si>
  <si>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</si>
  <si>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</si>
  <si>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</si>
  <si>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</si>
  <si>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</si>
  <si>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</si>
  <si>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</si>
  <si>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</si>
  <si>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</si>
  <si>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</si>
  <si>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</si>
  <si>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</si>
  <si>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</si>
  <si>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</si>
  <si>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</si>
  <si>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</si>
  <si>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</si>
  <si>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</si>
  <si>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</si>
  <si>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</si>
  <si>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</si>
  <si>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</si>
  <si>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</si>
  <si>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</si>
  <si>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</si>
  <si>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</si>
  <si>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Rosenheim (09187)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</si>
  <si>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</si>
  <si>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</si>
  <si>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</si>
  <si>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</si>
  <si>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</si>
  <si>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</si>
  <si>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</si>
  <si>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</si>
  <si>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</si>
  <si>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</si>
  <si>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</si>
  <si>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</si>
  <si>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</si>
  <si>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</si>
  <si>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</si>
  <si>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</si>
  <si>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</si>
  <si>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</si>
  <si>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</si>
  <si>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</si>
  <si>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</si>
  <si>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</si>
  <si>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</si>
  <si>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</si>
  <si>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</si>
  <si>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</si>
  <si>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</si>
  <si>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</si>
  <si>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</si>
  <si>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</si>
  <si>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</si>
  <si>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</si>
  <si>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</si>
  <si>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</si>
  <si>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</si>
  <si>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</si>
  <si>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</si>
  <si>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</si>
  <si>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</si>
  <si>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</si>
  <si>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</si>
  <si>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</si>
  <si>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</si>
  <si>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</si>
  <si>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</si>
  <si>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</si>
  <si>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</si>
  <si>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</si>
  <si>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</si>
  <si>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</si>
  <si>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</si>
  <si>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</si>
  <si>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</si>
  <si>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</si>
  <si>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</si>
  <si>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</si>
  <si>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</si>
  <si>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</si>
  <si>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</si>
  <si>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</si>
  <si>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</si>
  <si>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</si>
  <si>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</si>
  <si>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</si>
  <si>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</si>
  <si>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</si>
  <si>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</si>
  <si>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</si>
  <si>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</si>
  <si>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</si>
  <si>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</si>
  <si>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</si>
  <si>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</si>
  <si>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</si>
  <si>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</si>
  <si>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</si>
  <si>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</si>
  <si>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</si>
  <si>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</si>
  <si>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</si>
  <si>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</si>
  <si>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</si>
  <si>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</si>
  <si>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</si>
  <si>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</si>
  <si>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</si>
  <si>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</si>
  <si>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</si>
  <si>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</si>
  <si>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</si>
  <si>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</si>
  <si>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</si>
  <si>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</si>
  <si>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</si>
  <si>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</si>
  <si>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</si>
  <si>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</si>
  <si>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</si>
  <si>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</si>
  <si>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</si>
  <si>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</si>
  <si>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</si>
  <si>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</si>
  <si>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</si>
  <si>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</si>
  <si>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</si>
  <si>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</si>
  <si>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</si>
  <si>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</si>
  <si>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</si>
  <si>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</si>
  <si>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</si>
  <si>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</si>
  <si>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</si>
  <si>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</si>
  <si>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</si>
  <si>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</si>
  <si>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</si>
  <si>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</si>
  <si>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</si>
  <si>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</si>
  <si>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</si>
  <si>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</si>
  <si>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</si>
  <si>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</si>
  <si>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</si>
  <si>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</si>
  <si>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</si>
  <si>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</si>
  <si>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</si>
  <si>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</si>
  <si>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</si>
  <si>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</si>
  <si>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</si>
  <si>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</si>
  <si>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</si>
  <si>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</si>
  <si>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</si>
  <si>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</si>
  <si>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</si>
  <si>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</si>
  <si>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</si>
  <si>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</si>
  <si>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</si>
  <si>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</si>
  <si>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</si>
  <si>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</si>
  <si>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</si>
  <si>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</si>
  <si>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</si>
  <si>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</si>
  <si>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</si>
  <si>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</si>
  <si>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</si>
  <si>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</si>
  <si>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</si>
  <si>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</si>
  <si>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</si>
  <si>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</si>
  <si>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</si>
  <si>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</si>
  <si>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</si>
  <si>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</si>
  <si>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</si>
  <si>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</si>
  <si>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</si>
  <si>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</si>
  <si>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</si>
  <si>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</si>
  <si>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</si>
  <si>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</si>
  <si>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</si>
  <si>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</si>
  <si>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</si>
  <si>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</si>
  <si>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</si>
  <si>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</si>
  <si>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</si>
  <si>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</si>
  <si>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</si>
  <si>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</si>
  <si>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</si>
  <si>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</si>
  <si>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</si>
  <si>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</si>
  <si>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</si>
  <si>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</si>
  <si>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</si>
  <si>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</si>
  <si>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Rosenheim (09187);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</si>
  <si>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</si>
  <si>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</si>
  <si>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</si>
  <si>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</si>
  <si>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</si>
  <si>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</si>
  <si>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</si>
  <si>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</si>
  <si>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</si>
  <si>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</si>
  <si>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</si>
  <si>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</si>
  <si>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</si>
  <si>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</si>
  <si>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</si>
  <si>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</si>
  <si>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</si>
  <si>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</si>
  <si>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</si>
  <si>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</si>
  <si>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</si>
  <si>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</si>
  <si>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</si>
  <si>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</si>
  <si>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</si>
  <si>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</si>
  <si>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</si>
  <si>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</si>
  <si>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</si>
  <si>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</si>
  <si>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</si>
  <si>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</si>
  <si>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</si>
  <si>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</si>
  <si>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</si>
  <si>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</si>
  <si>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</si>
  <si>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</si>
  <si>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</si>
  <si>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</si>
  <si>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</si>
  <si>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</si>
  <si>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</si>
  <si>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</si>
  <si>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</si>
  <si>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</si>
  <si>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</si>
  <si>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</si>
  <si>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</si>
  <si>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</si>
  <si>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</si>
  <si>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</si>
  <si>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</si>
  <si>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</si>
  <si>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</si>
  <si>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</si>
  <si>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</si>
  <si>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</si>
  <si>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</si>
  <si>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</si>
  <si>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</si>
  <si>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</si>
  <si>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</si>
  <si>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</si>
  <si>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</si>
  <si>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</si>
  <si>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</si>
  <si>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</si>
  <si>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</si>
  <si>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</si>
  <si>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</si>
  <si>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</si>
  <si>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</si>
  <si>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</si>
  <si>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</si>
  <si>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</si>
  <si>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</si>
  <si>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</si>
  <si>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</si>
  <si>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</si>
  <si>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</si>
  <si>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</si>
  <si>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</si>
  <si>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</si>
  <si>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</si>
  <si>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</si>
  <si>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</si>
  <si>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</si>
  <si>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</si>
  <si>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</si>
  <si>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</si>
  <si>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</si>
  <si>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</si>
  <si>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</si>
  <si>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</si>
  <si>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</si>
  <si>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</si>
  <si>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</si>
  <si>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</si>
  <si>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</si>
  <si>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</si>
  <si>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</si>
  <si>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</si>
  <si>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</si>
  <si>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</si>
  <si>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</si>
  <si>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</si>
  <si>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</si>
  <si>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</si>
  <si>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</si>
  <si>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</si>
  <si>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</si>
  <si>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</si>
  <si>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</si>
  <si>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</si>
  <si>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</si>
  <si>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</si>
  <si>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</si>
  <si>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</si>
  <si>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</si>
  <si>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</si>
  <si>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</si>
  <si>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</si>
  <si>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</si>
  <si>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</si>
  <si>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</si>
  <si>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</si>
  <si>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</si>
  <si>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</si>
  <si>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</si>
  <si>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</si>
  <si>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</si>
  <si>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</si>
  <si>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</si>
  <si>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</si>
  <si>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</si>
  <si>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</si>
  <si>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</si>
  <si>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</si>
  <si>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</si>
  <si>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t>.X</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</si>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</sst>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1">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164" fontId="16" fillId="0" borderId="0" xfId="12" applyNumberFormat="1" applyFont="1" applyFill="1" applyBorder="1" applyAlignment="1">
      <alignment horizontal="left"/>
    </xf>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9" fillId="0" borderId="0" xfId="4" applyFont="1" applyFill="1" applyBorder="1" applyAlignment="1">
      <alignment horizontal="left" wrapText="1"/>
    </xf>
    <xf numFmtId="0" fontId="3" fillId="0" borderId="0" xfId="3"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3" applyFont="1" applyFill="1" applyBorder="1" applyAlignment="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5" fillId="0" borderId="0" xfId="5" applyFont="1" applyFill="1" applyBorder="1" applyAlignment="1">
      <alignment horizontal="left"/>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3" fillId="0" borderId="0" xfId="4" applyFont="1" applyBorder="1" applyAlignment="1">
      <alignment horizontal="left"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64" fontId="16" fillId="0" borderId="6" xfId="4" applyNumberFormat="1" applyFont="1" applyBorder="1" applyAlignment="1">
      <alignment horizontal="center" vertical="top"/>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49" fontId="16" fillId="0" borderId="0" xfId="9" applyNumberFormat="1" applyFont="1" applyFill="1" applyBorder="1" applyAlignment="1"/>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7" fillId="0" borderId="0" xfId="4" applyFont="1" applyAlignment="1">
      <alignment wrapText="1"/>
    </xf>
    <xf numFmtId="0" fontId="34" fillId="0" borderId="0" xfId="6" applyFont="1" applyAlignment="1" applyProtection="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9" xfId="4" applyFont="1" applyBorder="1" applyAlignment="1">
      <alignment horizontal="center" vertical="center"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0" fontId="3" fillId="0" borderId="0" xfId="4" applyNumberFormat="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15" fillId="0" borderId="0" xfId="21" applyFill="1" applyAlignment="1" applyProtection="1"/>
    <xf numFmtId="0" fontId="15" fillId="0" borderId="0" xfId="21" applyFill="1" applyAlignment="1" applyProtection="1">
      <alignment horizontal="left"/>
    </xf>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xf numFmtId="0" fontId="15" fillId="0" borderId="0" xfId="21" applyAlignment="1" applyProtection="1">
      <alignment horizontal="left" wrapText="1" indent="2"/>
    </xf>
    <xf numFmtId="0" fontId="3" fillId="0" borderId="0" xfId="4" applyFont="1" applyAlignment="1">
      <alignment horizontal="left" wrapText="1"/>
    </xf>
    <xf numFmtId="0" fontId="3" fillId="0" borderId="0" xfId="4"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{0341E76F-5367-4121-97C8-2E29C713B7F3}</c15:txfldGUID>
                      <c15:f>Daten_Diagramme!$D$6</c15:f>
                      <c15:dlblFieldTableCache>
                        <c:ptCount val="1"/>
                        <c:pt idx="0">
                          <c:v>1.6</c:v>
                        </c:pt>
                      </c15:dlblFieldTableCache>
                    </c15:dlblFTEntry>
                  </c15:dlblFieldTable>
                  <c15:showDataLabelsRange val="0"/>
                </c:ext>
                <c:ext xmlns:c16="http://schemas.microsoft.com/office/drawing/2014/chart" uri="{C3380CC4-5D6E-409C-BE32-E72D297353CC}">
                  <c16:uniqueId val="{00000000-0BD9-402C-8D48-4B85FC1A6F1B}"/>
                </c:ext>
              </c:extLst>
            </c:dLbl>
            <c:dLbl>
              <c:idx val="1"/>
              <c:tx>
                <c:strRef>
                  <c:f>Daten_Diagramme!$D$7</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{D894082E-89ED-4F07-8159-45B84ABB1C19}</c15:txfldGUID>
                      <c15:f>Daten_Diagramme!$D$7</c15:f>
                      <c15:dlblFieldTableCache>
                        <c:ptCount val="1"/>
                        <c:pt idx="0">
                          <c:v>1.0</c:v>
                        </c:pt>
                      </c15:dlblFieldTableCache>
                    </c15:dlblFTEntry>
                  </c15:dlblFieldTable>
                  <c15:showDataLabelsRange val="0"/>
                </c:ext>
                <c:ext xmlns:c16="http://schemas.microsoft.com/office/drawing/2014/chart" uri="{C3380CC4-5D6E-409C-BE32-E72D297353CC}">
                  <c16:uniqueId val="{00000001-0BD9-402C-8D48-4B85FC1A6F1B}"/>
                </c:ext>
              </c:extLst>
            </c:dLbl>
            <c:dLbl>
              <c:idx val="2"/>
              <c:tx>
                <c:strRef>
                  <c:f>Daten_Diagramme!$D$8</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{9EB9A7AE-208C-4ECB-B0A8-CFF1213A53F2}</c15:txfldGUID>
                      <c15:f>Daten_Diagramme!$D$8</c15:f>
                      <c15:dlblFieldTableCache>
                        <c:ptCount val="1"/>
                        <c:pt idx="0">
                          <c:v>1.1</c:v>
                        </c:pt>
                      </c15:dlblFieldTableCache>
                    </c15:dlblFTEntry>
                  </c15:dlblFieldTable>
                  <c15:showDataLabelsRange val="0"/>
                </c:ext>
                <c:ext xmlns:c16="http://schemas.microsoft.com/office/drawing/2014/chart" uri="{C3380CC4-5D6E-409C-BE32-E72D297353CC}">
                  <c16:uniqueId val="{00000002-0BD9-402C-8D48-4B85FC1A6F1B}"/>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{315F9466-BB93-41E7-8F95-1B961DE2A8A1}</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0BD9-402C-8D48-4B85FC1A6F1B}"/>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1.596245235966687</c:v>
                </c:pt>
                <c:pt idx="1">
                  <c:v>1.0013227114154917</c:v>
                </c:pt>
                <c:pt idx="2">
                  <c:v>1.1186464311118853</c:v>
                </c:pt>
                <c:pt idx="3">
                  <c:v>1.0875687030768</c:v>
                </c:pt>
              </c:numCache>
            </c:numRef>
          </c:val>
          <c:extLst>
            <c:ext xmlns:c16="http://schemas.microsoft.com/office/drawing/2014/chart" uri="{C3380CC4-5D6E-409C-BE32-E72D297353CC}">
              <c16:uniqueId val="{00000004-0BD9-402C-8D48-4B85FC1A6F1B}"/>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{DC4532BF-BB8E-418D-852C-1FD0AD3599FD}</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0BD9-402C-8D48-4B85FC1A6F1B}"/>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{F1D96343-9D8B-4800-B0B8-84D63FEE31CA}</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0BD9-402C-8D48-4B85FC1A6F1B}"/>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{BDEB023D-BEDD-42A4-BFE4-3A9A78EC2B23}</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0BD9-402C-8D48-4B85FC1A6F1B}"/>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{C051B778-F253-4F63-99E5-E24F63369D28}</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0BD9-402C-8D48-4B85FC1A6F1B}"/>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0BD9-402C-8D48-4B85FC1A6F1B}"/>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0BD9-402C-8D48-4B85FC1A6F1B}"/>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-3.5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{58CD43C0-C793-48F4-A27A-690B51EB85D5}</c15:txfldGUID>
                      <c15:f>Daten_Diagramme!$E$6</c15:f>
                      <c15:dlblFieldTableCache>
                        <c:ptCount val="1"/>
                        <c:pt idx="0">
                          <c:v>-3.5</c:v>
                        </c:pt>
                      </c15:dlblFieldTableCache>
                    </c15:dlblFTEntry>
                  </c15:dlblFieldTable>
                  <c15:showDataLabelsRange val="0"/>
                </c:ext>
                <c:ext xmlns:c16="http://schemas.microsoft.com/office/drawing/2014/chart" uri="{C3380CC4-5D6E-409C-BE32-E72D297353CC}">
                  <c16:uniqueId val="{00000000-2E90-489E-8550-9708D6DB2BA3}"/>
                </c:ext>
              </c:extLst>
            </c:dLbl>
            <c:dLbl>
              <c:idx val="1"/>
              <c:tx>
                <c:strRef>
                  <c:f>Daten_Diagramme!$E$7</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{8EDF57FF-86A0-4B25-8246-A4252E5E25AC}</c15:txfldGUID>
                      <c15:f>Daten_Diagramme!$E$7</c15:f>
                      <c15:dlblFieldTableCache>
                        <c:ptCount val="1"/>
                        <c:pt idx="0">
                          <c:v>-1.9</c:v>
                        </c:pt>
                      </c15:dlblFieldTableCache>
                    </c15:dlblFTEntry>
                  </c15:dlblFieldTable>
                  <c15:showDataLabelsRange val="0"/>
                </c:ext>
                <c:ext xmlns:c16="http://schemas.microsoft.com/office/drawing/2014/chart" uri="{C3380CC4-5D6E-409C-BE32-E72D297353CC}">
                  <c16:uniqueId val="{00000001-2E90-489E-8550-9708D6DB2BA3}"/>
                </c:ext>
              </c:extLst>
            </c:dLbl>
            <c:dLbl>
              <c:idx val="2"/>
              <c:tx>
                <c:strRef>
                  <c:f>Daten_Diagramme!$E$8</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{57C0F932-996C-4557-B17A-58B0C040CECA}</c15:txfldGUID>
                      <c15:f>Daten_Diagramme!$E$8</c15:f>
                      <c15:dlblFieldTableCache>
                        <c:ptCount val="1"/>
                        <c:pt idx="0">
                          <c:v>-2.8</c:v>
                        </c:pt>
                      </c15:dlblFieldTableCache>
                    </c15:dlblFTEntry>
                  </c15:dlblFieldTable>
                  <c15:showDataLabelsRange val="0"/>
                </c:ext>
                <c:ext xmlns:c16="http://schemas.microsoft.com/office/drawing/2014/chart" uri="{C3380CC4-5D6E-409C-BE32-E72D297353CC}">
                  <c16:uniqueId val="{00000002-2E90-489E-8550-9708D6DB2BA3}"/>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{F522D5A6-0CA1-4277-9F33-678249728057}</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2E90-489E-8550-9708D6DB2BA3}"/>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-3.4777002427184467</c:v>
                </c:pt>
                <c:pt idx="1">
                  <c:v>-1.8915068707011207</c:v>
                </c:pt>
                <c:pt idx="2">
                  <c:v>-2.7637010795899166</c:v>
                </c:pt>
                <c:pt idx="3">
                  <c:v>-2.8655893304673015</c:v>
                </c:pt>
              </c:numCache>
            </c:numRef>
          </c:val>
          <c:extLst>
            <c:ext xmlns:c16="http://schemas.microsoft.com/office/drawing/2014/chart" uri="{C3380CC4-5D6E-409C-BE32-E72D297353CC}">
              <c16:uniqueId val="{00000004-2E90-489E-8550-9708D6DB2BA3}"/>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{ABAF8BD9-6989-46ED-B9A7-3ABB9F81CBF0}</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2E90-489E-8550-9708D6DB2BA3}"/>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{FB648D3F-CC77-4BC8-A68D-6873DF44E9DD}</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2E90-489E-8550-9708D6DB2BA3}"/>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{5A5BB084-43D4-468C-AD54-BF156830C18F}</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2E90-489E-8550-9708D6DB2BA3}"/>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{9F717F22-F01D-4768-BF6F-6A4C1CAEA291}</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2E90-489E-8550-9708D6DB2BA3}"/>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2E90-489E-8550-9708D6DB2BA3}"/>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2E90-489E-8550-9708D6DB2BA3}"/>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{A5DB6517-8030-4130-9E6B-A2620E777F37}</c15:txfldGUID>
                      <c15:f>Daten_Diagramme!$D$14</c15:f>
                      <c15:dlblFieldTableCache>
                        <c:ptCount val="1"/>
                        <c:pt idx="0">
                          <c:v>1.6</c:v>
                        </c:pt>
                      </c15:dlblFieldTableCache>
                    </c15:dlblFTEntry>
                  </c15:dlblFieldTable>
                  <c15:showDataLabelsRange val="0"/>
                </c:ext>
                <c:ext xmlns:c16="http://schemas.microsoft.com/office/drawing/2014/chart" uri="{C3380CC4-5D6E-409C-BE32-E72D297353CC}">
                  <c16:uniqueId val="{00000000-5579-4711-9C3B-7BFAD50D6927}"/>
                </c:ext>
              </c:extLst>
            </c:dLbl>
            <c:dLbl>
              <c:idx val="1"/>
              <c:tx>
                <c:strRef>
                  <c:f>Daten_Diagramme!$D$15</c:f>
                  <c:strCache>
                    <c:ptCount val="1"/>
                    <c:pt idx="0">
                      <c:v>-2.1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{28F18310-ECC1-4103-ADF6-E6DA1DB80A15}</c15:txfldGUID>
                      <c15:f>Daten_Diagramme!$D$15</c15:f>
                      <c15:dlblFieldTableCache>
                        <c:ptCount val="1"/>
                        <c:pt idx="0">
                          <c:v>-2.1</c:v>
                        </c:pt>
                      </c15:dlblFieldTableCache>
                    </c15:dlblFTEntry>
                  </c15:dlblFieldTable>
                  <c15:showDataLabelsRange val="0"/>
                </c:ext>
                <c:ext xmlns:c16="http://schemas.microsoft.com/office/drawing/2014/chart" uri="{C3380CC4-5D6E-409C-BE32-E72D297353CC}">
                  <c16:uniqueId val="{00000001-5579-4711-9C3B-7BFAD50D6927}"/>
                </c:ext>
              </c:extLst>
            </c:dLbl>
            <c:dLbl>
              <c:idx val="2"/>
              <c:tx>
                <c:strRef>
                  <c:f>Daten_Diagramme!$D$16</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{1705D3B7-D406-4DF3-BBF0-27FFB31DD318}</c15:txfldGUID>
                      <c15:f>Daten_Diagramme!$D$16</c15:f>
                      <c15:dlblFieldTableCache>
                        <c:ptCount val="1"/>
                        <c:pt idx="0">
                          <c:v>1.2</c:v>
                        </c:pt>
                      </c15:dlblFieldTableCache>
                    </c15:dlblFTEntry>
                  </c15:dlblFieldTable>
                  <c15:showDataLabelsRange val="0"/>
                </c:ext>
                <c:ext xmlns:c16="http://schemas.microsoft.com/office/drawing/2014/chart" uri="{C3380CC4-5D6E-409C-BE32-E72D297353CC}">
                  <c16:uniqueId val="{00000002-5579-4711-9C3B-7BFAD50D6927}"/>
                </c:ext>
              </c:extLst>
            </c:dLbl>
            <c:dLbl>
              <c:idx val="3"/>
              <c:tx>
                <c:strRef>
                  <c:f>Daten_Diagramme!$D$17</c:f>
                  <c:strCache>
                    <c:ptCount val="1"/>
                    <c:pt idx="0">
                      <c:v>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{ADD0F334-CD98-42B1-9826-9341DD67D4E8}</c15:txfldGUID>
                      <c15:f>Daten_Diagramme!$D$17</c15:f>
                      <c15:dlblFieldTableCache>
                        <c:ptCount val="1"/>
                        <c:pt idx="0">
                          <c:v>0.6</c:v>
                        </c:pt>
                      </c15:dlblFieldTableCache>
                    </c15:dlblFTEntry>
                  </c15:dlblFieldTable>
                  <c15:showDataLabelsRange val="0"/>
                </c:ext>
                <c:ext xmlns:c16="http://schemas.microsoft.com/office/drawing/2014/chart" uri="{C3380CC4-5D6E-409C-BE32-E72D297353CC}">
                  <c16:uniqueId val="{00000003-5579-4711-9C3B-7BFAD50D6927}"/>
                </c:ext>
              </c:extLst>
            </c:dLbl>
            <c:dLbl>
              <c:idx val="4"/>
              <c:tx>
                <c:strRef>
                  <c:f>Daten_Diagramme!$D$18</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{D928A8C6-5E98-407F-B8E0-97EE07B3E088}</c15:txfldGUID>
                      <c15:f>Daten_Diagramme!$D$18</c15:f>
                      <c15:dlblFieldTableCache>
                        <c:ptCount val="1"/>
                        <c:pt idx="0">
                          <c:v>0.7</c:v>
                        </c:pt>
                      </c15:dlblFieldTableCache>
                    </c15:dlblFTEntry>
                  </c15:dlblFieldTable>
                  <c15:showDataLabelsRange val="0"/>
                </c:ext>
                <c:ext xmlns:c16="http://schemas.microsoft.com/office/drawing/2014/chart" uri="{C3380CC4-5D6E-409C-BE32-E72D297353CC}">
                  <c16:uniqueId val="{00000004-5579-4711-9C3B-7BFAD50D6927}"/>
                </c:ext>
              </c:extLst>
            </c:dLbl>
            <c:dLbl>
              <c:idx val="5"/>
              <c:tx>
                <c:strRef>
                  <c:f>Daten_Diagramme!$D$19</c:f>
                  <c:strCache>
                    <c:ptCount val="1"/>
                    <c:pt idx="0">
                      <c:v>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{4DFE3C6F-35D0-4D6A-816D-5ACAED87B9B5}</c15:txfldGUID>
                      <c15:f>Daten_Diagramme!$D$19</c15:f>
                      <c15:dlblFieldTableCache>
                        <c:ptCount val="1"/>
                        <c:pt idx="0">
                          <c:v>0.9</c:v>
                        </c:pt>
                      </c15:dlblFieldTableCache>
                    </c15:dlblFTEntry>
                  </c15:dlblFieldTable>
                  <c15:showDataLabelsRange val="0"/>
                </c:ext>
                <c:ext xmlns:c16="http://schemas.microsoft.com/office/drawing/2014/chart" uri="{C3380CC4-5D6E-409C-BE32-E72D297353CC}">
                  <c16:uniqueId val="{00000005-5579-4711-9C3B-7BFAD50D6927}"/>
                </c:ext>
              </c:extLst>
            </c:dLbl>
            <c:dLbl>
              <c:idx val="6"/>
              <c:tx>
                <c:strRef>
                  <c:f>Daten_Diagramme!$D$20</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{413262DD-8D56-4C66-A6B0-8A7995EE385B}</c15:txfldGUID>
                      <c15:f>Daten_Diagramme!$D$20</c15:f>
                      <c15:dlblFieldTableCache>
                        <c:ptCount val="1"/>
                        <c:pt idx="0">
                          <c:v>0.0</c:v>
                        </c:pt>
                      </c15:dlblFieldTableCache>
                    </c15:dlblFTEntry>
                  </c15:dlblFieldTable>
                  <c15:showDataLabelsRange val="0"/>
                </c:ext>
                <c:ext xmlns:c16="http://schemas.microsoft.com/office/drawing/2014/chart" uri="{C3380CC4-5D6E-409C-BE32-E72D297353CC}">
                  <c16:uniqueId val="{00000006-5579-4711-9C3B-7BFAD50D6927}"/>
                </c:ext>
              </c:extLst>
            </c:dLbl>
            <c:dLbl>
              <c:idx val="7"/>
              <c:tx>
                <c:strRef>
                  <c:f>Daten_Diagramme!$D$21</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{CEBF5817-74C2-43C1-9EBE-4D49CAAC5546}</c15:txfldGUID>
                      <c15:f>Daten_Diagramme!$D$21</c15:f>
                      <c15:dlblFieldTableCache>
                        <c:ptCount val="1"/>
                        <c:pt idx="0">
                          <c:v>2.4</c:v>
                        </c:pt>
                      </c15:dlblFieldTableCache>
                    </c15:dlblFTEntry>
                  </c15:dlblFieldTable>
                  <c15:showDataLabelsRange val="0"/>
                </c:ext>
                <c:ext xmlns:c16="http://schemas.microsoft.com/office/drawing/2014/chart" uri="{C3380CC4-5D6E-409C-BE32-E72D297353CC}">
                  <c16:uniqueId val="{00000007-5579-4711-9C3B-7BFAD50D6927}"/>
                </c:ext>
              </c:extLst>
            </c:dLbl>
            <c:dLbl>
              <c:idx val="8"/>
              <c:tx>
                <c:strRef>
                  <c:f>Daten_Diagramme!$D$22</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{9215DC01-9EBA-4F0F-BEC9-A1E56EA39CF4}</c15:txfldGUID>
                      <c15:f>Daten_Diagramme!$D$22</c15:f>
                      <c15:dlblFieldTableCache>
                        <c:ptCount val="1"/>
                        <c:pt idx="0">
                          <c:v>0.7</c:v>
                        </c:pt>
                      </c15:dlblFieldTableCache>
                    </c15:dlblFTEntry>
                  </c15:dlblFieldTable>
                  <c15:showDataLabelsRange val="0"/>
                </c:ext>
                <c:ext xmlns:c16="http://schemas.microsoft.com/office/drawing/2014/chart" uri="{C3380CC4-5D6E-409C-BE32-E72D297353CC}">
                  <c16:uniqueId val="{00000008-5579-4711-9C3B-7BFAD50D6927}"/>
                </c:ext>
              </c:extLst>
            </c:dLbl>
            <c:dLbl>
              <c:idx val="9"/>
              <c:tx>
                <c:strRef>
                  <c:f>Daten_Diagramme!$D$23</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{751AD8A6-72A5-4ABE-A62D-F79BD797DCE7}</c15:txfldGUID>
                      <c15:f>Daten_Diagramme!$D$23</c15:f>
                      <c15:dlblFieldTableCache>
                        <c:ptCount val="1"/>
                        <c:pt idx="0">
                          <c:v>-1.4</c:v>
                        </c:pt>
                      </c15:dlblFieldTableCache>
                    </c15:dlblFTEntry>
                  </c15:dlblFieldTable>
                  <c15:showDataLabelsRange val="0"/>
                </c:ext>
                <c:ext xmlns:c16="http://schemas.microsoft.com/office/drawing/2014/chart" uri="{C3380CC4-5D6E-409C-BE32-E72D297353CC}">
                  <c16:uniqueId val="{00000009-5579-4711-9C3B-7BFAD50D6927}"/>
                </c:ext>
              </c:extLst>
            </c:dLbl>
            <c:dLbl>
              <c:idx val="10"/>
              <c:tx>
                <c:strRef>
                  <c:f>Daten_Diagramme!$D$24</c:f>
                  <c:strCache>
                    <c:ptCount val="1"/>
                    <c:pt idx="0">
                      <c:v>-2.3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{8DBC278E-15E3-46E6-803A-909C988C612C}</c15:txfldGUID>
                      <c15:f>Daten_Diagramme!$D$24</c15:f>
                      <c15:dlblFieldTableCache>
                        <c:ptCount val="1"/>
                        <c:pt idx="0">
                          <c:v>-2.3</c:v>
                        </c:pt>
                      </c15:dlblFieldTableCache>
                    </c15:dlblFTEntry>
                  </c15:dlblFieldTable>
                  <c15:showDataLabelsRange val="0"/>
                </c:ext>
                <c:ext xmlns:c16="http://schemas.microsoft.com/office/drawing/2014/chart" uri="{C3380CC4-5D6E-409C-BE32-E72D297353CC}">
                  <c16:uniqueId val="{0000000A-5579-4711-9C3B-7BFAD50D6927}"/>
                </c:ext>
              </c:extLst>
            </c:dLbl>
            <c:dLbl>
              <c:idx val="11"/>
              <c:tx>
                <c:strRef>
                  <c:f>Daten_Diagramme!$D$25</c:f>
                  <c:strCache>
                    <c:ptCount val="1"/>
                    <c:pt idx="0">
                      <c:v>8.4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{28EAE8EA-070E-470B-B580-921037645593}</c15:txfldGUID>
                      <c15:f>Daten_Diagramme!$D$25</c15:f>
                      <c15:dlblFieldTableCache>
                        <c:ptCount val="1"/>
                        <c:pt idx="0">
                          <c:v>8.4</c:v>
                        </c:pt>
                      </c15:dlblFieldTableCache>
                    </c15:dlblFTEntry>
                  </c15:dlblFieldTable>
                  <c15:showDataLabelsRange val="0"/>
                </c:ext>
                <c:ext xmlns:c16="http://schemas.microsoft.com/office/drawing/2014/chart" uri="{C3380CC4-5D6E-409C-BE32-E72D297353CC}">
                  <c16:uniqueId val="{0000000B-5579-4711-9C3B-7BFAD50D6927}"/>
                </c:ext>
              </c:extLst>
            </c:dLbl>
            <c:dLbl>
              <c:idx val="12"/>
              <c:tx>
                <c:strRef>
                  <c:f>Daten_Diagramme!$D$26</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{CE0FB369-5893-43B9-AFAA-4C37687E77A9}</c15:txfldGUID>
                      <c15:f>Daten_Diagramme!$D$26</c15:f>
                      <c15:dlblFieldTableCache>
                        <c:ptCount val="1"/>
                        <c:pt idx="0">
                          <c:v>-1.5</c:v>
                        </c:pt>
                      </c15:dlblFieldTableCache>
                    </c15:dlblFTEntry>
                  </c15:dlblFieldTable>
                  <c15:showDataLabelsRange val="0"/>
                </c:ext>
                <c:ext xmlns:c16="http://schemas.microsoft.com/office/drawing/2014/chart" uri="{C3380CC4-5D6E-409C-BE32-E72D297353CC}">
                  <c16:uniqueId val="{0000000C-5579-4711-9C3B-7BFAD50D6927}"/>
                </c:ext>
              </c:extLst>
            </c:dLbl>
            <c:dLbl>
              <c:idx val="13"/>
              <c:tx>
                <c:strRef>
                  <c:f>Daten_Diagramme!$D$27</c:f>
                  <c:strCache>
                    <c:ptCount val="1"/>
                    <c:pt idx="0">
                      <c:v>9.3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{4085D1F3-EFF3-4AB8-A203-9335ACB91DB9}</c15:txfldGUID>
                      <c15:f>Daten_Diagramme!$D$27</c15:f>
                      <c15:dlblFieldTableCache>
                        <c:ptCount val="1"/>
                        <c:pt idx="0">
                          <c:v>9.3</c:v>
                        </c:pt>
                      </c15:dlblFieldTableCache>
                    </c15:dlblFTEntry>
                  </c15:dlblFieldTable>
                  <c15:showDataLabelsRange val="0"/>
                </c:ext>
                <c:ext xmlns:c16="http://schemas.microsoft.com/office/drawing/2014/chart" uri="{C3380CC4-5D6E-409C-BE32-E72D297353CC}">
                  <c16:uniqueId val="{0000000D-5579-4711-9C3B-7BFAD50D6927}"/>
                </c:ext>
              </c:extLst>
            </c:dLbl>
            <c:dLbl>
              <c:idx val="14"/>
              <c:tx>
                <c:strRef>
                  <c:f>Daten_Diagramme!$D$28</c:f>
                  <c:strCache>
                    <c:ptCount val="1"/>
                    <c:pt idx="0">
                      <c:v>7.0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{25BAEAFC-3338-436A-A20E-4001F2F124D5}</c15:txfldGUID>
                      <c15:f>Daten_Diagramme!$D$28</c15:f>
                      <c15:dlblFieldTableCache>
                        <c:ptCount val="1"/>
                        <c:pt idx="0">
                          <c:v>7.0</c:v>
                        </c:pt>
                      </c15:dlblFieldTableCache>
                    </c15:dlblFTEntry>
                  </c15:dlblFieldTable>
                  <c15:showDataLabelsRange val="0"/>
                </c:ext>
                <c:ext xmlns:c16="http://schemas.microsoft.com/office/drawing/2014/chart" uri="{C3380CC4-5D6E-409C-BE32-E72D297353CC}">
                  <c16:uniqueId val="{0000000E-5579-4711-9C3B-7BFAD50D6927}"/>
                </c:ext>
              </c:extLst>
            </c:dLbl>
            <c:dLbl>
              <c:idx val="15"/>
              <c:tx>
                <c:strRef>
                  <c:f>Daten_Diagramme!$D$29</c:f>
                  <c:strCache>
                    <c:ptCount val="1"/>
                    <c:pt idx="0">
                      <c:v>-21.7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{0F81743C-57EC-4C3A-89CE-9C701BF12E15}</c15:txfldGUID>
                      <c15:f>Daten_Diagramme!$D$29</c15:f>
                      <c15:dlblFieldTableCache>
                        <c:ptCount val="1"/>
                        <c:pt idx="0">
                          <c:v>-21.7</c:v>
                        </c:pt>
                      </c15:dlblFieldTableCache>
                    </c15:dlblFTEntry>
                  </c15:dlblFieldTable>
                  <c15:showDataLabelsRange val="0"/>
                </c:ext>
                <c:ext xmlns:c16="http://schemas.microsoft.com/office/drawing/2014/chart" uri="{C3380CC4-5D6E-409C-BE32-E72D297353CC}">
                  <c16:uniqueId val="{0000000F-5579-4711-9C3B-7BFAD50D6927}"/>
                </c:ext>
              </c:extLst>
            </c:dLbl>
            <c:dLbl>
              <c:idx val="16"/>
              <c:tx>
                <c:strRef>
                  <c:f>Daten_Diagramme!$D$30</c:f>
                  <c:strCache>
                    <c:ptCount val="1"/>
                    <c:pt idx="0">
                      <c:v>2.3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{D4E218FE-C429-4BBA-97C7-53477D6F6AA4}</c15:txfldGUID>
                      <c15:f>Daten_Diagramme!$D$30</c15:f>
                      <c15:dlblFieldTableCache>
                        <c:ptCount val="1"/>
                        <c:pt idx="0">
                          <c:v>2.3</c:v>
                        </c:pt>
                      </c15:dlblFieldTableCache>
                    </c15:dlblFTEntry>
                  </c15:dlblFieldTable>
                  <c15:showDataLabelsRange val="0"/>
                </c:ext>
                <c:ext xmlns:c16="http://schemas.microsoft.com/office/drawing/2014/chart" uri="{C3380CC4-5D6E-409C-BE32-E72D297353CC}">
                  <c16:uniqueId val="{00000010-5579-4711-9C3B-7BFAD50D6927}"/>
                </c:ext>
              </c:extLst>
            </c:dLbl>
            <c:dLbl>
              <c:idx val="17"/>
              <c:tx>
                <c:strRef>
                  <c:f>Daten_Diagramme!$D$31</c:f>
                  <c:strCache>
                    <c:ptCount val="1"/>
                    <c:pt idx="0">
                      <c:v>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{4B1FC818-4087-4E9E-BCD7-CC70B8CF974A}</c15:txfldGUID>
                      <c15:f>Daten_Diagramme!$D$31</c15:f>
                      <c15:dlblFieldTableCache>
                        <c:ptCount val="1"/>
                        <c:pt idx="0">
                          <c:v>0.9</c:v>
                        </c:pt>
                      </c15:dlblFieldTableCache>
                    </c15:dlblFTEntry>
                  </c15:dlblFieldTable>
                  <c15:showDataLabelsRange val="0"/>
                </c:ext>
                <c:ext xmlns:c16="http://schemas.microsoft.com/office/drawing/2014/chart" uri="{C3380CC4-5D6E-409C-BE32-E72D297353CC}">
                  <c16:uniqueId val="{00000011-5579-4711-9C3B-7BFAD50D6927}"/>
                </c:ext>
              </c:extLst>
            </c:dLbl>
            <c:dLbl>
              <c:idx val="18"/>
              <c:tx>
                <c:strRef>
                  <c:f>Daten_Diagramme!$D$32</c:f>
                  <c:strCache>
                    <c:ptCount val="1"/>
                    <c:pt idx="0">
                      <c:v>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{E2C99811-1026-4FFC-93B2-9EBE005FA0EC}</c15:txfldGUID>
                      <c15:f>Daten_Diagramme!$D$32</c15:f>
                      <c15:dlblFieldTableCache>
                        <c:ptCount val="1"/>
                        <c:pt idx="0">
                          <c:v>1.8</c:v>
                        </c:pt>
                      </c15:dlblFieldTableCache>
                    </c15:dlblFTEntry>
                  </c15:dlblFieldTable>
                  <c15:showDataLabelsRange val="0"/>
                </c:ext>
                <c:ext xmlns:c16="http://schemas.microsoft.com/office/drawing/2014/chart" uri="{C3380CC4-5D6E-409C-BE32-E72D297353CC}">
                  <c16:uniqueId val="{00000012-5579-4711-9C3B-7BFAD50D6927}"/>
                </c:ext>
              </c:extLst>
            </c:dLbl>
            <c:dLbl>
              <c:idx val="19"/>
              <c:tx>
                <c:strRef>
                  <c:f>Daten_Diagramme!$D$33</c:f>
                  <c:strCache>
                    <c:ptCount val="1"/>
                    <c:pt idx="0">
                      <c:v>3.2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{6A60A7C3-7432-4C92-B625-3F60DAF4BF50}</c15:txfldGUID>
                      <c15:f>Daten_Diagramme!$D$33</c15:f>
                      <c15:dlblFieldTableCache>
                        <c:ptCount val="1"/>
                        <c:pt idx="0">
                          <c:v>3.2</c:v>
                        </c:pt>
                      </c15:dlblFieldTableCache>
                    </c15:dlblFTEntry>
                  </c15:dlblFieldTable>
                  <c15:showDataLabelsRange val="0"/>
                </c:ext>
                <c:ext xmlns:c16="http://schemas.microsoft.com/office/drawing/2014/chart" uri="{C3380CC4-5D6E-409C-BE32-E72D297353CC}">
                  <c16:uniqueId val="{00000013-5579-4711-9C3B-7BFAD50D6927}"/>
                </c:ext>
              </c:extLst>
            </c:dLbl>
            <c:dLbl>
              <c:idx val="20"/>
              <c:tx>
                <c:strRef>
                  <c:f>Daten_Diagramme!$D$34</c:f>
                  <c:strCache>
                    <c:ptCount val="1"/>
                    <c:pt idx="0">
                      <c:v>3.5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{CAB6FC7C-AD27-4EC2-A29D-434CF753094A}</c15:txfldGUID>
                      <c15:f>Daten_Diagramme!$D$34</c15:f>
                      <c15:dlblFieldTableCache>
                        <c:ptCount val="1"/>
                        <c:pt idx="0">
                          <c:v>3.5</c:v>
                        </c:pt>
                      </c15:dlblFieldTableCache>
                    </c15:dlblFTEntry>
                  </c15:dlblFieldTable>
                  <c15:showDataLabelsRange val="0"/>
                </c:ext>
                <c:ext xmlns:c16="http://schemas.microsoft.com/office/drawing/2014/chart" uri="{C3380CC4-5D6E-409C-BE32-E72D297353CC}">
                  <c16:uniqueId val="{00000014-5579-4711-9C3B-7BFAD50D6927}"/>
                </c:ext>
              </c:extLst>
            </c:dLbl>
            <c:dLbl>
              <c:idx val="21"/>
              <c:tx>
                <c:strRef>
                  <c:f>Daten_Diagramme!$D$35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{D425C0F4-1AA0-4628-B265-E8794B13AE10}</c15:txfldGUID>
                      <c15:f>Daten_Diagramme!$D$35</c15:f>
                      <c15:dlblFieldTableCache>
                        <c:ptCount val="1"/>
                        <c:pt idx="0">
                          <c:v>*</c:v>
                        </c:pt>
                      </c15:dlblFieldTableCache>
                    </c15:dlblFTEntry>
                  </c15:dlblFieldTable>
                  <c15:showDataLabelsRange val="0"/>
                </c:ext>
                <c:ext xmlns:c16="http://schemas.microsoft.com/office/drawing/2014/chart" uri="{C3380CC4-5D6E-409C-BE32-E72D297353CC}">
                  <c16:uniqueId val="{00000015-5579-4711-9C3B-7BFAD50D6927}"/>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{8C01B469-9830-48CB-A56F-57868E88C52B}</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5579-4711-9C3B-7BFAD50D6927}"/>
                </c:ext>
              </c:extLst>
            </c:dLbl>
            <c:dLbl>
              <c:idx val="23"/>
              <c:tx>
                <c:strRef>
                  <c:f>Daten_Diagramme!$D$37</c:f>
                  <c:strCache>
                    <c:ptCount val="1"/>
                    <c:pt idx="0">
                      <c:v>-2.1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{18CA36AF-4CDE-4855-90E8-72356A1DBE5E}</c15:txfldGUID>
                      <c15:f>Daten_Diagramme!$D$37</c15:f>
                      <c15:dlblFieldTableCache>
                        <c:ptCount val="1"/>
                        <c:pt idx="0">
                          <c:v>-2.1</c:v>
                        </c:pt>
                      </c15:dlblFieldTableCache>
                    </c15:dlblFTEntry>
                  </c15:dlblFieldTable>
                  <c15:showDataLabelsRange val="0"/>
                </c:ext>
                <c:ext xmlns:c16="http://schemas.microsoft.com/office/drawing/2014/chart" uri="{C3380CC4-5D6E-409C-BE32-E72D297353CC}">
                  <c16:uniqueId val="{00000017-5579-4711-9C3B-7BFAD50D6927}"/>
                </c:ext>
              </c:extLst>
            </c:dLbl>
            <c:dLbl>
              <c:idx val="24"/>
              <c:layout>
                <c:manualLayout>
                  <c:x val="4.7769028871392123E-3"/>
                  <c:y val="-4.6876052205785108E-5"/>
                </c:manualLayout>
              </c:layout>
              <c:tx>
                <c:strRef>
                  <c:f>Daten_Diagramme!$D$38</c:f>
                  <c:strCache>
                    <c:ptCount val="1"/>
                    <c:pt idx="0">
                      <c:v>1.0</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{ACEE6042-1F80-4562-A7CA-F8C4F0100C5D}</c15:txfldGUID>
                      <c15:f>Daten_Diagramme!$D$38</c15:f>
                      <c15:dlblFieldTableCache>
                        <c:ptCount val="1"/>
                        <c:pt idx="0">
                          <c:v>1.0</c:v>
                        </c:pt>
                      </c15:dlblFieldTableCache>
                    </c15:dlblFTEntry>
                  </c15:dlblFieldTable>
                  <c15:showDataLabelsRange val="0"/>
                </c:ext>
                <c:ext xmlns:c16="http://schemas.microsoft.com/office/drawing/2014/chart" uri="{C3380CC4-5D6E-409C-BE32-E72D297353CC}">
                  <c16:uniqueId val="{00000018-5579-4711-9C3B-7BFAD50D6927}"/>
                </c:ext>
              </c:extLst>
            </c:dLbl>
            <c:dLbl>
              <c:idx val="25"/>
              <c:tx>
                <c:strRef>
                  <c:f>Daten_Diagramme!$D$39</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{5B3507A9-4A0A-4D3E-A7C1-103BBF9B0831}</c15:txfldGUID>
                      <c15:f>Daten_Diagramme!$D$39</c15:f>
                      <c15:dlblFieldTableCache>
                        <c:ptCount val="1"/>
                        <c:pt idx="0">
                          <c:v>1.9</c:v>
                        </c:pt>
                      </c15:dlblFieldTableCache>
                    </c15:dlblFTEntry>
                  </c15:dlblFieldTable>
                  <c15:showDataLabelsRange val="0"/>
                </c:ext>
                <c:ext xmlns:c16="http://schemas.microsoft.com/office/drawing/2014/chart" uri="{C3380CC4-5D6E-409C-BE32-E72D297353CC}">
                  <c16:uniqueId val="{00000019-5579-4711-9C3B-7BFAD50D6927}"/>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{520FD5A9-A88D-4289-AC13-6F7C1E4ABFCC}</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5579-4711-9C3B-7BFAD50D6927}"/>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{F14A03B3-FF0A-4B86-9FF7-3C9A2F95B6EC}</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5579-4711-9C3B-7BFAD50D6927}"/>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{2D7CADB3-28D6-46AC-B403-1F46D0576D08}</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5579-4711-9C3B-7BFAD50D6927}"/>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{D1B7B749-7F58-4FA2-AE05-0EA9637734D3}</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5579-4711-9C3B-7BFAD50D6927}"/>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{C876B5EA-D105-44EF-8D96-3D0FE6BA722B}</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5579-4711-9C3B-7BFAD50D6927}"/>
                </c:ext>
              </c:extLst>
            </c:dLbl>
            <c:dLbl>
              <c:idx val="31"/>
              <c:tx>
                <c:strRef>
                  <c:f>Daten_Diagramme!$D$45</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{3BED4933-18AA-4C8D-BA36-0BDF67EA4262}</c15:txfldGUID>
                      <c15:f>Daten_Diagramme!$D$45</c15:f>
                      <c15:dlblFieldTableCache>
                        <c:ptCount val="1"/>
                        <c:pt idx="0">
                          <c:v>1.9</c:v>
                        </c:pt>
                      </c15:dlblFieldTableCache>
                    </c15:dlblFTEntry>
                  </c15:dlblFieldTable>
                  <c15:showDataLabelsRange val="0"/>
                </c:ext>
                <c:ext xmlns:c16="http://schemas.microsoft.com/office/drawing/2014/chart" uri="{C3380CC4-5D6E-409C-BE32-E72D297353CC}">
                  <c16:uniqueId val="{0000001F-5579-4711-9C3B-7BFAD50D6927}"/>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1.596245235966687</c:v>
                </c:pt>
                <c:pt idx="1">
                  <c:v>-2.0935960591133007</c:v>
                </c:pt>
                <c:pt idx="2">
                  <c:v>1.2345679012345678</c:v>
                </c:pt>
                <c:pt idx="3">
                  <c:v>0.60151077123939201</c:v>
                </c:pt>
                <c:pt idx="4">
                  <c:v>0.74968763015410245</c:v>
                </c:pt>
                <c:pt idx="5">
                  <c:v>0.87396504139834408</c:v>
                </c:pt>
                <c:pt idx="6">
                  <c:v>-1.802776275464215E-2</c:v>
                </c:pt>
                <c:pt idx="7">
                  <c:v>2.4005053695514844</c:v>
                </c:pt>
                <c:pt idx="8">
                  <c:v>0.68425454268988062</c:v>
                </c:pt>
                <c:pt idx="9">
                  <c:v>-1.4247766240038637</c:v>
                </c:pt>
                <c:pt idx="10">
                  <c:v>-2.2941970310391362</c:v>
                </c:pt>
                <c:pt idx="11">
                  <c:v>8.355614973262032</c:v>
                </c:pt>
                <c:pt idx="12">
                  <c:v>-1.4502762430939227</c:v>
                </c:pt>
                <c:pt idx="13">
                  <c:v>9.2920353982300892</c:v>
                </c:pt>
                <c:pt idx="14">
                  <c:v>6.9711538461538458</c:v>
                </c:pt>
                <c:pt idx="15">
                  <c:v>-21.681415929203538</c:v>
                </c:pt>
                <c:pt idx="16">
                  <c:v>2.2846441947565541</c:v>
                </c:pt>
                <c:pt idx="17">
                  <c:v>0.88534749889331565</c:v>
                </c:pt>
                <c:pt idx="18">
                  <c:v>1.8037135278514589</c:v>
                </c:pt>
                <c:pt idx="19">
                  <c:v>3.2398980706224974</c:v>
                </c:pt>
                <c:pt idx="20">
                  <c:v>3.527664314890457</c:v>
                </c:pt>
                <c:pt idx="21">
                  <c:v>0</c:v>
                </c:pt>
                <c:pt idx="23">
                  <c:v>-2.0935960591133007</c:v>
                </c:pt>
                <c:pt idx="24">
                  <c:v>1.0179096124247937</c:v>
                </c:pt>
                <c:pt idx="25">
                  <c:v>1.9474564384744026</c:v>
                </c:pt>
              </c:numCache>
            </c:numRef>
          </c:val>
          <c:extLst>
            <c:ext xmlns:c16="http://schemas.microsoft.com/office/drawing/2014/chart" uri="{C3380CC4-5D6E-409C-BE32-E72D297353CC}">
              <c16:uniqueId val="{00000020-5579-4711-9C3B-7BFAD50D6927}"/>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{90F9070D-691E-460D-989E-789B5F3DAD81}</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5579-4711-9C3B-7BFAD50D6927}"/>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{2E11A953-5B6B-406D-8A84-DEC65FCB1B85}</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5579-4711-9C3B-7BFAD50D6927}"/>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{F47E4521-D52A-47E4-BFFE-DBF0ED1A71C9}</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5579-4711-9C3B-7BFAD50D6927}"/>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{EE37AF91-5FE5-4D15-B302-A82C575861A4}</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5579-4711-9C3B-7BFAD50D6927}"/>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{BAA33DE3-92AB-47AE-B40E-1D5932B9F00E}</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5579-4711-9C3B-7BFAD50D6927}"/>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{944FA886-F219-402A-862B-90410F953D1D}</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5579-4711-9C3B-7BFAD50D6927}"/>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{8E572AC2-9A3E-4CEA-940D-097E4A7AF2F2}</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5579-4711-9C3B-7BFAD50D6927}"/>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{7032E39E-5D42-4716-AB6A-C23236B23657}</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5579-4711-9C3B-7BFAD50D6927}"/>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{D8BE5809-3B08-40CD-A86B-CE6AB93DC082}</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5579-4711-9C3B-7BFAD50D6927}"/>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{AABABAB7-E029-4443-B96E-6E23B95BE0AC}</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5579-4711-9C3B-7BFAD50D6927}"/>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{934D199A-3714-4B98-A754-D88E3CABDB78}</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5579-4711-9C3B-7BFAD50D6927}"/>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{5CC6C4FB-C52E-405A-96C2-7103CA9DF000}</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5579-4711-9C3B-7BFAD50D6927}"/>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{7CE2E051-E261-47B0-B9BD-2A0F23C35704}</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5579-4711-9C3B-7BFAD50D6927}"/>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{30C67BD1-4658-4768-A463-9BEE11AB9D7F}</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5579-4711-9C3B-7BFAD50D6927}"/>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{71D61E86-654C-4E7E-AC85-15AC5B640141}</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5579-4711-9C3B-7BFAD50D6927}"/>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{1F49E5FF-D643-4F17-B1B6-E851E85198CC}</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5579-4711-9C3B-7BFAD50D6927}"/>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{18B8F7EE-9CEC-4843-ABD1-0059BB4B34DD}</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5579-4711-9C3B-7BFAD50D6927}"/>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{8592D626-3229-464C-9E0D-999C515AF493}</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5579-4711-9C3B-7BFAD50D6927}"/>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{5E150B08-A2CA-4177-BD27-5EA7C06A5F0D}</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5579-4711-9C3B-7BFAD50D6927}"/>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{18908845-8570-4691-BCA3-F2ADC4AF65AE}</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5579-4711-9C3B-7BFAD50D6927}"/>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{03B35027-E86F-48E3-A8EB-DE46BF302906}</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5579-4711-9C3B-7BFAD50D6927}"/>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{4FDE286C-9685-4977-ACC2-70726C7862C7}</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5579-4711-9C3B-7BFAD50D6927}"/>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{8A251555-6B5F-4A53-AABD-8BF83027254B}</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5579-4711-9C3B-7BFAD50D6927}"/>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{4811101E-B377-40DF-BE09-9807E5CC81B2}</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5579-4711-9C3B-7BFAD50D6927}"/>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{DB80DCA5-9DCE-46CF-9C51-018CA9CAB352}</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5579-4711-9C3B-7BFAD50D6927}"/>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{22B6DB2E-6AF7-4830-86C5-80207333DC7B}</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5579-4711-9C3B-7BFAD50D6927}"/>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{3C8E0AE3-0FDA-486F-8BA4-2785F855A27B}</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5579-4711-9C3B-7BFAD50D6927}"/>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{B0737A2B-EA77-4A2E-A5B5-C13D6363DBF2}</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5579-4711-9C3B-7BFAD50D6927}"/>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{4E60FE13-3A11-44E3-BC16-923125EC78E0}</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5579-4711-9C3B-7BFAD50D6927}"/>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{AA66DABD-E784-4C15-A99B-7CD9C522FDB9}</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5579-4711-9C3B-7BFAD50D6927}"/>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{049A4A15-724A-4B12-8536-392485D552BA}</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5579-4711-9C3B-7BFAD50D6927}"/>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{C45AFFF9-5E10-4345-97B5-607B61520AA6}</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5579-4711-9C3B-7BFAD50D6927}"/>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-0.75</c:v>
                </c:pt>
                <c:pt idx="22">
                  <c:v>0</c:v>
                </c:pt>
                <c:pt idx="23">
                  <c:v>0</c:v>
                </c:pt>
                <c:pt idx="24">
                  <c:v>0</c:v>
                </c:pt>
                <c:pt idx="25">
                  <c:v>0</c:v>
                </c:pt>
              </c:numCache>
            </c:numRef>
          </c:val>
          <c:extLst>
            <c:ext xmlns:c16="http://schemas.microsoft.com/office/drawing/2014/chart" uri="{C3380CC4-5D6E-409C-BE32-E72D297353CC}">
              <c16:uniqueId val="{00000041-5579-4711-9C3B-7BFAD50D6927}"/>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45</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222</c:v>
                </c:pt>
                <c:pt idx="22">
                  <c:v>#N/A</c:v>
                </c:pt>
                <c:pt idx="23">
                  <c:v>#N/A</c:v>
                </c:pt>
                <c:pt idx="24">
                  <c:v>#N/A</c:v>
                </c:pt>
                <c:pt idx="25">
                  <c:v>#N/A</c:v>
                </c:pt>
              </c:numCache>
            </c:numRef>
          </c:yVal>
          <c:smooth val="0"/>
          <c:extLst>
            <c:ext xmlns:c16="http://schemas.microsoft.com/office/drawing/2014/chart" uri="{C3380CC4-5D6E-409C-BE32-E72D297353CC}">
              <c16:uniqueId val="{00000042-5579-4711-9C3B-7BFAD50D6927}"/>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-3.5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{81016E51-6DE7-47D5-A782-269F1A7B4B65}</c15:txfldGUID>
                      <c15:f>Daten_Diagramme!$E$14</c15:f>
                      <c15:dlblFieldTableCache>
                        <c:ptCount val="1"/>
                        <c:pt idx="0">
                          <c:v>-3.5</c:v>
                        </c:pt>
                      </c15:dlblFieldTableCache>
                    </c15:dlblFTEntry>
                  </c15:dlblFieldTable>
                  <c15:showDataLabelsRange val="0"/>
                </c:ext>
                <c:ext xmlns:c16="http://schemas.microsoft.com/office/drawing/2014/chart" uri="{C3380CC4-5D6E-409C-BE32-E72D297353CC}">
                  <c16:uniqueId val="{00000000-33C3-45F9-AE26-A03A9A4501F3}"/>
                </c:ext>
              </c:extLst>
            </c:dLbl>
            <c:dLbl>
              <c:idx val="1"/>
              <c:tx>
                <c:strRef>
                  <c:f>Daten_Diagramme!$E$15</c:f>
                  <c:strCache>
                    <c:ptCount val="1"/>
                    <c:pt idx="0">
                      <c:v>9.8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{DF285FC3-B17B-43EC-ACF2-0D732482242C}</c15:txfldGUID>
                      <c15:f>Daten_Diagramme!$E$15</c15:f>
                      <c15:dlblFieldTableCache>
                        <c:ptCount val="1"/>
                        <c:pt idx="0">
                          <c:v>9.8</c:v>
                        </c:pt>
                      </c15:dlblFieldTableCache>
                    </c15:dlblFTEntry>
                  </c15:dlblFieldTable>
                  <c15:showDataLabelsRange val="0"/>
                </c:ext>
                <c:ext xmlns:c16="http://schemas.microsoft.com/office/drawing/2014/chart" uri="{C3380CC4-5D6E-409C-BE32-E72D297353CC}">
                  <c16:uniqueId val="{00000001-33C3-45F9-AE26-A03A9A4501F3}"/>
                </c:ext>
              </c:extLst>
            </c:dLbl>
            <c:dLbl>
              <c:idx val="2"/>
              <c:tx>
                <c:strRef>
                  <c:f>Daten_Diagramme!$E$16</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{CA3CC377-3D4B-44D3-B2AD-0B70AB0DADB3}</c15:txfldGUID>
                      <c15:f>Daten_Diagramme!$E$16</c15:f>
                      <c15:dlblFieldTableCache>
                        <c:ptCount val="1"/>
                        <c:pt idx="0">
                          <c:v>-0.8</c:v>
                        </c:pt>
                      </c15:dlblFieldTableCache>
                    </c15:dlblFTEntry>
                  </c15:dlblFieldTable>
                  <c15:showDataLabelsRange val="0"/>
                </c:ext>
                <c:ext xmlns:c16="http://schemas.microsoft.com/office/drawing/2014/chart" uri="{C3380CC4-5D6E-409C-BE32-E72D297353CC}">
                  <c16:uniqueId val="{00000002-33C3-45F9-AE26-A03A9A4501F3}"/>
                </c:ext>
              </c:extLst>
            </c:dLbl>
            <c:dLbl>
              <c:idx val="3"/>
              <c:tx>
                <c:strRef>
                  <c:f>Daten_Diagramme!$E$17</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{61EEF620-AB9B-485F-94B0-617662110031}</c15:txfldGUID>
                      <c15:f>Daten_Diagramme!$E$17</c15:f>
                      <c15:dlblFieldTableCache>
                        <c:ptCount val="1"/>
                        <c:pt idx="0">
                          <c:v>-0.8</c:v>
                        </c:pt>
                      </c15:dlblFieldTableCache>
                    </c15:dlblFTEntry>
                  </c15:dlblFieldTable>
                  <c15:showDataLabelsRange val="0"/>
                </c:ext>
                <c:ext xmlns:c16="http://schemas.microsoft.com/office/drawing/2014/chart" uri="{C3380CC4-5D6E-409C-BE32-E72D297353CC}">
                  <c16:uniqueId val="{00000003-33C3-45F9-AE26-A03A9A4501F3}"/>
                </c:ext>
              </c:extLst>
            </c:dLbl>
            <c:dLbl>
              <c:idx val="4"/>
              <c:tx>
                <c:strRef>
                  <c:f>Daten_Diagramme!$E$18</c:f>
                  <c:strCache>
                    <c:ptCount val="1"/>
                    <c:pt idx="0">
                      <c:v>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{94E64EE1-8850-4477-BBDE-EEB27BE31D53}</c15:txfldGUID>
                      <c15:f>Daten_Diagramme!$E$18</c15:f>
                      <c15:dlblFieldTableCache>
                        <c:ptCount val="1"/>
                        <c:pt idx="0">
                          <c:v>0.6</c:v>
                        </c:pt>
                      </c15:dlblFieldTableCache>
                    </c15:dlblFTEntry>
                  </c15:dlblFieldTable>
                  <c15:showDataLabelsRange val="0"/>
                </c:ext>
                <c:ext xmlns:c16="http://schemas.microsoft.com/office/drawing/2014/chart" uri="{C3380CC4-5D6E-409C-BE32-E72D297353CC}">
                  <c16:uniqueId val="{00000004-33C3-45F9-AE26-A03A9A4501F3}"/>
                </c:ext>
              </c:extLst>
            </c:dLbl>
            <c:dLbl>
              <c:idx val="5"/>
              <c:tx>
                <c:strRef>
                  <c:f>Daten_Diagramme!$E$19</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{5CA9991F-7721-4450-B3D7-4DE9B6BC0213}</c15:txfldGUID>
                      <c15:f>Daten_Diagramme!$E$19</c15:f>
                      <c15:dlblFieldTableCache>
                        <c:ptCount val="1"/>
                        <c:pt idx="0">
                          <c:v>-1.0</c:v>
                        </c:pt>
                      </c15:dlblFieldTableCache>
                    </c15:dlblFTEntry>
                  </c15:dlblFieldTable>
                  <c15:showDataLabelsRange val="0"/>
                </c:ext>
                <c:ext xmlns:c16="http://schemas.microsoft.com/office/drawing/2014/chart" uri="{C3380CC4-5D6E-409C-BE32-E72D297353CC}">
                  <c16:uniqueId val="{00000005-33C3-45F9-AE26-A03A9A4501F3}"/>
                </c:ext>
              </c:extLst>
            </c:dLbl>
            <c:dLbl>
              <c:idx val="6"/>
              <c:tx>
                <c:strRef>
                  <c:f>Daten_Diagramme!$E$20</c:f>
                  <c:strCache>
                    <c:ptCount val="1"/>
                    <c:pt idx="0">
                      <c:v>-3.9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{B03ABEE3-DB93-4275-AAF4-7008197A2177}</c15:txfldGUID>
                      <c15:f>Daten_Diagramme!$E$20</c15:f>
                      <c15:dlblFieldTableCache>
                        <c:ptCount val="1"/>
                        <c:pt idx="0">
                          <c:v>-3.9</c:v>
                        </c:pt>
                      </c15:dlblFieldTableCache>
                    </c15:dlblFTEntry>
                  </c15:dlblFieldTable>
                  <c15:showDataLabelsRange val="0"/>
                </c:ext>
                <c:ext xmlns:c16="http://schemas.microsoft.com/office/drawing/2014/chart" uri="{C3380CC4-5D6E-409C-BE32-E72D297353CC}">
                  <c16:uniqueId val="{00000006-33C3-45F9-AE26-A03A9A4501F3}"/>
                </c:ext>
              </c:extLst>
            </c:dLbl>
            <c:dLbl>
              <c:idx val="7"/>
              <c:tx>
                <c:strRef>
                  <c:f>Daten_Diagramme!$E$21</c:f>
                  <c:strCache>
                    <c:ptCount val="1"/>
                    <c:pt idx="0">
                      <c:v>3.3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{852F3CD7-0222-489F-974D-D9FAAB7AAEE8}</c15:txfldGUID>
                      <c15:f>Daten_Diagramme!$E$21</c15:f>
                      <c15:dlblFieldTableCache>
                        <c:ptCount val="1"/>
                        <c:pt idx="0">
                          <c:v>3.3</c:v>
                        </c:pt>
                      </c15:dlblFieldTableCache>
                    </c15:dlblFTEntry>
                  </c15:dlblFieldTable>
                  <c15:showDataLabelsRange val="0"/>
                </c:ext>
                <c:ext xmlns:c16="http://schemas.microsoft.com/office/drawing/2014/chart" uri="{C3380CC4-5D6E-409C-BE32-E72D297353CC}">
                  <c16:uniqueId val="{00000007-33C3-45F9-AE26-A03A9A4501F3}"/>
                </c:ext>
              </c:extLst>
            </c:dLbl>
            <c:dLbl>
              <c:idx val="8"/>
              <c:tx>
                <c:strRef>
                  <c:f>Daten_Diagramme!$E$22</c:f>
                  <c:strCache>
                    <c:ptCount val="1"/>
                    <c:pt idx="0">
                      <c:v>-3.2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{BAEB88D5-3EBE-4B56-981A-5E45371B6ADD}</c15:txfldGUID>
                      <c15:f>Daten_Diagramme!$E$22</c15:f>
                      <c15:dlblFieldTableCache>
                        <c:ptCount val="1"/>
                        <c:pt idx="0">
                          <c:v>-3.2</c:v>
                        </c:pt>
                      </c15:dlblFieldTableCache>
                    </c15:dlblFTEntry>
                  </c15:dlblFieldTable>
                  <c15:showDataLabelsRange val="0"/>
                </c:ext>
                <c:ext xmlns:c16="http://schemas.microsoft.com/office/drawing/2014/chart" uri="{C3380CC4-5D6E-409C-BE32-E72D297353CC}">
                  <c16:uniqueId val="{00000008-33C3-45F9-AE26-A03A9A4501F3}"/>
                </c:ext>
              </c:extLst>
            </c:dLbl>
            <c:dLbl>
              <c:idx val="9"/>
              <c:tx>
                <c:strRef>
                  <c:f>Daten_Diagramme!$E$23</c:f>
                  <c:strCache>
                    <c:ptCount val="1"/>
                    <c:pt idx="0">
                      <c:v>-10.7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{D95EC543-0DA1-44AD-9E87-D5F5FEBBBA11}</c15:txfldGUID>
                      <c15:f>Daten_Diagramme!$E$23</c15:f>
                      <c15:dlblFieldTableCache>
                        <c:ptCount val="1"/>
                        <c:pt idx="0">
                          <c:v>-10.7</c:v>
                        </c:pt>
                      </c15:dlblFieldTableCache>
                    </c15:dlblFTEntry>
                  </c15:dlblFieldTable>
                  <c15:showDataLabelsRange val="0"/>
                </c:ext>
                <c:ext xmlns:c16="http://schemas.microsoft.com/office/drawing/2014/chart" uri="{C3380CC4-5D6E-409C-BE32-E72D297353CC}">
                  <c16:uniqueId val="{00000009-33C3-45F9-AE26-A03A9A4501F3}"/>
                </c:ext>
              </c:extLst>
            </c:dLbl>
            <c:dLbl>
              <c:idx val="10"/>
              <c:tx>
                <c:strRef>
                  <c:f>Daten_Diagramme!$E$24</c:f>
                  <c:strCache>
                    <c:ptCount val="1"/>
                    <c:pt idx="0">
                      <c:v>-12.6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{19D821CE-36F6-4819-9527-230E9EC26964}</c15:txfldGUID>
                      <c15:f>Daten_Diagramme!$E$24</c15:f>
                      <c15:dlblFieldTableCache>
                        <c:ptCount val="1"/>
                        <c:pt idx="0">
                          <c:v>-12.6</c:v>
                        </c:pt>
                      </c15:dlblFieldTableCache>
                    </c15:dlblFTEntry>
                  </c15:dlblFieldTable>
                  <c15:showDataLabelsRange val="0"/>
                </c:ext>
                <c:ext xmlns:c16="http://schemas.microsoft.com/office/drawing/2014/chart" uri="{C3380CC4-5D6E-409C-BE32-E72D297353CC}">
                  <c16:uniqueId val="{0000000A-33C3-45F9-AE26-A03A9A4501F3}"/>
                </c:ext>
              </c:extLst>
            </c:dLbl>
            <c:dLbl>
              <c:idx val="11"/>
              <c:tx>
                <c:strRef>
                  <c:f>Daten_Diagramme!$E$25</c:f>
                  <c:strCache>
                    <c:ptCount val="1"/>
                    <c:pt idx="0">
                      <c:v>-12.5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{6B21A361-DFB0-47C6-AC9B-1717751AFA57}</c15:txfldGUID>
                      <c15:f>Daten_Diagramme!$E$25</c15:f>
                      <c15:dlblFieldTableCache>
                        <c:ptCount val="1"/>
                        <c:pt idx="0">
                          <c:v>-12.5</c:v>
                        </c:pt>
                      </c15:dlblFieldTableCache>
                    </c15:dlblFTEntry>
                  </c15:dlblFieldTable>
                  <c15:showDataLabelsRange val="0"/>
                </c:ext>
                <c:ext xmlns:c16="http://schemas.microsoft.com/office/drawing/2014/chart" uri="{C3380CC4-5D6E-409C-BE32-E72D297353CC}">
                  <c16:uniqueId val="{0000000B-33C3-45F9-AE26-A03A9A4501F3}"/>
                </c:ext>
              </c:extLst>
            </c:dLbl>
            <c:dLbl>
              <c:idx val="12"/>
              <c:tx>
                <c:strRef>
                  <c:f>Daten_Diagramme!$E$26</c:f>
                  <c:strCache>
                    <c:ptCount val="1"/>
                    <c:pt idx="0">
                      <c:v>3.7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{B2FE04D1-CF5B-43D6-84E6-9087FE06D972}</c15:txfldGUID>
                      <c15:f>Daten_Diagramme!$E$26</c15:f>
                      <c15:dlblFieldTableCache>
                        <c:ptCount val="1"/>
                        <c:pt idx="0">
                          <c:v>3.7</c:v>
                        </c:pt>
                      </c15:dlblFieldTableCache>
                    </c15:dlblFTEntry>
                  </c15:dlblFieldTable>
                  <c15:showDataLabelsRange val="0"/>
                </c:ext>
                <c:ext xmlns:c16="http://schemas.microsoft.com/office/drawing/2014/chart" uri="{C3380CC4-5D6E-409C-BE32-E72D297353CC}">
                  <c16:uniqueId val="{0000000C-33C3-45F9-AE26-A03A9A4501F3}"/>
                </c:ext>
              </c:extLst>
            </c:dLbl>
            <c:dLbl>
              <c:idx val="13"/>
              <c:tx>
                <c:strRef>
                  <c:f>Daten_Diagramme!$E$27</c:f>
                  <c:strCache>
                    <c:ptCount val="1"/>
                    <c:pt idx="0">
                      <c:v>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{F14886A9-47E0-4668-939A-FC76DD2A738F}</c15:txfldGUID>
                      <c15:f>Daten_Diagramme!$E$27</c15:f>
                      <c15:dlblFieldTableCache>
                        <c:ptCount val="1"/>
                        <c:pt idx="0">
                          <c:v>2.1</c:v>
                        </c:pt>
                      </c15:dlblFieldTableCache>
                    </c15:dlblFTEntry>
                  </c15:dlblFieldTable>
                  <c15:showDataLabelsRange val="0"/>
                </c:ext>
                <c:ext xmlns:c16="http://schemas.microsoft.com/office/drawing/2014/chart" uri="{C3380CC4-5D6E-409C-BE32-E72D297353CC}">
                  <c16:uniqueId val="{0000000D-33C3-45F9-AE26-A03A9A4501F3}"/>
                </c:ext>
              </c:extLst>
            </c:dLbl>
            <c:dLbl>
              <c:idx val="14"/>
              <c:tx>
                <c:strRef>
                  <c:f>Daten_Diagramme!$E$28</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{B6C58A84-B1EE-479D-8377-CFCCD13192C3}</c15:txfldGUID>
                      <c15:f>Daten_Diagramme!$E$28</c15:f>
                      <c15:dlblFieldTableCache>
                        <c:ptCount val="1"/>
                        <c:pt idx="0">
                          <c:v>-1.0</c:v>
                        </c:pt>
                      </c15:dlblFieldTableCache>
                    </c15:dlblFTEntry>
                  </c15:dlblFieldTable>
                  <c15:showDataLabelsRange val="0"/>
                </c:ext>
                <c:ext xmlns:c16="http://schemas.microsoft.com/office/drawing/2014/chart" uri="{C3380CC4-5D6E-409C-BE32-E72D297353CC}">
                  <c16:uniqueId val="{0000000E-33C3-45F9-AE26-A03A9A4501F3}"/>
                </c:ext>
              </c:extLst>
            </c:dLbl>
            <c:dLbl>
              <c:idx val="15"/>
              <c:tx>
                <c:strRef>
                  <c:f>Daten_Diagramme!$E$29</c:f>
                  <c:strCache>
                    <c:ptCount val="1"/>
                    <c:pt idx="0">
                      <c:v>-45.6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{956D83EA-DB47-40AF-906C-85252EBBC52D}</c15:txfldGUID>
                      <c15:f>Daten_Diagramme!$E$29</c15:f>
                      <c15:dlblFieldTableCache>
                        <c:ptCount val="1"/>
                        <c:pt idx="0">
                          <c:v>-45.6</c:v>
                        </c:pt>
                      </c15:dlblFieldTableCache>
                    </c15:dlblFTEntry>
                  </c15:dlblFieldTable>
                  <c15:showDataLabelsRange val="0"/>
                </c:ext>
                <c:ext xmlns:c16="http://schemas.microsoft.com/office/drawing/2014/chart" uri="{C3380CC4-5D6E-409C-BE32-E72D297353CC}">
                  <c16:uniqueId val="{0000000F-33C3-45F9-AE26-A03A9A4501F3}"/>
                </c:ext>
              </c:extLst>
            </c:dLbl>
            <c:dLbl>
              <c:idx val="16"/>
              <c:tx>
                <c:strRef>
                  <c:f>Daten_Diagramme!$E$30</c:f>
                  <c:strCache>
                    <c:ptCount val="1"/>
                    <c:pt idx="0">
                      <c:v>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{073B2146-2085-45C2-A09A-414F57487525}</c15:txfldGUID>
                      <c15:f>Daten_Diagramme!$E$30</c15:f>
                      <c15:dlblFieldTableCache>
                        <c:ptCount val="1"/>
                        <c:pt idx="0">
                          <c:v>1.7</c:v>
                        </c:pt>
                      </c15:dlblFieldTableCache>
                    </c15:dlblFTEntry>
                  </c15:dlblFieldTable>
                  <c15:showDataLabelsRange val="0"/>
                </c:ext>
                <c:ext xmlns:c16="http://schemas.microsoft.com/office/drawing/2014/chart" uri="{C3380CC4-5D6E-409C-BE32-E72D297353CC}">
                  <c16:uniqueId val="{00000010-33C3-45F9-AE26-A03A9A4501F3}"/>
                </c:ext>
              </c:extLst>
            </c:dLbl>
            <c:dLbl>
              <c:idx val="17"/>
              <c:tx>
                <c:strRef>
                  <c:f>Daten_Diagramme!$E$31</c:f>
                  <c:strCache>
                    <c:ptCount val="1"/>
                    <c:pt idx="0">
                      <c:v>-8.1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{35165404-D770-4850-B86A-D79931AB09F7}</c15:txfldGUID>
                      <c15:f>Daten_Diagramme!$E$31</c15:f>
                      <c15:dlblFieldTableCache>
                        <c:ptCount val="1"/>
                        <c:pt idx="0">
                          <c:v>-8.1</c:v>
                        </c:pt>
                      </c15:dlblFieldTableCache>
                    </c15:dlblFTEntry>
                  </c15:dlblFieldTable>
                  <c15:showDataLabelsRange val="0"/>
                </c:ext>
                <c:ext xmlns:c16="http://schemas.microsoft.com/office/drawing/2014/chart" uri="{C3380CC4-5D6E-409C-BE32-E72D297353CC}">
                  <c16:uniqueId val="{00000011-33C3-45F9-AE26-A03A9A4501F3}"/>
                </c:ext>
              </c:extLst>
            </c:dLbl>
            <c:dLbl>
              <c:idx val="18"/>
              <c:tx>
                <c:strRef>
                  <c:f>Daten_Diagramme!$E$32</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{F9917B5C-D452-444B-AB28-FE7BA4D389E9}</c15:txfldGUID>
                      <c15:f>Daten_Diagramme!$E$32</c15:f>
                      <c15:dlblFieldTableCache>
                        <c:ptCount val="1"/>
                        <c:pt idx="0">
                          <c:v>-1.1</c:v>
                        </c:pt>
                      </c15:dlblFieldTableCache>
                    </c15:dlblFTEntry>
                  </c15:dlblFieldTable>
                  <c15:showDataLabelsRange val="0"/>
                </c:ext>
                <c:ext xmlns:c16="http://schemas.microsoft.com/office/drawing/2014/chart" uri="{C3380CC4-5D6E-409C-BE32-E72D297353CC}">
                  <c16:uniqueId val="{00000012-33C3-45F9-AE26-A03A9A4501F3}"/>
                </c:ext>
              </c:extLst>
            </c:dLbl>
            <c:dLbl>
              <c:idx val="19"/>
              <c:tx>
                <c:strRef>
                  <c:f>Daten_Diagramme!$E$33</c:f>
                  <c:strCache>
                    <c:ptCount val="1"/>
                    <c:pt idx="0">
                      <c:v>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{F9CE5246-0AA4-4A41-AA55-010B8817178F}</c15:txfldGUID>
                      <c15:f>Daten_Diagramme!$E$33</c15:f>
                      <c15:dlblFieldTableCache>
                        <c:ptCount val="1"/>
                        <c:pt idx="0">
                          <c:v>1.8</c:v>
                        </c:pt>
                      </c15:dlblFieldTableCache>
                    </c15:dlblFTEntry>
                  </c15:dlblFieldTable>
                  <c15:showDataLabelsRange val="0"/>
                </c:ext>
                <c:ext xmlns:c16="http://schemas.microsoft.com/office/drawing/2014/chart" uri="{C3380CC4-5D6E-409C-BE32-E72D297353CC}">
                  <c16:uniqueId val="{00000013-33C3-45F9-AE26-A03A9A4501F3}"/>
                </c:ext>
              </c:extLst>
            </c:dLbl>
            <c:dLbl>
              <c:idx val="20"/>
              <c:tx>
                <c:strRef>
                  <c:f>Daten_Diagramme!$E$34</c:f>
                  <c:strCache>
                    <c:ptCount val="1"/>
                    <c:pt idx="0">
                      <c:v>-3.6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{59C2BF80-CB60-4327-80CF-F823DF1A5F2F}</c15:txfldGUID>
                      <c15:f>Daten_Diagramme!$E$34</c15:f>
                      <c15:dlblFieldTableCache>
                        <c:ptCount val="1"/>
                        <c:pt idx="0">
                          <c:v>-3.6</c:v>
                        </c:pt>
                      </c15:dlblFieldTableCache>
                    </c15:dlblFTEntry>
                  </c15:dlblFieldTable>
                  <c15:showDataLabelsRange val="0"/>
                </c:ext>
                <c:ext xmlns:c16="http://schemas.microsoft.com/office/drawing/2014/chart" uri="{C3380CC4-5D6E-409C-BE32-E72D297353CC}">
                  <c16:uniqueId val="{00000014-33C3-45F9-AE26-A03A9A4501F3}"/>
                </c:ext>
              </c:extLst>
            </c:dLbl>
            <c:dLbl>
              <c:idx val="21"/>
              <c:tx>
                <c:strRef>
                  <c:f>Daten_Diagramme!$E$35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{C671A8AE-16F9-47DE-92B5-EC78AFABA875}</c15:txfldGUID>
                      <c15:f>Daten_Diagramme!$E$35</c15:f>
                      <c15:dlblFieldTableCache>
                        <c:ptCount val="1"/>
                        <c:pt idx="0">
                          <c:v>*</c:v>
                        </c:pt>
                      </c15:dlblFieldTableCache>
                    </c15:dlblFTEntry>
                  </c15:dlblFieldTable>
                  <c15:showDataLabelsRange val="0"/>
                </c:ext>
                <c:ext xmlns:c16="http://schemas.microsoft.com/office/drawing/2014/chart" uri="{C3380CC4-5D6E-409C-BE32-E72D297353CC}">
                  <c16:uniqueId val="{00000015-33C3-45F9-AE26-A03A9A4501F3}"/>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{8477B48E-E02F-495B-A014-D57D7BADDBCB}</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33C3-45F9-AE26-A03A9A4501F3}"/>
                </c:ext>
              </c:extLst>
            </c:dLbl>
            <c:dLbl>
              <c:idx val="23"/>
              <c:tx>
                <c:strRef>
                  <c:f>Daten_Diagramme!$E$37</c:f>
                  <c:strCache>
                    <c:ptCount val="1"/>
                    <c:pt idx="0">
                      <c:v>9.8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{C1C499D1-2867-41CB-B440-AAAABE528BDA}</c15:txfldGUID>
                      <c15:f>Daten_Diagramme!$E$37</c15:f>
                      <c15:dlblFieldTableCache>
                        <c:ptCount val="1"/>
                        <c:pt idx="0">
                          <c:v>9.8</c:v>
                        </c:pt>
                      </c15:dlblFieldTableCache>
                    </c15:dlblFTEntry>
                  </c15:dlblFieldTable>
                  <c15:showDataLabelsRange val="0"/>
                </c:ext>
                <c:ext xmlns:c16="http://schemas.microsoft.com/office/drawing/2014/chart" uri="{C3380CC4-5D6E-409C-BE32-E72D297353CC}">
                  <c16:uniqueId val="{00000017-33C3-45F9-AE26-A03A9A4501F3}"/>
                </c:ext>
              </c:extLst>
            </c:dLbl>
            <c:dLbl>
              <c:idx val="24"/>
              <c:tx>
                <c:strRef>
                  <c:f>Daten_Diagramme!$E$38</c:f>
                  <c:strCache>
                    <c:ptCount val="1"/>
                    <c:pt idx="0">
                      <c:v>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{8331115D-6344-4B44-9555-E4FB5C1AA6FB}</c15:txfldGUID>
                      <c15:f>Daten_Diagramme!$E$38</c15:f>
                      <c15:dlblFieldTableCache>
                        <c:ptCount val="1"/>
                        <c:pt idx="0">
                          <c:v>0.6</c:v>
                        </c:pt>
                      </c15:dlblFieldTableCache>
                    </c15:dlblFTEntry>
                  </c15:dlblFieldTable>
                  <c15:showDataLabelsRange val="0"/>
                </c:ext>
                <c:ext xmlns:c16="http://schemas.microsoft.com/office/drawing/2014/chart" uri="{C3380CC4-5D6E-409C-BE32-E72D297353CC}">
                  <c16:uniqueId val="{00000018-33C3-45F9-AE26-A03A9A4501F3}"/>
                </c:ext>
              </c:extLst>
            </c:dLbl>
            <c:dLbl>
              <c:idx val="25"/>
              <c:tx>
                <c:strRef>
                  <c:f>Daten_Diagramme!$E$39</c:f>
                  <c:strCache>
                    <c:ptCount val="1"/>
                    <c:pt idx="0">
                      <c:v>-4.6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{23B14855-97F3-4225-8DE2-C133840CD8C5}</c15:txfldGUID>
                      <c15:f>Daten_Diagramme!$E$39</c15:f>
                      <c15:dlblFieldTableCache>
                        <c:ptCount val="1"/>
                        <c:pt idx="0">
                          <c:v>-4.6</c:v>
                        </c:pt>
                      </c15:dlblFieldTableCache>
                    </c15:dlblFTEntry>
                  </c15:dlblFieldTable>
                  <c15:showDataLabelsRange val="0"/>
                </c:ext>
                <c:ext xmlns:c16="http://schemas.microsoft.com/office/drawing/2014/chart" uri="{C3380CC4-5D6E-409C-BE32-E72D297353CC}">
                  <c16:uniqueId val="{00000019-33C3-45F9-AE26-A03A9A4501F3}"/>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{548F3860-3507-40DA-A6DD-7CDF8BD4A5CE}</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33C3-45F9-AE26-A03A9A4501F3}"/>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{A35CA904-9392-4E48-84F6-B5DFB53B86F4}</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33C3-45F9-AE26-A03A9A4501F3}"/>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{5D3922AB-6945-4B1E-AB9A-B15CA7AC75A5}</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33C3-45F9-AE26-A03A9A4501F3}"/>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{810F9CA9-4CC8-4248-8684-70E4F5584A2A}</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33C3-45F9-AE26-A03A9A4501F3}"/>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{2F3A9E52-3A2D-4B78-A615-6501C666BCD3}</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33C3-45F9-AE26-A03A9A4501F3}"/>
                </c:ext>
              </c:extLst>
            </c:dLbl>
            <c:dLbl>
              <c:idx val="31"/>
              <c:tx>
                <c:strRef>
                  <c:f>Daten_Diagramme!$E$45</c:f>
                  <c:strCache>
                    <c:ptCount val="1"/>
                    <c:pt idx="0">
                      <c:v>-4.6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{3C4137E9-E4DF-4524-9EC1-BE51C2AC3291}</c15:txfldGUID>
                      <c15:f>Daten_Diagramme!$E$45</c15:f>
                      <c15:dlblFieldTableCache>
                        <c:ptCount val="1"/>
                        <c:pt idx="0">
                          <c:v>-4.6</c:v>
                        </c:pt>
                      </c15:dlblFieldTableCache>
                    </c15:dlblFTEntry>
                  </c15:dlblFieldTable>
                  <c15:showDataLabelsRange val="0"/>
                </c:ext>
                <c:ext xmlns:c16="http://schemas.microsoft.com/office/drawing/2014/chart" uri="{C3380CC4-5D6E-409C-BE32-E72D297353CC}">
                  <c16:uniqueId val="{0000001F-33C3-45F9-AE26-A03A9A4501F3}"/>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-3.4777002427184467</c:v>
                </c:pt>
                <c:pt idx="1">
                  <c:v>9.7619047619047628</c:v>
                </c:pt>
                <c:pt idx="2">
                  <c:v>-0.76045627376425851</c:v>
                </c:pt>
                <c:pt idx="3">
                  <c:v>-0.76169749727965175</c:v>
                </c:pt>
                <c:pt idx="4">
                  <c:v>0.5967604433077579</c:v>
                </c:pt>
                <c:pt idx="5">
                  <c:v>-1.0238907849829351</c:v>
                </c:pt>
                <c:pt idx="6">
                  <c:v>-3.883495145631068</c:v>
                </c:pt>
                <c:pt idx="7">
                  <c:v>3.2535297728667896</c:v>
                </c:pt>
                <c:pt idx="8">
                  <c:v>-3.1721034870641169</c:v>
                </c:pt>
                <c:pt idx="9">
                  <c:v>-10.749185667752442</c:v>
                </c:pt>
                <c:pt idx="10">
                  <c:v>-12.554112554112555</c:v>
                </c:pt>
                <c:pt idx="11">
                  <c:v>-12.468193384223918</c:v>
                </c:pt>
                <c:pt idx="12">
                  <c:v>3.7174721189591078</c:v>
                </c:pt>
                <c:pt idx="13">
                  <c:v>2.1091242549289317</c:v>
                </c:pt>
                <c:pt idx="14">
                  <c:v>-1.0012515644555695</c:v>
                </c:pt>
                <c:pt idx="15">
                  <c:v>-45.604395604395606</c:v>
                </c:pt>
                <c:pt idx="16">
                  <c:v>1.7152658662092624</c:v>
                </c:pt>
                <c:pt idx="17">
                  <c:v>-8.0733944954128436</c:v>
                </c:pt>
                <c:pt idx="18">
                  <c:v>-1.1134676564156947</c:v>
                </c:pt>
                <c:pt idx="19">
                  <c:v>1.7884914463452566</c:v>
                </c:pt>
                <c:pt idx="20">
                  <c:v>-3.5662824207492796</c:v>
                </c:pt>
                <c:pt idx="21">
                  <c:v>0</c:v>
                </c:pt>
                <c:pt idx="23">
                  <c:v>9.7619047619047628</c:v>
                </c:pt>
                <c:pt idx="24">
                  <c:v>0.64530006453000643</c:v>
                </c:pt>
                <c:pt idx="25">
                  <c:v>-4.6434104887553405</c:v>
                </c:pt>
              </c:numCache>
            </c:numRef>
          </c:val>
          <c:extLst>
            <c:ext xmlns:c16="http://schemas.microsoft.com/office/drawing/2014/chart" uri="{C3380CC4-5D6E-409C-BE32-E72D297353CC}">
              <c16:uniqueId val="{00000020-33C3-45F9-AE26-A03A9A4501F3}"/>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{B1C50F73-DD6C-47C4-A734-E3E4F7987EBC}</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33C3-45F9-AE26-A03A9A4501F3}"/>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{6B15D37D-FEA7-4399-8476-C7DA7262E7C8}</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33C3-45F9-AE26-A03A9A4501F3}"/>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{1AF9B645-917A-4020-AF84-085E0726EB12}</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33C3-45F9-AE26-A03A9A4501F3}"/>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{2D1C2FAA-4C81-4DC8-858F-917144FC541C}</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33C3-45F9-AE26-A03A9A4501F3}"/>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{3DDD95AB-44DE-4D0E-8F5C-953D578EE4C4}</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33C3-45F9-AE26-A03A9A4501F3}"/>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{549F4DA4-D9D1-4CC5-AE54-CD4A98C1B11D}</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33C3-45F9-AE26-A03A9A4501F3}"/>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{D9FD7CEF-6F03-41EF-AE99-F4A349248B54}</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33C3-45F9-AE26-A03A9A4501F3}"/>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{29180FEC-5E15-45D4-BAD3-BE491C5247A5}</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33C3-45F9-AE26-A03A9A4501F3}"/>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{EA1E291E-543C-484D-8D80-481DB28FF916}</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33C3-45F9-AE26-A03A9A4501F3}"/>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{3217EC19-2F88-4B60-9DEC-5D7E362C7CFA}</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33C3-45F9-AE26-A03A9A4501F3}"/>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{1CBE1898-2FB8-4A76-83CC-7A72716D9F14}</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33C3-45F9-AE26-A03A9A4501F3}"/>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{2B859CDA-5C6A-4F00-AEFE-19A6F5895D2B}</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33C3-45F9-AE26-A03A9A4501F3}"/>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{B859059D-E2D4-4E06-BB0B-9003BF2E4DFB}</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33C3-45F9-AE26-A03A9A4501F3}"/>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{4B045636-6F62-4D2D-A1C8-995944C3250F}</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33C3-45F9-AE26-A03A9A4501F3}"/>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{D1922EA4-A085-40D6-8C88-5CB59B7D4ABD}</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33C3-45F9-AE26-A03A9A4501F3}"/>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{193AEF55-BB58-408A-9389-B33E6D85564B}</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33C3-45F9-AE26-A03A9A4501F3}"/>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{A6D390A0-6404-4834-BBCC-7801AE12EF68}</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33C3-45F9-AE26-A03A9A4501F3}"/>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{0804B063-89FE-4C62-9A45-9E6F7B1CC581}</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33C3-45F9-AE26-A03A9A4501F3}"/>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{952550B7-9DB0-4609-8820-B68AE1E4BFC9}</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33C3-45F9-AE26-A03A9A4501F3}"/>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{2B976AF2-0B75-492D-9DA4-888A0B55E5CD}</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33C3-45F9-AE26-A03A9A4501F3}"/>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{41E47AA1-C2BF-4CC6-885F-40642527443D}</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33C3-45F9-AE26-A03A9A4501F3}"/>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{CA9FB3CD-7410-47F8-AE4D-E29BCA839B01}</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33C3-45F9-AE26-A03A9A4501F3}"/>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{E8543536-FD10-4A3F-B5F2-1F3DEAADC0F3}</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33C3-45F9-AE26-A03A9A4501F3}"/>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{41F85FE7-DAEB-48E4-A82F-BA7A27D25E21}</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33C3-45F9-AE26-A03A9A4501F3}"/>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{D1C17155-E042-4FFB-BDE2-6277A68783D8}</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33C3-45F9-AE26-A03A9A4501F3}"/>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{1050F354-6CC6-48E4-BA52-63910F6258FE}</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33C3-45F9-AE26-A03A9A4501F3}"/>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{24B1B0A8-3891-463B-9977-C852FF8EBA34}</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33C3-45F9-AE26-A03A9A4501F3}"/>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{DED62E0E-AAE8-4E80-9CE3-7D554FA92AE7}</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33C3-45F9-AE26-A03A9A4501F3}"/>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{64AAC170-1988-47AE-9DB9-2742DAFBEFD7}</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33C3-45F9-AE26-A03A9A4501F3}"/>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{0A5B6B8F-09E1-4AC0-AE34-DC6AE2140F13}</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33C3-45F9-AE26-A03A9A4501F3}"/>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{DEE58F4D-E55F-4830-8A9B-A85688E77930}</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33C3-45F9-AE26-A03A9A4501F3}"/>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{265A3286-77C2-4F10-B1DD-C70114564472}</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33C3-45F9-AE26-A03A9A4501F3}"/>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-0.75</c:v>
                </c:pt>
                <c:pt idx="22">
                  <c:v>0</c:v>
                </c:pt>
                <c:pt idx="23">
                  <c:v>0</c:v>
                </c:pt>
                <c:pt idx="24">
                  <c:v>0</c:v>
                </c:pt>
                <c:pt idx="25">
                  <c:v>0</c:v>
                </c:pt>
              </c:numCache>
            </c:numRef>
          </c:val>
          <c:extLst>
            <c:ext xmlns:c16="http://schemas.microsoft.com/office/drawing/2014/chart" uri="{C3380CC4-5D6E-409C-BE32-E72D297353CC}">
              <c16:uniqueId val="{00000041-33C3-45F9-AE26-A03A9A4501F3}"/>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45</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222</c:v>
                </c:pt>
                <c:pt idx="22">
                  <c:v>#N/A</c:v>
                </c:pt>
                <c:pt idx="23">
                  <c:v>#N/A</c:v>
                </c:pt>
                <c:pt idx="24">
                  <c:v>#N/A</c:v>
                </c:pt>
                <c:pt idx="25">
                  <c:v>#N/A</c:v>
                </c:pt>
              </c:numCache>
            </c:numRef>
          </c:yVal>
          <c:smooth val="0"/>
          <c:extLst>
            <c:ext xmlns:c16="http://schemas.microsoft.com/office/drawing/2014/chart" uri="{C3380CC4-5D6E-409C-BE32-E72D297353CC}">
              <c16:uniqueId val="{00000042-33C3-45F9-AE26-A03A9A4501F3}"/>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{50548CA3-CB0A-4342-8C6A-C43E5458E6E8}</c15:txfldGUID>
                      <c15:f>Diagramm!$I$46</c15:f>
                      <c15:dlblFieldTableCache>
                        <c:ptCount val="1"/>
                      </c15:dlblFieldTableCache>
                    </c15:dlblFTEntry>
                  </c15:dlblFieldTable>
                  <c15:showDataLabelsRange val="0"/>
                </c:ext>
                <c:ext xmlns:c16="http://schemas.microsoft.com/office/drawing/2014/chart" uri="{C3380CC4-5D6E-409C-BE32-E72D297353CC}">
                  <c16:uniqueId val="{00000000-E944-470E-8655-4629DC38EB0C}"/>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{F09B04A7-B6D3-4242-853F-72F2AD871A24}</c15:txfldGUID>
                      <c15:f>Diagramm!$I$47</c15:f>
                      <c15:dlblFieldTableCache>
                        <c:ptCount val="1"/>
                      </c15:dlblFieldTableCache>
                    </c15:dlblFTEntry>
                  </c15:dlblFieldTable>
                  <c15:showDataLabelsRange val="0"/>
                </c:ext>
                <c:ext xmlns:c16="http://schemas.microsoft.com/office/drawing/2014/chart" uri="{C3380CC4-5D6E-409C-BE32-E72D297353CC}">
                  <c16:uniqueId val="{00000001-E944-470E-8655-4629DC38EB0C}"/>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{1C47685F-1772-4F03-A84C-DAC06CCD2EEC}</c15:txfldGUID>
                      <c15:f>Diagramm!$I$48</c15:f>
                      <c15:dlblFieldTableCache>
                        <c:ptCount val="1"/>
                      </c15:dlblFieldTableCache>
                    </c15:dlblFTEntry>
                  </c15:dlblFieldTable>
                  <c15:showDataLabelsRange val="0"/>
                </c:ext>
                <c:ext xmlns:c16="http://schemas.microsoft.com/office/drawing/2014/chart" uri="{C3380CC4-5D6E-409C-BE32-E72D297353CC}">
                  <c16:uniqueId val="{00000002-E944-470E-8655-4629DC38EB0C}"/>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{92E58922-2356-47A8-8E77-0D985B3EDE28}</c15:txfldGUID>
                      <c15:f>Diagramm!$I$49</c15:f>
                      <c15:dlblFieldTableCache>
                        <c:ptCount val="1"/>
                      </c15:dlblFieldTableCache>
                    </c15:dlblFTEntry>
                  </c15:dlblFieldTable>
                  <c15:showDataLabelsRange val="0"/>
                </c:ext>
                <c:ext xmlns:c16="http://schemas.microsoft.com/office/drawing/2014/chart" uri="{C3380CC4-5D6E-409C-BE32-E72D297353CC}">
                  <c16:uniqueId val="{00000003-E944-470E-8655-4629DC38EB0C}"/>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{4064ECA7-3717-4BEE-8A8F-0358786DD67B}</c15:txfldGUID>
                      <c15:f>Diagramm!$I$50</c15:f>
                      <c15:dlblFieldTableCache>
                        <c:ptCount val="1"/>
                      </c15:dlblFieldTableCache>
                    </c15:dlblFTEntry>
                  </c15:dlblFieldTable>
                  <c15:showDataLabelsRange val="0"/>
                </c:ext>
                <c:ext xmlns:c16="http://schemas.microsoft.com/office/drawing/2014/chart" uri="{C3380CC4-5D6E-409C-BE32-E72D297353CC}">
                  <c16:uniqueId val="{00000004-E944-470E-8655-4629DC38EB0C}"/>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{C7090C5B-3891-496C-89EB-D6F9FFE6FAA6}</c15:txfldGUID>
                      <c15:f>Diagramm!$I$51</c15:f>
                      <c15:dlblFieldTableCache>
                        <c:ptCount val="1"/>
                      </c15:dlblFieldTableCache>
                    </c15:dlblFTEntry>
                  </c15:dlblFieldTable>
                  <c15:showDataLabelsRange val="0"/>
                </c:ext>
                <c:ext xmlns:c16="http://schemas.microsoft.com/office/drawing/2014/chart" uri="{C3380CC4-5D6E-409C-BE32-E72D297353CC}">
                  <c16:uniqueId val="{00000005-E944-470E-8655-4629DC38EB0C}"/>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{46D05674-56BB-4EB8-B536-8547D275816A}</c15:txfldGUID>
                      <c15:f>Diagramm!$I$52</c15:f>
                      <c15:dlblFieldTableCache>
                        <c:ptCount val="1"/>
                      </c15:dlblFieldTableCache>
                    </c15:dlblFTEntry>
                  </c15:dlblFieldTable>
                  <c15:showDataLabelsRange val="0"/>
                </c:ext>
                <c:ext xmlns:c16="http://schemas.microsoft.com/office/drawing/2014/chart" uri="{C3380CC4-5D6E-409C-BE32-E72D297353CC}">
                  <c16:uniqueId val="{00000006-E944-470E-8655-4629DC38EB0C}"/>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{5CAEC23A-ADDF-4EA6-96D7-F48246C0CA7C}</c15:txfldGUID>
                      <c15:f>Diagramm!$I$53</c15:f>
                      <c15:dlblFieldTableCache>
                        <c:ptCount val="1"/>
                      </c15:dlblFieldTableCache>
                    </c15:dlblFTEntry>
                  </c15:dlblFieldTable>
                  <c15:showDataLabelsRange val="0"/>
                </c:ext>
                <c:ext xmlns:c16="http://schemas.microsoft.com/office/drawing/2014/chart" uri="{C3380CC4-5D6E-409C-BE32-E72D297353CC}">
                  <c16:uniqueId val="{00000007-E944-470E-8655-4629DC38EB0C}"/>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{82B35831-F7F5-414D-A5B6-0AB7F7DD7BA5}</c15:txfldGUID>
                      <c15:f>Diagramm!$I$54</c15:f>
                      <c15:dlblFieldTableCache>
                        <c:ptCount val="1"/>
                      </c15:dlblFieldTableCache>
                    </c15:dlblFTEntry>
                  </c15:dlblFieldTable>
                  <c15:showDataLabelsRange val="0"/>
                </c:ext>
                <c:ext xmlns:c16="http://schemas.microsoft.com/office/drawing/2014/chart" uri="{C3380CC4-5D6E-409C-BE32-E72D297353CC}">
                  <c16:uniqueId val="{00000008-E944-470E-8655-4629DC38EB0C}"/>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{5D9F7558-97BF-4B03-8C7B-08FD81549461}</c15:txfldGUID>
                      <c15:f>Diagramm!$I$55</c15:f>
                      <c15:dlblFieldTableCache>
                        <c:ptCount val="1"/>
                      </c15:dlblFieldTableCache>
                    </c15:dlblFTEntry>
                  </c15:dlblFieldTable>
                  <c15:showDataLabelsRange val="0"/>
                </c:ext>
                <c:ext xmlns:c16="http://schemas.microsoft.com/office/drawing/2014/chart" uri="{C3380CC4-5D6E-409C-BE32-E72D297353CC}">
                  <c16:uniqueId val="{00000009-E944-470E-8655-4629DC38EB0C}"/>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{C94C425C-C165-4D76-87DE-EAF1DCC57E95}</c15:txfldGUID>
                      <c15:f>Diagramm!$I$56</c15:f>
                      <c15:dlblFieldTableCache>
                        <c:ptCount val="1"/>
                      </c15:dlblFieldTableCache>
                    </c15:dlblFTEntry>
                  </c15:dlblFieldTable>
                  <c15:showDataLabelsRange val="0"/>
                </c:ext>
                <c:ext xmlns:c16="http://schemas.microsoft.com/office/drawing/2014/chart" uri="{C3380CC4-5D6E-409C-BE32-E72D297353CC}">
                  <c16:uniqueId val="{0000000A-E944-470E-8655-4629DC38EB0C}"/>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{E56D3B9B-B39B-49F5-B870-2714624A12E7}</c15:txfldGUID>
                      <c15:f>Diagramm!$I$57</c15:f>
                      <c15:dlblFieldTableCache>
                        <c:ptCount val="1"/>
                      </c15:dlblFieldTableCache>
                    </c15:dlblFTEntry>
                  </c15:dlblFieldTable>
                  <c15:showDataLabelsRange val="0"/>
                </c:ext>
                <c:ext xmlns:c16="http://schemas.microsoft.com/office/drawing/2014/chart" uri="{C3380CC4-5D6E-409C-BE32-E72D297353CC}">
                  <c16:uniqueId val="{0000000B-E944-470E-8655-4629DC38EB0C}"/>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{AF2E6ED0-B208-42B9-88B3-B805CD356F40}</c15:txfldGUID>
                      <c15:f>Diagramm!$I$58</c15:f>
                      <c15:dlblFieldTableCache>
                        <c:ptCount val="1"/>
                      </c15:dlblFieldTableCache>
                    </c15:dlblFTEntry>
                  </c15:dlblFieldTable>
                  <c15:showDataLabelsRange val="0"/>
                </c:ext>
                <c:ext xmlns:c16="http://schemas.microsoft.com/office/drawing/2014/chart" uri="{C3380CC4-5D6E-409C-BE32-E72D297353CC}">
                  <c16:uniqueId val="{0000000C-E944-470E-8655-4629DC38EB0C}"/>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{419199CB-B370-41BC-AF95-2F797F25FD5E}</c15:txfldGUID>
                      <c15:f>Diagramm!$I$59</c15:f>
                      <c15:dlblFieldTableCache>
                        <c:ptCount val="1"/>
                      </c15:dlblFieldTableCache>
                    </c15:dlblFTEntry>
                  </c15:dlblFieldTable>
                  <c15:showDataLabelsRange val="0"/>
                </c:ext>
                <c:ext xmlns:c16="http://schemas.microsoft.com/office/drawing/2014/chart" uri="{C3380CC4-5D6E-409C-BE32-E72D297353CC}">
                  <c16:uniqueId val="{0000000D-E944-470E-8655-4629DC38EB0C}"/>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{CCB65382-79CE-42E9-9F87-3AC04680B9AF}</c15:txfldGUID>
                      <c15:f>Diagramm!$I$60</c15:f>
                      <c15:dlblFieldTableCache>
                        <c:ptCount val="1"/>
                      </c15:dlblFieldTableCache>
                    </c15:dlblFTEntry>
                  </c15:dlblFieldTable>
                  <c15:showDataLabelsRange val="0"/>
                </c:ext>
                <c:ext xmlns:c16="http://schemas.microsoft.com/office/drawing/2014/chart" uri="{C3380CC4-5D6E-409C-BE32-E72D297353CC}">
                  <c16:uniqueId val="{0000000E-E944-470E-8655-4629DC38EB0C}"/>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{1EACAE1F-3677-4908-B086-E5BE9EA4B21A}</c15:txfldGUID>
                      <c15:f>Diagramm!$I$61</c15:f>
                      <c15:dlblFieldTableCache>
                        <c:ptCount val="1"/>
                      </c15:dlblFieldTableCache>
                    </c15:dlblFTEntry>
                  </c15:dlblFieldTable>
                  <c15:showDataLabelsRange val="0"/>
                </c:ext>
                <c:ext xmlns:c16="http://schemas.microsoft.com/office/drawing/2014/chart" uri="{C3380CC4-5D6E-409C-BE32-E72D297353CC}">
                  <c16:uniqueId val="{0000000F-E944-470E-8655-4629DC38EB0C}"/>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{E5BCCF6E-8F89-48A2-92C3-ED285C613472}</c15:txfldGUID>
                      <c15:f>Diagramm!$I$62</c15:f>
                      <c15:dlblFieldTableCache>
                        <c:ptCount val="1"/>
                      </c15:dlblFieldTableCache>
                    </c15:dlblFTEntry>
                  </c15:dlblFieldTable>
                  <c15:showDataLabelsRange val="0"/>
                </c:ext>
                <c:ext xmlns:c16="http://schemas.microsoft.com/office/drawing/2014/chart" uri="{C3380CC4-5D6E-409C-BE32-E72D297353CC}">
                  <c16:uniqueId val="{00000010-E944-470E-8655-4629DC38EB0C}"/>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{43FE58E1-F9F4-44CE-901C-0F72B953103C}</c15:txfldGUID>
                      <c15:f>Diagramm!$I$63</c15:f>
                      <c15:dlblFieldTableCache>
                        <c:ptCount val="1"/>
                      </c15:dlblFieldTableCache>
                    </c15:dlblFTEntry>
                  </c15:dlblFieldTable>
                  <c15:showDataLabelsRange val="0"/>
                </c:ext>
                <c:ext xmlns:c16="http://schemas.microsoft.com/office/drawing/2014/chart" uri="{C3380CC4-5D6E-409C-BE32-E72D297353CC}">
                  <c16:uniqueId val="{00000011-E944-470E-8655-4629DC38EB0C}"/>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{CBF0D172-CCB1-490C-A874-9891909257E3}</c15:txfldGUID>
                      <c15:f>Diagramm!$I$64</c15:f>
                      <c15:dlblFieldTableCache>
                        <c:ptCount val="1"/>
                      </c15:dlblFieldTableCache>
                    </c15:dlblFTEntry>
                  </c15:dlblFieldTable>
                  <c15:showDataLabelsRange val="0"/>
                </c:ext>
                <c:ext xmlns:c16="http://schemas.microsoft.com/office/drawing/2014/chart" uri="{C3380CC4-5D6E-409C-BE32-E72D297353CC}">
                  <c16:uniqueId val="{00000012-E944-470E-8655-4629DC38EB0C}"/>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{7587022F-EC43-47B0-AA46-E338AAD67D8B}</c15:txfldGUID>
                      <c15:f>Diagramm!$I$65</c15:f>
                      <c15:dlblFieldTableCache>
                        <c:ptCount val="1"/>
                      </c15:dlblFieldTableCache>
                    </c15:dlblFTEntry>
                  </c15:dlblFieldTable>
                  <c15:showDataLabelsRange val="0"/>
                </c:ext>
                <c:ext xmlns:c16="http://schemas.microsoft.com/office/drawing/2014/chart" uri="{C3380CC4-5D6E-409C-BE32-E72D297353CC}">
                  <c16:uniqueId val="{00000013-E944-470E-8655-4629DC38EB0C}"/>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{6FD0DD79-A54A-4267-A5EC-3F8222E2D132}</c15:txfldGUID>
                      <c15:f>Diagramm!$I$66</c15:f>
                      <c15:dlblFieldTableCache>
                        <c:ptCount val="1"/>
                      </c15:dlblFieldTableCache>
                    </c15:dlblFTEntry>
                  </c15:dlblFieldTable>
                  <c15:showDataLabelsRange val="0"/>
                </c:ext>
                <c:ext xmlns:c16="http://schemas.microsoft.com/office/drawing/2014/chart" uri="{C3380CC4-5D6E-409C-BE32-E72D297353CC}">
                  <c16:uniqueId val="{00000014-E944-470E-8655-4629DC38EB0C}"/>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{D68C491D-8999-42EF-9540-32B0CFF55EB8}</c15:txfldGUID>
                      <c15:f>Diagramm!$I$67</c15:f>
                      <c15:dlblFieldTableCache>
                        <c:ptCount val="1"/>
                      </c15:dlblFieldTableCache>
                    </c15:dlblFTEntry>
                  </c15:dlblFieldTable>
                  <c15:showDataLabelsRange val="0"/>
                </c:ext>
                <c:ext xmlns:c16="http://schemas.microsoft.com/office/drawing/2014/chart" uri="{C3380CC4-5D6E-409C-BE32-E72D297353CC}">
                  <c16:uniqueId val="{00000015-E944-470E-8655-4629DC38EB0C}"/>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E944-470E-8655-4629DC38EB0C}"/>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{D361036C-6D7A-4C11-8652-D5E2C82DDD6E}</c15:txfldGUID>
                      <c15:f>Diagramm!$K$46</c15:f>
                      <c15:dlblFieldTableCache>
                        <c:ptCount val="1"/>
                      </c15:dlblFieldTableCache>
                    </c15:dlblFTEntry>
                  </c15:dlblFieldTable>
                  <c15:showDataLabelsRange val="0"/>
                </c:ext>
                <c:ext xmlns:c16="http://schemas.microsoft.com/office/drawing/2014/chart" uri="{C3380CC4-5D6E-409C-BE32-E72D297353CC}">
                  <c16:uniqueId val="{00000017-E944-470E-8655-4629DC38EB0C}"/>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{0F95B40C-8809-454B-B4EB-C11684EC21A3}</c15:txfldGUID>
                      <c15:f>Diagramm!$K$47</c15:f>
                      <c15:dlblFieldTableCache>
                        <c:ptCount val="1"/>
                      </c15:dlblFieldTableCache>
                    </c15:dlblFTEntry>
                  </c15:dlblFieldTable>
                  <c15:showDataLabelsRange val="0"/>
                </c:ext>
                <c:ext xmlns:c16="http://schemas.microsoft.com/office/drawing/2014/chart" uri="{C3380CC4-5D6E-409C-BE32-E72D297353CC}">
                  <c16:uniqueId val="{00000018-E944-470E-8655-4629DC38EB0C}"/>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{7872360D-52CD-40EE-8276-05C6D06C8EE4}</c15:txfldGUID>
                      <c15:f>Diagramm!$K$48</c15:f>
                      <c15:dlblFieldTableCache>
                        <c:ptCount val="1"/>
                      </c15:dlblFieldTableCache>
                    </c15:dlblFTEntry>
                  </c15:dlblFieldTable>
                  <c15:showDataLabelsRange val="0"/>
                </c:ext>
                <c:ext xmlns:c16="http://schemas.microsoft.com/office/drawing/2014/chart" uri="{C3380CC4-5D6E-409C-BE32-E72D297353CC}">
                  <c16:uniqueId val="{00000019-E944-470E-8655-4629DC38EB0C}"/>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{681056B8-B680-4A92-8BC8-3A24AB2B247F}</c15:txfldGUID>
                      <c15:f>Diagramm!$K$49</c15:f>
                      <c15:dlblFieldTableCache>
                        <c:ptCount val="1"/>
                      </c15:dlblFieldTableCache>
                    </c15:dlblFTEntry>
                  </c15:dlblFieldTable>
                  <c15:showDataLabelsRange val="0"/>
                </c:ext>
                <c:ext xmlns:c16="http://schemas.microsoft.com/office/drawing/2014/chart" uri="{C3380CC4-5D6E-409C-BE32-E72D297353CC}">
                  <c16:uniqueId val="{0000001A-E944-470E-8655-4629DC38EB0C}"/>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{C93A536A-9F47-4F13-B4EB-A43C6F335BE1}</c15:txfldGUID>
                      <c15:f>Diagramm!$K$50</c15:f>
                      <c15:dlblFieldTableCache>
                        <c:ptCount val="1"/>
                      </c15:dlblFieldTableCache>
                    </c15:dlblFTEntry>
                  </c15:dlblFieldTable>
                  <c15:showDataLabelsRange val="0"/>
                </c:ext>
                <c:ext xmlns:c16="http://schemas.microsoft.com/office/drawing/2014/chart" uri="{C3380CC4-5D6E-409C-BE32-E72D297353CC}">
                  <c16:uniqueId val="{0000001B-E944-470E-8655-4629DC38EB0C}"/>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{4C01944A-06AB-4D87-8EF9-2E7B85E30ACE}</c15:txfldGUID>
                      <c15:f>Diagramm!$K$51</c15:f>
                      <c15:dlblFieldTableCache>
                        <c:ptCount val="1"/>
                      </c15:dlblFieldTableCache>
                    </c15:dlblFTEntry>
                  </c15:dlblFieldTable>
                  <c15:showDataLabelsRange val="0"/>
                </c:ext>
                <c:ext xmlns:c16="http://schemas.microsoft.com/office/drawing/2014/chart" uri="{C3380CC4-5D6E-409C-BE32-E72D297353CC}">
                  <c16:uniqueId val="{0000001C-E944-470E-8655-4629DC38EB0C}"/>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{4B43EF75-67D0-4A89-8041-F05F6B5E803A}</c15:txfldGUID>
                      <c15:f>Diagramm!$K$52</c15:f>
                      <c15:dlblFieldTableCache>
                        <c:ptCount val="1"/>
                      </c15:dlblFieldTableCache>
                    </c15:dlblFTEntry>
                  </c15:dlblFieldTable>
                  <c15:showDataLabelsRange val="0"/>
                </c:ext>
                <c:ext xmlns:c16="http://schemas.microsoft.com/office/drawing/2014/chart" uri="{C3380CC4-5D6E-409C-BE32-E72D297353CC}">
                  <c16:uniqueId val="{0000001D-E944-470E-8655-4629DC38EB0C}"/>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{9AC310B8-D12A-4E59-9AA2-780DB1E988E2}</c15:txfldGUID>
                      <c15:f>Diagramm!$K$53</c15:f>
                      <c15:dlblFieldTableCache>
                        <c:ptCount val="1"/>
                      </c15:dlblFieldTableCache>
                    </c15:dlblFTEntry>
                  </c15:dlblFieldTable>
                  <c15:showDataLabelsRange val="0"/>
                </c:ext>
                <c:ext xmlns:c16="http://schemas.microsoft.com/office/drawing/2014/chart" uri="{C3380CC4-5D6E-409C-BE32-E72D297353CC}">
                  <c16:uniqueId val="{0000001E-E944-470E-8655-4629DC38EB0C}"/>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{0990E7A7-333C-49AB-B23B-0261C3904525}</c15:txfldGUID>
                      <c15:f>Diagramm!$K$54</c15:f>
                      <c15:dlblFieldTableCache>
                        <c:ptCount val="1"/>
                      </c15:dlblFieldTableCache>
                    </c15:dlblFTEntry>
                  </c15:dlblFieldTable>
                  <c15:showDataLabelsRange val="0"/>
                </c:ext>
                <c:ext xmlns:c16="http://schemas.microsoft.com/office/drawing/2014/chart" uri="{C3380CC4-5D6E-409C-BE32-E72D297353CC}">
                  <c16:uniqueId val="{0000001F-E944-470E-8655-4629DC38EB0C}"/>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{B1232146-0CD7-4E29-9DF6-DF411962175F}</c15:txfldGUID>
                      <c15:f>Diagramm!$K$55</c15:f>
                      <c15:dlblFieldTableCache>
                        <c:ptCount val="1"/>
                      </c15:dlblFieldTableCache>
                    </c15:dlblFTEntry>
                  </c15:dlblFieldTable>
                  <c15:showDataLabelsRange val="0"/>
                </c:ext>
                <c:ext xmlns:c16="http://schemas.microsoft.com/office/drawing/2014/chart" uri="{C3380CC4-5D6E-409C-BE32-E72D297353CC}">
                  <c16:uniqueId val="{00000020-E944-470E-8655-4629DC38EB0C}"/>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{37670601-F64F-416D-AE1A-719A08ED38C3}</c15:txfldGUID>
                      <c15:f>Diagramm!$K$56</c15:f>
                      <c15:dlblFieldTableCache>
                        <c:ptCount val="1"/>
                      </c15:dlblFieldTableCache>
                    </c15:dlblFTEntry>
                  </c15:dlblFieldTable>
                  <c15:showDataLabelsRange val="0"/>
                </c:ext>
                <c:ext xmlns:c16="http://schemas.microsoft.com/office/drawing/2014/chart" uri="{C3380CC4-5D6E-409C-BE32-E72D297353CC}">
                  <c16:uniqueId val="{00000021-E944-470E-8655-4629DC38EB0C}"/>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{541C67B3-5A66-4E90-8906-847A05F60DCE}</c15:txfldGUID>
                      <c15:f>Diagramm!$K$57</c15:f>
                      <c15:dlblFieldTableCache>
                        <c:ptCount val="1"/>
                      </c15:dlblFieldTableCache>
                    </c15:dlblFTEntry>
                  </c15:dlblFieldTable>
                  <c15:showDataLabelsRange val="0"/>
                </c:ext>
                <c:ext xmlns:c16="http://schemas.microsoft.com/office/drawing/2014/chart" uri="{C3380CC4-5D6E-409C-BE32-E72D297353CC}">
                  <c16:uniqueId val="{00000022-E944-470E-8655-4629DC38EB0C}"/>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{4609215D-D880-4AAA-B589-A0D1ECA160E9}</c15:txfldGUID>
                      <c15:f>Diagramm!$K$58</c15:f>
                      <c15:dlblFieldTableCache>
                        <c:ptCount val="1"/>
                      </c15:dlblFieldTableCache>
                    </c15:dlblFTEntry>
                  </c15:dlblFieldTable>
                  <c15:showDataLabelsRange val="0"/>
                </c:ext>
                <c:ext xmlns:c16="http://schemas.microsoft.com/office/drawing/2014/chart" uri="{C3380CC4-5D6E-409C-BE32-E72D297353CC}">
                  <c16:uniqueId val="{00000023-E944-470E-8655-4629DC38EB0C}"/>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{DA172048-ED07-4114-8B06-689DE5ECCDF3}</c15:txfldGUID>
                      <c15:f>Diagramm!$K$59</c15:f>
                      <c15:dlblFieldTableCache>
                        <c:ptCount val="1"/>
                      </c15:dlblFieldTableCache>
                    </c15:dlblFTEntry>
                  </c15:dlblFieldTable>
                  <c15:showDataLabelsRange val="0"/>
                </c:ext>
                <c:ext xmlns:c16="http://schemas.microsoft.com/office/drawing/2014/chart" uri="{C3380CC4-5D6E-409C-BE32-E72D297353CC}">
                  <c16:uniqueId val="{00000024-E944-470E-8655-4629DC38EB0C}"/>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{DFA75E5F-B7B9-4F23-8392-DCEE121F0D2C}</c15:txfldGUID>
                      <c15:f>Diagramm!$K$60</c15:f>
                      <c15:dlblFieldTableCache>
                        <c:ptCount val="1"/>
                      </c15:dlblFieldTableCache>
                    </c15:dlblFTEntry>
                  </c15:dlblFieldTable>
                  <c15:showDataLabelsRange val="0"/>
                </c:ext>
                <c:ext xmlns:c16="http://schemas.microsoft.com/office/drawing/2014/chart" uri="{C3380CC4-5D6E-409C-BE32-E72D297353CC}">
                  <c16:uniqueId val="{00000025-E944-470E-8655-4629DC38EB0C}"/>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{19F95D3F-0DDA-4E94-8ECA-301AECA8A173}</c15:txfldGUID>
                      <c15:f>Diagramm!$K$61</c15:f>
                      <c15:dlblFieldTableCache>
                        <c:ptCount val="1"/>
                      </c15:dlblFieldTableCache>
                    </c15:dlblFTEntry>
                  </c15:dlblFieldTable>
                  <c15:showDataLabelsRange val="0"/>
                </c:ext>
                <c:ext xmlns:c16="http://schemas.microsoft.com/office/drawing/2014/chart" uri="{C3380CC4-5D6E-409C-BE32-E72D297353CC}">
                  <c16:uniqueId val="{00000026-E944-470E-8655-4629DC38EB0C}"/>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{00C52488-B5B7-4D71-AEAA-3FFDE0BB94A2}</c15:txfldGUID>
                      <c15:f>Diagramm!$K$62</c15:f>
                      <c15:dlblFieldTableCache>
                        <c:ptCount val="1"/>
                      </c15:dlblFieldTableCache>
                    </c15:dlblFTEntry>
                  </c15:dlblFieldTable>
                  <c15:showDataLabelsRange val="0"/>
                </c:ext>
                <c:ext xmlns:c16="http://schemas.microsoft.com/office/drawing/2014/chart" uri="{C3380CC4-5D6E-409C-BE32-E72D297353CC}">
                  <c16:uniqueId val="{00000027-E944-470E-8655-4629DC38EB0C}"/>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{5AEEBAE5-4B04-49D3-B684-7585FE77718D}</c15:txfldGUID>
                      <c15:f>Diagramm!$K$63</c15:f>
                      <c15:dlblFieldTableCache>
                        <c:ptCount val="1"/>
                      </c15:dlblFieldTableCache>
                    </c15:dlblFTEntry>
                  </c15:dlblFieldTable>
                  <c15:showDataLabelsRange val="0"/>
                </c:ext>
                <c:ext xmlns:c16="http://schemas.microsoft.com/office/drawing/2014/chart" uri="{C3380CC4-5D6E-409C-BE32-E72D297353CC}">
                  <c16:uniqueId val="{00000028-E944-470E-8655-4629DC38EB0C}"/>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{DD77CC3B-0D3F-4067-A802-3D998C24BF12}</c15:txfldGUID>
                      <c15:f>Diagramm!$K$64</c15:f>
                      <c15:dlblFieldTableCache>
                        <c:ptCount val="1"/>
                      </c15:dlblFieldTableCache>
                    </c15:dlblFTEntry>
                  </c15:dlblFieldTable>
                  <c15:showDataLabelsRange val="0"/>
                </c:ext>
                <c:ext xmlns:c16="http://schemas.microsoft.com/office/drawing/2014/chart" uri="{C3380CC4-5D6E-409C-BE32-E72D297353CC}">
                  <c16:uniqueId val="{00000029-E944-470E-8655-4629DC38EB0C}"/>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{03D21BD1-A2BF-4E24-920F-58BA458C22E0}</c15:txfldGUID>
                      <c15:f>Diagramm!$K$65</c15:f>
                      <c15:dlblFieldTableCache>
                        <c:ptCount val="1"/>
                      </c15:dlblFieldTableCache>
                    </c15:dlblFTEntry>
                  </c15:dlblFieldTable>
                  <c15:showDataLabelsRange val="0"/>
                </c:ext>
                <c:ext xmlns:c16="http://schemas.microsoft.com/office/drawing/2014/chart" uri="{C3380CC4-5D6E-409C-BE32-E72D297353CC}">
                  <c16:uniqueId val="{0000002A-E944-470E-8655-4629DC38EB0C}"/>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{39D29176-AA82-44F7-9576-C41C8D39D593}</c15:txfldGUID>
                      <c15:f>Diagramm!$K$66</c15:f>
                      <c15:dlblFieldTableCache>
                        <c:ptCount val="1"/>
                      </c15:dlblFieldTableCache>
                    </c15:dlblFTEntry>
                  </c15:dlblFieldTable>
                  <c15:showDataLabelsRange val="0"/>
                </c:ext>
                <c:ext xmlns:c16="http://schemas.microsoft.com/office/drawing/2014/chart" uri="{C3380CC4-5D6E-409C-BE32-E72D297353CC}">
                  <c16:uniqueId val="{0000002B-E944-470E-8655-4629DC38EB0C}"/>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{153E1DE3-8F6E-4E92-AC11-C6544EDD5454}</c15:txfldGUID>
                      <c15:f>Diagramm!$K$67</c15:f>
                      <c15:dlblFieldTableCache>
                        <c:ptCount val="1"/>
                      </c15:dlblFieldTableCache>
                    </c15:dlblFTEntry>
                  </c15:dlblFieldTable>
                  <c15:showDataLabelsRange val="0"/>
                </c:ext>
                <c:ext xmlns:c16="http://schemas.microsoft.com/office/drawing/2014/chart" uri="{C3380CC4-5D6E-409C-BE32-E72D297353CC}">
                  <c16:uniqueId val="{0000002C-E944-470E-8655-4629DC38EB0C}"/>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E944-470E-8655-4629DC38EB0C}"/>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{61DCA4BE-667D-4106-A751-BF9AE2D284F8}</c15:txfldGUID>
                      <c15:f>Diagramm!$J$46</c15:f>
                      <c15:dlblFieldTableCache>
                        <c:ptCount val="1"/>
                      </c15:dlblFieldTableCache>
                    </c15:dlblFTEntry>
                  </c15:dlblFieldTable>
                  <c15:showDataLabelsRange val="0"/>
                </c:ext>
                <c:ext xmlns:c16="http://schemas.microsoft.com/office/drawing/2014/chart" uri="{C3380CC4-5D6E-409C-BE32-E72D297353CC}">
                  <c16:uniqueId val="{0000002E-E944-470E-8655-4629DC38EB0C}"/>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{7C2AF0DA-E8DA-4F9F-85B9-A8F7B1983FFC}</c15:txfldGUID>
                      <c15:f>Diagramm!$J$47</c15:f>
                      <c15:dlblFieldTableCache>
                        <c:ptCount val="1"/>
                      </c15:dlblFieldTableCache>
                    </c15:dlblFTEntry>
                  </c15:dlblFieldTable>
                  <c15:showDataLabelsRange val="0"/>
                </c:ext>
                <c:ext xmlns:c16="http://schemas.microsoft.com/office/drawing/2014/chart" uri="{C3380CC4-5D6E-409C-BE32-E72D297353CC}">
                  <c16:uniqueId val="{0000002F-E944-470E-8655-4629DC38EB0C}"/>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{3E3586AC-C710-4F0B-9284-3A4FDCCE79C2}</c15:txfldGUID>
                      <c15:f>Diagramm!$J$48</c15:f>
                      <c15:dlblFieldTableCache>
                        <c:ptCount val="1"/>
                      </c15:dlblFieldTableCache>
                    </c15:dlblFTEntry>
                  </c15:dlblFieldTable>
                  <c15:showDataLabelsRange val="0"/>
                </c:ext>
                <c:ext xmlns:c16="http://schemas.microsoft.com/office/drawing/2014/chart" uri="{C3380CC4-5D6E-409C-BE32-E72D297353CC}">
                  <c16:uniqueId val="{00000030-E944-470E-8655-4629DC38EB0C}"/>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{8BF336EF-8741-487E-8EB5-886D48F128C9}</c15:txfldGUID>
                      <c15:f>Diagramm!$J$49</c15:f>
                      <c15:dlblFieldTableCache>
                        <c:ptCount val="1"/>
                      </c15:dlblFieldTableCache>
                    </c15:dlblFTEntry>
                  </c15:dlblFieldTable>
                  <c15:showDataLabelsRange val="0"/>
                </c:ext>
                <c:ext xmlns:c16="http://schemas.microsoft.com/office/drawing/2014/chart" uri="{C3380CC4-5D6E-409C-BE32-E72D297353CC}">
                  <c16:uniqueId val="{00000031-E944-470E-8655-4629DC38EB0C}"/>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{EEE3B34C-C195-447E-8538-81FDDF9B3F65}</c15:txfldGUID>
                      <c15:f>Diagramm!$J$50</c15:f>
                      <c15:dlblFieldTableCache>
                        <c:ptCount val="1"/>
                      </c15:dlblFieldTableCache>
                    </c15:dlblFTEntry>
                  </c15:dlblFieldTable>
                  <c15:showDataLabelsRange val="0"/>
                </c:ext>
                <c:ext xmlns:c16="http://schemas.microsoft.com/office/drawing/2014/chart" uri="{C3380CC4-5D6E-409C-BE32-E72D297353CC}">
                  <c16:uniqueId val="{00000032-E944-470E-8655-4629DC38EB0C}"/>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{F4BFA10F-E1FD-4AAB-BEE8-6BB5F388F1AD}</c15:txfldGUID>
                      <c15:f>Diagramm!$J$51</c15:f>
                      <c15:dlblFieldTableCache>
                        <c:ptCount val="1"/>
                      </c15:dlblFieldTableCache>
                    </c15:dlblFTEntry>
                  </c15:dlblFieldTable>
                  <c15:showDataLabelsRange val="0"/>
                </c:ext>
                <c:ext xmlns:c16="http://schemas.microsoft.com/office/drawing/2014/chart" uri="{C3380CC4-5D6E-409C-BE32-E72D297353CC}">
                  <c16:uniqueId val="{00000033-E944-470E-8655-4629DC38EB0C}"/>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{94506950-6315-4D50-9A11-46D28A167D43}</c15:txfldGUID>
                      <c15:f>Diagramm!$J$52</c15:f>
                      <c15:dlblFieldTableCache>
                        <c:ptCount val="1"/>
                      </c15:dlblFieldTableCache>
                    </c15:dlblFTEntry>
                  </c15:dlblFieldTable>
                  <c15:showDataLabelsRange val="0"/>
                </c:ext>
                <c:ext xmlns:c16="http://schemas.microsoft.com/office/drawing/2014/chart" uri="{C3380CC4-5D6E-409C-BE32-E72D297353CC}">
                  <c16:uniqueId val="{00000034-E944-470E-8655-4629DC38EB0C}"/>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{2E1E8457-DCCE-40A5-BDC1-FD40965FF283}</c15:txfldGUID>
                      <c15:f>Diagramm!$J$53</c15:f>
                      <c15:dlblFieldTableCache>
                        <c:ptCount val="1"/>
                      </c15:dlblFieldTableCache>
                    </c15:dlblFTEntry>
                  </c15:dlblFieldTable>
                  <c15:showDataLabelsRange val="0"/>
                </c:ext>
                <c:ext xmlns:c16="http://schemas.microsoft.com/office/drawing/2014/chart" uri="{C3380CC4-5D6E-409C-BE32-E72D297353CC}">
                  <c16:uniqueId val="{00000035-E944-470E-8655-4629DC38EB0C}"/>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{7EBC61EA-407E-4897-8DA7-2E149E7C113B}</c15:txfldGUID>
                      <c15:f>Diagramm!$J$54</c15:f>
                      <c15:dlblFieldTableCache>
                        <c:ptCount val="1"/>
                      </c15:dlblFieldTableCache>
                    </c15:dlblFTEntry>
                  </c15:dlblFieldTable>
                  <c15:showDataLabelsRange val="0"/>
                </c:ext>
                <c:ext xmlns:c16="http://schemas.microsoft.com/office/drawing/2014/chart" uri="{C3380CC4-5D6E-409C-BE32-E72D297353CC}">
                  <c16:uniqueId val="{00000036-E944-470E-8655-4629DC38EB0C}"/>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{88EA53F3-4A0B-44B8-BC29-A94D55C6AAFA}</c15:txfldGUID>
                      <c15:f>Diagramm!$J$55</c15:f>
                      <c15:dlblFieldTableCache>
                        <c:ptCount val="1"/>
                      </c15:dlblFieldTableCache>
                    </c15:dlblFTEntry>
                  </c15:dlblFieldTable>
                  <c15:showDataLabelsRange val="0"/>
                </c:ext>
                <c:ext xmlns:c16="http://schemas.microsoft.com/office/drawing/2014/chart" uri="{C3380CC4-5D6E-409C-BE32-E72D297353CC}">
                  <c16:uniqueId val="{00000037-E944-470E-8655-4629DC38EB0C}"/>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{BDE0DA96-8BFD-4922-9258-01BB313DC35C}</c15:txfldGUID>
                      <c15:f>Diagramm!$J$56</c15:f>
                      <c15:dlblFieldTableCache>
                        <c:ptCount val="1"/>
                      </c15:dlblFieldTableCache>
                    </c15:dlblFTEntry>
                  </c15:dlblFieldTable>
                  <c15:showDataLabelsRange val="0"/>
                </c:ext>
                <c:ext xmlns:c16="http://schemas.microsoft.com/office/drawing/2014/chart" uri="{C3380CC4-5D6E-409C-BE32-E72D297353CC}">
                  <c16:uniqueId val="{00000038-E944-470E-8655-4629DC38EB0C}"/>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{56027541-2A1F-4FE5-8156-1A0FE078BA0A}</c15:txfldGUID>
                      <c15:f>Diagramm!$J$57</c15:f>
                      <c15:dlblFieldTableCache>
                        <c:ptCount val="1"/>
                      </c15:dlblFieldTableCache>
                    </c15:dlblFTEntry>
                  </c15:dlblFieldTable>
                  <c15:showDataLabelsRange val="0"/>
                </c:ext>
                <c:ext xmlns:c16="http://schemas.microsoft.com/office/drawing/2014/chart" uri="{C3380CC4-5D6E-409C-BE32-E72D297353CC}">
                  <c16:uniqueId val="{00000039-E944-470E-8655-4629DC38EB0C}"/>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{1BC644AF-7B6A-4C5D-9675-B76B48352CE8}</c15:txfldGUID>
                      <c15:f>Diagramm!$J$58</c15:f>
                      <c15:dlblFieldTableCache>
                        <c:ptCount val="1"/>
                      </c15:dlblFieldTableCache>
                    </c15:dlblFTEntry>
                  </c15:dlblFieldTable>
                  <c15:showDataLabelsRange val="0"/>
                </c:ext>
                <c:ext xmlns:c16="http://schemas.microsoft.com/office/drawing/2014/chart" uri="{C3380CC4-5D6E-409C-BE32-E72D297353CC}">
                  <c16:uniqueId val="{0000003A-E944-470E-8655-4629DC38EB0C}"/>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{0BC780FF-B7D0-4041-91FF-A3BF97455D91}</c15:txfldGUID>
                      <c15:f>Diagramm!$J$59</c15:f>
                      <c15:dlblFieldTableCache>
                        <c:ptCount val="1"/>
                      </c15:dlblFieldTableCache>
                    </c15:dlblFTEntry>
                  </c15:dlblFieldTable>
                  <c15:showDataLabelsRange val="0"/>
                </c:ext>
                <c:ext xmlns:c16="http://schemas.microsoft.com/office/drawing/2014/chart" uri="{C3380CC4-5D6E-409C-BE32-E72D297353CC}">
                  <c16:uniqueId val="{0000003B-E944-470E-8655-4629DC38EB0C}"/>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{A2EDBC79-0F45-4C63-B645-CE2A2B8709C9}</c15:txfldGUID>
                      <c15:f>Diagramm!$J$60</c15:f>
                      <c15:dlblFieldTableCache>
                        <c:ptCount val="1"/>
                      </c15:dlblFieldTableCache>
                    </c15:dlblFTEntry>
                  </c15:dlblFieldTable>
                  <c15:showDataLabelsRange val="0"/>
                </c:ext>
                <c:ext xmlns:c16="http://schemas.microsoft.com/office/drawing/2014/chart" uri="{C3380CC4-5D6E-409C-BE32-E72D297353CC}">
                  <c16:uniqueId val="{0000003C-E944-470E-8655-4629DC38EB0C}"/>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{B78D86A7-0BF0-4097-A049-C0D7367F84D5}</c15:txfldGUID>
                      <c15:f>Diagramm!$J$61</c15:f>
                      <c15:dlblFieldTableCache>
                        <c:ptCount val="1"/>
                      </c15:dlblFieldTableCache>
                    </c15:dlblFTEntry>
                  </c15:dlblFieldTable>
                  <c15:showDataLabelsRange val="0"/>
                </c:ext>
                <c:ext xmlns:c16="http://schemas.microsoft.com/office/drawing/2014/chart" uri="{C3380CC4-5D6E-409C-BE32-E72D297353CC}">
                  <c16:uniqueId val="{0000003D-E944-470E-8655-4629DC38EB0C}"/>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{9C3DE1FD-4907-4C98-A404-228C4E905945}</c15:txfldGUID>
                      <c15:f>Diagramm!$J$62</c15:f>
                      <c15:dlblFieldTableCache>
                        <c:ptCount val="1"/>
                      </c15:dlblFieldTableCache>
                    </c15:dlblFTEntry>
                  </c15:dlblFieldTable>
                  <c15:showDataLabelsRange val="0"/>
                </c:ext>
                <c:ext xmlns:c16="http://schemas.microsoft.com/office/drawing/2014/chart" uri="{C3380CC4-5D6E-409C-BE32-E72D297353CC}">
                  <c16:uniqueId val="{0000003E-E944-470E-8655-4629DC38EB0C}"/>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{1424709B-9B80-40AC-92F5-C096E5F82736}</c15:txfldGUID>
                      <c15:f>Diagramm!$J$63</c15:f>
                      <c15:dlblFieldTableCache>
                        <c:ptCount val="1"/>
                      </c15:dlblFieldTableCache>
                    </c15:dlblFTEntry>
                  </c15:dlblFieldTable>
                  <c15:showDataLabelsRange val="0"/>
                </c:ext>
                <c:ext xmlns:c16="http://schemas.microsoft.com/office/drawing/2014/chart" uri="{C3380CC4-5D6E-409C-BE32-E72D297353CC}">
                  <c16:uniqueId val="{0000003F-E944-470E-8655-4629DC38EB0C}"/>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{9A091F4B-A8A6-4C34-B70C-B80FDA606EC1}</c15:txfldGUID>
                      <c15:f>Diagramm!$J$64</c15:f>
                      <c15:dlblFieldTableCache>
                        <c:ptCount val="1"/>
                      </c15:dlblFieldTableCache>
                    </c15:dlblFTEntry>
                  </c15:dlblFieldTable>
                  <c15:showDataLabelsRange val="0"/>
                </c:ext>
                <c:ext xmlns:c16="http://schemas.microsoft.com/office/drawing/2014/chart" uri="{C3380CC4-5D6E-409C-BE32-E72D297353CC}">
                  <c16:uniqueId val="{00000040-E944-470E-8655-4629DC38EB0C}"/>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{6902F23B-EFAC-40D8-9108-04C99538C5AD}</c15:txfldGUID>
                      <c15:f>Diagramm!$J$65</c15:f>
                      <c15:dlblFieldTableCache>
                        <c:ptCount val="1"/>
                      </c15:dlblFieldTableCache>
                    </c15:dlblFTEntry>
                  </c15:dlblFieldTable>
                  <c15:showDataLabelsRange val="0"/>
                </c:ext>
                <c:ext xmlns:c16="http://schemas.microsoft.com/office/drawing/2014/chart" uri="{C3380CC4-5D6E-409C-BE32-E72D297353CC}">
                  <c16:uniqueId val="{00000041-E944-470E-8655-4629DC38EB0C}"/>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{C8AEC91F-BB50-485F-9BB8-8F2153123C09}</c15:txfldGUID>
                      <c15:f>Diagramm!$J$66</c15:f>
                      <c15:dlblFieldTableCache>
                        <c:ptCount val="1"/>
                      </c15:dlblFieldTableCache>
                    </c15:dlblFTEntry>
                  </c15:dlblFieldTable>
                  <c15:showDataLabelsRange val="0"/>
                </c:ext>
                <c:ext xmlns:c16="http://schemas.microsoft.com/office/drawing/2014/chart" uri="{C3380CC4-5D6E-409C-BE32-E72D297353CC}">
                  <c16:uniqueId val="{00000042-E944-470E-8655-4629DC38EB0C}"/>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{1AF0796D-57A1-4E1A-8980-5E64563201B8}</c15:txfldGUID>
                      <c15:f>Diagramm!$J$67</c15:f>
                      <c15:dlblFieldTableCache>
                        <c:ptCount val="1"/>
                      </c15:dlblFieldTableCache>
                    </c15:dlblFTEntry>
                  </c15:dlblFieldTable>
                  <c15:showDataLabelsRange val="0"/>
                </c:ext>
                <c:ext xmlns:c16="http://schemas.microsoft.com/office/drawing/2014/chart" uri="{C3380CC4-5D6E-409C-BE32-E72D297353CC}">
                  <c16:uniqueId val="{00000043-E944-470E-8655-4629DC38EB0C}"/>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E944-470E-8655-4629DC38EB0C}"/>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CB3B-4390-8664-54919D3E3C9F}"/>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CB3B-4390-8664-54919D3E3C9F}"/>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CB3B-4390-8664-54919D3E3C9F}"/>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CB3B-4390-8664-54919D3E3C9F}"/>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CB3B-4390-8664-54919D3E3C9F}"/>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CB3B-4390-8664-54919D3E3C9F}"/>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CB3B-4390-8664-54919D3E3C9F}"/>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CB3B-4390-8664-54919D3E3C9F}"/>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CB3B-4390-8664-54919D3E3C9F}"/>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CB3B-4390-8664-54919D3E3C9F}"/>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CB3B-4390-8664-54919D3E3C9F}"/>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CB3B-4390-8664-54919D3E3C9F}"/>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CB3B-4390-8664-54919D3E3C9F}"/>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CB3B-4390-8664-54919D3E3C9F}"/>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CB3B-4390-8664-54919D3E3C9F}"/>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CB3B-4390-8664-54919D3E3C9F}"/>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CB3B-4390-8664-54919D3E3C9F}"/>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CB3B-4390-8664-54919D3E3C9F}"/>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CB3B-4390-8664-54919D3E3C9F}"/>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CB3B-4390-8664-54919D3E3C9F}"/>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CB3B-4390-8664-54919D3E3C9F}"/>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CB3B-4390-8664-54919D3E3C9F}"/>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CB3B-4390-8664-54919D3E3C9F}"/>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CB3B-4390-8664-54919D3E3C9F}"/>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CB3B-4390-8664-54919D3E3C9F}"/>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CB3B-4390-8664-54919D3E3C9F}"/>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CB3B-4390-8664-54919D3E3C9F}"/>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CB3B-4390-8664-54919D3E3C9F}"/>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CB3B-4390-8664-54919D3E3C9F}"/>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CB3B-4390-8664-54919D3E3C9F}"/>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CB3B-4390-8664-54919D3E3C9F}"/>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CB3B-4390-8664-54919D3E3C9F}"/>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CB3B-4390-8664-54919D3E3C9F}"/>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CB3B-4390-8664-54919D3E3C9F}"/>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CB3B-4390-8664-54919D3E3C9F}"/>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CB3B-4390-8664-54919D3E3C9F}"/>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CB3B-4390-8664-54919D3E3C9F}"/>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CB3B-4390-8664-54919D3E3C9F}"/>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CB3B-4390-8664-54919D3E3C9F}"/>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CB3B-4390-8664-54919D3E3C9F}"/>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CB3B-4390-8664-54919D3E3C9F}"/>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CB3B-4390-8664-54919D3E3C9F}"/>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CB3B-4390-8664-54919D3E3C9F}"/>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CB3B-4390-8664-54919D3E3C9F}"/>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CB3B-4390-8664-54919D3E3C9F}"/>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CB3B-4390-8664-54919D3E3C9F}"/>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CB3B-4390-8664-54919D3E3C9F}"/>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CB3B-4390-8664-54919D3E3C9F}"/>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CB3B-4390-8664-54919D3E3C9F}"/>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CB3B-4390-8664-54919D3E3C9F}"/>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CB3B-4390-8664-54919D3E3C9F}"/>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CB3B-4390-8664-54919D3E3C9F}"/>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CB3B-4390-8664-54919D3E3C9F}"/>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CB3B-4390-8664-54919D3E3C9F}"/>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CB3B-4390-8664-54919D3E3C9F}"/>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CB3B-4390-8664-54919D3E3C9F}"/>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CB3B-4390-8664-54919D3E3C9F}"/>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CB3B-4390-8664-54919D3E3C9F}"/>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CB3B-4390-8664-54919D3E3C9F}"/>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CB3B-4390-8664-54919D3E3C9F}"/>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CB3B-4390-8664-54919D3E3C9F}"/>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CB3B-4390-8664-54919D3E3C9F}"/>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CB3B-4390-8664-54919D3E3C9F}"/>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CB3B-4390-8664-54919D3E3C9F}"/>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CB3B-4390-8664-54919D3E3C9F}"/>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CB3B-4390-8664-54919D3E3C9F}"/>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CB3B-4390-8664-54919D3E3C9F}"/>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CB3B-4390-8664-54919D3E3C9F}"/>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CB3B-4390-8664-54919D3E3C9F}"/>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101.39273882766547</c:v>
                </c:pt>
                <c:pt idx="2">
                  <c:v>104.25529037928469</c:v>
                </c:pt>
                <c:pt idx="3">
                  <c:v>103.04915151105402</c:v>
                </c:pt>
                <c:pt idx="4">
                  <c:v>103.87127307146238</c:v>
                </c:pt>
                <c:pt idx="5">
                  <c:v>105.39382056656075</c:v>
                </c:pt>
                <c:pt idx="6">
                  <c:v>107.6235548644446</c:v>
                </c:pt>
                <c:pt idx="7">
                  <c:v>106.45798120478669</c:v>
                </c:pt>
                <c:pt idx="8">
                  <c:v>107.20438104252585</c:v>
                </c:pt>
                <c:pt idx="9">
                  <c:v>107.51673314853628</c:v>
                </c:pt>
                <c:pt idx="10">
                  <c:v>109.60178486917719</c:v>
                </c:pt>
                <c:pt idx="11">
                  <c:v>108.36725035494557</c:v>
                </c:pt>
                <c:pt idx="12">
                  <c:v>108.96355892096545</c:v>
                </c:pt>
                <c:pt idx="13">
                  <c:v>110.13318910148062</c:v>
                </c:pt>
                <c:pt idx="14">
                  <c:v>111.98701913325671</c:v>
                </c:pt>
                <c:pt idx="15">
                  <c:v>110.8052193901697</c:v>
                </c:pt>
                <c:pt idx="16">
                  <c:v>111.40828882428504</c:v>
                </c:pt>
                <c:pt idx="17">
                  <c:v>112.87539720100061</c:v>
                </c:pt>
                <c:pt idx="18">
                  <c:v>115.34717057670206</c:v>
                </c:pt>
                <c:pt idx="19">
                  <c:v>114.1721317017105</c:v>
                </c:pt>
                <c:pt idx="20">
                  <c:v>114.95098370630789</c:v>
                </c:pt>
                <c:pt idx="21">
                  <c:v>116.36941383273611</c:v>
                </c:pt>
                <c:pt idx="22">
                  <c:v>117.80136569535529</c:v>
                </c:pt>
                <c:pt idx="23">
                  <c:v>116.53437901426543</c:v>
                </c:pt>
                <c:pt idx="24">
                  <c:v>116.78588330741668</c:v>
                </c:pt>
              </c:numCache>
            </c:numRef>
          </c:val>
          <c:smooth val="0"/>
          <c:extLst>
            <c:ext xmlns:c16="http://schemas.microsoft.com/office/drawing/2014/chart" uri="{C3380CC4-5D6E-409C-BE32-E72D297353CC}">
              <c16:uniqueId val="{00000000-9433-488B-AC2A-7C2BCFD2B35B}"/>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103.74597903912006</c:v>
                </c:pt>
                <c:pt idx="2">
                  <c:v>106.99387776278925</c:v>
                </c:pt>
                <c:pt idx="3">
                  <c:v>104.90816644183876</c:v>
                </c:pt>
                <c:pt idx="4">
                  <c:v>103.47618553491751</c:v>
                </c:pt>
                <c:pt idx="5">
                  <c:v>107.3155546331846</c:v>
                </c:pt>
                <c:pt idx="6">
                  <c:v>109.92009961606308</c:v>
                </c:pt>
                <c:pt idx="7">
                  <c:v>109.34938258794232</c:v>
                </c:pt>
                <c:pt idx="8">
                  <c:v>109.54653937947494</c:v>
                </c:pt>
                <c:pt idx="9">
                  <c:v>114.11227560444121</c:v>
                </c:pt>
                <c:pt idx="10">
                  <c:v>116.50928712254851</c:v>
                </c:pt>
                <c:pt idx="11">
                  <c:v>114.58960257341498</c:v>
                </c:pt>
                <c:pt idx="12">
                  <c:v>114.7348759987548</c:v>
                </c:pt>
                <c:pt idx="13">
                  <c:v>119.67417246030922</c:v>
                </c:pt>
                <c:pt idx="14">
                  <c:v>120.81560651655079</c:v>
                </c:pt>
                <c:pt idx="15">
                  <c:v>119.62228909411643</c:v>
                </c:pt>
                <c:pt idx="16">
                  <c:v>120.07886271661306</c:v>
                </c:pt>
                <c:pt idx="17">
                  <c:v>125.29832935560859</c:v>
                </c:pt>
                <c:pt idx="18">
                  <c:v>127.98588772439557</c:v>
                </c:pt>
                <c:pt idx="19">
                  <c:v>125.93130642316072</c:v>
                </c:pt>
                <c:pt idx="20">
                  <c:v>125.95205976963786</c:v>
                </c:pt>
                <c:pt idx="21">
                  <c:v>131.05738300300925</c:v>
                </c:pt>
                <c:pt idx="22">
                  <c:v>131.46207325931306</c:v>
                </c:pt>
                <c:pt idx="23">
                  <c:v>129.67728546228079</c:v>
                </c:pt>
                <c:pt idx="24">
                  <c:v>123.59655494448481</c:v>
                </c:pt>
              </c:numCache>
            </c:numRef>
          </c:val>
          <c:smooth val="0"/>
          <c:extLst>
            <c:ext xmlns:c16="http://schemas.microsoft.com/office/drawing/2014/chart" uri="{C3380CC4-5D6E-409C-BE32-E72D297353CC}">
              <c16:uniqueId val="{00000001-9433-488B-AC2A-7C2BCFD2B35B}"/>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102.2724074855776</c:v>
                </c:pt>
                <c:pt idx="2">
                  <c:v>102.41311383143379</c:v>
                </c:pt>
                <c:pt idx="3">
                  <c:v>101.50555790066132</c:v>
                </c:pt>
                <c:pt idx="4">
                  <c:v>99.331644857183051</c:v>
                </c:pt>
                <c:pt idx="5">
                  <c:v>101.29449838187703</c:v>
                </c:pt>
                <c:pt idx="6">
                  <c:v>101.47038131419728</c:v>
                </c:pt>
                <c:pt idx="7">
                  <c:v>101.30856901646264</c:v>
                </c:pt>
                <c:pt idx="8">
                  <c:v>100.99901505557899</c:v>
                </c:pt>
                <c:pt idx="9">
                  <c:v>103.28549317574223</c:v>
                </c:pt>
                <c:pt idx="10">
                  <c:v>102.42718446601941</c:v>
                </c:pt>
                <c:pt idx="11">
                  <c:v>101.77289995778808</c:v>
                </c:pt>
                <c:pt idx="12">
                  <c:v>100.49247221049669</c:v>
                </c:pt>
                <c:pt idx="13">
                  <c:v>101.94174757281553</c:v>
                </c:pt>
                <c:pt idx="14">
                  <c:v>101.95581820740117</c:v>
                </c:pt>
                <c:pt idx="15">
                  <c:v>101.39299282397636</c:v>
                </c:pt>
                <c:pt idx="16">
                  <c:v>100.46433094132546</c:v>
                </c:pt>
                <c:pt idx="17">
                  <c:v>102.33572534121289</c:v>
                </c:pt>
                <c:pt idx="18">
                  <c:v>101.02715632475025</c:v>
                </c:pt>
                <c:pt idx="19">
                  <c:v>100.42211903756859</c:v>
                </c:pt>
                <c:pt idx="20">
                  <c:v>100.11256507668496</c:v>
                </c:pt>
                <c:pt idx="21">
                  <c:v>101.09047418038553</c:v>
                </c:pt>
                <c:pt idx="22">
                  <c:v>99.423103981989584</c:v>
                </c:pt>
                <c:pt idx="23">
                  <c:v>98.424088926410576</c:v>
                </c:pt>
                <c:pt idx="24">
                  <c:v>95.258196144646121</c:v>
                </c:pt>
              </c:numCache>
            </c:numRef>
          </c:val>
          <c:smooth val="0"/>
          <c:extLst>
            <c:ext xmlns:c16="http://schemas.microsoft.com/office/drawing/2014/chart" uri="{C3380CC4-5D6E-409C-BE32-E72D297353CC}">
              <c16:uniqueId val="{00000002-9433-488B-AC2A-7C2BCFD2B35B}"/>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9433-488B-AC2A-7C2BCFD2B35B}"/>
                </c:ext>
              </c:extLst>
            </c:dLbl>
            <c:dLbl>
              <c:idx val="1"/>
              <c:delete val="1"/>
              <c:extLst>
                <c:ext xmlns:c15="http://schemas.microsoft.com/office/drawing/2012/chart" uri="{CE6537A1-D6FC-4f65-9D91-7224C49458BB}"/>
                <c:ext xmlns:c16="http://schemas.microsoft.com/office/drawing/2014/chart" uri="{C3380CC4-5D6E-409C-BE32-E72D297353CC}">
                  <c16:uniqueId val="{00000004-9433-488B-AC2A-7C2BCFD2B35B}"/>
                </c:ext>
              </c:extLst>
            </c:dLbl>
            <c:dLbl>
              <c:idx val="2"/>
              <c:delete val="1"/>
              <c:extLst>
                <c:ext xmlns:c15="http://schemas.microsoft.com/office/drawing/2012/chart" uri="{CE6537A1-D6FC-4f65-9D91-7224C49458BB}"/>
                <c:ext xmlns:c16="http://schemas.microsoft.com/office/drawing/2014/chart" uri="{C3380CC4-5D6E-409C-BE32-E72D297353CC}">
                  <c16:uniqueId val="{00000005-9433-488B-AC2A-7C2BCFD2B35B}"/>
                </c:ext>
              </c:extLst>
            </c:dLbl>
            <c:dLbl>
              <c:idx val="3"/>
              <c:delete val="1"/>
              <c:extLst>
                <c:ext xmlns:c15="http://schemas.microsoft.com/office/drawing/2012/chart" uri="{CE6537A1-D6FC-4f65-9D91-7224C49458BB}"/>
                <c:ext xmlns:c16="http://schemas.microsoft.com/office/drawing/2014/chart" uri="{C3380CC4-5D6E-409C-BE32-E72D297353CC}">
                  <c16:uniqueId val="{00000006-9433-488B-AC2A-7C2BCFD2B35B}"/>
                </c:ext>
              </c:extLst>
            </c:dLbl>
            <c:dLbl>
              <c:idx val="4"/>
              <c:delete val="1"/>
              <c:extLst>
                <c:ext xmlns:c15="http://schemas.microsoft.com/office/drawing/2012/chart" uri="{CE6537A1-D6FC-4f65-9D91-7224C49458BB}"/>
                <c:ext xmlns:c16="http://schemas.microsoft.com/office/drawing/2014/chart" uri="{C3380CC4-5D6E-409C-BE32-E72D297353CC}">
                  <c16:uniqueId val="{00000007-9433-488B-AC2A-7C2BCFD2B35B}"/>
                </c:ext>
              </c:extLst>
            </c:dLbl>
            <c:dLbl>
              <c:idx val="5"/>
              <c:delete val="1"/>
              <c:extLst>
                <c:ext xmlns:c15="http://schemas.microsoft.com/office/drawing/2012/chart" uri="{CE6537A1-D6FC-4f65-9D91-7224C49458BB}"/>
                <c:ext xmlns:c16="http://schemas.microsoft.com/office/drawing/2014/chart" uri="{C3380CC4-5D6E-409C-BE32-E72D297353CC}">
                  <c16:uniqueId val="{00000008-9433-488B-AC2A-7C2BCFD2B35B}"/>
                </c:ext>
              </c:extLst>
            </c:dLbl>
            <c:dLbl>
              <c:idx val="6"/>
              <c:delete val="1"/>
              <c:extLst>
                <c:ext xmlns:c15="http://schemas.microsoft.com/office/drawing/2012/chart" uri="{CE6537A1-D6FC-4f65-9D91-7224C49458BB}"/>
                <c:ext xmlns:c16="http://schemas.microsoft.com/office/drawing/2014/chart" uri="{C3380CC4-5D6E-409C-BE32-E72D297353CC}">
                  <c16:uniqueId val="{00000009-9433-488B-AC2A-7C2BCFD2B35B}"/>
                </c:ext>
              </c:extLst>
            </c:dLbl>
            <c:dLbl>
              <c:idx val="7"/>
              <c:delete val="1"/>
              <c:extLst>
                <c:ext xmlns:c15="http://schemas.microsoft.com/office/drawing/2012/chart" uri="{CE6537A1-D6FC-4f65-9D91-7224C49458BB}"/>
                <c:ext xmlns:c16="http://schemas.microsoft.com/office/drawing/2014/chart" uri="{C3380CC4-5D6E-409C-BE32-E72D297353CC}">
                  <c16:uniqueId val="{0000000A-9433-488B-AC2A-7C2BCFD2B35B}"/>
                </c:ext>
              </c:extLst>
            </c:dLbl>
            <c:dLbl>
              <c:idx val="8"/>
              <c:delete val="1"/>
              <c:extLst>
                <c:ext xmlns:c15="http://schemas.microsoft.com/office/drawing/2012/chart" uri="{CE6537A1-D6FC-4f65-9D91-7224C49458BB}"/>
                <c:ext xmlns:c16="http://schemas.microsoft.com/office/drawing/2014/chart" uri="{C3380CC4-5D6E-409C-BE32-E72D297353CC}">
                  <c16:uniqueId val="{0000000B-9433-488B-AC2A-7C2BCFD2B35B}"/>
                </c:ext>
              </c:extLst>
            </c:dLbl>
            <c:dLbl>
              <c:idx val="9"/>
              <c:delete val="1"/>
              <c:extLst>
                <c:ext xmlns:c15="http://schemas.microsoft.com/office/drawing/2012/chart" uri="{CE6537A1-D6FC-4f65-9D91-7224C49458BB}"/>
                <c:ext xmlns:c16="http://schemas.microsoft.com/office/drawing/2014/chart" uri="{C3380CC4-5D6E-409C-BE32-E72D297353CC}">
                  <c16:uniqueId val="{0000000C-9433-488B-AC2A-7C2BCFD2B35B}"/>
                </c:ext>
              </c:extLst>
            </c:dLbl>
            <c:dLbl>
              <c:idx val="10"/>
              <c:delete val="1"/>
              <c:extLst>
                <c:ext xmlns:c15="http://schemas.microsoft.com/office/drawing/2012/chart" uri="{CE6537A1-D6FC-4f65-9D91-7224C49458BB}"/>
                <c:ext xmlns:c16="http://schemas.microsoft.com/office/drawing/2014/chart" uri="{C3380CC4-5D6E-409C-BE32-E72D297353CC}">
                  <c16:uniqueId val="{0000000D-9433-488B-AC2A-7C2BCFD2B35B}"/>
                </c:ext>
              </c:extLst>
            </c:dLbl>
            <c:dLbl>
              <c:idx val="11"/>
              <c:delete val="1"/>
              <c:extLst>
                <c:ext xmlns:c15="http://schemas.microsoft.com/office/drawing/2012/chart" uri="{CE6537A1-D6FC-4f65-9D91-7224C49458BB}"/>
                <c:ext xmlns:c16="http://schemas.microsoft.com/office/drawing/2014/chart" uri="{C3380CC4-5D6E-409C-BE32-E72D297353CC}">
                  <c16:uniqueId val="{0000000E-9433-488B-AC2A-7C2BCFD2B35B}"/>
                </c:ext>
              </c:extLst>
            </c:dLbl>
            <c:dLbl>
              <c:idx val="12"/>
              <c:delete val="1"/>
              <c:extLst>
                <c:ext xmlns:c15="http://schemas.microsoft.com/office/drawing/2012/chart" uri="{CE6537A1-D6FC-4f65-9D91-7224C49458BB}"/>
                <c:ext xmlns:c16="http://schemas.microsoft.com/office/drawing/2014/chart" uri="{C3380CC4-5D6E-409C-BE32-E72D297353CC}">
                  <c16:uniqueId val="{0000000F-9433-488B-AC2A-7C2BCFD2B35B}"/>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9433-488B-AC2A-7C2BCFD2B35B}"/>
                </c:ext>
              </c:extLst>
            </c:dLbl>
            <c:dLbl>
              <c:idx val="14"/>
              <c:delete val="1"/>
              <c:extLst>
                <c:ext xmlns:c15="http://schemas.microsoft.com/office/drawing/2012/chart" uri="{CE6537A1-D6FC-4f65-9D91-7224C49458BB}"/>
                <c:ext xmlns:c16="http://schemas.microsoft.com/office/drawing/2014/chart" uri="{C3380CC4-5D6E-409C-BE32-E72D297353CC}">
                  <c16:uniqueId val="{00000011-9433-488B-AC2A-7C2BCFD2B35B}"/>
                </c:ext>
              </c:extLst>
            </c:dLbl>
            <c:dLbl>
              <c:idx val="15"/>
              <c:delete val="1"/>
              <c:extLst>
                <c:ext xmlns:c15="http://schemas.microsoft.com/office/drawing/2012/chart" uri="{CE6537A1-D6FC-4f65-9D91-7224C49458BB}"/>
                <c:ext xmlns:c16="http://schemas.microsoft.com/office/drawing/2014/chart" uri="{C3380CC4-5D6E-409C-BE32-E72D297353CC}">
                  <c16:uniqueId val="{00000012-9433-488B-AC2A-7C2BCFD2B35B}"/>
                </c:ext>
              </c:extLst>
            </c:dLbl>
            <c:dLbl>
              <c:idx val="16"/>
              <c:delete val="1"/>
              <c:extLst>
                <c:ext xmlns:c15="http://schemas.microsoft.com/office/drawing/2012/chart" uri="{CE6537A1-D6FC-4f65-9D91-7224C49458BB}"/>
                <c:ext xmlns:c16="http://schemas.microsoft.com/office/drawing/2014/chart" uri="{C3380CC4-5D6E-409C-BE32-E72D297353CC}">
                  <c16:uniqueId val="{00000013-9433-488B-AC2A-7C2BCFD2B35B}"/>
                </c:ext>
              </c:extLst>
            </c:dLbl>
            <c:dLbl>
              <c:idx val="17"/>
              <c:delete val="1"/>
              <c:extLst>
                <c:ext xmlns:c15="http://schemas.microsoft.com/office/drawing/2012/chart" uri="{CE6537A1-D6FC-4f65-9D91-7224C49458BB}"/>
                <c:ext xmlns:c16="http://schemas.microsoft.com/office/drawing/2014/chart" uri="{C3380CC4-5D6E-409C-BE32-E72D297353CC}">
                  <c16:uniqueId val="{00000014-9433-488B-AC2A-7C2BCFD2B35B}"/>
                </c:ext>
              </c:extLst>
            </c:dLbl>
            <c:dLbl>
              <c:idx val="18"/>
              <c:delete val="1"/>
              <c:extLst>
                <c:ext xmlns:c15="http://schemas.microsoft.com/office/drawing/2012/chart" uri="{CE6537A1-D6FC-4f65-9D91-7224C49458BB}"/>
                <c:ext xmlns:c16="http://schemas.microsoft.com/office/drawing/2014/chart" uri="{C3380CC4-5D6E-409C-BE32-E72D297353CC}">
                  <c16:uniqueId val="{00000015-9433-488B-AC2A-7C2BCFD2B35B}"/>
                </c:ext>
              </c:extLst>
            </c:dLbl>
            <c:dLbl>
              <c:idx val="19"/>
              <c:delete val="1"/>
              <c:extLst>
                <c:ext xmlns:c15="http://schemas.microsoft.com/office/drawing/2012/chart" uri="{CE6537A1-D6FC-4f65-9D91-7224C49458BB}"/>
                <c:ext xmlns:c16="http://schemas.microsoft.com/office/drawing/2014/chart" uri="{C3380CC4-5D6E-409C-BE32-E72D297353CC}">
                  <c16:uniqueId val="{00000016-9433-488B-AC2A-7C2BCFD2B35B}"/>
                </c:ext>
              </c:extLst>
            </c:dLbl>
            <c:dLbl>
              <c:idx val="20"/>
              <c:delete val="1"/>
              <c:extLst>
                <c:ext xmlns:c15="http://schemas.microsoft.com/office/drawing/2012/chart" uri="{CE6537A1-D6FC-4f65-9D91-7224C49458BB}"/>
                <c:ext xmlns:c16="http://schemas.microsoft.com/office/drawing/2014/chart" uri="{C3380CC4-5D6E-409C-BE32-E72D297353CC}">
                  <c16:uniqueId val="{00000017-9433-488B-AC2A-7C2BCFD2B35B}"/>
                </c:ext>
              </c:extLst>
            </c:dLbl>
            <c:dLbl>
              <c:idx val="21"/>
              <c:delete val="1"/>
              <c:extLst>
                <c:ext xmlns:c15="http://schemas.microsoft.com/office/drawing/2012/chart" uri="{CE6537A1-D6FC-4f65-9D91-7224C49458BB}"/>
                <c:ext xmlns:c16="http://schemas.microsoft.com/office/drawing/2014/chart" uri="{C3380CC4-5D6E-409C-BE32-E72D297353CC}">
                  <c16:uniqueId val="{00000018-9433-488B-AC2A-7C2BCFD2B35B}"/>
                </c:ext>
              </c:extLst>
            </c:dLbl>
            <c:dLbl>
              <c:idx val="22"/>
              <c:delete val="1"/>
              <c:extLst>
                <c:ext xmlns:c15="http://schemas.microsoft.com/office/drawing/2012/chart" uri="{CE6537A1-D6FC-4f65-9D91-7224C49458BB}"/>
                <c:ext xmlns:c16="http://schemas.microsoft.com/office/drawing/2014/chart" uri="{C3380CC4-5D6E-409C-BE32-E72D297353CC}">
                  <c16:uniqueId val="{00000019-9433-488B-AC2A-7C2BCFD2B35B}"/>
                </c:ext>
              </c:extLst>
            </c:dLbl>
            <c:dLbl>
              <c:idx val="23"/>
              <c:delete val="1"/>
              <c:extLst>
                <c:ext xmlns:c15="http://schemas.microsoft.com/office/drawing/2012/chart" uri="{CE6537A1-D6FC-4f65-9D91-7224C49458BB}"/>
                <c:ext xmlns:c16="http://schemas.microsoft.com/office/drawing/2014/chart" uri="{C3380CC4-5D6E-409C-BE32-E72D297353CC}">
                  <c16:uniqueId val="{0000001A-9433-488B-AC2A-7C2BCFD2B35B}"/>
                </c:ext>
              </c:extLst>
            </c:dLbl>
            <c:dLbl>
              <c:idx val="24"/>
              <c:delete val="1"/>
              <c:extLst>
                <c:ext xmlns:c15="http://schemas.microsoft.com/office/drawing/2012/chart" uri="{CE6537A1-D6FC-4f65-9D91-7224C49458BB}"/>
                <c:ext xmlns:c16="http://schemas.microsoft.com/office/drawing/2014/chart" uri="{C3380CC4-5D6E-409C-BE32-E72D297353CC}">
                  <c16:uniqueId val="{0000001B-9433-488B-AC2A-7C2BCFD2B35B}"/>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9433-488B-AC2A-7C2BCFD2B35B}"/>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Rosenheim (09187)</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704850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66" t="s">
        <v>97</v>
      </c>
      <c r="F8" s="566" t="s">
        <v>98</v>
      </c>
      <c r="G8" s="566" t="s">
        <v>99</v>
      </c>
      <c r="H8" s="566" t="s">
        <v>100</v>
      </c>
      <c r="I8" s="566" t="s">
        <v>101</v>
      </c>
      <c r="J8" s="590"/>
      <c r="K8" s="591"/>
    </row>
    <row r="9" spans="1:255" ht="12" customHeight="1" x14ac:dyDescent="0.2">
      <c r="A9" s="578"/>
      <c r="B9" s="579"/>
      <c r="C9" s="579"/>
      <c r="D9" s="583"/>
      <c r="E9" s="567"/>
      <c r="F9" s="567"/>
      <c r="G9" s="567"/>
      <c r="H9" s="567"/>
      <c r="I9" s="567"/>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86369</v>
      </c>
      <c r="F11" s="238">
        <v>86183</v>
      </c>
      <c r="G11" s="238">
        <v>87120</v>
      </c>
      <c r="H11" s="238">
        <v>86061</v>
      </c>
      <c r="I11" s="265">
        <v>85012</v>
      </c>
      <c r="J11" s="263">
        <v>1357</v>
      </c>
      <c r="K11" s="266">
        <v>1.596245235966687</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17.09178061573018</v>
      </c>
      <c r="E13" s="115">
        <v>14762</v>
      </c>
      <c r="F13" s="114">
        <v>14793</v>
      </c>
      <c r="G13" s="114">
        <v>15182</v>
      </c>
      <c r="H13" s="114">
        <v>15216</v>
      </c>
      <c r="I13" s="140">
        <v>14828</v>
      </c>
      <c r="J13" s="115">
        <v>-66</v>
      </c>
      <c r="K13" s="116">
        <v>-0.44510385756676557</v>
      </c>
    </row>
    <row r="14" spans="1:255" ht="14.1" customHeight="1" x14ac:dyDescent="0.2">
      <c r="A14" s="306" t="s">
        <v>230</v>
      </c>
      <c r="B14" s="307"/>
      <c r="C14" s="308"/>
      <c r="D14" s="113">
        <v>61.362294341719831</v>
      </c>
      <c r="E14" s="115">
        <v>52998</v>
      </c>
      <c r="F14" s="114">
        <v>52857</v>
      </c>
      <c r="G14" s="114">
        <v>53478</v>
      </c>
      <c r="H14" s="114">
        <v>52570</v>
      </c>
      <c r="I14" s="140">
        <v>52149</v>
      </c>
      <c r="J14" s="115">
        <v>849</v>
      </c>
      <c r="K14" s="116">
        <v>1.6280273830754186</v>
      </c>
    </row>
    <row r="15" spans="1:255" ht="14.1" customHeight="1" x14ac:dyDescent="0.2">
      <c r="A15" s="306" t="s">
        <v>231</v>
      </c>
      <c r="B15" s="307"/>
      <c r="C15" s="308"/>
      <c r="D15" s="113">
        <v>12.386388634811102</v>
      </c>
      <c r="E15" s="115">
        <v>10698</v>
      </c>
      <c r="F15" s="114">
        <v>10690</v>
      </c>
      <c r="G15" s="114">
        <v>10674</v>
      </c>
      <c r="H15" s="114">
        <v>10581</v>
      </c>
      <c r="I15" s="140">
        <v>10407</v>
      </c>
      <c r="J15" s="115">
        <v>291</v>
      </c>
      <c r="K15" s="116">
        <v>2.7961948688382821</v>
      </c>
    </row>
    <row r="16" spans="1:255" ht="14.1" customHeight="1" x14ac:dyDescent="0.2">
      <c r="A16" s="306" t="s">
        <v>232</v>
      </c>
      <c r="B16" s="307"/>
      <c r="C16" s="308"/>
      <c r="D16" s="113">
        <v>9.1595364077388872</v>
      </c>
      <c r="E16" s="115">
        <v>7911</v>
      </c>
      <c r="F16" s="114">
        <v>7843</v>
      </c>
      <c r="G16" s="114">
        <v>7786</v>
      </c>
      <c r="H16" s="114">
        <v>7694</v>
      </c>
      <c r="I16" s="140">
        <v>7628</v>
      </c>
      <c r="J16" s="115">
        <v>283</v>
      </c>
      <c r="K16" s="116">
        <v>3.7100157315154694</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1.1809792865495723</v>
      </c>
      <c r="E18" s="115">
        <v>1020</v>
      </c>
      <c r="F18" s="114">
        <v>1001</v>
      </c>
      <c r="G18" s="114">
        <v>1086</v>
      </c>
      <c r="H18" s="114">
        <v>1085</v>
      </c>
      <c r="I18" s="140">
        <v>1035</v>
      </c>
      <c r="J18" s="115">
        <v>-15</v>
      </c>
      <c r="K18" s="116">
        <v>-1.4492753623188406</v>
      </c>
    </row>
    <row r="19" spans="1:255" ht="14.1" customHeight="1" x14ac:dyDescent="0.2">
      <c r="A19" s="306" t="s">
        <v>235</v>
      </c>
      <c r="B19" s="307" t="s">
        <v>236</v>
      </c>
      <c r="C19" s="308"/>
      <c r="D19" s="113">
        <v>0.82436985492479942</v>
      </c>
      <c r="E19" s="115">
        <v>712</v>
      </c>
      <c r="F19" s="114">
        <v>701</v>
      </c>
      <c r="G19" s="114">
        <v>738</v>
      </c>
      <c r="H19" s="114">
        <v>729</v>
      </c>
      <c r="I19" s="140">
        <v>717</v>
      </c>
      <c r="J19" s="115">
        <v>-5</v>
      </c>
      <c r="K19" s="116">
        <v>-0.69735006973500702</v>
      </c>
    </row>
    <row r="20" spans="1:255" ht="14.1" customHeight="1" x14ac:dyDescent="0.2">
      <c r="A20" s="306">
        <v>12</v>
      </c>
      <c r="B20" s="307" t="s">
        <v>237</v>
      </c>
      <c r="C20" s="308"/>
      <c r="D20" s="113">
        <v>0.90889092151119033</v>
      </c>
      <c r="E20" s="115">
        <v>785</v>
      </c>
      <c r="F20" s="114">
        <v>692</v>
      </c>
      <c r="G20" s="114">
        <v>807</v>
      </c>
      <c r="H20" s="114">
        <v>783</v>
      </c>
      <c r="I20" s="140">
        <v>758</v>
      </c>
      <c r="J20" s="115">
        <v>27</v>
      </c>
      <c r="K20" s="116">
        <v>3.5620052770448547</v>
      </c>
    </row>
    <row r="21" spans="1:255" ht="14.1" customHeight="1" x14ac:dyDescent="0.2">
      <c r="A21" s="306">
        <v>21</v>
      </c>
      <c r="B21" s="307" t="s">
        <v>238</v>
      </c>
      <c r="C21" s="308"/>
      <c r="D21" s="113">
        <v>0.32650603804605821</v>
      </c>
      <c r="E21" s="115">
        <v>282</v>
      </c>
      <c r="F21" s="114">
        <v>249</v>
      </c>
      <c r="G21" s="114">
        <v>288</v>
      </c>
      <c r="H21" s="114">
        <v>297</v>
      </c>
      <c r="I21" s="140">
        <v>288</v>
      </c>
      <c r="J21" s="115">
        <v>-6</v>
      </c>
      <c r="K21" s="116">
        <v>-2.0833333333333335</v>
      </c>
    </row>
    <row r="22" spans="1:255" ht="14.1" customHeight="1" x14ac:dyDescent="0.2">
      <c r="A22" s="306">
        <v>22</v>
      </c>
      <c r="B22" s="307" t="s">
        <v>239</v>
      </c>
      <c r="C22" s="308"/>
      <c r="D22" s="113">
        <v>3.4317868679734627</v>
      </c>
      <c r="E22" s="115">
        <v>2964</v>
      </c>
      <c r="F22" s="114">
        <v>2961</v>
      </c>
      <c r="G22" s="114">
        <v>3016</v>
      </c>
      <c r="H22" s="114">
        <v>3007</v>
      </c>
      <c r="I22" s="140">
        <v>3005</v>
      </c>
      <c r="J22" s="115">
        <v>-41</v>
      </c>
      <c r="K22" s="116">
        <v>-1.3643926788685523</v>
      </c>
    </row>
    <row r="23" spans="1:255" ht="14.1" customHeight="1" x14ac:dyDescent="0.2">
      <c r="A23" s="306">
        <v>23</v>
      </c>
      <c r="B23" s="307" t="s">
        <v>240</v>
      </c>
      <c r="C23" s="308"/>
      <c r="D23" s="113">
        <v>1.4160173210295361</v>
      </c>
      <c r="E23" s="115">
        <v>1223</v>
      </c>
      <c r="F23" s="114">
        <v>1226</v>
      </c>
      <c r="G23" s="114">
        <v>1235</v>
      </c>
      <c r="H23" s="114">
        <v>1222</v>
      </c>
      <c r="I23" s="140">
        <v>1240</v>
      </c>
      <c r="J23" s="115">
        <v>-17</v>
      </c>
      <c r="K23" s="116">
        <v>-1.3709677419354838</v>
      </c>
    </row>
    <row r="24" spans="1:255" ht="14.1" customHeight="1" x14ac:dyDescent="0.2">
      <c r="A24" s="306">
        <v>24</v>
      </c>
      <c r="B24" s="307" t="s">
        <v>241</v>
      </c>
      <c r="C24" s="308"/>
      <c r="D24" s="113">
        <v>2.9061353031759078</v>
      </c>
      <c r="E24" s="115">
        <v>2510</v>
      </c>
      <c r="F24" s="114">
        <v>2560</v>
      </c>
      <c r="G24" s="114">
        <v>2589</v>
      </c>
      <c r="H24" s="114">
        <v>2589</v>
      </c>
      <c r="I24" s="140">
        <v>2570</v>
      </c>
      <c r="J24" s="115">
        <v>-60</v>
      </c>
      <c r="K24" s="116">
        <v>-2.3346303501945527</v>
      </c>
    </row>
    <row r="25" spans="1:255" ht="14.1" customHeight="1" x14ac:dyDescent="0.2">
      <c r="A25" s="306">
        <v>25</v>
      </c>
      <c r="B25" s="307" t="s">
        <v>242</v>
      </c>
      <c r="C25" s="308"/>
      <c r="D25" s="113">
        <v>5.7462747050446339</v>
      </c>
      <c r="E25" s="115">
        <v>4963</v>
      </c>
      <c r="F25" s="114">
        <v>5006</v>
      </c>
      <c r="G25" s="114">
        <v>5054</v>
      </c>
      <c r="H25" s="114">
        <v>4871</v>
      </c>
      <c r="I25" s="140">
        <v>4847</v>
      </c>
      <c r="J25" s="115">
        <v>116</v>
      </c>
      <c r="K25" s="116">
        <v>2.3932329275840725</v>
      </c>
    </row>
    <row r="26" spans="1:255" ht="14.1" customHeight="1" x14ac:dyDescent="0.2">
      <c r="A26" s="306">
        <v>26</v>
      </c>
      <c r="B26" s="307" t="s">
        <v>243</v>
      </c>
      <c r="C26" s="308"/>
      <c r="D26" s="113">
        <v>2.9952876610821013</v>
      </c>
      <c r="E26" s="115">
        <v>2587</v>
      </c>
      <c r="F26" s="114">
        <v>2601</v>
      </c>
      <c r="G26" s="114">
        <v>2614</v>
      </c>
      <c r="H26" s="114">
        <v>2525</v>
      </c>
      <c r="I26" s="140">
        <v>2516</v>
      </c>
      <c r="J26" s="115">
        <v>71</v>
      </c>
      <c r="K26" s="116">
        <v>2.8219395866454691</v>
      </c>
    </row>
    <row r="27" spans="1:255" ht="14.1" customHeight="1" x14ac:dyDescent="0.2">
      <c r="A27" s="306">
        <v>27</v>
      </c>
      <c r="B27" s="307" t="s">
        <v>244</v>
      </c>
      <c r="C27" s="308"/>
      <c r="D27" s="113">
        <v>2.6409938751172297</v>
      </c>
      <c r="E27" s="115">
        <v>2281</v>
      </c>
      <c r="F27" s="114">
        <v>2301</v>
      </c>
      <c r="G27" s="114">
        <v>2275</v>
      </c>
      <c r="H27" s="114">
        <v>2258</v>
      </c>
      <c r="I27" s="140">
        <v>2231</v>
      </c>
      <c r="J27" s="115">
        <v>50</v>
      </c>
      <c r="K27" s="116">
        <v>2.2411474675033616</v>
      </c>
    </row>
    <row r="28" spans="1:255" ht="14.1" customHeight="1" x14ac:dyDescent="0.2">
      <c r="A28" s="306">
        <v>28</v>
      </c>
      <c r="B28" s="307" t="s">
        <v>245</v>
      </c>
      <c r="C28" s="308"/>
      <c r="D28" s="113">
        <v>0.49554817121884009</v>
      </c>
      <c r="E28" s="115">
        <v>428</v>
      </c>
      <c r="F28" s="114">
        <v>420</v>
      </c>
      <c r="G28" s="114">
        <v>444</v>
      </c>
      <c r="H28" s="114">
        <v>451</v>
      </c>
      <c r="I28" s="140">
        <v>449</v>
      </c>
      <c r="J28" s="115">
        <v>-21</v>
      </c>
      <c r="K28" s="116">
        <v>-4.6770601336302899</v>
      </c>
    </row>
    <row r="29" spans="1:255" ht="14.1" customHeight="1" x14ac:dyDescent="0.2">
      <c r="A29" s="306">
        <v>29</v>
      </c>
      <c r="B29" s="307" t="s">
        <v>246</v>
      </c>
      <c r="C29" s="308"/>
      <c r="D29" s="113">
        <v>3.6378793317046627</v>
      </c>
      <c r="E29" s="115">
        <v>3142</v>
      </c>
      <c r="F29" s="114">
        <v>3209</v>
      </c>
      <c r="G29" s="114">
        <v>3283</v>
      </c>
      <c r="H29" s="114">
        <v>3291</v>
      </c>
      <c r="I29" s="140">
        <v>3179</v>
      </c>
      <c r="J29" s="115">
        <v>-37</v>
      </c>
      <c r="K29" s="116">
        <v>-1.1638880150990878</v>
      </c>
    </row>
    <row r="30" spans="1:255" ht="14.1" customHeight="1" x14ac:dyDescent="0.2">
      <c r="A30" s="306" t="s">
        <v>247</v>
      </c>
      <c r="B30" s="307" t="s">
        <v>248</v>
      </c>
      <c r="C30" s="308"/>
      <c r="D30" s="113">
        <v>1.5294839583646911</v>
      </c>
      <c r="E30" s="115">
        <v>1321</v>
      </c>
      <c r="F30" s="114">
        <v>1307</v>
      </c>
      <c r="G30" s="114">
        <v>1302</v>
      </c>
      <c r="H30" s="114">
        <v>1307</v>
      </c>
      <c r="I30" s="140">
        <v>1296</v>
      </c>
      <c r="J30" s="115">
        <v>25</v>
      </c>
      <c r="K30" s="116">
        <v>1.9290123456790123</v>
      </c>
    </row>
    <row r="31" spans="1:255" ht="14.1" customHeight="1" x14ac:dyDescent="0.2">
      <c r="A31" s="306" t="s">
        <v>249</v>
      </c>
      <c r="B31" s="307" t="s">
        <v>250</v>
      </c>
      <c r="C31" s="308"/>
      <c r="D31" s="113">
        <v>2.0493464090124931</v>
      </c>
      <c r="E31" s="115">
        <v>1770</v>
      </c>
      <c r="F31" s="114">
        <v>1851</v>
      </c>
      <c r="G31" s="114">
        <v>1928</v>
      </c>
      <c r="H31" s="114">
        <v>1936</v>
      </c>
      <c r="I31" s="140">
        <v>1834</v>
      </c>
      <c r="J31" s="115">
        <v>-64</v>
      </c>
      <c r="K31" s="116">
        <v>-3.4896401308615048</v>
      </c>
    </row>
    <row r="32" spans="1:255" ht="14.1" customHeight="1" x14ac:dyDescent="0.2">
      <c r="A32" s="306">
        <v>31</v>
      </c>
      <c r="B32" s="307" t="s">
        <v>251</v>
      </c>
      <c r="C32" s="308"/>
      <c r="D32" s="113">
        <v>0.45618219500052104</v>
      </c>
      <c r="E32" s="115">
        <v>394</v>
      </c>
      <c r="F32" s="114">
        <v>390</v>
      </c>
      <c r="G32" s="114">
        <v>395</v>
      </c>
      <c r="H32" s="114">
        <v>375</v>
      </c>
      <c r="I32" s="140">
        <v>368</v>
      </c>
      <c r="J32" s="115">
        <v>26</v>
      </c>
      <c r="K32" s="116">
        <v>7.0652173913043477</v>
      </c>
    </row>
    <row r="33" spans="1:11" ht="14.1" customHeight="1" x14ac:dyDescent="0.2">
      <c r="A33" s="306">
        <v>32</v>
      </c>
      <c r="B33" s="307" t="s">
        <v>252</v>
      </c>
      <c r="C33" s="308"/>
      <c r="D33" s="113">
        <v>1.8895668584793155</v>
      </c>
      <c r="E33" s="115">
        <v>1632</v>
      </c>
      <c r="F33" s="114">
        <v>1596</v>
      </c>
      <c r="G33" s="114">
        <v>1709</v>
      </c>
      <c r="H33" s="114">
        <v>1635</v>
      </c>
      <c r="I33" s="140">
        <v>1575</v>
      </c>
      <c r="J33" s="115">
        <v>57</v>
      </c>
      <c r="K33" s="116">
        <v>3.6190476190476191</v>
      </c>
    </row>
    <row r="34" spans="1:11" ht="14.1" customHeight="1" x14ac:dyDescent="0.2">
      <c r="A34" s="306">
        <v>33</v>
      </c>
      <c r="B34" s="307" t="s">
        <v>253</v>
      </c>
      <c r="C34" s="308"/>
      <c r="D34" s="113">
        <v>1.9636675195961515</v>
      </c>
      <c r="E34" s="115">
        <v>1696</v>
      </c>
      <c r="F34" s="114">
        <v>1630</v>
      </c>
      <c r="G34" s="114">
        <v>1775</v>
      </c>
      <c r="H34" s="114">
        <v>1721</v>
      </c>
      <c r="I34" s="140">
        <v>1687</v>
      </c>
      <c r="J34" s="115">
        <v>9</v>
      </c>
      <c r="K34" s="116">
        <v>0.53349140486069946</v>
      </c>
    </row>
    <row r="35" spans="1:11" ht="14.1" customHeight="1" x14ac:dyDescent="0.2">
      <c r="A35" s="306">
        <v>34</v>
      </c>
      <c r="B35" s="307" t="s">
        <v>254</v>
      </c>
      <c r="C35" s="308"/>
      <c r="D35" s="113">
        <v>2.8829788465768966</v>
      </c>
      <c r="E35" s="115">
        <v>2490</v>
      </c>
      <c r="F35" s="114">
        <v>2520</v>
      </c>
      <c r="G35" s="114">
        <v>2540</v>
      </c>
      <c r="H35" s="114">
        <v>2504</v>
      </c>
      <c r="I35" s="140">
        <v>2464</v>
      </c>
      <c r="J35" s="115">
        <v>26</v>
      </c>
      <c r="K35" s="116">
        <v>1.0551948051948052</v>
      </c>
    </row>
    <row r="36" spans="1:11" ht="14.1" customHeight="1" x14ac:dyDescent="0.2">
      <c r="A36" s="306">
        <v>41</v>
      </c>
      <c r="B36" s="307" t="s">
        <v>255</v>
      </c>
      <c r="C36" s="308"/>
      <c r="D36" s="113">
        <v>1.1913996920191272</v>
      </c>
      <c r="E36" s="115">
        <v>1029</v>
      </c>
      <c r="F36" s="114">
        <v>1036</v>
      </c>
      <c r="G36" s="114">
        <v>1032</v>
      </c>
      <c r="H36" s="114">
        <v>1034</v>
      </c>
      <c r="I36" s="140">
        <v>1026</v>
      </c>
      <c r="J36" s="115">
        <v>3</v>
      </c>
      <c r="K36" s="116">
        <v>0.29239766081871343</v>
      </c>
    </row>
    <row r="37" spans="1:11" ht="14.1" customHeight="1" x14ac:dyDescent="0.2">
      <c r="A37" s="306">
        <v>42</v>
      </c>
      <c r="B37" s="307" t="s">
        <v>256</v>
      </c>
      <c r="C37" s="308"/>
      <c r="D37" s="113">
        <v>0.10304623186559993</v>
      </c>
      <c r="E37" s="115">
        <v>89</v>
      </c>
      <c r="F37" s="114">
        <v>85</v>
      </c>
      <c r="G37" s="114">
        <v>88</v>
      </c>
      <c r="H37" s="114">
        <v>94</v>
      </c>
      <c r="I37" s="140">
        <v>96</v>
      </c>
      <c r="J37" s="115">
        <v>-7</v>
      </c>
      <c r="K37" s="116">
        <v>-7.291666666666667</v>
      </c>
    </row>
    <row r="38" spans="1:11" ht="14.1" customHeight="1" x14ac:dyDescent="0.2">
      <c r="A38" s="306">
        <v>43</v>
      </c>
      <c r="B38" s="307" t="s">
        <v>257</v>
      </c>
      <c r="C38" s="308"/>
      <c r="D38" s="113">
        <v>1.7679954613345066</v>
      </c>
      <c r="E38" s="115">
        <v>1527</v>
      </c>
      <c r="F38" s="114">
        <v>1500</v>
      </c>
      <c r="G38" s="114">
        <v>1491</v>
      </c>
      <c r="H38" s="114">
        <v>1422</v>
      </c>
      <c r="I38" s="140">
        <v>1391</v>
      </c>
      <c r="J38" s="115">
        <v>136</v>
      </c>
      <c r="K38" s="116">
        <v>9.7771387491013666</v>
      </c>
    </row>
    <row r="39" spans="1:11" ht="14.1" customHeight="1" x14ac:dyDescent="0.2">
      <c r="A39" s="306">
        <v>51</v>
      </c>
      <c r="B39" s="307" t="s">
        <v>258</v>
      </c>
      <c r="C39" s="308"/>
      <c r="D39" s="113">
        <v>5.3201959036228272</v>
      </c>
      <c r="E39" s="115">
        <v>4595</v>
      </c>
      <c r="F39" s="114">
        <v>4547</v>
      </c>
      <c r="G39" s="114">
        <v>4593</v>
      </c>
      <c r="H39" s="114">
        <v>4722</v>
      </c>
      <c r="I39" s="140">
        <v>4721</v>
      </c>
      <c r="J39" s="115">
        <v>-126</v>
      </c>
      <c r="K39" s="116">
        <v>-2.6689260749841135</v>
      </c>
    </row>
    <row r="40" spans="1:11" ht="14.1" customHeight="1" x14ac:dyDescent="0.2">
      <c r="A40" s="306" t="s">
        <v>259</v>
      </c>
      <c r="B40" s="307" t="s">
        <v>260</v>
      </c>
      <c r="C40" s="308"/>
      <c r="D40" s="113">
        <v>4.4958260486980279</v>
      </c>
      <c r="E40" s="115">
        <v>3883</v>
      </c>
      <c r="F40" s="114">
        <v>3842</v>
      </c>
      <c r="G40" s="114">
        <v>3866</v>
      </c>
      <c r="H40" s="114">
        <v>3943</v>
      </c>
      <c r="I40" s="140">
        <v>3965</v>
      </c>
      <c r="J40" s="115">
        <v>-82</v>
      </c>
      <c r="K40" s="116">
        <v>-2.068095838587642</v>
      </c>
    </row>
    <row r="41" spans="1:11" ht="14.1" customHeight="1" x14ac:dyDescent="0.2">
      <c r="A41" s="306"/>
      <c r="B41" s="307" t="s">
        <v>261</v>
      </c>
      <c r="C41" s="308"/>
      <c r="D41" s="113">
        <v>3.7096643471615973</v>
      </c>
      <c r="E41" s="115">
        <v>3204</v>
      </c>
      <c r="F41" s="114">
        <v>3151</v>
      </c>
      <c r="G41" s="114">
        <v>3179</v>
      </c>
      <c r="H41" s="114">
        <v>3176</v>
      </c>
      <c r="I41" s="140">
        <v>3177</v>
      </c>
      <c r="J41" s="115">
        <v>27</v>
      </c>
      <c r="K41" s="116">
        <v>0.84985835694050993</v>
      </c>
    </row>
    <row r="42" spans="1:11" ht="14.1" customHeight="1" x14ac:dyDescent="0.2">
      <c r="A42" s="306">
        <v>52</v>
      </c>
      <c r="B42" s="307" t="s">
        <v>262</v>
      </c>
      <c r="C42" s="308"/>
      <c r="D42" s="113">
        <v>3.7224003982910534</v>
      </c>
      <c r="E42" s="115">
        <v>3215</v>
      </c>
      <c r="F42" s="114">
        <v>3173</v>
      </c>
      <c r="G42" s="114">
        <v>3193</v>
      </c>
      <c r="H42" s="114">
        <v>3092</v>
      </c>
      <c r="I42" s="140">
        <v>3032</v>
      </c>
      <c r="J42" s="115">
        <v>183</v>
      </c>
      <c r="K42" s="116">
        <v>6.0356200527704482</v>
      </c>
    </row>
    <row r="43" spans="1:11" ht="14.1" customHeight="1" x14ac:dyDescent="0.2">
      <c r="A43" s="306" t="s">
        <v>263</v>
      </c>
      <c r="B43" s="307" t="s">
        <v>264</v>
      </c>
      <c r="C43" s="308"/>
      <c r="D43" s="113">
        <v>3.1793814910442406</v>
      </c>
      <c r="E43" s="115">
        <v>2746</v>
      </c>
      <c r="F43" s="114">
        <v>2698</v>
      </c>
      <c r="G43" s="114">
        <v>2708</v>
      </c>
      <c r="H43" s="114">
        <v>2626</v>
      </c>
      <c r="I43" s="140">
        <v>2568</v>
      </c>
      <c r="J43" s="115">
        <v>178</v>
      </c>
      <c r="K43" s="116">
        <v>6.9314641744548284</v>
      </c>
    </row>
    <row r="44" spans="1:11" ht="14.1" customHeight="1" x14ac:dyDescent="0.2">
      <c r="A44" s="306">
        <v>53</v>
      </c>
      <c r="B44" s="307" t="s">
        <v>265</v>
      </c>
      <c r="C44" s="308"/>
      <c r="D44" s="113">
        <v>0.34503120332526716</v>
      </c>
      <c r="E44" s="115">
        <v>298</v>
      </c>
      <c r="F44" s="114">
        <v>291</v>
      </c>
      <c r="G44" s="114">
        <v>304</v>
      </c>
      <c r="H44" s="114">
        <v>333</v>
      </c>
      <c r="I44" s="140">
        <v>314</v>
      </c>
      <c r="J44" s="115">
        <v>-16</v>
      </c>
      <c r="K44" s="116">
        <v>-5.0955414012738851</v>
      </c>
    </row>
    <row r="45" spans="1:11" ht="14.1" customHeight="1" x14ac:dyDescent="0.2">
      <c r="A45" s="306" t="s">
        <v>266</v>
      </c>
      <c r="B45" s="307" t="s">
        <v>267</v>
      </c>
      <c r="C45" s="308"/>
      <c r="D45" s="113">
        <v>0.2871400618277391</v>
      </c>
      <c r="E45" s="115">
        <v>248</v>
      </c>
      <c r="F45" s="114">
        <v>240</v>
      </c>
      <c r="G45" s="114">
        <v>254</v>
      </c>
      <c r="H45" s="114">
        <v>283</v>
      </c>
      <c r="I45" s="140">
        <v>263</v>
      </c>
      <c r="J45" s="115">
        <v>-15</v>
      </c>
      <c r="K45" s="116">
        <v>-5.7034220532319395</v>
      </c>
    </row>
    <row r="46" spans="1:11" ht="14.1" customHeight="1" x14ac:dyDescent="0.2">
      <c r="A46" s="306">
        <v>54</v>
      </c>
      <c r="B46" s="307" t="s">
        <v>268</v>
      </c>
      <c r="C46" s="308"/>
      <c r="D46" s="113">
        <v>3.0288645231506677</v>
      </c>
      <c r="E46" s="115">
        <v>2616</v>
      </c>
      <c r="F46" s="114">
        <v>2556</v>
      </c>
      <c r="G46" s="114">
        <v>2563</v>
      </c>
      <c r="H46" s="114">
        <v>2526</v>
      </c>
      <c r="I46" s="140">
        <v>2492</v>
      </c>
      <c r="J46" s="115">
        <v>124</v>
      </c>
      <c r="K46" s="116">
        <v>4.9759229534510432</v>
      </c>
    </row>
    <row r="47" spans="1:11" ht="14.1" customHeight="1" x14ac:dyDescent="0.2">
      <c r="A47" s="306">
        <v>61</v>
      </c>
      <c r="B47" s="307" t="s">
        <v>269</v>
      </c>
      <c r="C47" s="308"/>
      <c r="D47" s="113">
        <v>3.1295951093563663</v>
      </c>
      <c r="E47" s="115">
        <v>2703</v>
      </c>
      <c r="F47" s="114">
        <v>2680</v>
      </c>
      <c r="G47" s="114">
        <v>2676</v>
      </c>
      <c r="H47" s="114">
        <v>2655</v>
      </c>
      <c r="I47" s="140">
        <v>2651</v>
      </c>
      <c r="J47" s="115">
        <v>52</v>
      </c>
      <c r="K47" s="116">
        <v>1.961523953225198</v>
      </c>
    </row>
    <row r="48" spans="1:11" ht="14.1" customHeight="1" x14ac:dyDescent="0.2">
      <c r="A48" s="306">
        <v>62</v>
      </c>
      <c r="B48" s="307" t="s">
        <v>270</v>
      </c>
      <c r="C48" s="308"/>
      <c r="D48" s="113">
        <v>6.9955655385612889</v>
      </c>
      <c r="E48" s="115">
        <v>6042</v>
      </c>
      <c r="F48" s="114">
        <v>6004</v>
      </c>
      <c r="G48" s="114">
        <v>6064</v>
      </c>
      <c r="H48" s="114">
        <v>6036</v>
      </c>
      <c r="I48" s="140">
        <v>6025</v>
      </c>
      <c r="J48" s="115">
        <v>17</v>
      </c>
      <c r="K48" s="116">
        <v>0.28215767634854771</v>
      </c>
    </row>
    <row r="49" spans="1:11" ht="14.1" customHeight="1" x14ac:dyDescent="0.2">
      <c r="A49" s="306">
        <v>63</v>
      </c>
      <c r="B49" s="307" t="s">
        <v>271</v>
      </c>
      <c r="C49" s="308"/>
      <c r="D49" s="113">
        <v>3.2060114161331033</v>
      </c>
      <c r="E49" s="115">
        <v>2769</v>
      </c>
      <c r="F49" s="114">
        <v>2874</v>
      </c>
      <c r="G49" s="114">
        <v>3026</v>
      </c>
      <c r="H49" s="114">
        <v>3033</v>
      </c>
      <c r="I49" s="140">
        <v>2793</v>
      </c>
      <c r="J49" s="115">
        <v>-24</v>
      </c>
      <c r="K49" s="116">
        <v>-0.85929108485499461</v>
      </c>
    </row>
    <row r="50" spans="1:11" ht="14.1" customHeight="1" x14ac:dyDescent="0.2">
      <c r="A50" s="306" t="s">
        <v>272</v>
      </c>
      <c r="B50" s="307" t="s">
        <v>273</v>
      </c>
      <c r="C50" s="308"/>
      <c r="D50" s="113">
        <v>0.86373583114311847</v>
      </c>
      <c r="E50" s="115">
        <v>746</v>
      </c>
      <c r="F50" s="114">
        <v>804</v>
      </c>
      <c r="G50" s="114">
        <v>863</v>
      </c>
      <c r="H50" s="114">
        <v>850</v>
      </c>
      <c r="I50" s="140">
        <v>787</v>
      </c>
      <c r="J50" s="115">
        <v>-41</v>
      </c>
      <c r="K50" s="116">
        <v>-5.2096569250317666</v>
      </c>
    </row>
    <row r="51" spans="1:11" ht="14.1" customHeight="1" x14ac:dyDescent="0.2">
      <c r="A51" s="306" t="s">
        <v>274</v>
      </c>
      <c r="B51" s="307" t="s">
        <v>275</v>
      </c>
      <c r="C51" s="308"/>
      <c r="D51" s="113">
        <v>2.0400838263728884</v>
      </c>
      <c r="E51" s="115">
        <v>1762</v>
      </c>
      <c r="F51" s="114">
        <v>1809</v>
      </c>
      <c r="G51" s="114">
        <v>1898</v>
      </c>
      <c r="H51" s="114">
        <v>1937</v>
      </c>
      <c r="I51" s="140">
        <v>1764</v>
      </c>
      <c r="J51" s="115">
        <v>-2</v>
      </c>
      <c r="K51" s="116">
        <v>-0.11337868480725624</v>
      </c>
    </row>
    <row r="52" spans="1:11" ht="14.1" customHeight="1" x14ac:dyDescent="0.2">
      <c r="A52" s="306">
        <v>71</v>
      </c>
      <c r="B52" s="307" t="s">
        <v>276</v>
      </c>
      <c r="C52" s="308"/>
      <c r="D52" s="113">
        <v>10.670495200824369</v>
      </c>
      <c r="E52" s="115">
        <v>9216</v>
      </c>
      <c r="F52" s="114">
        <v>9230</v>
      </c>
      <c r="G52" s="114">
        <v>9301</v>
      </c>
      <c r="H52" s="114">
        <v>9169</v>
      </c>
      <c r="I52" s="140">
        <v>9137</v>
      </c>
      <c r="J52" s="115">
        <v>79</v>
      </c>
      <c r="K52" s="116">
        <v>0.86461639487796871</v>
      </c>
    </row>
    <row r="53" spans="1:11" ht="14.1" customHeight="1" x14ac:dyDescent="0.2">
      <c r="A53" s="306" t="s">
        <v>277</v>
      </c>
      <c r="B53" s="307" t="s">
        <v>278</v>
      </c>
      <c r="C53" s="308"/>
      <c r="D53" s="113">
        <v>3.3183202306383079</v>
      </c>
      <c r="E53" s="115">
        <v>2866</v>
      </c>
      <c r="F53" s="114">
        <v>2887</v>
      </c>
      <c r="G53" s="114">
        <v>2896</v>
      </c>
      <c r="H53" s="114">
        <v>2845</v>
      </c>
      <c r="I53" s="140">
        <v>2827</v>
      </c>
      <c r="J53" s="115">
        <v>39</v>
      </c>
      <c r="K53" s="116">
        <v>1.3795542978422355</v>
      </c>
    </row>
    <row r="54" spans="1:11" ht="14.1" customHeight="1" x14ac:dyDescent="0.2">
      <c r="A54" s="306" t="s">
        <v>279</v>
      </c>
      <c r="B54" s="307" t="s">
        <v>280</v>
      </c>
      <c r="C54" s="308"/>
      <c r="D54" s="113">
        <v>6.2406650534335233</v>
      </c>
      <c r="E54" s="115">
        <v>5390</v>
      </c>
      <c r="F54" s="114">
        <v>5388</v>
      </c>
      <c r="G54" s="114">
        <v>5449</v>
      </c>
      <c r="H54" s="114">
        <v>5388</v>
      </c>
      <c r="I54" s="140">
        <v>5397</v>
      </c>
      <c r="J54" s="115">
        <v>-7</v>
      </c>
      <c r="K54" s="116">
        <v>-0.1297016861219196</v>
      </c>
    </row>
    <row r="55" spans="1:11" ht="14.1" customHeight="1" x14ac:dyDescent="0.2">
      <c r="A55" s="306">
        <v>72</v>
      </c>
      <c r="B55" s="307" t="s">
        <v>281</v>
      </c>
      <c r="C55" s="308"/>
      <c r="D55" s="113">
        <v>3.6749296622630805</v>
      </c>
      <c r="E55" s="115">
        <v>3174</v>
      </c>
      <c r="F55" s="114">
        <v>3214</v>
      </c>
      <c r="G55" s="114">
        <v>3226</v>
      </c>
      <c r="H55" s="114">
        <v>3209</v>
      </c>
      <c r="I55" s="140">
        <v>3148</v>
      </c>
      <c r="J55" s="115">
        <v>26</v>
      </c>
      <c r="K55" s="116">
        <v>0.82592121982210931</v>
      </c>
    </row>
    <row r="56" spans="1:11" ht="14.1" customHeight="1" x14ac:dyDescent="0.2">
      <c r="A56" s="306" t="s">
        <v>282</v>
      </c>
      <c r="B56" s="307" t="s">
        <v>283</v>
      </c>
      <c r="C56" s="308"/>
      <c r="D56" s="113">
        <v>1.3083397978441338</v>
      </c>
      <c r="E56" s="115">
        <v>1130</v>
      </c>
      <c r="F56" s="114">
        <v>1160</v>
      </c>
      <c r="G56" s="114">
        <v>1168</v>
      </c>
      <c r="H56" s="114">
        <v>1165</v>
      </c>
      <c r="I56" s="140">
        <v>1168</v>
      </c>
      <c r="J56" s="115">
        <v>-38</v>
      </c>
      <c r="K56" s="116">
        <v>-3.2534246575342465</v>
      </c>
    </row>
    <row r="57" spans="1:11" ht="14.1" customHeight="1" x14ac:dyDescent="0.2">
      <c r="A57" s="306" t="s">
        <v>284</v>
      </c>
      <c r="B57" s="307" t="s">
        <v>285</v>
      </c>
      <c r="C57" s="308"/>
      <c r="D57" s="113">
        <v>1.5202213757250866</v>
      </c>
      <c r="E57" s="115">
        <v>1313</v>
      </c>
      <c r="F57" s="114">
        <v>1322</v>
      </c>
      <c r="G57" s="114">
        <v>1325</v>
      </c>
      <c r="H57" s="114">
        <v>1326</v>
      </c>
      <c r="I57" s="140">
        <v>1258</v>
      </c>
      <c r="J57" s="115">
        <v>55</v>
      </c>
      <c r="K57" s="116">
        <v>4.372019077901431</v>
      </c>
    </row>
    <row r="58" spans="1:11" ht="14.1" customHeight="1" x14ac:dyDescent="0.2">
      <c r="A58" s="306">
        <v>73</v>
      </c>
      <c r="B58" s="307" t="s">
        <v>286</v>
      </c>
      <c r="C58" s="308"/>
      <c r="D58" s="113">
        <v>2.0412416492028389</v>
      </c>
      <c r="E58" s="115">
        <v>1763</v>
      </c>
      <c r="F58" s="114">
        <v>1773</v>
      </c>
      <c r="G58" s="114">
        <v>1762</v>
      </c>
      <c r="H58" s="114">
        <v>1720</v>
      </c>
      <c r="I58" s="140">
        <v>1722</v>
      </c>
      <c r="J58" s="115">
        <v>41</v>
      </c>
      <c r="K58" s="116">
        <v>2.3809523809523809</v>
      </c>
    </row>
    <row r="59" spans="1:11" ht="14.1" customHeight="1" x14ac:dyDescent="0.2">
      <c r="A59" s="306" t="s">
        <v>287</v>
      </c>
      <c r="B59" s="307" t="s">
        <v>288</v>
      </c>
      <c r="C59" s="308"/>
      <c r="D59" s="113">
        <v>1.8374648311315402</v>
      </c>
      <c r="E59" s="115">
        <v>1587</v>
      </c>
      <c r="F59" s="114">
        <v>1603</v>
      </c>
      <c r="G59" s="114">
        <v>1590</v>
      </c>
      <c r="H59" s="114">
        <v>1553</v>
      </c>
      <c r="I59" s="140">
        <v>1550</v>
      </c>
      <c r="J59" s="115">
        <v>37</v>
      </c>
      <c r="K59" s="116">
        <v>2.3870967741935485</v>
      </c>
    </row>
    <row r="60" spans="1:11" ht="14.1" customHeight="1" x14ac:dyDescent="0.2">
      <c r="A60" s="306">
        <v>81</v>
      </c>
      <c r="B60" s="307" t="s">
        <v>289</v>
      </c>
      <c r="C60" s="308"/>
      <c r="D60" s="113">
        <v>11.266773958248908</v>
      </c>
      <c r="E60" s="115">
        <v>9731</v>
      </c>
      <c r="F60" s="114">
        <v>9674</v>
      </c>
      <c r="G60" s="114">
        <v>9582</v>
      </c>
      <c r="H60" s="114">
        <v>9435</v>
      </c>
      <c r="I60" s="140">
        <v>9422</v>
      </c>
      <c r="J60" s="115">
        <v>309</v>
      </c>
      <c r="K60" s="116">
        <v>3.2795584801528337</v>
      </c>
    </row>
    <row r="61" spans="1:11" ht="14.1" customHeight="1" x14ac:dyDescent="0.2">
      <c r="A61" s="306" t="s">
        <v>290</v>
      </c>
      <c r="B61" s="307" t="s">
        <v>291</v>
      </c>
      <c r="C61" s="308"/>
      <c r="D61" s="113">
        <v>2.3469068763097871</v>
      </c>
      <c r="E61" s="115">
        <v>2027</v>
      </c>
      <c r="F61" s="114">
        <v>2029</v>
      </c>
      <c r="G61" s="114">
        <v>2039</v>
      </c>
      <c r="H61" s="114">
        <v>1963</v>
      </c>
      <c r="I61" s="140">
        <v>1968</v>
      </c>
      <c r="J61" s="115">
        <v>59</v>
      </c>
      <c r="K61" s="116">
        <v>2.9979674796747968</v>
      </c>
    </row>
    <row r="62" spans="1:11" ht="14.1" customHeight="1" x14ac:dyDescent="0.2">
      <c r="A62" s="306" t="s">
        <v>292</v>
      </c>
      <c r="B62" s="307" t="s">
        <v>293</v>
      </c>
      <c r="C62" s="308"/>
      <c r="D62" s="113">
        <v>4.8153851497643831</v>
      </c>
      <c r="E62" s="115">
        <v>4159</v>
      </c>
      <c r="F62" s="114">
        <v>4121</v>
      </c>
      <c r="G62" s="114">
        <v>4057</v>
      </c>
      <c r="H62" s="114">
        <v>4032</v>
      </c>
      <c r="I62" s="140">
        <v>4021</v>
      </c>
      <c r="J62" s="115">
        <v>138</v>
      </c>
      <c r="K62" s="116">
        <v>3.4319820940064663</v>
      </c>
    </row>
    <row r="63" spans="1:11" ht="14.1" customHeight="1" x14ac:dyDescent="0.2">
      <c r="A63" s="306"/>
      <c r="B63" s="307" t="s">
        <v>294</v>
      </c>
      <c r="C63" s="308"/>
      <c r="D63" s="113">
        <v>4.5421389618960504</v>
      </c>
      <c r="E63" s="115">
        <v>3923</v>
      </c>
      <c r="F63" s="114">
        <v>3879</v>
      </c>
      <c r="G63" s="114">
        <v>3819</v>
      </c>
      <c r="H63" s="114">
        <v>3807</v>
      </c>
      <c r="I63" s="140">
        <v>3797</v>
      </c>
      <c r="J63" s="115">
        <v>126</v>
      </c>
      <c r="K63" s="116">
        <v>3.3184092704766921</v>
      </c>
    </row>
    <row r="64" spans="1:11" ht="14.1" customHeight="1" x14ac:dyDescent="0.2">
      <c r="A64" s="306" t="s">
        <v>295</v>
      </c>
      <c r="B64" s="307" t="s">
        <v>296</v>
      </c>
      <c r="C64" s="308"/>
      <c r="D64" s="113">
        <v>1.1358241961815003</v>
      </c>
      <c r="E64" s="115">
        <v>981</v>
      </c>
      <c r="F64" s="114">
        <v>985</v>
      </c>
      <c r="G64" s="114">
        <v>977</v>
      </c>
      <c r="H64" s="114">
        <v>966</v>
      </c>
      <c r="I64" s="140">
        <v>953</v>
      </c>
      <c r="J64" s="115">
        <v>28</v>
      </c>
      <c r="K64" s="116">
        <v>2.9380902413431271</v>
      </c>
    </row>
    <row r="65" spans="1:11" ht="14.1" customHeight="1" x14ac:dyDescent="0.2">
      <c r="A65" s="306" t="s">
        <v>297</v>
      </c>
      <c r="B65" s="307" t="s">
        <v>298</v>
      </c>
      <c r="C65" s="308"/>
      <c r="D65" s="113">
        <v>1.6441084185297965</v>
      </c>
      <c r="E65" s="115">
        <v>1420</v>
      </c>
      <c r="F65" s="114">
        <v>1405</v>
      </c>
      <c r="G65" s="114">
        <v>1391</v>
      </c>
      <c r="H65" s="114">
        <v>1387</v>
      </c>
      <c r="I65" s="140">
        <v>1399</v>
      </c>
      <c r="J65" s="115">
        <v>21</v>
      </c>
      <c r="K65" s="116">
        <v>1.5010721944245891</v>
      </c>
    </row>
    <row r="66" spans="1:11" ht="14.1" customHeight="1" x14ac:dyDescent="0.2">
      <c r="A66" s="306">
        <v>82</v>
      </c>
      <c r="B66" s="307" t="s">
        <v>299</v>
      </c>
      <c r="C66" s="308"/>
      <c r="D66" s="113">
        <v>2.7625652722620386</v>
      </c>
      <c r="E66" s="115">
        <v>2386</v>
      </c>
      <c r="F66" s="114">
        <v>2391</v>
      </c>
      <c r="G66" s="114">
        <v>2388</v>
      </c>
      <c r="H66" s="114">
        <v>2347</v>
      </c>
      <c r="I66" s="140">
        <v>2374</v>
      </c>
      <c r="J66" s="115">
        <v>12</v>
      </c>
      <c r="K66" s="116">
        <v>0.50547598989048015</v>
      </c>
    </row>
    <row r="67" spans="1:11" ht="14.1" customHeight="1" x14ac:dyDescent="0.2">
      <c r="A67" s="306" t="s">
        <v>300</v>
      </c>
      <c r="B67" s="307" t="s">
        <v>301</v>
      </c>
      <c r="C67" s="308"/>
      <c r="D67" s="113">
        <v>1.8710416932001066</v>
      </c>
      <c r="E67" s="115">
        <v>1616</v>
      </c>
      <c r="F67" s="114">
        <v>1610</v>
      </c>
      <c r="G67" s="114">
        <v>1619</v>
      </c>
      <c r="H67" s="114">
        <v>1598</v>
      </c>
      <c r="I67" s="140">
        <v>1610</v>
      </c>
      <c r="J67" s="115">
        <v>6</v>
      </c>
      <c r="K67" s="116">
        <v>0.37267080745341613</v>
      </c>
    </row>
    <row r="68" spans="1:11" ht="14.1" customHeight="1" x14ac:dyDescent="0.2">
      <c r="A68" s="306" t="s">
        <v>302</v>
      </c>
      <c r="B68" s="307" t="s">
        <v>303</v>
      </c>
      <c r="C68" s="308"/>
      <c r="D68" s="113">
        <v>0.51523115932799968</v>
      </c>
      <c r="E68" s="115">
        <v>445</v>
      </c>
      <c r="F68" s="114">
        <v>446</v>
      </c>
      <c r="G68" s="114">
        <v>442</v>
      </c>
      <c r="H68" s="114">
        <v>431</v>
      </c>
      <c r="I68" s="140">
        <v>437</v>
      </c>
      <c r="J68" s="115">
        <v>8</v>
      </c>
      <c r="K68" s="116">
        <v>1.8306636155606408</v>
      </c>
    </row>
    <row r="69" spans="1:11" ht="14.1" customHeight="1" x14ac:dyDescent="0.2">
      <c r="A69" s="306">
        <v>83</v>
      </c>
      <c r="B69" s="307" t="s">
        <v>304</v>
      </c>
      <c r="C69" s="308"/>
      <c r="D69" s="113">
        <v>5.2159918489272767</v>
      </c>
      <c r="E69" s="115">
        <v>4505</v>
      </c>
      <c r="F69" s="114">
        <v>4480</v>
      </c>
      <c r="G69" s="114">
        <v>4454</v>
      </c>
      <c r="H69" s="114">
        <v>4343</v>
      </c>
      <c r="I69" s="140">
        <v>4312</v>
      </c>
      <c r="J69" s="115">
        <v>193</v>
      </c>
      <c r="K69" s="116">
        <v>4.4758812615955472</v>
      </c>
    </row>
    <row r="70" spans="1:11" ht="14.1" customHeight="1" x14ac:dyDescent="0.2">
      <c r="A70" s="306" t="s">
        <v>305</v>
      </c>
      <c r="B70" s="307" t="s">
        <v>306</v>
      </c>
      <c r="C70" s="308"/>
      <c r="D70" s="113">
        <v>4.1125866919843928</v>
      </c>
      <c r="E70" s="115">
        <v>3552</v>
      </c>
      <c r="F70" s="114">
        <v>3539</v>
      </c>
      <c r="G70" s="114">
        <v>3509</v>
      </c>
      <c r="H70" s="114">
        <v>3415</v>
      </c>
      <c r="I70" s="140">
        <v>3396</v>
      </c>
      <c r="J70" s="115">
        <v>156</v>
      </c>
      <c r="K70" s="116">
        <v>4.5936395759717312</v>
      </c>
    </row>
    <row r="71" spans="1:11" ht="14.1" customHeight="1" x14ac:dyDescent="0.2">
      <c r="A71" s="306"/>
      <c r="B71" s="307" t="s">
        <v>307</v>
      </c>
      <c r="C71" s="308"/>
      <c r="D71" s="113">
        <v>2.6965693709548564</v>
      </c>
      <c r="E71" s="115">
        <v>2329</v>
      </c>
      <c r="F71" s="114">
        <v>2327</v>
      </c>
      <c r="G71" s="114">
        <v>2305</v>
      </c>
      <c r="H71" s="114">
        <v>2236</v>
      </c>
      <c r="I71" s="140">
        <v>2220</v>
      </c>
      <c r="J71" s="115">
        <v>109</v>
      </c>
      <c r="K71" s="116">
        <v>4.9099099099099099</v>
      </c>
    </row>
    <row r="72" spans="1:11" ht="14.1" customHeight="1" x14ac:dyDescent="0.2">
      <c r="A72" s="306">
        <v>84</v>
      </c>
      <c r="B72" s="307" t="s">
        <v>308</v>
      </c>
      <c r="C72" s="308"/>
      <c r="D72" s="113">
        <v>0.98993851960772961</v>
      </c>
      <c r="E72" s="115">
        <v>855</v>
      </c>
      <c r="F72" s="114">
        <v>846</v>
      </c>
      <c r="G72" s="114">
        <v>834</v>
      </c>
      <c r="H72" s="114">
        <v>883</v>
      </c>
      <c r="I72" s="140">
        <v>864</v>
      </c>
      <c r="J72" s="115">
        <v>-9</v>
      </c>
      <c r="K72" s="116">
        <v>-1.0416666666666667</v>
      </c>
    </row>
    <row r="73" spans="1:11" ht="14.1" customHeight="1" x14ac:dyDescent="0.2">
      <c r="A73" s="306" t="s">
        <v>309</v>
      </c>
      <c r="B73" s="307" t="s">
        <v>310</v>
      </c>
      <c r="C73" s="308"/>
      <c r="D73" s="113">
        <v>0.41450057312230082</v>
      </c>
      <c r="E73" s="115">
        <v>358</v>
      </c>
      <c r="F73" s="114">
        <v>343</v>
      </c>
      <c r="G73" s="114">
        <v>337</v>
      </c>
      <c r="H73" s="114">
        <v>361</v>
      </c>
      <c r="I73" s="140">
        <v>359</v>
      </c>
      <c r="J73" s="115">
        <v>-1</v>
      </c>
      <c r="K73" s="116">
        <v>-0.2785515320334262</v>
      </c>
    </row>
    <row r="74" spans="1:11" ht="14.1" customHeight="1" x14ac:dyDescent="0.2">
      <c r="A74" s="306" t="s">
        <v>311</v>
      </c>
      <c r="B74" s="307" t="s">
        <v>312</v>
      </c>
      <c r="C74" s="308"/>
      <c r="D74" s="113">
        <v>0.16556866468293022</v>
      </c>
      <c r="E74" s="115">
        <v>143</v>
      </c>
      <c r="F74" s="114">
        <v>142</v>
      </c>
      <c r="G74" s="114">
        <v>142</v>
      </c>
      <c r="H74" s="114">
        <v>156</v>
      </c>
      <c r="I74" s="140">
        <v>153</v>
      </c>
      <c r="J74" s="115">
        <v>-10</v>
      </c>
      <c r="K74" s="116">
        <v>-6.5359477124183005</v>
      </c>
    </row>
    <row r="75" spans="1:11" ht="14.1" customHeight="1" x14ac:dyDescent="0.2">
      <c r="A75" s="306" t="s">
        <v>313</v>
      </c>
      <c r="B75" s="307" t="s">
        <v>314</v>
      </c>
      <c r="C75" s="308"/>
      <c r="D75" s="113">
        <v>2.5472102258912343E-2</v>
      </c>
      <c r="E75" s="115">
        <v>22</v>
      </c>
      <c r="F75" s="114">
        <v>23</v>
      </c>
      <c r="G75" s="114">
        <v>24</v>
      </c>
      <c r="H75" s="114">
        <v>23</v>
      </c>
      <c r="I75" s="140">
        <v>20</v>
      </c>
      <c r="J75" s="115">
        <v>2</v>
      </c>
      <c r="K75" s="116">
        <v>10</v>
      </c>
    </row>
    <row r="76" spans="1:11" ht="14.1" customHeight="1" x14ac:dyDescent="0.2">
      <c r="A76" s="306">
        <v>91</v>
      </c>
      <c r="B76" s="307" t="s">
        <v>315</v>
      </c>
      <c r="C76" s="308"/>
      <c r="D76" s="113" t="s">
        <v>513</v>
      </c>
      <c r="E76" s="115" t="s">
        <v>513</v>
      </c>
      <c r="F76" s="114">
        <v>84</v>
      </c>
      <c r="G76" s="114">
        <v>83</v>
      </c>
      <c r="H76" s="114">
        <v>75</v>
      </c>
      <c r="I76" s="140">
        <v>77</v>
      </c>
      <c r="J76" s="115" t="s">
        <v>513</v>
      </c>
      <c r="K76" s="116" t="s">
        <v>513</v>
      </c>
    </row>
    <row r="77" spans="1:11" ht="14.1" customHeight="1" x14ac:dyDescent="0.2">
      <c r="A77" s="306">
        <v>92</v>
      </c>
      <c r="B77" s="307" t="s">
        <v>316</v>
      </c>
      <c r="C77" s="308"/>
      <c r="D77" s="113">
        <v>1.1369820190114508</v>
      </c>
      <c r="E77" s="115">
        <v>982</v>
      </c>
      <c r="F77" s="114">
        <v>971</v>
      </c>
      <c r="G77" s="114">
        <v>949</v>
      </c>
      <c r="H77" s="114">
        <v>932</v>
      </c>
      <c r="I77" s="140">
        <v>817</v>
      </c>
      <c r="J77" s="115">
        <v>165</v>
      </c>
      <c r="K77" s="116">
        <v>20.195838433292533</v>
      </c>
    </row>
    <row r="78" spans="1:11" ht="14.1" customHeight="1" x14ac:dyDescent="0.2">
      <c r="A78" s="306">
        <v>93</v>
      </c>
      <c r="B78" s="307" t="s">
        <v>317</v>
      </c>
      <c r="C78" s="308"/>
      <c r="D78" s="113">
        <v>0.32071692389630541</v>
      </c>
      <c r="E78" s="115">
        <v>277</v>
      </c>
      <c r="F78" s="114">
        <v>282</v>
      </c>
      <c r="G78" s="114">
        <v>283</v>
      </c>
      <c r="H78" s="114">
        <v>284</v>
      </c>
      <c r="I78" s="140">
        <v>279</v>
      </c>
      <c r="J78" s="115">
        <v>-2</v>
      </c>
      <c r="K78" s="116">
        <v>-0.71684587813620071</v>
      </c>
    </row>
    <row r="79" spans="1:11" ht="14.1" customHeight="1" x14ac:dyDescent="0.2">
      <c r="A79" s="306">
        <v>94</v>
      </c>
      <c r="B79" s="307" t="s">
        <v>318</v>
      </c>
      <c r="C79" s="308"/>
      <c r="D79" s="113">
        <v>0.13430744827426508</v>
      </c>
      <c r="E79" s="115">
        <v>116</v>
      </c>
      <c r="F79" s="114">
        <v>130</v>
      </c>
      <c r="G79" s="114">
        <v>118</v>
      </c>
      <c r="H79" s="114">
        <v>103</v>
      </c>
      <c r="I79" s="140">
        <v>107</v>
      </c>
      <c r="J79" s="115">
        <v>9</v>
      </c>
      <c r="K79" s="116">
        <v>8.4112149532710276</v>
      </c>
    </row>
    <row r="80" spans="1:11" ht="14.1" customHeight="1" x14ac:dyDescent="0.2">
      <c r="A80" s="306" t="s">
        <v>319</v>
      </c>
      <c r="B80" s="307" t="s">
        <v>320</v>
      </c>
      <c r="C80" s="308"/>
      <c r="D80" s="113" t="s">
        <v>513</v>
      </c>
      <c r="E80" s="115" t="s">
        <v>513</v>
      </c>
      <c r="F80" s="114">
        <v>0</v>
      </c>
      <c r="G80" s="114">
        <v>0</v>
      </c>
      <c r="H80" s="114">
        <v>0</v>
      </c>
      <c r="I80" s="140">
        <v>0</v>
      </c>
      <c r="J80" s="115" t="s">
        <v>513</v>
      </c>
      <c r="K80" s="116" t="s">
        <v>513</v>
      </c>
    </row>
    <row r="81" spans="1:11" ht="14.1" customHeight="1" x14ac:dyDescent="0.2">
      <c r="A81" s="310" t="s">
        <v>321</v>
      </c>
      <c r="B81" s="311" t="s">
        <v>224</v>
      </c>
      <c r="C81" s="312"/>
      <c r="D81" s="125">
        <v>0</v>
      </c>
      <c r="E81" s="143">
        <v>0</v>
      </c>
      <c r="F81" s="144">
        <v>0</v>
      </c>
      <c r="G81" s="144">
        <v>0</v>
      </c>
      <c r="H81" s="144">
        <v>0</v>
      </c>
      <c r="I81" s="145">
        <v>0</v>
      </c>
      <c r="J81" s="143">
        <v>0</v>
      </c>
      <c r="K81" s="146">
        <v>0</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18" t="s">
        <v>323</v>
      </c>
      <c r="B85" s="618"/>
      <c r="C85" s="618"/>
      <c r="D85" s="618"/>
      <c r="E85" s="618"/>
      <c r="F85" s="618"/>
      <c r="G85" s="618"/>
      <c r="H85" s="618"/>
      <c r="I85" s="618"/>
      <c r="J85" s="618"/>
      <c r="K85" s="618"/>
    </row>
    <row r="86" spans="1:11" ht="22.5" customHeight="1" x14ac:dyDescent="0.2">
      <c r="A86" s="618"/>
      <c r="B86" s="618"/>
      <c r="C86" s="618"/>
      <c r="D86" s="618"/>
      <c r="E86" s="618"/>
      <c r="F86" s="618"/>
      <c r="G86" s="618"/>
      <c r="H86" s="618"/>
      <c r="I86" s="618"/>
      <c r="J86" s="618"/>
      <c r="K86" s="618"/>
    </row>
    <row r="87" spans="1:11" ht="18" customHeight="1" x14ac:dyDescent="0.2">
      <c r="A87" s="619"/>
      <c r="B87" s="619"/>
      <c r="C87" s="619"/>
      <c r="D87" s="619"/>
      <c r="E87" s="619"/>
      <c r="F87" s="619"/>
      <c r="G87" s="619"/>
      <c r="H87" s="619"/>
      <c r="I87" s="619"/>
      <c r="J87" s="619"/>
      <c r="K87" s="619"/>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3:K3"/>
    <mergeCell ref="A4:K4"/>
    <mergeCell ref="A5:E5"/>
    <mergeCell ref="A7:C10"/>
    <mergeCell ref="D7:D10"/>
    <mergeCell ref="E7:I7"/>
    <mergeCell ref="J7:K8"/>
    <mergeCell ref="E8:E9"/>
    <mergeCell ref="F8:F9"/>
    <mergeCell ref="G8:G9"/>
    <mergeCell ref="H8:H9"/>
    <mergeCell ref="I8:I9"/>
    <mergeCell ref="A85:K85"/>
    <mergeCell ref="A86:K86"/>
    <mergeCell ref="A87:K87"/>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66" t="s">
        <v>97</v>
      </c>
      <c r="E8" s="566" t="s">
        <v>98</v>
      </c>
      <c r="F8" s="566" t="s">
        <v>99</v>
      </c>
      <c r="G8" s="566" t="s">
        <v>100</v>
      </c>
      <c r="H8" s="566" t="s">
        <v>101</v>
      </c>
      <c r="I8" s="590"/>
      <c r="J8" s="591"/>
      <c r="K8"/>
      <c r="L8"/>
      <c r="M8"/>
      <c r="N8"/>
      <c r="O8"/>
      <c r="P8"/>
    </row>
    <row r="9" spans="1:16" ht="12" customHeight="1" x14ac:dyDescent="0.2">
      <c r="A9" s="578"/>
      <c r="B9" s="579"/>
      <c r="C9" s="583"/>
      <c r="D9" s="567"/>
      <c r="E9" s="567"/>
      <c r="F9" s="567"/>
      <c r="G9" s="567"/>
      <c r="H9" s="567"/>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25451</v>
      </c>
      <c r="E12" s="114">
        <v>26487</v>
      </c>
      <c r="F12" s="114">
        <v>26801</v>
      </c>
      <c r="G12" s="114">
        <v>26999</v>
      </c>
      <c r="H12" s="140">
        <v>26368</v>
      </c>
      <c r="I12" s="115">
        <v>-917</v>
      </c>
      <c r="J12" s="116">
        <v>-3.4777002427184467</v>
      </c>
      <c r="K12"/>
      <c r="L12"/>
      <c r="M12"/>
      <c r="N12"/>
      <c r="O12"/>
      <c r="P12"/>
    </row>
    <row r="13" spans="1:16" s="110" customFormat="1" ht="14.45" customHeight="1" x14ac:dyDescent="0.2">
      <c r="A13" s="120" t="s">
        <v>105</v>
      </c>
      <c r="B13" s="119" t="s">
        <v>106</v>
      </c>
      <c r="C13" s="113">
        <v>37.475934147970612</v>
      </c>
      <c r="D13" s="115">
        <v>9538</v>
      </c>
      <c r="E13" s="114">
        <v>9860</v>
      </c>
      <c r="F13" s="114">
        <v>9923</v>
      </c>
      <c r="G13" s="114">
        <v>10022</v>
      </c>
      <c r="H13" s="140">
        <v>9715</v>
      </c>
      <c r="I13" s="115">
        <v>-177</v>
      </c>
      <c r="J13" s="116">
        <v>-1.8219248584662893</v>
      </c>
      <c r="K13"/>
      <c r="L13"/>
      <c r="M13"/>
      <c r="N13"/>
      <c r="O13"/>
      <c r="P13"/>
    </row>
    <row r="14" spans="1:16" s="110" customFormat="1" ht="14.45" customHeight="1" x14ac:dyDescent="0.2">
      <c r="A14" s="120"/>
      <c r="B14" s="119" t="s">
        <v>107</v>
      </c>
      <c r="C14" s="113">
        <v>62.524065852029388</v>
      </c>
      <c r="D14" s="115">
        <v>15913</v>
      </c>
      <c r="E14" s="114">
        <v>16627</v>
      </c>
      <c r="F14" s="114">
        <v>16878</v>
      </c>
      <c r="G14" s="114">
        <v>16977</v>
      </c>
      <c r="H14" s="140">
        <v>16653</v>
      </c>
      <c r="I14" s="115">
        <v>-740</v>
      </c>
      <c r="J14" s="116">
        <v>-4.4436437879060833</v>
      </c>
      <c r="K14"/>
      <c r="L14"/>
      <c r="M14"/>
      <c r="N14"/>
      <c r="O14"/>
      <c r="P14"/>
    </row>
    <row r="15" spans="1:16" s="110" customFormat="1" ht="14.45" customHeight="1" x14ac:dyDescent="0.2">
      <c r="A15" s="118" t="s">
        <v>105</v>
      </c>
      <c r="B15" s="121" t="s">
        <v>108</v>
      </c>
      <c r="C15" s="113">
        <v>14.034811991670269</v>
      </c>
      <c r="D15" s="115">
        <v>3572</v>
      </c>
      <c r="E15" s="114">
        <v>3814</v>
      </c>
      <c r="F15" s="114">
        <v>3954</v>
      </c>
      <c r="G15" s="114">
        <v>4107</v>
      </c>
      <c r="H15" s="140">
        <v>3864</v>
      </c>
      <c r="I15" s="115">
        <v>-292</v>
      </c>
      <c r="J15" s="116">
        <v>-7.5569358178053827</v>
      </c>
      <c r="K15"/>
      <c r="L15"/>
      <c r="M15"/>
      <c r="N15"/>
      <c r="O15"/>
      <c r="P15"/>
    </row>
    <row r="16" spans="1:16" s="110" customFormat="1" ht="14.45" customHeight="1" x14ac:dyDescent="0.2">
      <c r="A16" s="118"/>
      <c r="B16" s="121" t="s">
        <v>109</v>
      </c>
      <c r="C16" s="113">
        <v>51.365368747789873</v>
      </c>
      <c r="D16" s="115">
        <v>13073</v>
      </c>
      <c r="E16" s="114">
        <v>13663</v>
      </c>
      <c r="F16" s="114">
        <v>13854</v>
      </c>
      <c r="G16" s="114">
        <v>13985</v>
      </c>
      <c r="H16" s="140">
        <v>13771</v>
      </c>
      <c r="I16" s="115">
        <v>-698</v>
      </c>
      <c r="J16" s="116">
        <v>-5.0686224675041753</v>
      </c>
      <c r="K16"/>
      <c r="L16"/>
      <c r="M16"/>
      <c r="N16"/>
      <c r="O16"/>
      <c r="P16"/>
    </row>
    <row r="17" spans="1:16" s="110" customFormat="1" ht="14.45" customHeight="1" x14ac:dyDescent="0.2">
      <c r="A17" s="118"/>
      <c r="B17" s="121" t="s">
        <v>110</v>
      </c>
      <c r="C17" s="113">
        <v>18.258614592746849</v>
      </c>
      <c r="D17" s="115">
        <v>4647</v>
      </c>
      <c r="E17" s="114">
        <v>4702</v>
      </c>
      <c r="F17" s="114">
        <v>4679</v>
      </c>
      <c r="G17" s="114">
        <v>4632</v>
      </c>
      <c r="H17" s="140">
        <v>4558</v>
      </c>
      <c r="I17" s="115">
        <v>89</v>
      </c>
      <c r="J17" s="116">
        <v>1.952610794207986</v>
      </c>
      <c r="K17"/>
      <c r="L17"/>
      <c r="M17"/>
      <c r="N17"/>
      <c r="O17"/>
      <c r="P17"/>
    </row>
    <row r="18" spans="1:16" s="110" customFormat="1" ht="14.45" customHeight="1" x14ac:dyDescent="0.2">
      <c r="A18" s="120"/>
      <c r="B18" s="121" t="s">
        <v>111</v>
      </c>
      <c r="C18" s="113">
        <v>16.341204667793015</v>
      </c>
      <c r="D18" s="115">
        <v>4159</v>
      </c>
      <c r="E18" s="114">
        <v>4308</v>
      </c>
      <c r="F18" s="114">
        <v>4314</v>
      </c>
      <c r="G18" s="114">
        <v>4275</v>
      </c>
      <c r="H18" s="140">
        <v>4175</v>
      </c>
      <c r="I18" s="115">
        <v>-16</v>
      </c>
      <c r="J18" s="116">
        <v>-0.38323353293413176</v>
      </c>
      <c r="K18"/>
      <c r="L18"/>
      <c r="M18"/>
      <c r="N18"/>
      <c r="O18"/>
      <c r="P18"/>
    </row>
    <row r="19" spans="1:16" s="110" customFormat="1" ht="14.45" customHeight="1" x14ac:dyDescent="0.2">
      <c r="A19" s="120"/>
      <c r="B19" s="121" t="s">
        <v>112</v>
      </c>
      <c r="C19" s="113">
        <v>1.3594750697418569</v>
      </c>
      <c r="D19" s="115">
        <v>346</v>
      </c>
      <c r="E19" s="114">
        <v>366</v>
      </c>
      <c r="F19" s="114">
        <v>376</v>
      </c>
      <c r="G19" s="114">
        <v>325</v>
      </c>
      <c r="H19" s="140">
        <v>316</v>
      </c>
      <c r="I19" s="115">
        <v>30</v>
      </c>
      <c r="J19" s="116">
        <v>9.4936708860759502</v>
      </c>
      <c r="K19"/>
      <c r="L19"/>
      <c r="M19"/>
      <c r="N19"/>
      <c r="O19"/>
      <c r="P19"/>
    </row>
    <row r="20" spans="1:16" s="110" customFormat="1" ht="14.45" customHeight="1" x14ac:dyDescent="0.2">
      <c r="A20" s="120" t="s">
        <v>113</v>
      </c>
      <c r="B20" s="119" t="s">
        <v>116</v>
      </c>
      <c r="C20" s="113">
        <v>88.208714785273656</v>
      </c>
      <c r="D20" s="115">
        <v>22450</v>
      </c>
      <c r="E20" s="114">
        <v>23381</v>
      </c>
      <c r="F20" s="114">
        <v>23648</v>
      </c>
      <c r="G20" s="114">
        <v>23884</v>
      </c>
      <c r="H20" s="140">
        <v>23400</v>
      </c>
      <c r="I20" s="115">
        <v>-950</v>
      </c>
      <c r="J20" s="116">
        <v>-4.0598290598290596</v>
      </c>
      <c r="K20"/>
      <c r="L20"/>
      <c r="M20"/>
      <c r="N20"/>
      <c r="O20"/>
      <c r="P20"/>
    </row>
    <row r="21" spans="1:16" s="110" customFormat="1" ht="14.45" customHeight="1" x14ac:dyDescent="0.2">
      <c r="A21" s="123"/>
      <c r="B21" s="124" t="s">
        <v>117</v>
      </c>
      <c r="C21" s="125">
        <v>11.696986365958116</v>
      </c>
      <c r="D21" s="143">
        <v>2977</v>
      </c>
      <c r="E21" s="144">
        <v>3076</v>
      </c>
      <c r="F21" s="144">
        <v>3125</v>
      </c>
      <c r="G21" s="144">
        <v>3089</v>
      </c>
      <c r="H21" s="145">
        <v>2944</v>
      </c>
      <c r="I21" s="143">
        <v>33</v>
      </c>
      <c r="J21" s="146">
        <v>1.1209239130434783</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1307123</v>
      </c>
      <c r="E23" s="114">
        <v>1351076</v>
      </c>
      <c r="F23" s="114">
        <v>1348337</v>
      </c>
      <c r="G23" s="114">
        <v>1355641</v>
      </c>
      <c r="H23" s="140">
        <v>1332324</v>
      </c>
      <c r="I23" s="115">
        <v>-25201</v>
      </c>
      <c r="J23" s="116">
        <v>-1.8915068707011207</v>
      </c>
      <c r="K23"/>
      <c r="L23"/>
      <c r="M23"/>
      <c r="N23"/>
      <c r="O23"/>
      <c r="P23"/>
    </row>
    <row r="24" spans="1:16" s="110" customFormat="1" ht="14.45" customHeight="1" x14ac:dyDescent="0.2">
      <c r="A24" s="120" t="s">
        <v>105</v>
      </c>
      <c r="B24" s="119" t="s">
        <v>106</v>
      </c>
      <c r="C24" s="113">
        <v>39.641640457707503</v>
      </c>
      <c r="D24" s="115">
        <v>518165</v>
      </c>
      <c r="E24" s="114">
        <v>532672</v>
      </c>
      <c r="F24" s="114">
        <v>531729</v>
      </c>
      <c r="G24" s="114">
        <v>531965</v>
      </c>
      <c r="H24" s="140">
        <v>520703</v>
      </c>
      <c r="I24" s="115">
        <v>-2538</v>
      </c>
      <c r="J24" s="116">
        <v>-0.48741797147318144</v>
      </c>
      <c r="K24"/>
      <c r="L24"/>
      <c r="M24"/>
      <c r="N24"/>
      <c r="O24"/>
      <c r="P24"/>
    </row>
    <row r="25" spans="1:16" s="110" customFormat="1" ht="14.45" customHeight="1" x14ac:dyDescent="0.2">
      <c r="A25" s="120"/>
      <c r="B25" s="119" t="s">
        <v>107</v>
      </c>
      <c r="C25" s="113">
        <v>60.358359542292497</v>
      </c>
      <c r="D25" s="115">
        <v>788958</v>
      </c>
      <c r="E25" s="114">
        <v>818404</v>
      </c>
      <c r="F25" s="114">
        <v>816608</v>
      </c>
      <c r="G25" s="114">
        <v>823676</v>
      </c>
      <c r="H25" s="140">
        <v>811621</v>
      </c>
      <c r="I25" s="115">
        <v>-22663</v>
      </c>
      <c r="J25" s="116">
        <v>-2.7923131609458109</v>
      </c>
      <c r="K25"/>
      <c r="L25"/>
      <c r="M25"/>
      <c r="N25"/>
      <c r="O25"/>
      <c r="P25"/>
    </row>
    <row r="26" spans="1:16" s="110" customFormat="1" ht="14.45" customHeight="1" x14ac:dyDescent="0.2">
      <c r="A26" s="118" t="s">
        <v>105</v>
      </c>
      <c r="B26" s="121" t="s">
        <v>108</v>
      </c>
      <c r="C26" s="113">
        <v>15.566859430979335</v>
      </c>
      <c r="D26" s="115">
        <v>203478</v>
      </c>
      <c r="E26" s="114">
        <v>216619</v>
      </c>
      <c r="F26" s="114">
        <v>213818</v>
      </c>
      <c r="G26" s="114">
        <v>221131</v>
      </c>
      <c r="H26" s="140">
        <v>210719</v>
      </c>
      <c r="I26" s="115">
        <v>-7241</v>
      </c>
      <c r="J26" s="116">
        <v>-3.4363298990598854</v>
      </c>
      <c r="K26"/>
      <c r="L26"/>
      <c r="M26"/>
      <c r="N26"/>
      <c r="O26"/>
      <c r="P26"/>
    </row>
    <row r="27" spans="1:16" s="110" customFormat="1" ht="14.45" customHeight="1" x14ac:dyDescent="0.2">
      <c r="A27" s="118"/>
      <c r="B27" s="121" t="s">
        <v>109</v>
      </c>
      <c r="C27" s="113">
        <v>51.629877218899829</v>
      </c>
      <c r="D27" s="115">
        <v>674866</v>
      </c>
      <c r="E27" s="114">
        <v>698716</v>
      </c>
      <c r="F27" s="114">
        <v>699552</v>
      </c>
      <c r="G27" s="114">
        <v>702088</v>
      </c>
      <c r="H27" s="140">
        <v>696479</v>
      </c>
      <c r="I27" s="115">
        <v>-21613</v>
      </c>
      <c r="J27" s="116">
        <v>-3.1031804261147857</v>
      </c>
      <c r="K27"/>
      <c r="L27"/>
      <c r="M27"/>
      <c r="N27"/>
      <c r="O27"/>
      <c r="P27"/>
    </row>
    <row r="28" spans="1:16" s="110" customFormat="1" ht="14.45" customHeight="1" x14ac:dyDescent="0.2">
      <c r="A28" s="118"/>
      <c r="B28" s="121" t="s">
        <v>110</v>
      </c>
      <c r="C28" s="113">
        <v>17.802838753506748</v>
      </c>
      <c r="D28" s="115">
        <v>232705</v>
      </c>
      <c r="E28" s="114">
        <v>236265</v>
      </c>
      <c r="F28" s="114">
        <v>236511</v>
      </c>
      <c r="G28" s="114">
        <v>236006</v>
      </c>
      <c r="H28" s="140">
        <v>232821</v>
      </c>
      <c r="I28" s="115">
        <v>-116</v>
      </c>
      <c r="J28" s="116">
        <v>-4.982368428964741E-2</v>
      </c>
      <c r="K28"/>
      <c r="L28"/>
      <c r="M28"/>
      <c r="N28"/>
      <c r="O28"/>
      <c r="P28"/>
    </row>
    <row r="29" spans="1:16" s="110" customFormat="1" ht="14.45" customHeight="1" x14ac:dyDescent="0.2">
      <c r="A29" s="118"/>
      <c r="B29" s="121" t="s">
        <v>111</v>
      </c>
      <c r="C29" s="113">
        <v>15.000271588825228</v>
      </c>
      <c r="D29" s="115">
        <v>196072</v>
      </c>
      <c r="E29" s="114">
        <v>199476</v>
      </c>
      <c r="F29" s="114">
        <v>198456</v>
      </c>
      <c r="G29" s="114">
        <v>196416</v>
      </c>
      <c r="H29" s="140">
        <v>192304</v>
      </c>
      <c r="I29" s="115">
        <v>3768</v>
      </c>
      <c r="J29" s="116">
        <v>1.9593976204343124</v>
      </c>
      <c r="K29"/>
      <c r="L29"/>
      <c r="M29"/>
      <c r="N29"/>
      <c r="O29"/>
      <c r="P29"/>
    </row>
    <row r="30" spans="1:16" s="110" customFormat="1" ht="14.45" customHeight="1" x14ac:dyDescent="0.2">
      <c r="A30" s="120"/>
      <c r="B30" s="121" t="s">
        <v>112</v>
      </c>
      <c r="C30" s="113">
        <v>1.362610863706017</v>
      </c>
      <c r="D30" s="115">
        <v>17811</v>
      </c>
      <c r="E30" s="114">
        <v>18162</v>
      </c>
      <c r="F30" s="114">
        <v>18880</v>
      </c>
      <c r="G30" s="114">
        <v>16353</v>
      </c>
      <c r="H30" s="140">
        <v>15584</v>
      </c>
      <c r="I30" s="115">
        <v>2227</v>
      </c>
      <c r="J30" s="116">
        <v>14.2902977412731</v>
      </c>
      <c r="K30"/>
      <c r="L30"/>
      <c r="M30"/>
      <c r="N30"/>
      <c r="O30"/>
      <c r="P30"/>
    </row>
    <row r="31" spans="1:16" s="110" customFormat="1" ht="14.45" customHeight="1" x14ac:dyDescent="0.2">
      <c r="A31" s="120" t="s">
        <v>113</v>
      </c>
      <c r="B31" s="119" t="s">
        <v>116</v>
      </c>
      <c r="C31" s="113">
        <v>84.437960314369803</v>
      </c>
      <c r="D31" s="115">
        <v>1103708</v>
      </c>
      <c r="E31" s="114">
        <v>1142384</v>
      </c>
      <c r="F31" s="114">
        <v>1142913</v>
      </c>
      <c r="G31" s="114">
        <v>1150109</v>
      </c>
      <c r="H31" s="140">
        <v>1132388</v>
      </c>
      <c r="I31" s="115">
        <v>-28680</v>
      </c>
      <c r="J31" s="116">
        <v>-2.5327008057308977</v>
      </c>
      <c r="K31"/>
      <c r="L31"/>
      <c r="M31"/>
      <c r="N31"/>
      <c r="O31"/>
      <c r="P31"/>
    </row>
    <row r="32" spans="1:16" s="110" customFormat="1" ht="14.45" customHeight="1" x14ac:dyDescent="0.2">
      <c r="A32" s="123"/>
      <c r="B32" s="124" t="s">
        <v>117</v>
      </c>
      <c r="C32" s="125">
        <v>15.394572660721295</v>
      </c>
      <c r="D32" s="143">
        <v>201226</v>
      </c>
      <c r="E32" s="144">
        <v>206470</v>
      </c>
      <c r="F32" s="144">
        <v>203231</v>
      </c>
      <c r="G32" s="144">
        <v>203299</v>
      </c>
      <c r="H32" s="145">
        <v>197828</v>
      </c>
      <c r="I32" s="143">
        <v>3398</v>
      </c>
      <c r="J32" s="146">
        <v>1.7176537193926036</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6415440</v>
      </c>
      <c r="E34" s="114">
        <v>6666510</v>
      </c>
      <c r="F34" s="114">
        <v>6669878</v>
      </c>
      <c r="G34" s="114">
        <v>6713473</v>
      </c>
      <c r="H34" s="140">
        <v>6597783</v>
      </c>
      <c r="I34" s="115">
        <v>-182343</v>
      </c>
      <c r="J34" s="116">
        <v>-2.7637010795899166</v>
      </c>
      <c r="K34"/>
      <c r="L34"/>
      <c r="M34"/>
      <c r="N34"/>
      <c r="O34"/>
      <c r="P34"/>
    </row>
    <row r="35" spans="1:16" s="110" customFormat="1" ht="14.45" customHeight="1" x14ac:dyDescent="0.2">
      <c r="A35" s="120" t="s">
        <v>105</v>
      </c>
      <c r="B35" s="119" t="s">
        <v>106</v>
      </c>
      <c r="C35" s="113">
        <v>40.899221253725386</v>
      </c>
      <c r="D35" s="115">
        <v>2623865</v>
      </c>
      <c r="E35" s="114">
        <v>2714871</v>
      </c>
      <c r="F35" s="114">
        <v>2714736</v>
      </c>
      <c r="G35" s="114">
        <v>2719585</v>
      </c>
      <c r="H35" s="140">
        <v>2663168</v>
      </c>
      <c r="I35" s="115">
        <v>-39303</v>
      </c>
      <c r="J35" s="116">
        <v>-1.47579874795732</v>
      </c>
      <c r="K35"/>
      <c r="L35"/>
      <c r="M35"/>
      <c r="N35"/>
      <c r="O35"/>
      <c r="P35"/>
    </row>
    <row r="36" spans="1:16" s="110" customFormat="1" ht="14.45" customHeight="1" x14ac:dyDescent="0.2">
      <c r="A36" s="120"/>
      <c r="B36" s="119" t="s">
        <v>107</v>
      </c>
      <c r="C36" s="113">
        <v>59.100778746274614</v>
      </c>
      <c r="D36" s="115">
        <v>3791575</v>
      </c>
      <c r="E36" s="114">
        <v>3951639</v>
      </c>
      <c r="F36" s="114">
        <v>3955142</v>
      </c>
      <c r="G36" s="114">
        <v>3993888</v>
      </c>
      <c r="H36" s="140">
        <v>3934615</v>
      </c>
      <c r="I36" s="115">
        <v>-143040</v>
      </c>
      <c r="J36" s="116">
        <v>-3.6354255753104181</v>
      </c>
      <c r="K36"/>
      <c r="L36"/>
      <c r="M36"/>
      <c r="N36"/>
      <c r="O36"/>
      <c r="P36"/>
    </row>
    <row r="37" spans="1:16" s="110" customFormat="1" ht="14.45" customHeight="1" x14ac:dyDescent="0.2">
      <c r="A37" s="118" t="s">
        <v>105</v>
      </c>
      <c r="B37" s="121" t="s">
        <v>108</v>
      </c>
      <c r="C37" s="113">
        <v>17.695200952701608</v>
      </c>
      <c r="D37" s="115">
        <v>1135225</v>
      </c>
      <c r="E37" s="114">
        <v>1207051</v>
      </c>
      <c r="F37" s="114">
        <v>1198554</v>
      </c>
      <c r="G37" s="114">
        <v>1240398</v>
      </c>
      <c r="H37" s="140">
        <v>1176945</v>
      </c>
      <c r="I37" s="115">
        <v>-41720</v>
      </c>
      <c r="J37" s="116">
        <v>-3.5447705712671365</v>
      </c>
      <c r="K37"/>
      <c r="L37"/>
      <c r="M37"/>
      <c r="N37"/>
      <c r="O37"/>
      <c r="P37"/>
    </row>
    <row r="38" spans="1:16" s="110" customFormat="1" ht="14.45" customHeight="1" x14ac:dyDescent="0.2">
      <c r="A38" s="118"/>
      <c r="B38" s="121" t="s">
        <v>109</v>
      </c>
      <c r="C38" s="113">
        <v>49.277399523649194</v>
      </c>
      <c r="D38" s="115">
        <v>3161362</v>
      </c>
      <c r="E38" s="114">
        <v>3298402</v>
      </c>
      <c r="F38" s="114">
        <v>3311797</v>
      </c>
      <c r="G38" s="114">
        <v>3326634</v>
      </c>
      <c r="H38" s="140">
        <v>3306303</v>
      </c>
      <c r="I38" s="115">
        <v>-144941</v>
      </c>
      <c r="J38" s="116">
        <v>-4.3837784982199155</v>
      </c>
      <c r="K38"/>
      <c r="L38"/>
      <c r="M38"/>
      <c r="N38"/>
      <c r="O38"/>
      <c r="P38"/>
    </row>
    <row r="39" spans="1:16" s="110" customFormat="1" ht="14.45" customHeight="1" x14ac:dyDescent="0.2">
      <c r="A39" s="118"/>
      <c r="B39" s="121" t="s">
        <v>110</v>
      </c>
      <c r="C39" s="113">
        <v>18.170226827777984</v>
      </c>
      <c r="D39" s="115">
        <v>1165700</v>
      </c>
      <c r="E39" s="114">
        <v>1187654</v>
      </c>
      <c r="F39" s="114">
        <v>1190909</v>
      </c>
      <c r="G39" s="114">
        <v>1188159</v>
      </c>
      <c r="H39" s="140">
        <v>1175286</v>
      </c>
      <c r="I39" s="115">
        <v>-9586</v>
      </c>
      <c r="J39" s="116">
        <v>-0.81563125911480272</v>
      </c>
      <c r="K39"/>
      <c r="L39"/>
      <c r="M39"/>
      <c r="N39"/>
      <c r="O39"/>
      <c r="P39"/>
    </row>
    <row r="40" spans="1:16" s="110" customFormat="1" ht="14.45" customHeight="1" x14ac:dyDescent="0.2">
      <c r="A40" s="120"/>
      <c r="B40" s="121" t="s">
        <v>111</v>
      </c>
      <c r="C40" s="113">
        <v>14.856845360567631</v>
      </c>
      <c r="D40" s="115">
        <v>953132</v>
      </c>
      <c r="E40" s="114">
        <v>973394</v>
      </c>
      <c r="F40" s="114">
        <v>968611</v>
      </c>
      <c r="G40" s="114">
        <v>958275</v>
      </c>
      <c r="H40" s="140">
        <v>939239</v>
      </c>
      <c r="I40" s="115">
        <v>13893</v>
      </c>
      <c r="J40" s="116">
        <v>1.4791762267111992</v>
      </c>
      <c r="K40"/>
      <c r="L40"/>
      <c r="M40"/>
      <c r="N40"/>
      <c r="O40"/>
      <c r="P40"/>
    </row>
    <row r="41" spans="1:16" s="110" customFormat="1" ht="14.45" customHeight="1" x14ac:dyDescent="0.2">
      <c r="A41" s="120"/>
      <c r="B41" s="121" t="s">
        <v>112</v>
      </c>
      <c r="C41" s="113">
        <v>1.3942301697155612</v>
      </c>
      <c r="D41" s="115">
        <v>89446</v>
      </c>
      <c r="E41" s="114">
        <v>91249</v>
      </c>
      <c r="F41" s="114">
        <v>94752</v>
      </c>
      <c r="G41" s="114">
        <v>82773</v>
      </c>
      <c r="H41" s="140">
        <v>79668</v>
      </c>
      <c r="I41" s="115">
        <v>9778</v>
      </c>
      <c r="J41" s="116">
        <v>12.273434754230054</v>
      </c>
      <c r="K41"/>
      <c r="L41"/>
      <c r="M41"/>
      <c r="N41"/>
      <c r="O41"/>
      <c r="P41"/>
    </row>
    <row r="42" spans="1:16" s="110" customFormat="1" ht="14.45" customHeight="1" x14ac:dyDescent="0.2">
      <c r="A42" s="120" t="s">
        <v>113</v>
      </c>
      <c r="B42" s="119" t="s">
        <v>116</v>
      </c>
      <c r="C42" s="113">
        <v>85.712889529011264</v>
      </c>
      <c r="D42" s="115">
        <v>5498859</v>
      </c>
      <c r="E42" s="114">
        <v>5714606</v>
      </c>
      <c r="F42" s="114">
        <v>5727794</v>
      </c>
      <c r="G42" s="114">
        <v>5772203</v>
      </c>
      <c r="H42" s="140">
        <v>5679499</v>
      </c>
      <c r="I42" s="115">
        <v>-180640</v>
      </c>
      <c r="J42" s="116">
        <v>-3.1805622291684532</v>
      </c>
      <c r="K42"/>
      <c r="L42"/>
      <c r="M42"/>
      <c r="N42"/>
      <c r="O42"/>
      <c r="P42"/>
    </row>
    <row r="43" spans="1:16" s="110" customFormat="1" ht="14.45" customHeight="1" x14ac:dyDescent="0.2">
      <c r="A43" s="123"/>
      <c r="B43" s="124" t="s">
        <v>117</v>
      </c>
      <c r="C43" s="125">
        <v>14.053533350791216</v>
      </c>
      <c r="D43" s="143">
        <v>901596</v>
      </c>
      <c r="E43" s="144">
        <v>936137</v>
      </c>
      <c r="F43" s="144">
        <v>926638</v>
      </c>
      <c r="G43" s="144">
        <v>925284</v>
      </c>
      <c r="H43" s="145">
        <v>902857</v>
      </c>
      <c r="I43" s="143">
        <v>-1261</v>
      </c>
      <c r="J43" s="146">
        <v>-0.13966774361831386</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183</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28045</v>
      </c>
      <c r="E56" s="114">
        <v>29006</v>
      </c>
      <c r="F56" s="114">
        <v>29230</v>
      </c>
      <c r="G56" s="114">
        <v>29436</v>
      </c>
      <c r="H56" s="140">
        <v>28810</v>
      </c>
      <c r="I56" s="115">
        <v>-765</v>
      </c>
      <c r="J56" s="116">
        <v>-2.6553280111072546</v>
      </c>
      <c r="K56"/>
      <c r="L56"/>
      <c r="M56"/>
      <c r="N56"/>
      <c r="O56"/>
      <c r="P56"/>
    </row>
    <row r="57" spans="1:16" s="110" customFormat="1" ht="14.45" customHeight="1" x14ac:dyDescent="0.2">
      <c r="A57" s="120" t="s">
        <v>105</v>
      </c>
      <c r="B57" s="119" t="s">
        <v>106</v>
      </c>
      <c r="C57" s="113">
        <v>37.418434658584417</v>
      </c>
      <c r="D57" s="115">
        <v>10494</v>
      </c>
      <c r="E57" s="114">
        <v>10780</v>
      </c>
      <c r="F57" s="114">
        <v>10831</v>
      </c>
      <c r="G57" s="114">
        <v>10903</v>
      </c>
      <c r="H57" s="140">
        <v>10573</v>
      </c>
      <c r="I57" s="115">
        <v>-79</v>
      </c>
      <c r="J57" s="116">
        <v>-0.74718622907405652</v>
      </c>
    </row>
    <row r="58" spans="1:16" s="110" customFormat="1" ht="14.45" customHeight="1" x14ac:dyDescent="0.2">
      <c r="A58" s="120"/>
      <c r="B58" s="119" t="s">
        <v>107</v>
      </c>
      <c r="C58" s="113">
        <v>62.581565341415583</v>
      </c>
      <c r="D58" s="115">
        <v>17551</v>
      </c>
      <c r="E58" s="114">
        <v>18226</v>
      </c>
      <c r="F58" s="114">
        <v>18399</v>
      </c>
      <c r="G58" s="114">
        <v>18533</v>
      </c>
      <c r="H58" s="140">
        <v>18237</v>
      </c>
      <c r="I58" s="115">
        <v>-686</v>
      </c>
      <c r="J58" s="116">
        <v>-3.7615835937928388</v>
      </c>
    </row>
    <row r="59" spans="1:16" s="110" customFormat="1" ht="14.45" customHeight="1" x14ac:dyDescent="0.2">
      <c r="A59" s="118" t="s">
        <v>105</v>
      </c>
      <c r="B59" s="121" t="s">
        <v>108</v>
      </c>
      <c r="C59" s="113">
        <v>14.52308789445534</v>
      </c>
      <c r="D59" s="115">
        <v>4073</v>
      </c>
      <c r="E59" s="114">
        <v>4335</v>
      </c>
      <c r="F59" s="114">
        <v>4395</v>
      </c>
      <c r="G59" s="114">
        <v>4539</v>
      </c>
      <c r="H59" s="140">
        <v>4307</v>
      </c>
      <c r="I59" s="115">
        <v>-234</v>
      </c>
      <c r="J59" s="116">
        <v>-5.4330160204318547</v>
      </c>
    </row>
    <row r="60" spans="1:16" s="110" customFormat="1" ht="14.45" customHeight="1" x14ac:dyDescent="0.2">
      <c r="A60" s="118"/>
      <c r="B60" s="121" t="s">
        <v>109</v>
      </c>
      <c r="C60" s="113">
        <v>51.296131217685861</v>
      </c>
      <c r="D60" s="115">
        <v>14386</v>
      </c>
      <c r="E60" s="114">
        <v>14904</v>
      </c>
      <c r="F60" s="114">
        <v>15061</v>
      </c>
      <c r="G60" s="114">
        <v>15162</v>
      </c>
      <c r="H60" s="140">
        <v>14978</v>
      </c>
      <c r="I60" s="115">
        <v>-592</v>
      </c>
      <c r="J60" s="116">
        <v>-3.9524636132995061</v>
      </c>
    </row>
    <row r="61" spans="1:16" s="110" customFormat="1" ht="14.45" customHeight="1" x14ac:dyDescent="0.2">
      <c r="A61" s="118"/>
      <c r="B61" s="121" t="s">
        <v>110</v>
      </c>
      <c r="C61" s="113">
        <v>18.263505081119629</v>
      </c>
      <c r="D61" s="115">
        <v>5122</v>
      </c>
      <c r="E61" s="114">
        <v>5208</v>
      </c>
      <c r="F61" s="114">
        <v>5194</v>
      </c>
      <c r="G61" s="114">
        <v>5170</v>
      </c>
      <c r="H61" s="140">
        <v>5073</v>
      </c>
      <c r="I61" s="115">
        <v>49</v>
      </c>
      <c r="J61" s="116">
        <v>0.96589789079440169</v>
      </c>
    </row>
    <row r="62" spans="1:16" s="110" customFormat="1" ht="14.45" customHeight="1" x14ac:dyDescent="0.2">
      <c r="A62" s="120"/>
      <c r="B62" s="121" t="s">
        <v>111</v>
      </c>
      <c r="C62" s="113">
        <v>15.91727580673917</v>
      </c>
      <c r="D62" s="115">
        <v>4464</v>
      </c>
      <c r="E62" s="114">
        <v>4559</v>
      </c>
      <c r="F62" s="114">
        <v>4580</v>
      </c>
      <c r="G62" s="114">
        <v>4565</v>
      </c>
      <c r="H62" s="140">
        <v>4452</v>
      </c>
      <c r="I62" s="115">
        <v>12</v>
      </c>
      <c r="J62" s="116">
        <v>0.26954177897574122</v>
      </c>
    </row>
    <row r="63" spans="1:16" s="110" customFormat="1" ht="14.45" customHeight="1" x14ac:dyDescent="0.2">
      <c r="A63" s="120"/>
      <c r="B63" s="121" t="s">
        <v>112</v>
      </c>
      <c r="C63" s="113">
        <v>1.3442681404885006</v>
      </c>
      <c r="D63" s="115">
        <v>377</v>
      </c>
      <c r="E63" s="114">
        <v>380</v>
      </c>
      <c r="F63" s="114">
        <v>396</v>
      </c>
      <c r="G63" s="114">
        <v>339</v>
      </c>
      <c r="H63" s="140">
        <v>313</v>
      </c>
      <c r="I63" s="115">
        <v>64</v>
      </c>
      <c r="J63" s="116">
        <v>20.447284345047922</v>
      </c>
    </row>
    <row r="64" spans="1:16" s="110" customFormat="1" ht="14.45" customHeight="1" x14ac:dyDescent="0.2">
      <c r="A64" s="120" t="s">
        <v>113</v>
      </c>
      <c r="B64" s="119" t="s">
        <v>116</v>
      </c>
      <c r="C64" s="113">
        <v>89.388482795507215</v>
      </c>
      <c r="D64" s="115">
        <v>25069</v>
      </c>
      <c r="E64" s="114">
        <v>25989</v>
      </c>
      <c r="F64" s="114">
        <v>26208</v>
      </c>
      <c r="G64" s="114">
        <v>26476</v>
      </c>
      <c r="H64" s="140">
        <v>25939</v>
      </c>
      <c r="I64" s="115">
        <v>-870</v>
      </c>
      <c r="J64" s="116">
        <v>-3.3540228998804889</v>
      </c>
    </row>
    <row r="65" spans="1:10" s="110" customFormat="1" ht="14.45" customHeight="1" x14ac:dyDescent="0.2">
      <c r="A65" s="123"/>
      <c r="B65" s="124" t="s">
        <v>117</v>
      </c>
      <c r="C65" s="125">
        <v>10.540203244785166</v>
      </c>
      <c r="D65" s="143">
        <v>2956</v>
      </c>
      <c r="E65" s="144">
        <v>2993</v>
      </c>
      <c r="F65" s="144">
        <v>2997</v>
      </c>
      <c r="G65" s="144">
        <v>2934</v>
      </c>
      <c r="H65" s="145">
        <v>2851</v>
      </c>
      <c r="I65" s="143">
        <v>105</v>
      </c>
      <c r="J65" s="146">
        <v>3.6829182742897228</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327</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25451</v>
      </c>
      <c r="G11" s="114">
        <v>26487</v>
      </c>
      <c r="H11" s="114">
        <v>26801</v>
      </c>
      <c r="I11" s="114">
        <v>26999</v>
      </c>
      <c r="J11" s="140">
        <v>26368</v>
      </c>
      <c r="K11" s="114">
        <v>-917</v>
      </c>
      <c r="L11" s="116">
        <v>-3.4777002427184467</v>
      </c>
    </row>
    <row r="12" spans="1:17" s="110" customFormat="1" ht="24" customHeight="1" x14ac:dyDescent="0.2">
      <c r="A12" s="604" t="s">
        <v>185</v>
      </c>
      <c r="B12" s="605"/>
      <c r="C12" s="605"/>
      <c r="D12" s="606"/>
      <c r="E12" s="113">
        <v>37.475934147970612</v>
      </c>
      <c r="F12" s="115">
        <v>9538</v>
      </c>
      <c r="G12" s="114">
        <v>9860</v>
      </c>
      <c r="H12" s="114">
        <v>9923</v>
      </c>
      <c r="I12" s="114">
        <v>10022</v>
      </c>
      <c r="J12" s="140">
        <v>9715</v>
      </c>
      <c r="K12" s="114">
        <v>-177</v>
      </c>
      <c r="L12" s="116">
        <v>-1.8219248584662893</v>
      </c>
    </row>
    <row r="13" spans="1:17" s="110" customFormat="1" ht="15" customHeight="1" x14ac:dyDescent="0.2">
      <c r="A13" s="120"/>
      <c r="B13" s="612" t="s">
        <v>107</v>
      </c>
      <c r="C13" s="612"/>
      <c r="E13" s="113">
        <v>62.524065852029388</v>
      </c>
      <c r="F13" s="115">
        <v>15913</v>
      </c>
      <c r="G13" s="114">
        <v>16627</v>
      </c>
      <c r="H13" s="114">
        <v>16878</v>
      </c>
      <c r="I13" s="114">
        <v>16977</v>
      </c>
      <c r="J13" s="140">
        <v>16653</v>
      </c>
      <c r="K13" s="114">
        <v>-740</v>
      </c>
      <c r="L13" s="116">
        <v>-4.4436437879060833</v>
      </c>
    </row>
    <row r="14" spans="1:17" s="110" customFormat="1" ht="22.5" customHeight="1" x14ac:dyDescent="0.2">
      <c r="A14" s="604" t="s">
        <v>186</v>
      </c>
      <c r="B14" s="605"/>
      <c r="C14" s="605"/>
      <c r="D14" s="606"/>
      <c r="E14" s="113">
        <v>14.034811991670269</v>
      </c>
      <c r="F14" s="115">
        <v>3572</v>
      </c>
      <c r="G14" s="114">
        <v>3814</v>
      </c>
      <c r="H14" s="114">
        <v>3954</v>
      </c>
      <c r="I14" s="114">
        <v>4107</v>
      </c>
      <c r="J14" s="140">
        <v>3864</v>
      </c>
      <c r="K14" s="114">
        <v>-292</v>
      </c>
      <c r="L14" s="116">
        <v>-7.5569358178053827</v>
      </c>
    </row>
    <row r="15" spans="1:17" s="110" customFormat="1" ht="15" customHeight="1" x14ac:dyDescent="0.2">
      <c r="A15" s="120"/>
      <c r="B15" s="119"/>
      <c r="C15" s="258" t="s">
        <v>106</v>
      </c>
      <c r="E15" s="113">
        <v>47.59238521836506</v>
      </c>
      <c r="F15" s="115">
        <v>1700</v>
      </c>
      <c r="G15" s="114">
        <v>1755</v>
      </c>
      <c r="H15" s="114">
        <v>1809</v>
      </c>
      <c r="I15" s="114">
        <v>1906</v>
      </c>
      <c r="J15" s="140">
        <v>1816</v>
      </c>
      <c r="K15" s="114">
        <v>-116</v>
      </c>
      <c r="L15" s="116">
        <v>-6.3876651982378858</v>
      </c>
    </row>
    <row r="16" spans="1:17" s="110" customFormat="1" ht="15" customHeight="1" x14ac:dyDescent="0.2">
      <c r="A16" s="120"/>
      <c r="B16" s="119"/>
      <c r="C16" s="258" t="s">
        <v>107</v>
      </c>
      <c r="E16" s="113">
        <v>52.40761478163494</v>
      </c>
      <c r="F16" s="115">
        <v>1872</v>
      </c>
      <c r="G16" s="114">
        <v>2059</v>
      </c>
      <c r="H16" s="114">
        <v>2145</v>
      </c>
      <c r="I16" s="114">
        <v>2201</v>
      </c>
      <c r="J16" s="140">
        <v>2048</v>
      </c>
      <c r="K16" s="114">
        <v>-176</v>
      </c>
      <c r="L16" s="116">
        <v>-8.59375</v>
      </c>
    </row>
    <row r="17" spans="1:12" s="110" customFormat="1" ht="15" customHeight="1" x14ac:dyDescent="0.2">
      <c r="A17" s="120"/>
      <c r="B17" s="121" t="s">
        <v>109</v>
      </c>
      <c r="C17" s="258"/>
      <c r="E17" s="113">
        <v>51.365368747789873</v>
      </c>
      <c r="F17" s="115">
        <v>13073</v>
      </c>
      <c r="G17" s="114">
        <v>13663</v>
      </c>
      <c r="H17" s="114">
        <v>13854</v>
      </c>
      <c r="I17" s="114">
        <v>13985</v>
      </c>
      <c r="J17" s="140">
        <v>13771</v>
      </c>
      <c r="K17" s="114">
        <v>-698</v>
      </c>
      <c r="L17" s="116">
        <v>-5.0686224675041753</v>
      </c>
    </row>
    <row r="18" spans="1:12" s="110" customFormat="1" ht="15" customHeight="1" x14ac:dyDescent="0.2">
      <c r="A18" s="120"/>
      <c r="B18" s="119"/>
      <c r="C18" s="258" t="s">
        <v>106</v>
      </c>
      <c r="E18" s="113">
        <v>33.335883117876541</v>
      </c>
      <c r="F18" s="115">
        <v>4358</v>
      </c>
      <c r="G18" s="114">
        <v>4539</v>
      </c>
      <c r="H18" s="114">
        <v>4545</v>
      </c>
      <c r="I18" s="114">
        <v>4550</v>
      </c>
      <c r="J18" s="140">
        <v>4416</v>
      </c>
      <c r="K18" s="114">
        <v>-58</v>
      </c>
      <c r="L18" s="116">
        <v>-1.3134057971014492</v>
      </c>
    </row>
    <row r="19" spans="1:12" s="110" customFormat="1" ht="15" customHeight="1" x14ac:dyDescent="0.2">
      <c r="A19" s="120"/>
      <c r="B19" s="119"/>
      <c r="C19" s="258" t="s">
        <v>107</v>
      </c>
      <c r="E19" s="113">
        <v>66.664116882123466</v>
      </c>
      <c r="F19" s="115">
        <v>8715</v>
      </c>
      <c r="G19" s="114">
        <v>9124</v>
      </c>
      <c r="H19" s="114">
        <v>9309</v>
      </c>
      <c r="I19" s="114">
        <v>9435</v>
      </c>
      <c r="J19" s="140">
        <v>9355</v>
      </c>
      <c r="K19" s="114">
        <v>-640</v>
      </c>
      <c r="L19" s="116">
        <v>-6.841261357562801</v>
      </c>
    </row>
    <row r="20" spans="1:12" s="110" customFormat="1" ht="15" customHeight="1" x14ac:dyDescent="0.2">
      <c r="A20" s="120"/>
      <c r="B20" s="121" t="s">
        <v>110</v>
      </c>
      <c r="C20" s="258"/>
      <c r="E20" s="113">
        <v>18.258614592746849</v>
      </c>
      <c r="F20" s="115">
        <v>4647</v>
      </c>
      <c r="G20" s="114">
        <v>4702</v>
      </c>
      <c r="H20" s="114">
        <v>4679</v>
      </c>
      <c r="I20" s="114">
        <v>4632</v>
      </c>
      <c r="J20" s="140">
        <v>4558</v>
      </c>
      <c r="K20" s="114">
        <v>89</v>
      </c>
      <c r="L20" s="116">
        <v>1.952610794207986</v>
      </c>
    </row>
    <row r="21" spans="1:12" s="110" customFormat="1" ht="15" customHeight="1" x14ac:dyDescent="0.2">
      <c r="A21" s="120"/>
      <c r="B21" s="119"/>
      <c r="C21" s="258" t="s">
        <v>106</v>
      </c>
      <c r="E21" s="113">
        <v>31.848504411448246</v>
      </c>
      <c r="F21" s="115">
        <v>1480</v>
      </c>
      <c r="G21" s="114">
        <v>1503</v>
      </c>
      <c r="H21" s="114">
        <v>1491</v>
      </c>
      <c r="I21" s="114">
        <v>1490</v>
      </c>
      <c r="J21" s="140">
        <v>1467</v>
      </c>
      <c r="K21" s="114">
        <v>13</v>
      </c>
      <c r="L21" s="116">
        <v>0.88616223585548737</v>
      </c>
    </row>
    <row r="22" spans="1:12" s="110" customFormat="1" ht="15" customHeight="1" x14ac:dyDescent="0.2">
      <c r="A22" s="120"/>
      <c r="B22" s="119"/>
      <c r="C22" s="258" t="s">
        <v>107</v>
      </c>
      <c r="E22" s="113">
        <v>68.151495588551754</v>
      </c>
      <c r="F22" s="115">
        <v>3167</v>
      </c>
      <c r="G22" s="114">
        <v>3199</v>
      </c>
      <c r="H22" s="114">
        <v>3188</v>
      </c>
      <c r="I22" s="114">
        <v>3142</v>
      </c>
      <c r="J22" s="140">
        <v>3091</v>
      </c>
      <c r="K22" s="114">
        <v>76</v>
      </c>
      <c r="L22" s="116">
        <v>2.4587512131996117</v>
      </c>
    </row>
    <row r="23" spans="1:12" s="110" customFormat="1" ht="15" customHeight="1" x14ac:dyDescent="0.2">
      <c r="A23" s="120"/>
      <c r="B23" s="121" t="s">
        <v>111</v>
      </c>
      <c r="C23" s="258"/>
      <c r="E23" s="113">
        <v>16.341204667793015</v>
      </c>
      <c r="F23" s="115">
        <v>4159</v>
      </c>
      <c r="G23" s="114">
        <v>4308</v>
      </c>
      <c r="H23" s="114">
        <v>4314</v>
      </c>
      <c r="I23" s="114">
        <v>4275</v>
      </c>
      <c r="J23" s="140">
        <v>4175</v>
      </c>
      <c r="K23" s="114">
        <v>-16</v>
      </c>
      <c r="L23" s="116">
        <v>-0.38323353293413176</v>
      </c>
    </row>
    <row r="24" spans="1:12" s="110" customFormat="1" ht="15" customHeight="1" x14ac:dyDescent="0.2">
      <c r="A24" s="120"/>
      <c r="B24" s="119"/>
      <c r="C24" s="258" t="s">
        <v>106</v>
      </c>
      <c r="E24" s="113">
        <v>48.088482808367395</v>
      </c>
      <c r="F24" s="115">
        <v>2000</v>
      </c>
      <c r="G24" s="114">
        <v>2063</v>
      </c>
      <c r="H24" s="114">
        <v>2078</v>
      </c>
      <c r="I24" s="114">
        <v>2076</v>
      </c>
      <c r="J24" s="140">
        <v>2016</v>
      </c>
      <c r="K24" s="114">
        <v>-16</v>
      </c>
      <c r="L24" s="116">
        <v>-0.79365079365079361</v>
      </c>
    </row>
    <row r="25" spans="1:12" s="110" customFormat="1" ht="15" customHeight="1" x14ac:dyDescent="0.2">
      <c r="A25" s="120"/>
      <c r="B25" s="119"/>
      <c r="C25" s="258" t="s">
        <v>107</v>
      </c>
      <c r="E25" s="113">
        <v>51.911517191632605</v>
      </c>
      <c r="F25" s="115">
        <v>2159</v>
      </c>
      <c r="G25" s="114">
        <v>2245</v>
      </c>
      <c r="H25" s="114">
        <v>2236</v>
      </c>
      <c r="I25" s="114">
        <v>2199</v>
      </c>
      <c r="J25" s="140">
        <v>2159</v>
      </c>
      <c r="K25" s="114">
        <v>0</v>
      </c>
      <c r="L25" s="116">
        <v>0</v>
      </c>
    </row>
    <row r="26" spans="1:12" s="110" customFormat="1" ht="15" customHeight="1" x14ac:dyDescent="0.2">
      <c r="A26" s="120"/>
      <c r="C26" s="121" t="s">
        <v>187</v>
      </c>
      <c r="D26" s="110" t="s">
        <v>188</v>
      </c>
      <c r="E26" s="113">
        <v>1.3594750697418569</v>
      </c>
      <c r="F26" s="115">
        <v>346</v>
      </c>
      <c r="G26" s="114">
        <v>366</v>
      </c>
      <c r="H26" s="114">
        <v>376</v>
      </c>
      <c r="I26" s="114">
        <v>325</v>
      </c>
      <c r="J26" s="140">
        <v>316</v>
      </c>
      <c r="K26" s="114">
        <v>30</v>
      </c>
      <c r="L26" s="116">
        <v>9.4936708860759502</v>
      </c>
    </row>
    <row r="27" spans="1:12" s="110" customFormat="1" ht="15" customHeight="1" x14ac:dyDescent="0.2">
      <c r="A27" s="120"/>
      <c r="B27" s="119"/>
      <c r="D27" s="259" t="s">
        <v>106</v>
      </c>
      <c r="E27" s="113">
        <v>39.595375722543352</v>
      </c>
      <c r="F27" s="115">
        <v>137</v>
      </c>
      <c r="G27" s="114">
        <v>155</v>
      </c>
      <c r="H27" s="114">
        <v>146</v>
      </c>
      <c r="I27" s="114">
        <v>129</v>
      </c>
      <c r="J27" s="140">
        <v>121</v>
      </c>
      <c r="K27" s="114">
        <v>16</v>
      </c>
      <c r="L27" s="116">
        <v>13.223140495867769</v>
      </c>
    </row>
    <row r="28" spans="1:12" s="110" customFormat="1" ht="15" customHeight="1" x14ac:dyDescent="0.2">
      <c r="A28" s="120"/>
      <c r="B28" s="119"/>
      <c r="D28" s="259" t="s">
        <v>107</v>
      </c>
      <c r="E28" s="113">
        <v>60.404624277456648</v>
      </c>
      <c r="F28" s="115">
        <v>209</v>
      </c>
      <c r="G28" s="114">
        <v>211</v>
      </c>
      <c r="H28" s="114">
        <v>230</v>
      </c>
      <c r="I28" s="114">
        <v>196</v>
      </c>
      <c r="J28" s="140">
        <v>195</v>
      </c>
      <c r="K28" s="114">
        <v>14</v>
      </c>
      <c r="L28" s="116">
        <v>7.1794871794871797</v>
      </c>
    </row>
    <row r="29" spans="1:12" s="110" customFormat="1" ht="24" customHeight="1" x14ac:dyDescent="0.2">
      <c r="A29" s="604" t="s">
        <v>189</v>
      </c>
      <c r="B29" s="605"/>
      <c r="C29" s="605"/>
      <c r="D29" s="606"/>
      <c r="E29" s="113">
        <v>88.208714785273656</v>
      </c>
      <c r="F29" s="115">
        <v>22450</v>
      </c>
      <c r="G29" s="114">
        <v>23381</v>
      </c>
      <c r="H29" s="114">
        <v>23648</v>
      </c>
      <c r="I29" s="114">
        <v>23884</v>
      </c>
      <c r="J29" s="140">
        <v>23400</v>
      </c>
      <c r="K29" s="114">
        <v>-950</v>
      </c>
      <c r="L29" s="116">
        <v>-4.0598290598290596</v>
      </c>
    </row>
    <row r="30" spans="1:12" s="110" customFormat="1" ht="15" customHeight="1" x14ac:dyDescent="0.2">
      <c r="A30" s="120"/>
      <c r="B30" s="119"/>
      <c r="C30" s="258" t="s">
        <v>106</v>
      </c>
      <c r="E30" s="113">
        <v>37.024498886414257</v>
      </c>
      <c r="F30" s="115">
        <v>8312</v>
      </c>
      <c r="G30" s="114">
        <v>8594</v>
      </c>
      <c r="H30" s="114">
        <v>8657</v>
      </c>
      <c r="I30" s="114">
        <v>8791</v>
      </c>
      <c r="J30" s="140">
        <v>8566</v>
      </c>
      <c r="K30" s="114">
        <v>-254</v>
      </c>
      <c r="L30" s="116">
        <v>-2.9652113004903105</v>
      </c>
    </row>
    <row r="31" spans="1:12" s="110" customFormat="1" ht="15" customHeight="1" x14ac:dyDescent="0.2">
      <c r="A31" s="120"/>
      <c r="B31" s="119"/>
      <c r="C31" s="258" t="s">
        <v>107</v>
      </c>
      <c r="E31" s="113">
        <v>62.975501113585743</v>
      </c>
      <c r="F31" s="115">
        <v>14138</v>
      </c>
      <c r="G31" s="114">
        <v>14787</v>
      </c>
      <c r="H31" s="114">
        <v>14991</v>
      </c>
      <c r="I31" s="114">
        <v>15093</v>
      </c>
      <c r="J31" s="140">
        <v>14834</v>
      </c>
      <c r="K31" s="114">
        <v>-696</v>
      </c>
      <c r="L31" s="116">
        <v>-4.6919239584737769</v>
      </c>
    </row>
    <row r="32" spans="1:12" s="110" customFormat="1" ht="15" customHeight="1" x14ac:dyDescent="0.2">
      <c r="A32" s="120"/>
      <c r="B32" s="119" t="s">
        <v>117</v>
      </c>
      <c r="C32" s="258"/>
      <c r="E32" s="113">
        <v>11.696986365958116</v>
      </c>
      <c r="F32" s="114">
        <v>2977</v>
      </c>
      <c r="G32" s="114">
        <v>3076</v>
      </c>
      <c r="H32" s="114">
        <v>3125</v>
      </c>
      <c r="I32" s="114">
        <v>3089</v>
      </c>
      <c r="J32" s="140">
        <v>2944</v>
      </c>
      <c r="K32" s="114">
        <v>33</v>
      </c>
      <c r="L32" s="116">
        <v>1.1209239130434783</v>
      </c>
    </row>
    <row r="33" spans="1:12" s="110" customFormat="1" ht="15" customHeight="1" x14ac:dyDescent="0.2">
      <c r="A33" s="120"/>
      <c r="B33" s="119"/>
      <c r="C33" s="258" t="s">
        <v>106</v>
      </c>
      <c r="E33" s="113">
        <v>40.913671481357071</v>
      </c>
      <c r="F33" s="114">
        <v>1218</v>
      </c>
      <c r="G33" s="114">
        <v>1256</v>
      </c>
      <c r="H33" s="114">
        <v>1259</v>
      </c>
      <c r="I33" s="114">
        <v>1225</v>
      </c>
      <c r="J33" s="140">
        <v>1143</v>
      </c>
      <c r="K33" s="114">
        <v>75</v>
      </c>
      <c r="L33" s="116">
        <v>6.5616797900262469</v>
      </c>
    </row>
    <row r="34" spans="1:12" s="110" customFormat="1" ht="15" customHeight="1" x14ac:dyDescent="0.2">
      <c r="A34" s="120"/>
      <c r="B34" s="119"/>
      <c r="C34" s="258" t="s">
        <v>107</v>
      </c>
      <c r="E34" s="113">
        <v>59.086328518642929</v>
      </c>
      <c r="F34" s="114">
        <v>1759</v>
      </c>
      <c r="G34" s="114">
        <v>1820</v>
      </c>
      <c r="H34" s="114">
        <v>1866</v>
      </c>
      <c r="I34" s="114">
        <v>1864</v>
      </c>
      <c r="J34" s="140">
        <v>1801</v>
      </c>
      <c r="K34" s="114">
        <v>-42</v>
      </c>
      <c r="L34" s="116">
        <v>-2.3320377568017769</v>
      </c>
    </row>
    <row r="35" spans="1:12" s="110" customFormat="1" ht="24" customHeight="1" x14ac:dyDescent="0.2">
      <c r="A35" s="604" t="s">
        <v>192</v>
      </c>
      <c r="B35" s="605"/>
      <c r="C35" s="605"/>
      <c r="D35" s="606"/>
      <c r="E35" s="113">
        <v>13.150760284468193</v>
      </c>
      <c r="F35" s="114">
        <v>3347</v>
      </c>
      <c r="G35" s="114">
        <v>3506</v>
      </c>
      <c r="H35" s="114">
        <v>3625</v>
      </c>
      <c r="I35" s="114">
        <v>3772</v>
      </c>
      <c r="J35" s="114">
        <v>3569</v>
      </c>
      <c r="K35" s="318">
        <v>-222</v>
      </c>
      <c r="L35" s="319">
        <v>-6.2202297562342395</v>
      </c>
    </row>
    <row r="36" spans="1:12" s="110" customFormat="1" ht="15" customHeight="1" x14ac:dyDescent="0.2">
      <c r="A36" s="120"/>
      <c r="B36" s="119"/>
      <c r="C36" s="258" t="s">
        <v>106</v>
      </c>
      <c r="E36" s="113">
        <v>41.649238123692861</v>
      </c>
      <c r="F36" s="114">
        <v>1394</v>
      </c>
      <c r="G36" s="114">
        <v>1421</v>
      </c>
      <c r="H36" s="114">
        <v>1477</v>
      </c>
      <c r="I36" s="114">
        <v>1567</v>
      </c>
      <c r="J36" s="114">
        <v>1476</v>
      </c>
      <c r="K36" s="318">
        <v>-82</v>
      </c>
      <c r="L36" s="116">
        <v>-5.5555555555555554</v>
      </c>
    </row>
    <row r="37" spans="1:12" s="110" customFormat="1" ht="15" customHeight="1" x14ac:dyDescent="0.2">
      <c r="A37" s="120"/>
      <c r="B37" s="119"/>
      <c r="C37" s="258" t="s">
        <v>107</v>
      </c>
      <c r="E37" s="113">
        <v>58.350761876307139</v>
      </c>
      <c r="F37" s="114">
        <v>1953</v>
      </c>
      <c r="G37" s="114">
        <v>2085</v>
      </c>
      <c r="H37" s="114">
        <v>2148</v>
      </c>
      <c r="I37" s="114">
        <v>2205</v>
      </c>
      <c r="J37" s="140">
        <v>2093</v>
      </c>
      <c r="K37" s="114">
        <v>-140</v>
      </c>
      <c r="L37" s="116">
        <v>-6.6889632107023411</v>
      </c>
    </row>
    <row r="38" spans="1:12" s="110" customFormat="1" ht="15" customHeight="1" x14ac:dyDescent="0.2">
      <c r="A38" s="120"/>
      <c r="B38" s="119" t="s">
        <v>328</v>
      </c>
      <c r="C38" s="258"/>
      <c r="E38" s="113">
        <v>65.789163490629051</v>
      </c>
      <c r="F38" s="114">
        <v>16744</v>
      </c>
      <c r="G38" s="114">
        <v>17369</v>
      </c>
      <c r="H38" s="114">
        <v>17488</v>
      </c>
      <c r="I38" s="114">
        <v>17568</v>
      </c>
      <c r="J38" s="140">
        <v>17181</v>
      </c>
      <c r="K38" s="114">
        <v>-437</v>
      </c>
      <c r="L38" s="116">
        <v>-2.5435073627844713</v>
      </c>
    </row>
    <row r="39" spans="1:12" s="110" customFormat="1" ht="15" customHeight="1" x14ac:dyDescent="0.2">
      <c r="A39" s="120"/>
      <c r="B39" s="119"/>
      <c r="C39" s="258" t="s">
        <v>106</v>
      </c>
      <c r="E39" s="113">
        <v>36.920688007644529</v>
      </c>
      <c r="F39" s="115">
        <v>6182</v>
      </c>
      <c r="G39" s="114">
        <v>6387</v>
      </c>
      <c r="H39" s="114">
        <v>6385</v>
      </c>
      <c r="I39" s="114">
        <v>6392</v>
      </c>
      <c r="J39" s="140">
        <v>6203</v>
      </c>
      <c r="K39" s="114">
        <v>-21</v>
      </c>
      <c r="L39" s="116">
        <v>-0.33854586490407867</v>
      </c>
    </row>
    <row r="40" spans="1:12" s="110" customFormat="1" ht="15" customHeight="1" x14ac:dyDescent="0.2">
      <c r="A40" s="120"/>
      <c r="B40" s="119"/>
      <c r="C40" s="258" t="s">
        <v>107</v>
      </c>
      <c r="E40" s="113">
        <v>63.079311992355471</v>
      </c>
      <c r="F40" s="115">
        <v>10562</v>
      </c>
      <c r="G40" s="114">
        <v>10982</v>
      </c>
      <c r="H40" s="114">
        <v>11103</v>
      </c>
      <c r="I40" s="114">
        <v>11176</v>
      </c>
      <c r="J40" s="140">
        <v>10978</v>
      </c>
      <c r="K40" s="114">
        <v>-416</v>
      </c>
      <c r="L40" s="116">
        <v>-3.7893969757697215</v>
      </c>
    </row>
    <row r="41" spans="1:12" s="110" customFormat="1" ht="15" customHeight="1" x14ac:dyDescent="0.2">
      <c r="A41" s="120"/>
      <c r="B41" s="320" t="s">
        <v>516</v>
      </c>
      <c r="C41" s="258"/>
      <c r="E41" s="113">
        <v>7.6892852933087106</v>
      </c>
      <c r="F41" s="115">
        <v>1957</v>
      </c>
      <c r="G41" s="114">
        <v>1986</v>
      </c>
      <c r="H41" s="114">
        <v>1975</v>
      </c>
      <c r="I41" s="114">
        <v>1949</v>
      </c>
      <c r="J41" s="140">
        <v>1883</v>
      </c>
      <c r="K41" s="114">
        <v>74</v>
      </c>
      <c r="L41" s="116">
        <v>3.9298990971853427</v>
      </c>
    </row>
    <row r="42" spans="1:12" s="110" customFormat="1" ht="15" customHeight="1" x14ac:dyDescent="0.2">
      <c r="A42" s="120"/>
      <c r="B42" s="119"/>
      <c r="C42" s="268" t="s">
        <v>106</v>
      </c>
      <c r="D42" s="182"/>
      <c r="E42" s="113">
        <v>38.579458354624428</v>
      </c>
      <c r="F42" s="115">
        <v>755</v>
      </c>
      <c r="G42" s="114">
        <v>771</v>
      </c>
      <c r="H42" s="114">
        <v>771</v>
      </c>
      <c r="I42" s="114">
        <v>765</v>
      </c>
      <c r="J42" s="140">
        <v>741</v>
      </c>
      <c r="K42" s="114">
        <v>14</v>
      </c>
      <c r="L42" s="116">
        <v>1.8893387314439947</v>
      </c>
    </row>
    <row r="43" spans="1:12" s="110" customFormat="1" ht="15" customHeight="1" x14ac:dyDescent="0.2">
      <c r="A43" s="120"/>
      <c r="B43" s="119"/>
      <c r="C43" s="268" t="s">
        <v>107</v>
      </c>
      <c r="D43" s="182"/>
      <c r="E43" s="113">
        <v>61.420541645375572</v>
      </c>
      <c r="F43" s="115">
        <v>1202</v>
      </c>
      <c r="G43" s="114">
        <v>1215</v>
      </c>
      <c r="H43" s="114">
        <v>1204</v>
      </c>
      <c r="I43" s="114">
        <v>1184</v>
      </c>
      <c r="J43" s="140">
        <v>1142</v>
      </c>
      <c r="K43" s="114">
        <v>60</v>
      </c>
      <c r="L43" s="116">
        <v>5.2539404553415059</v>
      </c>
    </row>
    <row r="44" spans="1:12" s="110" customFormat="1" ht="15" customHeight="1" x14ac:dyDescent="0.2">
      <c r="A44" s="120"/>
      <c r="B44" s="119" t="s">
        <v>205</v>
      </c>
      <c r="C44" s="268"/>
      <c r="D44" s="182"/>
      <c r="E44" s="113">
        <v>13.370790931594044</v>
      </c>
      <c r="F44" s="115">
        <v>3403</v>
      </c>
      <c r="G44" s="114">
        <v>3626</v>
      </c>
      <c r="H44" s="114">
        <v>3713</v>
      </c>
      <c r="I44" s="114">
        <v>3710</v>
      </c>
      <c r="J44" s="140">
        <v>3735</v>
      </c>
      <c r="K44" s="114">
        <v>-332</v>
      </c>
      <c r="L44" s="116">
        <v>-8.8888888888888893</v>
      </c>
    </row>
    <row r="45" spans="1:12" s="110" customFormat="1" ht="15" customHeight="1" x14ac:dyDescent="0.2">
      <c r="A45" s="120"/>
      <c r="B45" s="119"/>
      <c r="C45" s="268" t="s">
        <v>106</v>
      </c>
      <c r="D45" s="182"/>
      <c r="E45" s="113">
        <v>35.468704084631206</v>
      </c>
      <c r="F45" s="115">
        <v>1207</v>
      </c>
      <c r="G45" s="114">
        <v>1281</v>
      </c>
      <c r="H45" s="114">
        <v>1290</v>
      </c>
      <c r="I45" s="114">
        <v>1298</v>
      </c>
      <c r="J45" s="140">
        <v>1295</v>
      </c>
      <c r="K45" s="114">
        <v>-88</v>
      </c>
      <c r="L45" s="116">
        <v>-6.7953667953667951</v>
      </c>
    </row>
    <row r="46" spans="1:12" s="110" customFormat="1" ht="15" customHeight="1" x14ac:dyDescent="0.2">
      <c r="A46" s="123"/>
      <c r="B46" s="124"/>
      <c r="C46" s="260" t="s">
        <v>107</v>
      </c>
      <c r="D46" s="261"/>
      <c r="E46" s="125">
        <v>64.531295915368787</v>
      </c>
      <c r="F46" s="143">
        <v>2196</v>
      </c>
      <c r="G46" s="144">
        <v>2345</v>
      </c>
      <c r="H46" s="144">
        <v>2423</v>
      </c>
      <c r="I46" s="144">
        <v>2412</v>
      </c>
      <c r="J46" s="145">
        <v>2440</v>
      </c>
      <c r="K46" s="144">
        <v>-244</v>
      </c>
      <c r="L46" s="146">
        <v>-10</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329</v>
      </c>
      <c r="B49" s="192"/>
      <c r="C49" s="192"/>
      <c r="D49" s="192"/>
      <c r="E49" s="273"/>
      <c r="F49" s="274"/>
      <c r="G49" s="274"/>
      <c r="H49" s="274"/>
      <c r="I49" s="274"/>
      <c r="J49" s="274"/>
      <c r="K49" s="274"/>
      <c r="L49" s="276"/>
    </row>
    <row r="50" spans="1:12" ht="14.25" customHeight="1" x14ac:dyDescent="0.2">
      <c r="A50" s="535" t="s">
        <v>517</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19"/>
      <c r="B53" s="619"/>
      <c r="C53" s="619"/>
      <c r="D53" s="619"/>
      <c r="E53" s="619"/>
      <c r="F53" s="619"/>
      <c r="G53" s="619"/>
      <c r="H53" s="619"/>
      <c r="I53" s="619"/>
      <c r="J53" s="619"/>
      <c r="K53" s="619"/>
      <c r="L53" s="619"/>
    </row>
    <row r="54" spans="1:12" ht="21" customHeight="1" x14ac:dyDescent="0.2">
      <c r="A54" s="602"/>
      <c r="B54" s="602"/>
      <c r="C54" s="602"/>
      <c r="D54" s="602"/>
      <c r="E54" s="602"/>
      <c r="F54" s="602"/>
      <c r="G54" s="602"/>
      <c r="H54" s="602"/>
      <c r="I54" s="602"/>
      <c r="J54" s="602"/>
      <c r="K54" s="602"/>
      <c r="L54" s="602"/>
    </row>
    <row r="55" spans="1:12" ht="12.75" customHeight="1" x14ac:dyDescent="0.2"/>
  </sheetData>
  <mergeCells count="21">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35:D35"/>
    <mergeCell ref="A51:L51"/>
    <mergeCell ref="A52:L52"/>
    <mergeCell ref="A53:L53"/>
    <mergeCell ref="A54:L5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330</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25451</v>
      </c>
      <c r="E11" s="114">
        <v>26487</v>
      </c>
      <c r="F11" s="114">
        <v>26801</v>
      </c>
      <c r="G11" s="114">
        <v>26999</v>
      </c>
      <c r="H11" s="140">
        <v>26368</v>
      </c>
      <c r="I11" s="115">
        <v>-917</v>
      </c>
      <c r="J11" s="116">
        <v>-3.4777002427184467</v>
      </c>
    </row>
    <row r="12" spans="1:15" s="110" customFormat="1" ht="24.95" customHeight="1" x14ac:dyDescent="0.2">
      <c r="A12" s="193" t="s">
        <v>132</v>
      </c>
      <c r="B12" s="194" t="s">
        <v>133</v>
      </c>
      <c r="C12" s="113">
        <v>1.811323720089584</v>
      </c>
      <c r="D12" s="115">
        <v>461</v>
      </c>
      <c r="E12" s="114">
        <v>448</v>
      </c>
      <c r="F12" s="114">
        <v>462</v>
      </c>
      <c r="G12" s="114">
        <v>452</v>
      </c>
      <c r="H12" s="140">
        <v>420</v>
      </c>
      <c r="I12" s="115">
        <v>41</v>
      </c>
      <c r="J12" s="116">
        <v>9.7619047619047628</v>
      </c>
    </row>
    <row r="13" spans="1:15" s="110" customFormat="1" ht="24.95" customHeight="1" x14ac:dyDescent="0.2">
      <c r="A13" s="193" t="s">
        <v>134</v>
      </c>
      <c r="B13" s="199" t="s">
        <v>214</v>
      </c>
      <c r="C13" s="113">
        <v>1.0254999803544065</v>
      </c>
      <c r="D13" s="115">
        <v>261</v>
      </c>
      <c r="E13" s="114">
        <v>264</v>
      </c>
      <c r="F13" s="114">
        <v>270</v>
      </c>
      <c r="G13" s="114">
        <v>257</v>
      </c>
      <c r="H13" s="140">
        <v>263</v>
      </c>
      <c r="I13" s="115">
        <v>-2</v>
      </c>
      <c r="J13" s="116">
        <v>-0.76045627376425851</v>
      </c>
    </row>
    <row r="14" spans="1:15" s="287" customFormat="1" ht="24.95" customHeight="1" x14ac:dyDescent="0.2">
      <c r="A14" s="193" t="s">
        <v>215</v>
      </c>
      <c r="B14" s="199" t="s">
        <v>137</v>
      </c>
      <c r="C14" s="113">
        <v>10.750068759577227</v>
      </c>
      <c r="D14" s="115">
        <v>2736</v>
      </c>
      <c r="E14" s="114">
        <v>2732</v>
      </c>
      <c r="F14" s="114">
        <v>2786</v>
      </c>
      <c r="G14" s="114">
        <v>2812</v>
      </c>
      <c r="H14" s="140">
        <v>2757</v>
      </c>
      <c r="I14" s="115">
        <v>-21</v>
      </c>
      <c r="J14" s="116">
        <v>-0.76169749727965175</v>
      </c>
      <c r="K14" s="110"/>
      <c r="L14" s="110"/>
      <c r="M14" s="110"/>
      <c r="N14" s="110"/>
      <c r="O14" s="110"/>
    </row>
    <row r="15" spans="1:15" s="110" customFormat="1" ht="24.95" customHeight="1" x14ac:dyDescent="0.2">
      <c r="A15" s="193" t="s">
        <v>216</v>
      </c>
      <c r="B15" s="199" t="s">
        <v>217</v>
      </c>
      <c r="C15" s="113">
        <v>4.6363600644375467</v>
      </c>
      <c r="D15" s="115">
        <v>1180</v>
      </c>
      <c r="E15" s="114">
        <v>1178</v>
      </c>
      <c r="F15" s="114">
        <v>1189</v>
      </c>
      <c r="G15" s="114">
        <v>1210</v>
      </c>
      <c r="H15" s="140">
        <v>1173</v>
      </c>
      <c r="I15" s="115">
        <v>7</v>
      </c>
      <c r="J15" s="116">
        <v>0.5967604433077579</v>
      </c>
    </row>
    <row r="16" spans="1:15" s="287" customFormat="1" ht="24.95" customHeight="1" x14ac:dyDescent="0.2">
      <c r="A16" s="193" t="s">
        <v>218</v>
      </c>
      <c r="B16" s="199" t="s">
        <v>141</v>
      </c>
      <c r="C16" s="113">
        <v>4.5577776904640288</v>
      </c>
      <c r="D16" s="115">
        <v>1160</v>
      </c>
      <c r="E16" s="114">
        <v>1145</v>
      </c>
      <c r="F16" s="114">
        <v>1182</v>
      </c>
      <c r="G16" s="114">
        <v>1177</v>
      </c>
      <c r="H16" s="140">
        <v>1172</v>
      </c>
      <c r="I16" s="115">
        <v>-12</v>
      </c>
      <c r="J16" s="116">
        <v>-1.0238907849829351</v>
      </c>
      <c r="K16" s="110"/>
      <c r="L16" s="110"/>
      <c r="M16" s="110"/>
      <c r="N16" s="110"/>
      <c r="O16" s="110"/>
    </row>
    <row r="17" spans="1:15" s="110" customFormat="1" ht="24.95" customHeight="1" x14ac:dyDescent="0.2">
      <c r="A17" s="193" t="s">
        <v>142</v>
      </c>
      <c r="B17" s="199" t="s">
        <v>220</v>
      </c>
      <c r="C17" s="113">
        <v>1.5559310046756512</v>
      </c>
      <c r="D17" s="115">
        <v>396</v>
      </c>
      <c r="E17" s="114">
        <v>409</v>
      </c>
      <c r="F17" s="114">
        <v>415</v>
      </c>
      <c r="G17" s="114">
        <v>425</v>
      </c>
      <c r="H17" s="140">
        <v>412</v>
      </c>
      <c r="I17" s="115">
        <v>-16</v>
      </c>
      <c r="J17" s="116">
        <v>-3.883495145631068</v>
      </c>
    </row>
    <row r="18" spans="1:15" s="287" customFormat="1" ht="24.95" customHeight="1" x14ac:dyDescent="0.2">
      <c r="A18" s="201" t="s">
        <v>144</v>
      </c>
      <c r="B18" s="202" t="s">
        <v>145</v>
      </c>
      <c r="C18" s="113">
        <v>6.6087776511728418</v>
      </c>
      <c r="D18" s="115">
        <v>1682</v>
      </c>
      <c r="E18" s="114">
        <v>1720</v>
      </c>
      <c r="F18" s="114">
        <v>1685</v>
      </c>
      <c r="G18" s="114">
        <v>1650</v>
      </c>
      <c r="H18" s="140">
        <v>1629</v>
      </c>
      <c r="I18" s="115">
        <v>53</v>
      </c>
      <c r="J18" s="116">
        <v>3.2535297728667896</v>
      </c>
      <c r="K18" s="110"/>
      <c r="L18" s="110"/>
      <c r="M18" s="110"/>
      <c r="N18" s="110"/>
      <c r="O18" s="110"/>
    </row>
    <row r="19" spans="1:15" s="110" customFormat="1" ht="24.95" customHeight="1" x14ac:dyDescent="0.2">
      <c r="A19" s="193" t="s">
        <v>146</v>
      </c>
      <c r="B19" s="199" t="s">
        <v>147</v>
      </c>
      <c r="C19" s="113">
        <v>16.910926879101016</v>
      </c>
      <c r="D19" s="115">
        <v>4304</v>
      </c>
      <c r="E19" s="114">
        <v>4414</v>
      </c>
      <c r="F19" s="114">
        <v>4434</v>
      </c>
      <c r="G19" s="114">
        <v>4485</v>
      </c>
      <c r="H19" s="140">
        <v>4445</v>
      </c>
      <c r="I19" s="115">
        <v>-141</v>
      </c>
      <c r="J19" s="116">
        <v>-3.1721034870641169</v>
      </c>
    </row>
    <row r="20" spans="1:15" s="287" customFormat="1" ht="24.95" customHeight="1" x14ac:dyDescent="0.2">
      <c r="A20" s="193" t="s">
        <v>148</v>
      </c>
      <c r="B20" s="199" t="s">
        <v>149</v>
      </c>
      <c r="C20" s="113">
        <v>4.3063140937487718</v>
      </c>
      <c r="D20" s="115">
        <v>1096</v>
      </c>
      <c r="E20" s="114">
        <v>1152</v>
      </c>
      <c r="F20" s="114">
        <v>1192</v>
      </c>
      <c r="G20" s="114">
        <v>1242</v>
      </c>
      <c r="H20" s="140">
        <v>1228</v>
      </c>
      <c r="I20" s="115">
        <v>-132</v>
      </c>
      <c r="J20" s="116">
        <v>-10.749185667752442</v>
      </c>
      <c r="K20" s="110"/>
      <c r="L20" s="110"/>
      <c r="M20" s="110"/>
      <c r="N20" s="110"/>
      <c r="O20" s="110"/>
    </row>
    <row r="21" spans="1:15" s="110" customFormat="1" ht="24.95" customHeight="1" x14ac:dyDescent="0.2">
      <c r="A21" s="201" t="s">
        <v>150</v>
      </c>
      <c r="B21" s="202" t="s">
        <v>151</v>
      </c>
      <c r="C21" s="113">
        <v>13.492593611252996</v>
      </c>
      <c r="D21" s="115">
        <v>3434</v>
      </c>
      <c r="E21" s="114">
        <v>4010</v>
      </c>
      <c r="F21" s="114">
        <v>4180</v>
      </c>
      <c r="G21" s="114">
        <v>4214</v>
      </c>
      <c r="H21" s="140">
        <v>3927</v>
      </c>
      <c r="I21" s="115">
        <v>-493</v>
      </c>
      <c r="J21" s="116">
        <v>-12.554112554112555</v>
      </c>
    </row>
    <row r="22" spans="1:15" s="110" customFormat="1" ht="24.95" customHeight="1" x14ac:dyDescent="0.2">
      <c r="A22" s="201" t="s">
        <v>152</v>
      </c>
      <c r="B22" s="199" t="s">
        <v>153</v>
      </c>
      <c r="C22" s="113">
        <v>1.351616832344505</v>
      </c>
      <c r="D22" s="115">
        <v>344</v>
      </c>
      <c r="E22" s="114">
        <v>343</v>
      </c>
      <c r="F22" s="114">
        <v>348</v>
      </c>
      <c r="G22" s="114">
        <v>355</v>
      </c>
      <c r="H22" s="140">
        <v>393</v>
      </c>
      <c r="I22" s="115">
        <v>-49</v>
      </c>
      <c r="J22" s="116">
        <v>-12.468193384223918</v>
      </c>
    </row>
    <row r="23" spans="1:15" s="110" customFormat="1" ht="24.95" customHeight="1" x14ac:dyDescent="0.2">
      <c r="A23" s="193" t="s">
        <v>154</v>
      </c>
      <c r="B23" s="199" t="s">
        <v>155</v>
      </c>
      <c r="C23" s="113">
        <v>1.0962241169305724</v>
      </c>
      <c r="D23" s="115">
        <v>279</v>
      </c>
      <c r="E23" s="114">
        <v>274</v>
      </c>
      <c r="F23" s="114">
        <v>265</v>
      </c>
      <c r="G23" s="114">
        <v>275</v>
      </c>
      <c r="H23" s="140">
        <v>269</v>
      </c>
      <c r="I23" s="115">
        <v>10</v>
      </c>
      <c r="J23" s="116">
        <v>3.7174721189591078</v>
      </c>
    </row>
    <row r="24" spans="1:15" s="110" customFormat="1" ht="24.95" customHeight="1" x14ac:dyDescent="0.2">
      <c r="A24" s="193" t="s">
        <v>156</v>
      </c>
      <c r="B24" s="199" t="s">
        <v>221</v>
      </c>
      <c r="C24" s="113">
        <v>8.7501473419511999</v>
      </c>
      <c r="D24" s="115">
        <v>2227</v>
      </c>
      <c r="E24" s="114">
        <v>2246</v>
      </c>
      <c r="F24" s="114">
        <v>2245</v>
      </c>
      <c r="G24" s="114">
        <v>2236</v>
      </c>
      <c r="H24" s="140">
        <v>2181</v>
      </c>
      <c r="I24" s="115">
        <v>46</v>
      </c>
      <c r="J24" s="116">
        <v>2.1091242549289317</v>
      </c>
    </row>
    <row r="25" spans="1:15" s="110" customFormat="1" ht="24.95" customHeight="1" x14ac:dyDescent="0.2">
      <c r="A25" s="193" t="s">
        <v>222</v>
      </c>
      <c r="B25" s="204" t="s">
        <v>159</v>
      </c>
      <c r="C25" s="113">
        <v>6.2158657813052534</v>
      </c>
      <c r="D25" s="115">
        <v>1582</v>
      </c>
      <c r="E25" s="114">
        <v>1578</v>
      </c>
      <c r="F25" s="114">
        <v>1596</v>
      </c>
      <c r="G25" s="114">
        <v>1626</v>
      </c>
      <c r="H25" s="140">
        <v>1598</v>
      </c>
      <c r="I25" s="115">
        <v>-16</v>
      </c>
      <c r="J25" s="116">
        <v>-1.0012515644555695</v>
      </c>
    </row>
    <row r="26" spans="1:15" s="110" customFormat="1" ht="24.95" customHeight="1" x14ac:dyDescent="0.2">
      <c r="A26" s="201">
        <v>782.78300000000002</v>
      </c>
      <c r="B26" s="203" t="s">
        <v>160</v>
      </c>
      <c r="C26" s="113">
        <v>0.38898275116891279</v>
      </c>
      <c r="D26" s="115">
        <v>99</v>
      </c>
      <c r="E26" s="114">
        <v>197</v>
      </c>
      <c r="F26" s="114">
        <v>205</v>
      </c>
      <c r="G26" s="114">
        <v>198</v>
      </c>
      <c r="H26" s="140">
        <v>182</v>
      </c>
      <c r="I26" s="115">
        <v>-83</v>
      </c>
      <c r="J26" s="116">
        <v>-45.604395604395606</v>
      </c>
    </row>
    <row r="27" spans="1:15" s="110" customFormat="1" ht="24.95" customHeight="1" x14ac:dyDescent="0.2">
      <c r="A27" s="193" t="s">
        <v>161</v>
      </c>
      <c r="B27" s="199" t="s">
        <v>162</v>
      </c>
      <c r="C27" s="113">
        <v>2.3299673883148011</v>
      </c>
      <c r="D27" s="115">
        <v>593</v>
      </c>
      <c r="E27" s="114">
        <v>605</v>
      </c>
      <c r="F27" s="114">
        <v>589</v>
      </c>
      <c r="G27" s="114">
        <v>601</v>
      </c>
      <c r="H27" s="140">
        <v>583</v>
      </c>
      <c r="I27" s="115">
        <v>10</v>
      </c>
      <c r="J27" s="116">
        <v>1.7152658662092624</v>
      </c>
    </row>
    <row r="28" spans="1:15" s="110" customFormat="1" ht="24.95" customHeight="1" x14ac:dyDescent="0.2">
      <c r="A28" s="193" t="s">
        <v>163</v>
      </c>
      <c r="B28" s="199" t="s">
        <v>164</v>
      </c>
      <c r="C28" s="113">
        <v>1.9684884680366195</v>
      </c>
      <c r="D28" s="115">
        <v>501</v>
      </c>
      <c r="E28" s="114">
        <v>548</v>
      </c>
      <c r="F28" s="114">
        <v>493</v>
      </c>
      <c r="G28" s="114">
        <v>505</v>
      </c>
      <c r="H28" s="140">
        <v>545</v>
      </c>
      <c r="I28" s="115">
        <v>-44</v>
      </c>
      <c r="J28" s="116">
        <v>-8.0733944954128436</v>
      </c>
    </row>
    <row r="29" spans="1:15" s="110" customFormat="1" ht="24.95" customHeight="1" x14ac:dyDescent="0.2">
      <c r="A29" s="193">
        <v>86</v>
      </c>
      <c r="B29" s="199" t="s">
        <v>165</v>
      </c>
      <c r="C29" s="113">
        <v>7.327806373030529</v>
      </c>
      <c r="D29" s="115">
        <v>1865</v>
      </c>
      <c r="E29" s="114">
        <v>1872</v>
      </c>
      <c r="F29" s="114">
        <v>1863</v>
      </c>
      <c r="G29" s="114">
        <v>1873</v>
      </c>
      <c r="H29" s="140">
        <v>1886</v>
      </c>
      <c r="I29" s="115">
        <v>-21</v>
      </c>
      <c r="J29" s="116">
        <v>-1.1134676564156947</v>
      </c>
    </row>
    <row r="30" spans="1:15" s="110" customFormat="1" ht="24.95" customHeight="1" x14ac:dyDescent="0.2">
      <c r="A30" s="193">
        <v>87.88</v>
      </c>
      <c r="B30" s="204" t="s">
        <v>166</v>
      </c>
      <c r="C30" s="113">
        <v>5.1432163765667358</v>
      </c>
      <c r="D30" s="115">
        <v>1309</v>
      </c>
      <c r="E30" s="114">
        <v>1321</v>
      </c>
      <c r="F30" s="114">
        <v>1305</v>
      </c>
      <c r="G30" s="114">
        <v>1290</v>
      </c>
      <c r="H30" s="140">
        <v>1286</v>
      </c>
      <c r="I30" s="115">
        <v>23</v>
      </c>
      <c r="J30" s="116">
        <v>1.7884914463452566</v>
      </c>
    </row>
    <row r="31" spans="1:15" s="110" customFormat="1" ht="24.95" customHeight="1" x14ac:dyDescent="0.2">
      <c r="A31" s="193" t="s">
        <v>167</v>
      </c>
      <c r="B31" s="199" t="s">
        <v>168</v>
      </c>
      <c r="C31" s="113">
        <v>10.51825075635535</v>
      </c>
      <c r="D31" s="115">
        <v>2677</v>
      </c>
      <c r="E31" s="114">
        <v>2762</v>
      </c>
      <c r="F31" s="114">
        <v>2882</v>
      </c>
      <c r="G31" s="114">
        <v>2926</v>
      </c>
      <c r="H31" s="140">
        <v>2776</v>
      </c>
      <c r="I31" s="115">
        <v>-99</v>
      </c>
      <c r="J31" s="116">
        <v>-3.5662824207492796</v>
      </c>
    </row>
    <row r="32" spans="1:15" s="110" customFormat="1" ht="24.95" customHeight="1" x14ac:dyDescent="0.2">
      <c r="A32" s="193"/>
      <c r="B32" s="204" t="s">
        <v>169</v>
      </c>
      <c r="C32" s="113" t="s">
        <v>513</v>
      </c>
      <c r="D32" s="115" t="s">
        <v>513</v>
      </c>
      <c r="E32" s="114" t="s">
        <v>513</v>
      </c>
      <c r="F32" s="114" t="s">
        <v>513</v>
      </c>
      <c r="G32" s="114" t="s">
        <v>513</v>
      </c>
      <c r="H32" s="140" t="s">
        <v>513</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1.811323720089584</v>
      </c>
      <c r="D34" s="115">
        <v>461</v>
      </c>
      <c r="E34" s="114">
        <v>448</v>
      </c>
      <c r="F34" s="114">
        <v>462</v>
      </c>
      <c r="G34" s="114">
        <v>452</v>
      </c>
      <c r="H34" s="140">
        <v>420</v>
      </c>
      <c r="I34" s="115">
        <v>41</v>
      </c>
      <c r="J34" s="116">
        <v>9.7619047619047628</v>
      </c>
    </row>
    <row r="35" spans="1:10" s="110" customFormat="1" ht="24.95" customHeight="1" x14ac:dyDescent="0.2">
      <c r="A35" s="292" t="s">
        <v>171</v>
      </c>
      <c r="B35" s="293" t="s">
        <v>172</v>
      </c>
      <c r="C35" s="113">
        <v>18.384346391104476</v>
      </c>
      <c r="D35" s="115">
        <v>4679</v>
      </c>
      <c r="E35" s="114">
        <v>4716</v>
      </c>
      <c r="F35" s="114">
        <v>4741</v>
      </c>
      <c r="G35" s="114">
        <v>4719</v>
      </c>
      <c r="H35" s="140">
        <v>4649</v>
      </c>
      <c r="I35" s="115">
        <v>30</v>
      </c>
      <c r="J35" s="116">
        <v>0.64530006453000643</v>
      </c>
    </row>
    <row r="36" spans="1:10" s="110" customFormat="1" ht="24.95" customHeight="1" x14ac:dyDescent="0.2">
      <c r="A36" s="294" t="s">
        <v>173</v>
      </c>
      <c r="B36" s="295" t="s">
        <v>174</v>
      </c>
      <c r="C36" s="125">
        <v>79.80040077010726</v>
      </c>
      <c r="D36" s="143">
        <v>20310</v>
      </c>
      <c r="E36" s="144">
        <v>21322</v>
      </c>
      <c r="F36" s="144">
        <v>21597</v>
      </c>
      <c r="G36" s="144">
        <v>21826</v>
      </c>
      <c r="H36" s="145">
        <v>21299</v>
      </c>
      <c r="I36" s="143">
        <v>-989</v>
      </c>
      <c r="J36" s="146">
        <v>-4.6434104887553405</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331</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332</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66" t="s">
        <v>97</v>
      </c>
      <c r="F8" s="566" t="s">
        <v>98</v>
      </c>
      <c r="G8" s="566" t="s">
        <v>99</v>
      </c>
      <c r="H8" s="566" t="s">
        <v>100</v>
      </c>
      <c r="I8" s="566" t="s">
        <v>101</v>
      </c>
      <c r="J8" s="590"/>
      <c r="K8" s="591"/>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25451</v>
      </c>
      <c r="F11" s="264">
        <v>26487</v>
      </c>
      <c r="G11" s="264">
        <v>26801</v>
      </c>
      <c r="H11" s="264">
        <v>26999</v>
      </c>
      <c r="I11" s="265">
        <v>26368</v>
      </c>
      <c r="J11" s="263">
        <v>-917</v>
      </c>
      <c r="K11" s="266">
        <v>-3.4777002427184467</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38.014223409689208</v>
      </c>
      <c r="E13" s="115">
        <v>9675</v>
      </c>
      <c r="F13" s="114">
        <v>10167</v>
      </c>
      <c r="G13" s="114">
        <v>10424</v>
      </c>
      <c r="H13" s="114">
        <v>10572</v>
      </c>
      <c r="I13" s="140">
        <v>10244</v>
      </c>
      <c r="J13" s="115">
        <v>-569</v>
      </c>
      <c r="K13" s="116">
        <v>-5.5544709098008589</v>
      </c>
    </row>
    <row r="14" spans="1:15" ht="15.95" customHeight="1" x14ac:dyDescent="0.2">
      <c r="A14" s="306" t="s">
        <v>230</v>
      </c>
      <c r="B14" s="307"/>
      <c r="C14" s="308"/>
      <c r="D14" s="113">
        <v>49.412596754547955</v>
      </c>
      <c r="E14" s="115">
        <v>12576</v>
      </c>
      <c r="F14" s="114">
        <v>13006</v>
      </c>
      <c r="G14" s="114">
        <v>13084</v>
      </c>
      <c r="H14" s="114">
        <v>13089</v>
      </c>
      <c r="I14" s="140">
        <v>12840</v>
      </c>
      <c r="J14" s="115">
        <v>-264</v>
      </c>
      <c r="K14" s="116">
        <v>-2.05607476635514</v>
      </c>
    </row>
    <row r="15" spans="1:15" ht="15.95" customHeight="1" x14ac:dyDescent="0.2">
      <c r="A15" s="306" t="s">
        <v>231</v>
      </c>
      <c r="B15" s="307"/>
      <c r="C15" s="308"/>
      <c r="D15" s="113">
        <v>5.3278849554045031</v>
      </c>
      <c r="E15" s="115">
        <v>1356</v>
      </c>
      <c r="F15" s="114">
        <v>1424</v>
      </c>
      <c r="G15" s="114">
        <v>1412</v>
      </c>
      <c r="H15" s="114">
        <v>1418</v>
      </c>
      <c r="I15" s="140">
        <v>1406</v>
      </c>
      <c r="J15" s="115">
        <v>-50</v>
      </c>
      <c r="K15" s="116">
        <v>-3.5561877667140824</v>
      </c>
    </row>
    <row r="16" spans="1:15" ht="15.95" customHeight="1" x14ac:dyDescent="0.2">
      <c r="A16" s="306" t="s">
        <v>232</v>
      </c>
      <c r="B16" s="307"/>
      <c r="C16" s="308"/>
      <c r="D16" s="113">
        <v>2.9036187183214803</v>
      </c>
      <c r="E16" s="115">
        <v>739</v>
      </c>
      <c r="F16" s="114">
        <v>727</v>
      </c>
      <c r="G16" s="114">
        <v>717</v>
      </c>
      <c r="H16" s="114">
        <v>711</v>
      </c>
      <c r="I16" s="140">
        <v>707</v>
      </c>
      <c r="J16" s="115">
        <v>32</v>
      </c>
      <c r="K16" s="116">
        <v>4.5261669024045261</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1.3162547640564222</v>
      </c>
      <c r="E18" s="115">
        <v>335</v>
      </c>
      <c r="F18" s="114">
        <v>321</v>
      </c>
      <c r="G18" s="114">
        <v>331</v>
      </c>
      <c r="H18" s="114">
        <v>315</v>
      </c>
      <c r="I18" s="140">
        <v>306</v>
      </c>
      <c r="J18" s="115">
        <v>29</v>
      </c>
      <c r="K18" s="116">
        <v>9.477124183006536</v>
      </c>
    </row>
    <row r="19" spans="1:11" ht="14.1" customHeight="1" x14ac:dyDescent="0.2">
      <c r="A19" s="306" t="s">
        <v>235</v>
      </c>
      <c r="B19" s="307" t="s">
        <v>236</v>
      </c>
      <c r="C19" s="308"/>
      <c r="D19" s="113">
        <v>0.85261875761266748</v>
      </c>
      <c r="E19" s="115">
        <v>217</v>
      </c>
      <c r="F19" s="114">
        <v>211</v>
      </c>
      <c r="G19" s="114">
        <v>214</v>
      </c>
      <c r="H19" s="114">
        <v>205</v>
      </c>
      <c r="I19" s="140">
        <v>199</v>
      </c>
      <c r="J19" s="115">
        <v>18</v>
      </c>
      <c r="K19" s="116">
        <v>9.0452261306532655</v>
      </c>
    </row>
    <row r="20" spans="1:11" ht="14.1" customHeight="1" x14ac:dyDescent="0.2">
      <c r="A20" s="306">
        <v>12</v>
      </c>
      <c r="B20" s="307" t="s">
        <v>237</v>
      </c>
      <c r="C20" s="308"/>
      <c r="D20" s="113">
        <v>1.0176417429570548</v>
      </c>
      <c r="E20" s="115">
        <v>259</v>
      </c>
      <c r="F20" s="114">
        <v>249</v>
      </c>
      <c r="G20" s="114">
        <v>265</v>
      </c>
      <c r="H20" s="114">
        <v>278</v>
      </c>
      <c r="I20" s="140">
        <v>265</v>
      </c>
      <c r="J20" s="115">
        <v>-6</v>
      </c>
      <c r="K20" s="116">
        <v>-2.2641509433962264</v>
      </c>
    </row>
    <row r="21" spans="1:11" ht="14.1" customHeight="1" x14ac:dyDescent="0.2">
      <c r="A21" s="306">
        <v>21</v>
      </c>
      <c r="B21" s="307" t="s">
        <v>238</v>
      </c>
      <c r="C21" s="308"/>
      <c r="D21" s="113">
        <v>0.16109386664571138</v>
      </c>
      <c r="E21" s="115">
        <v>41</v>
      </c>
      <c r="F21" s="114">
        <v>39</v>
      </c>
      <c r="G21" s="114">
        <v>39</v>
      </c>
      <c r="H21" s="114">
        <v>40</v>
      </c>
      <c r="I21" s="140">
        <v>37</v>
      </c>
      <c r="J21" s="115">
        <v>4</v>
      </c>
      <c r="K21" s="116">
        <v>10.810810810810811</v>
      </c>
    </row>
    <row r="22" spans="1:11" ht="14.1" customHeight="1" x14ac:dyDescent="0.2">
      <c r="A22" s="306">
        <v>22</v>
      </c>
      <c r="B22" s="307" t="s">
        <v>239</v>
      </c>
      <c r="C22" s="308"/>
      <c r="D22" s="113">
        <v>1.0726494047385171</v>
      </c>
      <c r="E22" s="115">
        <v>273</v>
      </c>
      <c r="F22" s="114">
        <v>277</v>
      </c>
      <c r="G22" s="114">
        <v>292</v>
      </c>
      <c r="H22" s="114">
        <v>281</v>
      </c>
      <c r="I22" s="140">
        <v>260</v>
      </c>
      <c r="J22" s="115">
        <v>13</v>
      </c>
      <c r="K22" s="116">
        <v>5</v>
      </c>
    </row>
    <row r="23" spans="1:11" ht="14.1" customHeight="1" x14ac:dyDescent="0.2">
      <c r="A23" s="306">
        <v>23</v>
      </c>
      <c r="B23" s="307" t="s">
        <v>240</v>
      </c>
      <c r="C23" s="308"/>
      <c r="D23" s="113">
        <v>0.34576244548347806</v>
      </c>
      <c r="E23" s="115">
        <v>88</v>
      </c>
      <c r="F23" s="114">
        <v>93</v>
      </c>
      <c r="G23" s="114">
        <v>97</v>
      </c>
      <c r="H23" s="114">
        <v>104</v>
      </c>
      <c r="I23" s="140">
        <v>102</v>
      </c>
      <c r="J23" s="115">
        <v>-14</v>
      </c>
      <c r="K23" s="116">
        <v>-13.725490196078431</v>
      </c>
    </row>
    <row r="24" spans="1:11" ht="14.1" customHeight="1" x14ac:dyDescent="0.2">
      <c r="A24" s="306">
        <v>24</v>
      </c>
      <c r="B24" s="307" t="s">
        <v>241</v>
      </c>
      <c r="C24" s="308"/>
      <c r="D24" s="113">
        <v>1.2966091705630427</v>
      </c>
      <c r="E24" s="115">
        <v>330</v>
      </c>
      <c r="F24" s="114">
        <v>335</v>
      </c>
      <c r="G24" s="114">
        <v>353</v>
      </c>
      <c r="H24" s="114">
        <v>353</v>
      </c>
      <c r="I24" s="140">
        <v>339</v>
      </c>
      <c r="J24" s="115">
        <v>-9</v>
      </c>
      <c r="K24" s="116">
        <v>-2.6548672566371683</v>
      </c>
    </row>
    <row r="25" spans="1:11" ht="14.1" customHeight="1" x14ac:dyDescent="0.2">
      <c r="A25" s="306">
        <v>25</v>
      </c>
      <c r="B25" s="307" t="s">
        <v>242</v>
      </c>
      <c r="C25" s="308"/>
      <c r="D25" s="113">
        <v>1.9920631802286748</v>
      </c>
      <c r="E25" s="115">
        <v>507</v>
      </c>
      <c r="F25" s="114">
        <v>501</v>
      </c>
      <c r="G25" s="114">
        <v>529</v>
      </c>
      <c r="H25" s="114">
        <v>537</v>
      </c>
      <c r="I25" s="140">
        <v>524</v>
      </c>
      <c r="J25" s="115">
        <v>-17</v>
      </c>
      <c r="K25" s="116">
        <v>-3.2442748091603053</v>
      </c>
    </row>
    <row r="26" spans="1:11" ht="14.1" customHeight="1" x14ac:dyDescent="0.2">
      <c r="A26" s="306">
        <v>26</v>
      </c>
      <c r="B26" s="307" t="s">
        <v>243</v>
      </c>
      <c r="C26" s="308"/>
      <c r="D26" s="113">
        <v>1.1551608974107108</v>
      </c>
      <c r="E26" s="115">
        <v>294</v>
      </c>
      <c r="F26" s="114">
        <v>291</v>
      </c>
      <c r="G26" s="114">
        <v>289</v>
      </c>
      <c r="H26" s="114">
        <v>287</v>
      </c>
      <c r="I26" s="140">
        <v>274</v>
      </c>
      <c r="J26" s="115">
        <v>20</v>
      </c>
      <c r="K26" s="116">
        <v>7.2992700729927007</v>
      </c>
    </row>
    <row r="27" spans="1:11" ht="14.1" customHeight="1" x14ac:dyDescent="0.2">
      <c r="A27" s="306">
        <v>27</v>
      </c>
      <c r="B27" s="307" t="s">
        <v>244</v>
      </c>
      <c r="C27" s="308"/>
      <c r="D27" s="113">
        <v>0.43613217555302347</v>
      </c>
      <c r="E27" s="115">
        <v>111</v>
      </c>
      <c r="F27" s="114">
        <v>115</v>
      </c>
      <c r="G27" s="114">
        <v>108</v>
      </c>
      <c r="H27" s="114">
        <v>105</v>
      </c>
      <c r="I27" s="140">
        <v>104</v>
      </c>
      <c r="J27" s="115">
        <v>7</v>
      </c>
      <c r="K27" s="116">
        <v>6.7307692307692308</v>
      </c>
    </row>
    <row r="28" spans="1:11" ht="14.1" customHeight="1" x14ac:dyDescent="0.2">
      <c r="A28" s="306">
        <v>28</v>
      </c>
      <c r="B28" s="307" t="s">
        <v>245</v>
      </c>
      <c r="C28" s="308"/>
      <c r="D28" s="113">
        <v>0.55793485521197594</v>
      </c>
      <c r="E28" s="115">
        <v>142</v>
      </c>
      <c r="F28" s="114">
        <v>123</v>
      </c>
      <c r="G28" s="114">
        <v>131</v>
      </c>
      <c r="H28" s="114">
        <v>130</v>
      </c>
      <c r="I28" s="140">
        <v>134</v>
      </c>
      <c r="J28" s="115">
        <v>8</v>
      </c>
      <c r="K28" s="116">
        <v>5.9701492537313436</v>
      </c>
    </row>
    <row r="29" spans="1:11" ht="14.1" customHeight="1" x14ac:dyDescent="0.2">
      <c r="A29" s="306">
        <v>29</v>
      </c>
      <c r="B29" s="307" t="s">
        <v>246</v>
      </c>
      <c r="C29" s="308"/>
      <c r="D29" s="113">
        <v>3.7326627637420926</v>
      </c>
      <c r="E29" s="115">
        <v>950</v>
      </c>
      <c r="F29" s="114">
        <v>1028</v>
      </c>
      <c r="G29" s="114">
        <v>1080</v>
      </c>
      <c r="H29" s="114">
        <v>1111</v>
      </c>
      <c r="I29" s="140">
        <v>1033</v>
      </c>
      <c r="J29" s="115">
        <v>-83</v>
      </c>
      <c r="K29" s="116">
        <v>-8.0348499515972893</v>
      </c>
    </row>
    <row r="30" spans="1:11" ht="14.1" customHeight="1" x14ac:dyDescent="0.2">
      <c r="A30" s="306" t="s">
        <v>247</v>
      </c>
      <c r="B30" s="307" t="s">
        <v>248</v>
      </c>
      <c r="C30" s="308"/>
      <c r="D30" s="113">
        <v>0.63258811048681785</v>
      </c>
      <c r="E30" s="115">
        <v>161</v>
      </c>
      <c r="F30" s="114">
        <v>156</v>
      </c>
      <c r="G30" s="114">
        <v>159</v>
      </c>
      <c r="H30" s="114">
        <v>167</v>
      </c>
      <c r="I30" s="140">
        <v>146</v>
      </c>
      <c r="J30" s="115">
        <v>15</v>
      </c>
      <c r="K30" s="116">
        <v>10.273972602739725</v>
      </c>
    </row>
    <row r="31" spans="1:11" ht="14.1" customHeight="1" x14ac:dyDescent="0.2">
      <c r="A31" s="306" t="s">
        <v>249</v>
      </c>
      <c r="B31" s="307" t="s">
        <v>250</v>
      </c>
      <c r="C31" s="308"/>
      <c r="D31" s="113">
        <v>3.0804290597618955</v>
      </c>
      <c r="E31" s="115">
        <v>784</v>
      </c>
      <c r="F31" s="114">
        <v>868</v>
      </c>
      <c r="G31" s="114">
        <v>917</v>
      </c>
      <c r="H31" s="114">
        <v>939</v>
      </c>
      <c r="I31" s="140">
        <v>883</v>
      </c>
      <c r="J31" s="115">
        <v>-99</v>
      </c>
      <c r="K31" s="116">
        <v>-11.211778029445073</v>
      </c>
    </row>
    <row r="32" spans="1:11" ht="14.1" customHeight="1" x14ac:dyDescent="0.2">
      <c r="A32" s="306">
        <v>31</v>
      </c>
      <c r="B32" s="307" t="s">
        <v>251</v>
      </c>
      <c r="C32" s="308"/>
      <c r="D32" s="113">
        <v>0.13751915445365603</v>
      </c>
      <c r="E32" s="115">
        <v>35</v>
      </c>
      <c r="F32" s="114">
        <v>34</v>
      </c>
      <c r="G32" s="114">
        <v>33</v>
      </c>
      <c r="H32" s="114">
        <v>33</v>
      </c>
      <c r="I32" s="140">
        <v>34</v>
      </c>
      <c r="J32" s="115">
        <v>1</v>
      </c>
      <c r="K32" s="116">
        <v>2.9411764705882355</v>
      </c>
    </row>
    <row r="33" spans="1:11" ht="14.1" customHeight="1" x14ac:dyDescent="0.2">
      <c r="A33" s="306">
        <v>32</v>
      </c>
      <c r="B33" s="307" t="s">
        <v>252</v>
      </c>
      <c r="C33" s="308"/>
      <c r="D33" s="113">
        <v>1.0294290990530823</v>
      </c>
      <c r="E33" s="115">
        <v>262</v>
      </c>
      <c r="F33" s="114">
        <v>260</v>
      </c>
      <c r="G33" s="114">
        <v>265</v>
      </c>
      <c r="H33" s="114">
        <v>242</v>
      </c>
      <c r="I33" s="140">
        <v>224</v>
      </c>
      <c r="J33" s="115">
        <v>38</v>
      </c>
      <c r="K33" s="116">
        <v>16.964285714285715</v>
      </c>
    </row>
    <row r="34" spans="1:11" ht="14.1" customHeight="1" x14ac:dyDescent="0.2">
      <c r="A34" s="306">
        <v>33</v>
      </c>
      <c r="B34" s="307" t="s">
        <v>253</v>
      </c>
      <c r="C34" s="308"/>
      <c r="D34" s="113">
        <v>0.8093984519272327</v>
      </c>
      <c r="E34" s="115">
        <v>206</v>
      </c>
      <c r="F34" s="114">
        <v>226</v>
      </c>
      <c r="G34" s="114">
        <v>207</v>
      </c>
      <c r="H34" s="114">
        <v>204</v>
      </c>
      <c r="I34" s="140">
        <v>212</v>
      </c>
      <c r="J34" s="115">
        <v>-6</v>
      </c>
      <c r="K34" s="116">
        <v>-2.8301886792452828</v>
      </c>
    </row>
    <row r="35" spans="1:11" ht="14.1" customHeight="1" x14ac:dyDescent="0.2">
      <c r="A35" s="306">
        <v>34</v>
      </c>
      <c r="B35" s="307" t="s">
        <v>254</v>
      </c>
      <c r="C35" s="308"/>
      <c r="D35" s="113">
        <v>5.8818906919178024</v>
      </c>
      <c r="E35" s="115">
        <v>1497</v>
      </c>
      <c r="F35" s="114">
        <v>1518</v>
      </c>
      <c r="G35" s="114">
        <v>1504</v>
      </c>
      <c r="H35" s="114">
        <v>1505</v>
      </c>
      <c r="I35" s="140">
        <v>1472</v>
      </c>
      <c r="J35" s="115">
        <v>25</v>
      </c>
      <c r="K35" s="116">
        <v>1.6983695652173914</v>
      </c>
    </row>
    <row r="36" spans="1:11" ht="14.1" customHeight="1" x14ac:dyDescent="0.2">
      <c r="A36" s="306">
        <v>41</v>
      </c>
      <c r="B36" s="307" t="s">
        <v>255</v>
      </c>
      <c r="C36" s="308"/>
      <c r="D36" s="113">
        <v>0.16895210404306313</v>
      </c>
      <c r="E36" s="115">
        <v>43</v>
      </c>
      <c r="F36" s="114">
        <v>36</v>
      </c>
      <c r="G36" s="114">
        <v>34</v>
      </c>
      <c r="H36" s="114">
        <v>37</v>
      </c>
      <c r="I36" s="140">
        <v>35</v>
      </c>
      <c r="J36" s="115">
        <v>8</v>
      </c>
      <c r="K36" s="116">
        <v>22.857142857142858</v>
      </c>
    </row>
    <row r="37" spans="1:11" ht="14.1" customHeight="1" x14ac:dyDescent="0.2">
      <c r="A37" s="306">
        <v>42</v>
      </c>
      <c r="B37" s="307" t="s">
        <v>256</v>
      </c>
      <c r="C37" s="308"/>
      <c r="D37" s="113" t="s">
        <v>513</v>
      </c>
      <c r="E37" s="115" t="s">
        <v>513</v>
      </c>
      <c r="F37" s="114">
        <v>7</v>
      </c>
      <c r="G37" s="114">
        <v>7</v>
      </c>
      <c r="H37" s="114">
        <v>6</v>
      </c>
      <c r="I37" s="140">
        <v>7</v>
      </c>
      <c r="J37" s="115" t="s">
        <v>513</v>
      </c>
      <c r="K37" s="116" t="s">
        <v>513</v>
      </c>
    </row>
    <row r="38" spans="1:11" ht="14.1" customHeight="1" x14ac:dyDescent="0.2">
      <c r="A38" s="306">
        <v>43</v>
      </c>
      <c r="B38" s="307" t="s">
        <v>257</v>
      </c>
      <c r="C38" s="308"/>
      <c r="D38" s="113">
        <v>0.37719539507288513</v>
      </c>
      <c r="E38" s="115">
        <v>96</v>
      </c>
      <c r="F38" s="114">
        <v>97</v>
      </c>
      <c r="G38" s="114">
        <v>91</v>
      </c>
      <c r="H38" s="114">
        <v>107</v>
      </c>
      <c r="I38" s="140">
        <v>107</v>
      </c>
      <c r="J38" s="115">
        <v>-11</v>
      </c>
      <c r="K38" s="116">
        <v>-10.280373831775702</v>
      </c>
    </row>
    <row r="39" spans="1:11" ht="14.1" customHeight="1" x14ac:dyDescent="0.2">
      <c r="A39" s="306">
        <v>51</v>
      </c>
      <c r="B39" s="307" t="s">
        <v>258</v>
      </c>
      <c r="C39" s="308"/>
      <c r="D39" s="113">
        <v>3.6933715767553337</v>
      </c>
      <c r="E39" s="115">
        <v>940</v>
      </c>
      <c r="F39" s="114">
        <v>956</v>
      </c>
      <c r="G39" s="114">
        <v>933</v>
      </c>
      <c r="H39" s="114">
        <v>991</v>
      </c>
      <c r="I39" s="140">
        <v>1042</v>
      </c>
      <c r="J39" s="115">
        <v>-102</v>
      </c>
      <c r="K39" s="116">
        <v>-9.7888675623800392</v>
      </c>
    </row>
    <row r="40" spans="1:11" ht="14.1" customHeight="1" x14ac:dyDescent="0.2">
      <c r="A40" s="306" t="s">
        <v>259</v>
      </c>
      <c r="B40" s="307" t="s">
        <v>260</v>
      </c>
      <c r="C40" s="308"/>
      <c r="D40" s="113">
        <v>3.4890574044241878</v>
      </c>
      <c r="E40" s="115">
        <v>888</v>
      </c>
      <c r="F40" s="114">
        <v>899</v>
      </c>
      <c r="G40" s="114">
        <v>874</v>
      </c>
      <c r="H40" s="114">
        <v>933</v>
      </c>
      <c r="I40" s="140">
        <v>983</v>
      </c>
      <c r="J40" s="115">
        <v>-95</v>
      </c>
      <c r="K40" s="116">
        <v>-9.664292980671414</v>
      </c>
    </row>
    <row r="41" spans="1:11" ht="14.1" customHeight="1" x14ac:dyDescent="0.2">
      <c r="A41" s="306"/>
      <c r="B41" s="307" t="s">
        <v>261</v>
      </c>
      <c r="C41" s="308"/>
      <c r="D41" s="113">
        <v>2.9586263801029431</v>
      </c>
      <c r="E41" s="115">
        <v>753</v>
      </c>
      <c r="F41" s="114">
        <v>760</v>
      </c>
      <c r="G41" s="114">
        <v>739</v>
      </c>
      <c r="H41" s="114">
        <v>746</v>
      </c>
      <c r="I41" s="140">
        <v>746</v>
      </c>
      <c r="J41" s="115">
        <v>7</v>
      </c>
      <c r="K41" s="116">
        <v>0.93833780160857905</v>
      </c>
    </row>
    <row r="42" spans="1:11" ht="14.1" customHeight="1" x14ac:dyDescent="0.2">
      <c r="A42" s="306">
        <v>52</v>
      </c>
      <c r="B42" s="307" t="s">
        <v>262</v>
      </c>
      <c r="C42" s="308"/>
      <c r="D42" s="113">
        <v>5.3436014301992065</v>
      </c>
      <c r="E42" s="115">
        <v>1360</v>
      </c>
      <c r="F42" s="114">
        <v>1424</v>
      </c>
      <c r="G42" s="114">
        <v>1454</v>
      </c>
      <c r="H42" s="114">
        <v>1455</v>
      </c>
      <c r="I42" s="140">
        <v>1426</v>
      </c>
      <c r="J42" s="115">
        <v>-66</v>
      </c>
      <c r="K42" s="116">
        <v>-4.6283309957924264</v>
      </c>
    </row>
    <row r="43" spans="1:11" ht="14.1" customHeight="1" x14ac:dyDescent="0.2">
      <c r="A43" s="306" t="s">
        <v>263</v>
      </c>
      <c r="B43" s="307" t="s">
        <v>264</v>
      </c>
      <c r="C43" s="308"/>
      <c r="D43" s="113">
        <v>4.9506895603316172</v>
      </c>
      <c r="E43" s="115">
        <v>1260</v>
      </c>
      <c r="F43" s="114">
        <v>1321</v>
      </c>
      <c r="G43" s="114">
        <v>1334</v>
      </c>
      <c r="H43" s="114">
        <v>1341</v>
      </c>
      <c r="I43" s="140">
        <v>1321</v>
      </c>
      <c r="J43" s="115">
        <v>-61</v>
      </c>
      <c r="K43" s="116">
        <v>-4.6177138531415594</v>
      </c>
    </row>
    <row r="44" spans="1:11" ht="14.1" customHeight="1" x14ac:dyDescent="0.2">
      <c r="A44" s="306">
        <v>53</v>
      </c>
      <c r="B44" s="307" t="s">
        <v>265</v>
      </c>
      <c r="C44" s="308"/>
      <c r="D44" s="113">
        <v>1.5244980550862441</v>
      </c>
      <c r="E44" s="115">
        <v>388</v>
      </c>
      <c r="F44" s="114">
        <v>400</v>
      </c>
      <c r="G44" s="114">
        <v>400</v>
      </c>
      <c r="H44" s="114">
        <v>403</v>
      </c>
      <c r="I44" s="140">
        <v>355</v>
      </c>
      <c r="J44" s="115">
        <v>33</v>
      </c>
      <c r="K44" s="116">
        <v>9.295774647887324</v>
      </c>
    </row>
    <row r="45" spans="1:11" ht="14.1" customHeight="1" x14ac:dyDescent="0.2">
      <c r="A45" s="306" t="s">
        <v>266</v>
      </c>
      <c r="B45" s="307" t="s">
        <v>267</v>
      </c>
      <c r="C45" s="308"/>
      <c r="D45" s="113">
        <v>1.4812777494008094</v>
      </c>
      <c r="E45" s="115">
        <v>377</v>
      </c>
      <c r="F45" s="114">
        <v>386</v>
      </c>
      <c r="G45" s="114">
        <v>385</v>
      </c>
      <c r="H45" s="114">
        <v>390</v>
      </c>
      <c r="I45" s="140">
        <v>341</v>
      </c>
      <c r="J45" s="115">
        <v>36</v>
      </c>
      <c r="K45" s="116">
        <v>10.557184750733137</v>
      </c>
    </row>
    <row r="46" spans="1:11" ht="14.1" customHeight="1" x14ac:dyDescent="0.2">
      <c r="A46" s="306">
        <v>54</v>
      </c>
      <c r="B46" s="307" t="s">
        <v>268</v>
      </c>
      <c r="C46" s="308"/>
      <c r="D46" s="113">
        <v>12.034890574044242</v>
      </c>
      <c r="E46" s="115">
        <v>3063</v>
      </c>
      <c r="F46" s="114">
        <v>3070</v>
      </c>
      <c r="G46" s="114">
        <v>3129</v>
      </c>
      <c r="H46" s="114">
        <v>3151</v>
      </c>
      <c r="I46" s="140">
        <v>3128</v>
      </c>
      <c r="J46" s="115">
        <v>-65</v>
      </c>
      <c r="K46" s="116">
        <v>-2.078005115089514</v>
      </c>
    </row>
    <row r="47" spans="1:11" ht="14.1" customHeight="1" x14ac:dyDescent="0.2">
      <c r="A47" s="306">
        <v>61</v>
      </c>
      <c r="B47" s="307" t="s">
        <v>269</v>
      </c>
      <c r="C47" s="308"/>
      <c r="D47" s="113">
        <v>0.8919099445994263</v>
      </c>
      <c r="E47" s="115">
        <v>227</v>
      </c>
      <c r="F47" s="114">
        <v>234</v>
      </c>
      <c r="G47" s="114">
        <v>237</v>
      </c>
      <c r="H47" s="114">
        <v>241</v>
      </c>
      <c r="I47" s="140">
        <v>238</v>
      </c>
      <c r="J47" s="115">
        <v>-11</v>
      </c>
      <c r="K47" s="116">
        <v>-4.6218487394957979</v>
      </c>
    </row>
    <row r="48" spans="1:11" ht="14.1" customHeight="1" x14ac:dyDescent="0.2">
      <c r="A48" s="306">
        <v>62</v>
      </c>
      <c r="B48" s="307" t="s">
        <v>270</v>
      </c>
      <c r="C48" s="308"/>
      <c r="D48" s="113">
        <v>10.306078346626851</v>
      </c>
      <c r="E48" s="115">
        <v>2623</v>
      </c>
      <c r="F48" s="114">
        <v>2711</v>
      </c>
      <c r="G48" s="114">
        <v>2784</v>
      </c>
      <c r="H48" s="114">
        <v>2802</v>
      </c>
      <c r="I48" s="140">
        <v>2710</v>
      </c>
      <c r="J48" s="115">
        <v>-87</v>
      </c>
      <c r="K48" s="116">
        <v>-3.2103321033210332</v>
      </c>
    </row>
    <row r="49" spans="1:11" ht="14.1" customHeight="1" x14ac:dyDescent="0.2">
      <c r="A49" s="306">
        <v>63</v>
      </c>
      <c r="B49" s="307" t="s">
        <v>271</v>
      </c>
      <c r="C49" s="308"/>
      <c r="D49" s="113">
        <v>10.510392518957998</v>
      </c>
      <c r="E49" s="115">
        <v>2675</v>
      </c>
      <c r="F49" s="114">
        <v>3168</v>
      </c>
      <c r="G49" s="114">
        <v>3304</v>
      </c>
      <c r="H49" s="114">
        <v>3310</v>
      </c>
      <c r="I49" s="140">
        <v>3096</v>
      </c>
      <c r="J49" s="115">
        <v>-421</v>
      </c>
      <c r="K49" s="116">
        <v>-13.598191214470285</v>
      </c>
    </row>
    <row r="50" spans="1:11" ht="14.1" customHeight="1" x14ac:dyDescent="0.2">
      <c r="A50" s="306" t="s">
        <v>272</v>
      </c>
      <c r="B50" s="307" t="s">
        <v>273</v>
      </c>
      <c r="C50" s="308"/>
      <c r="D50" s="113">
        <v>1.0883658795332207</v>
      </c>
      <c r="E50" s="115">
        <v>277</v>
      </c>
      <c r="F50" s="114">
        <v>310</v>
      </c>
      <c r="G50" s="114">
        <v>331</v>
      </c>
      <c r="H50" s="114">
        <v>332</v>
      </c>
      <c r="I50" s="140">
        <v>326</v>
      </c>
      <c r="J50" s="115">
        <v>-49</v>
      </c>
      <c r="K50" s="116">
        <v>-15.030674846625766</v>
      </c>
    </row>
    <row r="51" spans="1:11" ht="14.1" customHeight="1" x14ac:dyDescent="0.2">
      <c r="A51" s="306" t="s">
        <v>274</v>
      </c>
      <c r="B51" s="307" t="s">
        <v>275</v>
      </c>
      <c r="C51" s="308"/>
      <c r="D51" s="113">
        <v>9.1509174492161414</v>
      </c>
      <c r="E51" s="115">
        <v>2329</v>
      </c>
      <c r="F51" s="114">
        <v>2765</v>
      </c>
      <c r="G51" s="114">
        <v>2875</v>
      </c>
      <c r="H51" s="114">
        <v>2878</v>
      </c>
      <c r="I51" s="140">
        <v>2685</v>
      </c>
      <c r="J51" s="115">
        <v>-356</v>
      </c>
      <c r="K51" s="116">
        <v>-13.258845437616387</v>
      </c>
    </row>
    <row r="52" spans="1:11" ht="14.1" customHeight="1" x14ac:dyDescent="0.2">
      <c r="A52" s="306">
        <v>71</v>
      </c>
      <c r="B52" s="307" t="s">
        <v>276</v>
      </c>
      <c r="C52" s="308"/>
      <c r="D52" s="113">
        <v>14.710620407842521</v>
      </c>
      <c r="E52" s="115">
        <v>3744</v>
      </c>
      <c r="F52" s="114">
        <v>3798</v>
      </c>
      <c r="G52" s="114">
        <v>3778</v>
      </c>
      <c r="H52" s="114">
        <v>3826</v>
      </c>
      <c r="I52" s="140">
        <v>3760</v>
      </c>
      <c r="J52" s="115">
        <v>-16</v>
      </c>
      <c r="K52" s="116">
        <v>-0.42553191489361702</v>
      </c>
    </row>
    <row r="53" spans="1:11" ht="14.1" customHeight="1" x14ac:dyDescent="0.2">
      <c r="A53" s="306" t="s">
        <v>277</v>
      </c>
      <c r="B53" s="307" t="s">
        <v>278</v>
      </c>
      <c r="C53" s="308"/>
      <c r="D53" s="113">
        <v>0.94691760638088873</v>
      </c>
      <c r="E53" s="115">
        <v>241</v>
      </c>
      <c r="F53" s="114">
        <v>258</v>
      </c>
      <c r="G53" s="114">
        <v>261</v>
      </c>
      <c r="H53" s="114">
        <v>277</v>
      </c>
      <c r="I53" s="140">
        <v>254</v>
      </c>
      <c r="J53" s="115">
        <v>-13</v>
      </c>
      <c r="K53" s="116">
        <v>-5.1181102362204722</v>
      </c>
    </row>
    <row r="54" spans="1:11" ht="14.1" customHeight="1" x14ac:dyDescent="0.2">
      <c r="A54" s="306" t="s">
        <v>279</v>
      </c>
      <c r="B54" s="307" t="s">
        <v>280</v>
      </c>
      <c r="C54" s="308"/>
      <c r="D54" s="113">
        <v>13.032886723507918</v>
      </c>
      <c r="E54" s="115">
        <v>3317</v>
      </c>
      <c r="F54" s="114">
        <v>3358</v>
      </c>
      <c r="G54" s="114">
        <v>3333</v>
      </c>
      <c r="H54" s="114">
        <v>3373</v>
      </c>
      <c r="I54" s="140">
        <v>3338</v>
      </c>
      <c r="J54" s="115">
        <v>-21</v>
      </c>
      <c r="K54" s="116">
        <v>-0.62911923307369677</v>
      </c>
    </row>
    <row r="55" spans="1:11" ht="14.1" customHeight="1" x14ac:dyDescent="0.2">
      <c r="A55" s="306">
        <v>72</v>
      </c>
      <c r="B55" s="307" t="s">
        <v>281</v>
      </c>
      <c r="C55" s="308"/>
      <c r="D55" s="113">
        <v>1.5991513103610859</v>
      </c>
      <c r="E55" s="115">
        <v>407</v>
      </c>
      <c r="F55" s="114">
        <v>420</v>
      </c>
      <c r="G55" s="114">
        <v>426</v>
      </c>
      <c r="H55" s="114">
        <v>421</v>
      </c>
      <c r="I55" s="140">
        <v>415</v>
      </c>
      <c r="J55" s="115">
        <v>-8</v>
      </c>
      <c r="K55" s="116">
        <v>-1.927710843373494</v>
      </c>
    </row>
    <row r="56" spans="1:11" ht="14.1" customHeight="1" x14ac:dyDescent="0.2">
      <c r="A56" s="306" t="s">
        <v>282</v>
      </c>
      <c r="B56" s="307" t="s">
        <v>283</v>
      </c>
      <c r="C56" s="308"/>
      <c r="D56" s="113">
        <v>0.13751915445365603</v>
      </c>
      <c r="E56" s="115">
        <v>35</v>
      </c>
      <c r="F56" s="114">
        <v>34</v>
      </c>
      <c r="G56" s="114">
        <v>34</v>
      </c>
      <c r="H56" s="114">
        <v>35</v>
      </c>
      <c r="I56" s="140">
        <v>34</v>
      </c>
      <c r="J56" s="115">
        <v>1</v>
      </c>
      <c r="K56" s="116">
        <v>2.9411764705882355</v>
      </c>
    </row>
    <row r="57" spans="1:11" ht="14.1" customHeight="1" x14ac:dyDescent="0.2">
      <c r="A57" s="306" t="s">
        <v>284</v>
      </c>
      <c r="B57" s="307" t="s">
        <v>285</v>
      </c>
      <c r="C57" s="308"/>
      <c r="D57" s="113">
        <v>1.111940591725276</v>
      </c>
      <c r="E57" s="115">
        <v>283</v>
      </c>
      <c r="F57" s="114">
        <v>294</v>
      </c>
      <c r="G57" s="114">
        <v>302</v>
      </c>
      <c r="H57" s="114">
        <v>300</v>
      </c>
      <c r="I57" s="140">
        <v>293</v>
      </c>
      <c r="J57" s="115">
        <v>-10</v>
      </c>
      <c r="K57" s="116">
        <v>-3.4129692832764507</v>
      </c>
    </row>
    <row r="58" spans="1:11" ht="14.1" customHeight="1" x14ac:dyDescent="0.2">
      <c r="A58" s="306">
        <v>73</v>
      </c>
      <c r="B58" s="307" t="s">
        <v>286</v>
      </c>
      <c r="C58" s="308"/>
      <c r="D58" s="113">
        <v>0.8840517072020746</v>
      </c>
      <c r="E58" s="115">
        <v>225</v>
      </c>
      <c r="F58" s="114">
        <v>226</v>
      </c>
      <c r="G58" s="114">
        <v>233</v>
      </c>
      <c r="H58" s="114">
        <v>228</v>
      </c>
      <c r="I58" s="140">
        <v>233</v>
      </c>
      <c r="J58" s="115">
        <v>-8</v>
      </c>
      <c r="K58" s="116">
        <v>-3.4334763948497855</v>
      </c>
    </row>
    <row r="59" spans="1:11" ht="14.1" customHeight="1" x14ac:dyDescent="0.2">
      <c r="A59" s="306" t="s">
        <v>287</v>
      </c>
      <c r="B59" s="307" t="s">
        <v>288</v>
      </c>
      <c r="C59" s="308"/>
      <c r="D59" s="113">
        <v>0.66402106007622486</v>
      </c>
      <c r="E59" s="115">
        <v>169</v>
      </c>
      <c r="F59" s="114">
        <v>168</v>
      </c>
      <c r="G59" s="114">
        <v>173</v>
      </c>
      <c r="H59" s="114">
        <v>166</v>
      </c>
      <c r="I59" s="140">
        <v>169</v>
      </c>
      <c r="J59" s="115">
        <v>0</v>
      </c>
      <c r="K59" s="116">
        <v>0</v>
      </c>
    </row>
    <row r="60" spans="1:11" ht="14.1" customHeight="1" x14ac:dyDescent="0.2">
      <c r="A60" s="306">
        <v>81</v>
      </c>
      <c r="B60" s="307" t="s">
        <v>289</v>
      </c>
      <c r="C60" s="308"/>
      <c r="D60" s="113">
        <v>5.320026718007151</v>
      </c>
      <c r="E60" s="115">
        <v>1354</v>
      </c>
      <c r="F60" s="114">
        <v>1367</v>
      </c>
      <c r="G60" s="114">
        <v>1328</v>
      </c>
      <c r="H60" s="114">
        <v>1332</v>
      </c>
      <c r="I60" s="140">
        <v>1331</v>
      </c>
      <c r="J60" s="115">
        <v>23</v>
      </c>
      <c r="K60" s="116">
        <v>1.7280240420736288</v>
      </c>
    </row>
    <row r="61" spans="1:11" ht="14.1" customHeight="1" x14ac:dyDescent="0.2">
      <c r="A61" s="306" t="s">
        <v>290</v>
      </c>
      <c r="B61" s="307" t="s">
        <v>291</v>
      </c>
      <c r="C61" s="308"/>
      <c r="D61" s="113">
        <v>1.5912930729637342</v>
      </c>
      <c r="E61" s="115">
        <v>405</v>
      </c>
      <c r="F61" s="114">
        <v>401</v>
      </c>
      <c r="G61" s="114">
        <v>401</v>
      </c>
      <c r="H61" s="114">
        <v>400</v>
      </c>
      <c r="I61" s="140">
        <v>403</v>
      </c>
      <c r="J61" s="115">
        <v>2</v>
      </c>
      <c r="K61" s="116">
        <v>0.49627791563275436</v>
      </c>
    </row>
    <row r="62" spans="1:11" ht="14.1" customHeight="1" x14ac:dyDescent="0.2">
      <c r="A62" s="306" t="s">
        <v>292</v>
      </c>
      <c r="B62" s="307" t="s">
        <v>293</v>
      </c>
      <c r="C62" s="308"/>
      <c r="D62" s="113">
        <v>2.1885191151624692</v>
      </c>
      <c r="E62" s="115">
        <v>557</v>
      </c>
      <c r="F62" s="114">
        <v>579</v>
      </c>
      <c r="G62" s="114">
        <v>539</v>
      </c>
      <c r="H62" s="114">
        <v>538</v>
      </c>
      <c r="I62" s="140">
        <v>516</v>
      </c>
      <c r="J62" s="115">
        <v>41</v>
      </c>
      <c r="K62" s="116">
        <v>7.945736434108527</v>
      </c>
    </row>
    <row r="63" spans="1:11" ht="14.1" customHeight="1" x14ac:dyDescent="0.2">
      <c r="A63" s="306"/>
      <c r="B63" s="307" t="s">
        <v>294</v>
      </c>
      <c r="C63" s="308"/>
      <c r="D63" s="113">
        <v>1.980275824132647</v>
      </c>
      <c r="E63" s="115">
        <v>504</v>
      </c>
      <c r="F63" s="114">
        <v>527</v>
      </c>
      <c r="G63" s="114">
        <v>489</v>
      </c>
      <c r="H63" s="114">
        <v>492</v>
      </c>
      <c r="I63" s="140">
        <v>473</v>
      </c>
      <c r="J63" s="115">
        <v>31</v>
      </c>
      <c r="K63" s="116">
        <v>6.5539112050739954</v>
      </c>
    </row>
    <row r="64" spans="1:11" ht="14.1" customHeight="1" x14ac:dyDescent="0.2">
      <c r="A64" s="306" t="s">
        <v>295</v>
      </c>
      <c r="B64" s="307" t="s">
        <v>296</v>
      </c>
      <c r="C64" s="308"/>
      <c r="D64" s="113">
        <v>0.1218026796589525</v>
      </c>
      <c r="E64" s="115">
        <v>31</v>
      </c>
      <c r="F64" s="114">
        <v>32</v>
      </c>
      <c r="G64" s="114">
        <v>35</v>
      </c>
      <c r="H64" s="114">
        <v>32</v>
      </c>
      <c r="I64" s="140">
        <v>32</v>
      </c>
      <c r="J64" s="115">
        <v>-1</v>
      </c>
      <c r="K64" s="116">
        <v>-3.125</v>
      </c>
    </row>
    <row r="65" spans="1:11" ht="14.1" customHeight="1" x14ac:dyDescent="0.2">
      <c r="A65" s="306" t="s">
        <v>297</v>
      </c>
      <c r="B65" s="307" t="s">
        <v>298</v>
      </c>
      <c r="C65" s="308"/>
      <c r="D65" s="113">
        <v>0.94298848768221288</v>
      </c>
      <c r="E65" s="115">
        <v>240</v>
      </c>
      <c r="F65" s="114">
        <v>236</v>
      </c>
      <c r="G65" s="114">
        <v>234</v>
      </c>
      <c r="H65" s="114">
        <v>247</v>
      </c>
      <c r="I65" s="140">
        <v>253</v>
      </c>
      <c r="J65" s="115">
        <v>-13</v>
      </c>
      <c r="K65" s="116">
        <v>-5.1383399209486162</v>
      </c>
    </row>
    <row r="66" spans="1:11" ht="14.1" customHeight="1" x14ac:dyDescent="0.2">
      <c r="A66" s="306">
        <v>82</v>
      </c>
      <c r="B66" s="307" t="s">
        <v>299</v>
      </c>
      <c r="C66" s="308"/>
      <c r="D66" s="113">
        <v>2.2317394208479038</v>
      </c>
      <c r="E66" s="115">
        <v>568</v>
      </c>
      <c r="F66" s="114">
        <v>637</v>
      </c>
      <c r="G66" s="114">
        <v>655</v>
      </c>
      <c r="H66" s="114">
        <v>655</v>
      </c>
      <c r="I66" s="140">
        <v>659</v>
      </c>
      <c r="J66" s="115">
        <v>-91</v>
      </c>
      <c r="K66" s="116">
        <v>-13.808801213960546</v>
      </c>
    </row>
    <row r="67" spans="1:11" ht="14.1" customHeight="1" x14ac:dyDescent="0.2">
      <c r="A67" s="306" t="s">
        <v>300</v>
      </c>
      <c r="B67" s="307" t="s">
        <v>301</v>
      </c>
      <c r="C67" s="308"/>
      <c r="D67" s="113">
        <v>1.3948371380299398</v>
      </c>
      <c r="E67" s="115">
        <v>355</v>
      </c>
      <c r="F67" s="114">
        <v>417</v>
      </c>
      <c r="G67" s="114">
        <v>431</v>
      </c>
      <c r="H67" s="114">
        <v>427</v>
      </c>
      <c r="I67" s="140">
        <v>425</v>
      </c>
      <c r="J67" s="115">
        <v>-70</v>
      </c>
      <c r="K67" s="116">
        <v>-16.470588235294116</v>
      </c>
    </row>
    <row r="68" spans="1:11" ht="14.1" customHeight="1" x14ac:dyDescent="0.2">
      <c r="A68" s="306" t="s">
        <v>302</v>
      </c>
      <c r="B68" s="307" t="s">
        <v>303</v>
      </c>
      <c r="C68" s="308"/>
      <c r="D68" s="113">
        <v>0.54221838041727244</v>
      </c>
      <c r="E68" s="115">
        <v>138</v>
      </c>
      <c r="F68" s="114">
        <v>145</v>
      </c>
      <c r="G68" s="114">
        <v>148</v>
      </c>
      <c r="H68" s="114">
        <v>148</v>
      </c>
      <c r="I68" s="140">
        <v>155</v>
      </c>
      <c r="J68" s="115">
        <v>-17</v>
      </c>
      <c r="K68" s="116">
        <v>-10.96774193548387</v>
      </c>
    </row>
    <row r="69" spans="1:11" ht="14.1" customHeight="1" x14ac:dyDescent="0.2">
      <c r="A69" s="306">
        <v>83</v>
      </c>
      <c r="B69" s="307" t="s">
        <v>304</v>
      </c>
      <c r="C69" s="308"/>
      <c r="D69" s="113">
        <v>2.7268083768810656</v>
      </c>
      <c r="E69" s="115">
        <v>694</v>
      </c>
      <c r="F69" s="114">
        <v>712</v>
      </c>
      <c r="G69" s="114">
        <v>694</v>
      </c>
      <c r="H69" s="114">
        <v>695</v>
      </c>
      <c r="I69" s="140">
        <v>698</v>
      </c>
      <c r="J69" s="115">
        <v>-4</v>
      </c>
      <c r="K69" s="116">
        <v>-0.57306590257879653</v>
      </c>
    </row>
    <row r="70" spans="1:11" ht="14.1" customHeight="1" x14ac:dyDescent="0.2">
      <c r="A70" s="306" t="s">
        <v>305</v>
      </c>
      <c r="B70" s="307" t="s">
        <v>306</v>
      </c>
      <c r="C70" s="308"/>
      <c r="D70" s="113">
        <v>1.3476877136458292</v>
      </c>
      <c r="E70" s="115">
        <v>343</v>
      </c>
      <c r="F70" s="114">
        <v>345</v>
      </c>
      <c r="G70" s="114">
        <v>323</v>
      </c>
      <c r="H70" s="114">
        <v>332</v>
      </c>
      <c r="I70" s="140">
        <v>339</v>
      </c>
      <c r="J70" s="115">
        <v>4</v>
      </c>
      <c r="K70" s="116">
        <v>1.1799410029498525</v>
      </c>
    </row>
    <row r="71" spans="1:11" ht="14.1" customHeight="1" x14ac:dyDescent="0.2">
      <c r="A71" s="306"/>
      <c r="B71" s="307" t="s">
        <v>307</v>
      </c>
      <c r="C71" s="308"/>
      <c r="D71" s="113">
        <v>1.0451455738477859</v>
      </c>
      <c r="E71" s="115">
        <v>266</v>
      </c>
      <c r="F71" s="114">
        <v>263</v>
      </c>
      <c r="G71" s="114">
        <v>246</v>
      </c>
      <c r="H71" s="114">
        <v>252</v>
      </c>
      <c r="I71" s="140">
        <v>258</v>
      </c>
      <c r="J71" s="115">
        <v>8</v>
      </c>
      <c r="K71" s="116">
        <v>3.1007751937984498</v>
      </c>
    </row>
    <row r="72" spans="1:11" ht="14.1" customHeight="1" x14ac:dyDescent="0.2">
      <c r="A72" s="306">
        <v>84</v>
      </c>
      <c r="B72" s="307" t="s">
        <v>308</v>
      </c>
      <c r="C72" s="308"/>
      <c r="D72" s="113">
        <v>1.1040823543279243</v>
      </c>
      <c r="E72" s="115">
        <v>281</v>
      </c>
      <c r="F72" s="114">
        <v>319</v>
      </c>
      <c r="G72" s="114">
        <v>294</v>
      </c>
      <c r="H72" s="114">
        <v>290</v>
      </c>
      <c r="I72" s="140">
        <v>306</v>
      </c>
      <c r="J72" s="115">
        <v>-25</v>
      </c>
      <c r="K72" s="116">
        <v>-8.1699346405228752</v>
      </c>
    </row>
    <row r="73" spans="1:11" ht="14.1" customHeight="1" x14ac:dyDescent="0.2">
      <c r="A73" s="306" t="s">
        <v>309</v>
      </c>
      <c r="B73" s="307" t="s">
        <v>310</v>
      </c>
      <c r="C73" s="308"/>
      <c r="D73" s="113">
        <v>0.17288122274173903</v>
      </c>
      <c r="E73" s="115">
        <v>44</v>
      </c>
      <c r="F73" s="114">
        <v>39</v>
      </c>
      <c r="G73" s="114">
        <v>34</v>
      </c>
      <c r="H73" s="114">
        <v>39</v>
      </c>
      <c r="I73" s="140">
        <v>42</v>
      </c>
      <c r="J73" s="115">
        <v>2</v>
      </c>
      <c r="K73" s="116">
        <v>4.7619047619047619</v>
      </c>
    </row>
    <row r="74" spans="1:11" ht="14.1" customHeight="1" x14ac:dyDescent="0.2">
      <c r="A74" s="306" t="s">
        <v>311</v>
      </c>
      <c r="B74" s="307" t="s">
        <v>312</v>
      </c>
      <c r="C74" s="308"/>
      <c r="D74" s="113">
        <v>3.5362068288082985E-2</v>
      </c>
      <c r="E74" s="115">
        <v>9</v>
      </c>
      <c r="F74" s="114">
        <v>13</v>
      </c>
      <c r="G74" s="114">
        <v>11</v>
      </c>
      <c r="H74" s="114">
        <v>13</v>
      </c>
      <c r="I74" s="140">
        <v>12</v>
      </c>
      <c r="J74" s="115">
        <v>-3</v>
      </c>
      <c r="K74" s="116">
        <v>-25</v>
      </c>
    </row>
    <row r="75" spans="1:11" ht="14.1" customHeight="1" x14ac:dyDescent="0.2">
      <c r="A75" s="306" t="s">
        <v>313</v>
      </c>
      <c r="B75" s="307" t="s">
        <v>314</v>
      </c>
      <c r="C75" s="308"/>
      <c r="D75" s="113">
        <v>1.5716474794703547E-2</v>
      </c>
      <c r="E75" s="115">
        <v>4</v>
      </c>
      <c r="F75" s="114">
        <v>3</v>
      </c>
      <c r="G75" s="114">
        <v>3</v>
      </c>
      <c r="H75" s="114">
        <v>3</v>
      </c>
      <c r="I75" s="140" t="s">
        <v>513</v>
      </c>
      <c r="J75" s="115" t="s">
        <v>513</v>
      </c>
      <c r="K75" s="116" t="s">
        <v>513</v>
      </c>
    </row>
    <row r="76" spans="1:11" ht="14.1" customHeight="1" x14ac:dyDescent="0.2">
      <c r="A76" s="306">
        <v>91</v>
      </c>
      <c r="B76" s="307" t="s">
        <v>315</v>
      </c>
      <c r="C76" s="308"/>
      <c r="D76" s="113">
        <v>7.8582373973517736E-2</v>
      </c>
      <c r="E76" s="115">
        <v>20</v>
      </c>
      <c r="F76" s="114">
        <v>17</v>
      </c>
      <c r="G76" s="114">
        <v>19</v>
      </c>
      <c r="H76" s="114">
        <v>24</v>
      </c>
      <c r="I76" s="140">
        <v>18</v>
      </c>
      <c r="J76" s="115">
        <v>2</v>
      </c>
      <c r="K76" s="116">
        <v>11.111111111111111</v>
      </c>
    </row>
    <row r="77" spans="1:11" ht="14.1" customHeight="1" x14ac:dyDescent="0.2">
      <c r="A77" s="306">
        <v>92</v>
      </c>
      <c r="B77" s="307" t="s">
        <v>316</v>
      </c>
      <c r="C77" s="308"/>
      <c r="D77" s="113">
        <v>0.32218773329142275</v>
      </c>
      <c r="E77" s="115">
        <v>82</v>
      </c>
      <c r="F77" s="114">
        <v>89</v>
      </c>
      <c r="G77" s="114">
        <v>83</v>
      </c>
      <c r="H77" s="114">
        <v>71</v>
      </c>
      <c r="I77" s="140">
        <v>71</v>
      </c>
      <c r="J77" s="115">
        <v>11</v>
      </c>
      <c r="K77" s="116">
        <v>15.492957746478874</v>
      </c>
    </row>
    <row r="78" spans="1:11" ht="14.1" customHeight="1" x14ac:dyDescent="0.2">
      <c r="A78" s="306">
        <v>93</v>
      </c>
      <c r="B78" s="307" t="s">
        <v>317</v>
      </c>
      <c r="C78" s="308"/>
      <c r="D78" s="113">
        <v>0.13359003575498016</v>
      </c>
      <c r="E78" s="115">
        <v>34</v>
      </c>
      <c r="F78" s="114">
        <v>37</v>
      </c>
      <c r="G78" s="114">
        <v>35</v>
      </c>
      <c r="H78" s="114">
        <v>35</v>
      </c>
      <c r="I78" s="140">
        <v>40</v>
      </c>
      <c r="J78" s="115">
        <v>-6</v>
      </c>
      <c r="K78" s="116">
        <v>-15</v>
      </c>
    </row>
    <row r="79" spans="1:11" ht="14.1" customHeight="1" x14ac:dyDescent="0.2">
      <c r="A79" s="306">
        <v>94</v>
      </c>
      <c r="B79" s="307" t="s">
        <v>318</v>
      </c>
      <c r="C79" s="308"/>
      <c r="D79" s="113">
        <v>0.71117048446033559</v>
      </c>
      <c r="E79" s="115">
        <v>181</v>
      </c>
      <c r="F79" s="114">
        <v>186</v>
      </c>
      <c r="G79" s="114">
        <v>193</v>
      </c>
      <c r="H79" s="114">
        <v>181</v>
      </c>
      <c r="I79" s="140">
        <v>198</v>
      </c>
      <c r="J79" s="115">
        <v>-17</v>
      </c>
      <c r="K79" s="116">
        <v>-8.5858585858585865</v>
      </c>
    </row>
    <row r="80" spans="1:11" ht="14.1" customHeight="1" x14ac:dyDescent="0.2">
      <c r="A80" s="306" t="s">
        <v>319</v>
      </c>
      <c r="B80" s="307" t="s">
        <v>320</v>
      </c>
      <c r="C80" s="308"/>
      <c r="D80" s="113" t="s">
        <v>513</v>
      </c>
      <c r="E80" s="115" t="s">
        <v>513</v>
      </c>
      <c r="F80" s="114">
        <v>3</v>
      </c>
      <c r="G80" s="114">
        <v>3</v>
      </c>
      <c r="H80" s="114">
        <v>4</v>
      </c>
      <c r="I80" s="140">
        <v>4</v>
      </c>
      <c r="J80" s="115" t="s">
        <v>513</v>
      </c>
      <c r="K80" s="116" t="s">
        <v>513</v>
      </c>
    </row>
    <row r="81" spans="1:11" ht="14.1" customHeight="1" x14ac:dyDescent="0.2">
      <c r="A81" s="310" t="s">
        <v>321</v>
      </c>
      <c r="B81" s="311" t="s">
        <v>333</v>
      </c>
      <c r="C81" s="312"/>
      <c r="D81" s="125">
        <v>4.3416761620368547</v>
      </c>
      <c r="E81" s="143">
        <v>1105</v>
      </c>
      <c r="F81" s="144">
        <v>1163</v>
      </c>
      <c r="G81" s="144">
        <v>1164</v>
      </c>
      <c r="H81" s="144">
        <v>1209</v>
      </c>
      <c r="I81" s="145">
        <v>1171</v>
      </c>
      <c r="J81" s="143">
        <v>-66</v>
      </c>
      <c r="K81" s="146">
        <v>-5.6362083689154572</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18" t="s">
        <v>323</v>
      </c>
      <c r="B85" s="618"/>
      <c r="C85" s="618"/>
      <c r="D85" s="618"/>
      <c r="E85" s="618"/>
      <c r="F85" s="618"/>
      <c r="G85" s="618"/>
      <c r="H85" s="618"/>
      <c r="I85" s="618"/>
      <c r="J85" s="618"/>
      <c r="K85" s="618"/>
    </row>
    <row r="86" spans="1:11" ht="18" customHeight="1" x14ac:dyDescent="0.2">
      <c r="A86" s="618"/>
      <c r="B86" s="618"/>
      <c r="C86" s="618"/>
      <c r="D86" s="618"/>
      <c r="E86" s="618"/>
      <c r="F86" s="618"/>
      <c r="G86" s="618"/>
      <c r="H86" s="618"/>
      <c r="I86" s="618"/>
      <c r="J86" s="618"/>
      <c r="K86" s="618"/>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heetViews>
  <sheetFormatPr baseColWidth="10" defaultColWidth="7.75" defaultRowHeight="15.95" customHeight="1" x14ac:dyDescent="0.2"/>
  <cols>
    <col min="1" max="1" width="3.625" style="402" customWidth="1"/>
    <col min="2" max="2" width="3.125" style="403" customWidth="1"/>
    <col min="3" max="3" width="3.25" style="402" customWidth="1"/>
    <col min="4" max="4" width="5.625" style="403" customWidth="1"/>
    <col min="5" max="5" width="15.5" style="403" customWidth="1"/>
    <col min="6" max="11" width="8.5" style="404" customWidth="1"/>
    <col min="12" max="12" width="7.625" style="405"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32" t="s">
        <v>334</v>
      </c>
      <c r="B3" s="632"/>
      <c r="C3" s="632"/>
      <c r="D3" s="632"/>
      <c r="E3" s="632"/>
      <c r="F3" s="632"/>
      <c r="G3" s="632"/>
      <c r="H3" s="632"/>
      <c r="I3" s="632"/>
      <c r="J3" s="632"/>
      <c r="K3" s="632"/>
      <c r="L3" s="63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33" t="s">
        <v>335</v>
      </c>
      <c r="B5" s="633"/>
      <c r="C5" s="633"/>
      <c r="D5" s="633"/>
      <c r="E5" s="336"/>
      <c r="F5" s="336"/>
      <c r="G5" s="336"/>
      <c r="H5" s="336"/>
      <c r="I5" s="337"/>
      <c r="J5" s="337"/>
      <c r="K5" s="336"/>
      <c r="L5" s="336"/>
    </row>
    <row r="6" spans="1:17" s="94" customFormat="1" ht="11.25" customHeight="1" x14ac:dyDescent="0.2">
      <c r="A6" s="338"/>
      <c r="B6" s="338"/>
      <c r="C6" s="338"/>
      <c r="D6" s="338"/>
      <c r="E6" s="336"/>
      <c r="F6" s="336"/>
      <c r="G6" s="336"/>
      <c r="H6" s="336"/>
      <c r="I6" s="337"/>
      <c r="J6" s="337"/>
      <c r="K6" s="336"/>
      <c r="L6" s="336"/>
    </row>
    <row r="7" spans="1:17" s="91" customFormat="1" ht="12" customHeight="1" x14ac:dyDescent="0.2">
      <c r="A7" s="634" t="s">
        <v>336</v>
      </c>
      <c r="B7" s="634"/>
      <c r="C7" s="634"/>
      <c r="D7" s="634"/>
      <c r="E7" s="634"/>
      <c r="F7" s="637" t="s">
        <v>104</v>
      </c>
      <c r="G7" s="638"/>
      <c r="H7" s="638"/>
      <c r="I7" s="638"/>
      <c r="J7" s="638"/>
      <c r="K7" s="638"/>
      <c r="L7" s="639"/>
      <c r="M7" s="96"/>
      <c r="N7" s="96"/>
      <c r="O7" s="96"/>
      <c r="P7" s="96"/>
      <c r="Q7" s="96"/>
    </row>
    <row r="8" spans="1:17" ht="21.75" customHeight="1" x14ac:dyDescent="0.2">
      <c r="A8" s="634"/>
      <c r="B8" s="634"/>
      <c r="C8" s="634"/>
      <c r="D8" s="634"/>
      <c r="E8" s="634"/>
      <c r="F8" s="640" t="s">
        <v>335</v>
      </c>
      <c r="G8" s="640" t="s">
        <v>337</v>
      </c>
      <c r="H8" s="640" t="s">
        <v>338</v>
      </c>
      <c r="I8" s="640" t="s">
        <v>339</v>
      </c>
      <c r="J8" s="640" t="s">
        <v>340</v>
      </c>
      <c r="K8" s="642" t="s">
        <v>341</v>
      </c>
      <c r="L8" s="643"/>
    </row>
    <row r="9" spans="1:17" ht="12" customHeight="1" x14ac:dyDescent="0.2">
      <c r="A9" s="634"/>
      <c r="B9" s="634"/>
      <c r="C9" s="634"/>
      <c r="D9" s="634"/>
      <c r="E9" s="634"/>
      <c r="F9" s="641"/>
      <c r="G9" s="641"/>
      <c r="H9" s="641"/>
      <c r="I9" s="641"/>
      <c r="J9" s="641"/>
      <c r="K9" s="339" t="s">
        <v>102</v>
      </c>
      <c r="L9" s="340" t="s">
        <v>342</v>
      </c>
    </row>
    <row r="10" spans="1:17" ht="12" customHeight="1" x14ac:dyDescent="0.2">
      <c r="A10" s="635"/>
      <c r="B10" s="635"/>
      <c r="C10" s="635"/>
      <c r="D10" s="635"/>
      <c r="E10" s="636"/>
      <c r="F10" s="341">
        <v>1</v>
      </c>
      <c r="G10" s="342">
        <v>2</v>
      </c>
      <c r="H10" s="342">
        <v>3</v>
      </c>
      <c r="I10" s="342">
        <v>4</v>
      </c>
      <c r="J10" s="342">
        <v>5</v>
      </c>
      <c r="K10" s="342">
        <v>6</v>
      </c>
      <c r="L10" s="342">
        <v>7</v>
      </c>
      <c r="M10" s="101"/>
    </row>
    <row r="11" spans="1:17" s="110" customFormat="1" ht="27.75" customHeight="1" x14ac:dyDescent="0.2">
      <c r="A11" s="620" t="s">
        <v>343</v>
      </c>
      <c r="B11" s="621"/>
      <c r="C11" s="621"/>
      <c r="D11" s="621"/>
      <c r="E11" s="622"/>
      <c r="F11" s="343"/>
      <c r="G11" s="343"/>
      <c r="H11" s="343"/>
      <c r="I11" s="343"/>
      <c r="J11" s="344"/>
      <c r="K11" s="343"/>
      <c r="L11" s="344"/>
    </row>
    <row r="12" spans="1:17" s="110" customFormat="1" ht="15.75" customHeight="1" x14ac:dyDescent="0.2">
      <c r="A12" s="345" t="s">
        <v>104</v>
      </c>
      <c r="B12" s="346"/>
      <c r="C12" s="347"/>
      <c r="D12" s="347"/>
      <c r="E12" s="348"/>
      <c r="F12" s="536">
        <v>8239</v>
      </c>
      <c r="G12" s="536">
        <v>5223</v>
      </c>
      <c r="H12" s="536">
        <v>7938</v>
      </c>
      <c r="I12" s="536">
        <v>6097</v>
      </c>
      <c r="J12" s="537">
        <v>6755</v>
      </c>
      <c r="K12" s="538">
        <v>1484</v>
      </c>
      <c r="L12" s="349">
        <v>21.968911917098445</v>
      </c>
    </row>
    <row r="13" spans="1:17" s="110" customFormat="1" ht="15" customHeight="1" x14ac:dyDescent="0.2">
      <c r="A13" s="350" t="s">
        <v>344</v>
      </c>
      <c r="B13" s="351" t="s">
        <v>345</v>
      </c>
      <c r="C13" s="347"/>
      <c r="D13" s="347"/>
      <c r="E13" s="348"/>
      <c r="F13" s="536">
        <v>4253</v>
      </c>
      <c r="G13" s="536">
        <v>2595</v>
      </c>
      <c r="H13" s="536">
        <v>4252</v>
      </c>
      <c r="I13" s="536">
        <v>3205</v>
      </c>
      <c r="J13" s="537">
        <v>3750</v>
      </c>
      <c r="K13" s="538">
        <v>503</v>
      </c>
      <c r="L13" s="349">
        <v>13.413333333333334</v>
      </c>
    </row>
    <row r="14" spans="1:17" s="110" customFormat="1" ht="22.5" customHeight="1" x14ac:dyDescent="0.2">
      <c r="A14" s="350"/>
      <c r="B14" s="351" t="s">
        <v>346</v>
      </c>
      <c r="C14" s="347"/>
      <c r="D14" s="347"/>
      <c r="E14" s="348"/>
      <c r="F14" s="536">
        <v>3986</v>
      </c>
      <c r="G14" s="536">
        <v>2628</v>
      </c>
      <c r="H14" s="536">
        <v>3686</v>
      </c>
      <c r="I14" s="536">
        <v>2892</v>
      </c>
      <c r="J14" s="537">
        <v>3005</v>
      </c>
      <c r="K14" s="538">
        <v>981</v>
      </c>
      <c r="L14" s="349">
        <v>32.645590682196342</v>
      </c>
    </row>
    <row r="15" spans="1:17" s="110" customFormat="1" ht="15" customHeight="1" x14ac:dyDescent="0.2">
      <c r="A15" s="350" t="s">
        <v>347</v>
      </c>
      <c r="B15" s="351" t="s">
        <v>108</v>
      </c>
      <c r="C15" s="347"/>
      <c r="D15" s="347"/>
      <c r="E15" s="348"/>
      <c r="F15" s="536">
        <v>1749</v>
      </c>
      <c r="G15" s="536">
        <v>1243</v>
      </c>
      <c r="H15" s="536">
        <v>3625</v>
      </c>
      <c r="I15" s="536">
        <v>1316</v>
      </c>
      <c r="J15" s="537">
        <v>1570</v>
      </c>
      <c r="K15" s="538">
        <v>179</v>
      </c>
      <c r="L15" s="349">
        <v>11.401273885350319</v>
      </c>
    </row>
    <row r="16" spans="1:17" s="110" customFormat="1" ht="15" customHeight="1" x14ac:dyDescent="0.2">
      <c r="A16" s="350"/>
      <c r="B16" s="351" t="s">
        <v>109</v>
      </c>
      <c r="C16" s="347"/>
      <c r="D16" s="347"/>
      <c r="E16" s="348"/>
      <c r="F16" s="536">
        <v>5435</v>
      </c>
      <c r="G16" s="536">
        <v>3436</v>
      </c>
      <c r="H16" s="536">
        <v>3774</v>
      </c>
      <c r="I16" s="536">
        <v>4103</v>
      </c>
      <c r="J16" s="537">
        <v>4501</v>
      </c>
      <c r="K16" s="538">
        <v>934</v>
      </c>
      <c r="L16" s="349">
        <v>20.750944234614529</v>
      </c>
    </row>
    <row r="17" spans="1:12" s="110" customFormat="1" ht="15" customHeight="1" x14ac:dyDescent="0.2">
      <c r="A17" s="350"/>
      <c r="B17" s="351" t="s">
        <v>110</v>
      </c>
      <c r="C17" s="347"/>
      <c r="D17" s="347"/>
      <c r="E17" s="348"/>
      <c r="F17" s="536">
        <v>939</v>
      </c>
      <c r="G17" s="536">
        <v>465</v>
      </c>
      <c r="H17" s="536">
        <v>462</v>
      </c>
      <c r="I17" s="536">
        <v>601</v>
      </c>
      <c r="J17" s="537">
        <v>614</v>
      </c>
      <c r="K17" s="538">
        <v>325</v>
      </c>
      <c r="L17" s="349">
        <v>52.931596091205215</v>
      </c>
    </row>
    <row r="18" spans="1:12" s="110" customFormat="1" ht="15" customHeight="1" x14ac:dyDescent="0.2">
      <c r="A18" s="350"/>
      <c r="B18" s="351" t="s">
        <v>111</v>
      </c>
      <c r="C18" s="347"/>
      <c r="D18" s="347"/>
      <c r="E18" s="348"/>
      <c r="F18" s="536">
        <v>116</v>
      </c>
      <c r="G18" s="536">
        <v>79</v>
      </c>
      <c r="H18" s="536">
        <v>77</v>
      </c>
      <c r="I18" s="536">
        <v>77</v>
      </c>
      <c r="J18" s="537">
        <v>70</v>
      </c>
      <c r="K18" s="538">
        <v>46</v>
      </c>
      <c r="L18" s="349">
        <v>65.714285714285708</v>
      </c>
    </row>
    <row r="19" spans="1:12" s="110" customFormat="1" ht="15" customHeight="1" x14ac:dyDescent="0.2">
      <c r="A19" s="118" t="s">
        <v>113</v>
      </c>
      <c r="B19" s="119" t="s">
        <v>181</v>
      </c>
      <c r="C19" s="347"/>
      <c r="D19" s="347"/>
      <c r="E19" s="348"/>
      <c r="F19" s="536">
        <v>4967</v>
      </c>
      <c r="G19" s="536">
        <v>3351</v>
      </c>
      <c r="H19" s="536">
        <v>5743</v>
      </c>
      <c r="I19" s="536">
        <v>3902</v>
      </c>
      <c r="J19" s="537">
        <v>4650</v>
      </c>
      <c r="K19" s="538">
        <v>317</v>
      </c>
      <c r="L19" s="349">
        <v>6.817204301075269</v>
      </c>
    </row>
    <row r="20" spans="1:12" s="110" customFormat="1" ht="15" customHeight="1" x14ac:dyDescent="0.2">
      <c r="A20" s="118"/>
      <c r="B20" s="119" t="s">
        <v>182</v>
      </c>
      <c r="C20" s="347"/>
      <c r="D20" s="347"/>
      <c r="E20" s="348"/>
      <c r="F20" s="536">
        <v>3272</v>
      </c>
      <c r="G20" s="536">
        <v>1872</v>
      </c>
      <c r="H20" s="536">
        <v>2195</v>
      </c>
      <c r="I20" s="536">
        <v>2195</v>
      </c>
      <c r="J20" s="537">
        <v>2105</v>
      </c>
      <c r="K20" s="538">
        <v>1167</v>
      </c>
      <c r="L20" s="349">
        <v>55.439429928741092</v>
      </c>
    </row>
    <row r="21" spans="1:12" s="110" customFormat="1" ht="15" customHeight="1" x14ac:dyDescent="0.2">
      <c r="A21" s="118" t="s">
        <v>113</v>
      </c>
      <c r="B21" s="119" t="s">
        <v>116</v>
      </c>
      <c r="C21" s="347"/>
      <c r="D21" s="347"/>
      <c r="E21" s="348"/>
      <c r="F21" s="536">
        <v>6001</v>
      </c>
      <c r="G21" s="536">
        <v>3652</v>
      </c>
      <c r="H21" s="536">
        <v>5992</v>
      </c>
      <c r="I21" s="536">
        <v>4219</v>
      </c>
      <c r="J21" s="537">
        <v>4808</v>
      </c>
      <c r="K21" s="538">
        <v>1193</v>
      </c>
      <c r="L21" s="349">
        <v>24.812811980033278</v>
      </c>
    </row>
    <row r="22" spans="1:12" s="110" customFormat="1" ht="15" customHeight="1" x14ac:dyDescent="0.2">
      <c r="A22" s="118"/>
      <c r="B22" s="119" t="s">
        <v>117</v>
      </c>
      <c r="C22" s="347"/>
      <c r="D22" s="347"/>
      <c r="E22" s="348"/>
      <c r="F22" s="536">
        <v>2237</v>
      </c>
      <c r="G22" s="536">
        <v>1569</v>
      </c>
      <c r="H22" s="536">
        <v>1945</v>
      </c>
      <c r="I22" s="536">
        <v>1875</v>
      </c>
      <c r="J22" s="537">
        <v>1942</v>
      </c>
      <c r="K22" s="538">
        <v>295</v>
      </c>
      <c r="L22" s="349">
        <v>15.190525231719876</v>
      </c>
    </row>
    <row r="23" spans="1:12" s="110" customFormat="1" ht="15" customHeight="1" x14ac:dyDescent="0.2">
      <c r="A23" s="352" t="s">
        <v>347</v>
      </c>
      <c r="B23" s="353" t="s">
        <v>193</v>
      </c>
      <c r="C23" s="354"/>
      <c r="D23" s="354"/>
      <c r="E23" s="355"/>
      <c r="F23" s="539">
        <v>169</v>
      </c>
      <c r="G23" s="539">
        <v>252</v>
      </c>
      <c r="H23" s="539">
        <v>1681</v>
      </c>
      <c r="I23" s="539">
        <v>86</v>
      </c>
      <c r="J23" s="540">
        <v>155</v>
      </c>
      <c r="K23" s="541">
        <v>14</v>
      </c>
      <c r="L23" s="356">
        <v>9.0322580645161299</v>
      </c>
    </row>
    <row r="24" spans="1:12" s="110" customFormat="1" ht="15" customHeight="1" x14ac:dyDescent="0.2">
      <c r="A24" s="623" t="s">
        <v>348</v>
      </c>
      <c r="B24" s="624"/>
      <c r="C24" s="624"/>
      <c r="D24" s="624"/>
      <c r="E24" s="625"/>
      <c r="F24" s="357"/>
      <c r="G24" s="357"/>
      <c r="H24" s="357"/>
      <c r="I24" s="357"/>
      <c r="J24" s="357"/>
      <c r="K24" s="358"/>
      <c r="L24" s="359"/>
    </row>
    <row r="25" spans="1:12" s="110" customFormat="1" ht="15" customHeight="1" x14ac:dyDescent="0.2">
      <c r="A25" s="360" t="s">
        <v>104</v>
      </c>
      <c r="B25" s="361"/>
      <c r="C25" s="362"/>
      <c r="D25" s="362"/>
      <c r="E25" s="363"/>
      <c r="F25" s="542">
        <v>25.9</v>
      </c>
      <c r="G25" s="542">
        <v>29.3</v>
      </c>
      <c r="H25" s="542">
        <v>33.799999999999997</v>
      </c>
      <c r="I25" s="542">
        <v>31.1</v>
      </c>
      <c r="J25" s="542">
        <v>28.2</v>
      </c>
      <c r="K25" s="543" t="s">
        <v>349</v>
      </c>
      <c r="L25" s="364">
        <v>-2.3000000000000007</v>
      </c>
    </row>
    <row r="26" spans="1:12" s="110" customFormat="1" ht="15" customHeight="1" x14ac:dyDescent="0.2">
      <c r="A26" s="365" t="s">
        <v>105</v>
      </c>
      <c r="B26" s="366" t="s">
        <v>345</v>
      </c>
      <c r="C26" s="362"/>
      <c r="D26" s="362"/>
      <c r="E26" s="363"/>
      <c r="F26" s="542">
        <v>23.4</v>
      </c>
      <c r="G26" s="542">
        <v>26.7</v>
      </c>
      <c r="H26" s="542">
        <v>30.3</v>
      </c>
      <c r="I26" s="542">
        <v>27.4</v>
      </c>
      <c r="J26" s="544">
        <v>24.7</v>
      </c>
      <c r="K26" s="543" t="s">
        <v>349</v>
      </c>
      <c r="L26" s="364">
        <v>-1.3000000000000007</v>
      </c>
    </row>
    <row r="27" spans="1:12" s="110" customFormat="1" ht="15" customHeight="1" x14ac:dyDescent="0.2">
      <c r="A27" s="365"/>
      <c r="B27" s="366" t="s">
        <v>346</v>
      </c>
      <c r="C27" s="362"/>
      <c r="D27" s="362"/>
      <c r="E27" s="363"/>
      <c r="F27" s="542">
        <v>28.7</v>
      </c>
      <c r="G27" s="542">
        <v>31.8</v>
      </c>
      <c r="H27" s="542">
        <v>37.700000000000003</v>
      </c>
      <c r="I27" s="542">
        <v>35.299999999999997</v>
      </c>
      <c r="J27" s="542">
        <v>32.5</v>
      </c>
      <c r="K27" s="543" t="s">
        <v>349</v>
      </c>
      <c r="L27" s="364">
        <v>-3.8000000000000007</v>
      </c>
    </row>
    <row r="28" spans="1:12" s="110" customFormat="1" ht="15" customHeight="1" x14ac:dyDescent="0.2">
      <c r="A28" s="365" t="s">
        <v>113</v>
      </c>
      <c r="B28" s="366" t="s">
        <v>108</v>
      </c>
      <c r="C28" s="362"/>
      <c r="D28" s="362"/>
      <c r="E28" s="363"/>
      <c r="F28" s="542">
        <v>36.799999999999997</v>
      </c>
      <c r="G28" s="542">
        <v>35.6</v>
      </c>
      <c r="H28" s="542">
        <v>40.200000000000003</v>
      </c>
      <c r="I28" s="542">
        <v>40.799999999999997</v>
      </c>
      <c r="J28" s="542">
        <v>38.4</v>
      </c>
      <c r="K28" s="543" t="s">
        <v>349</v>
      </c>
      <c r="L28" s="364">
        <v>-1.6000000000000014</v>
      </c>
    </row>
    <row r="29" spans="1:12" s="110" customFormat="1" ht="11.25" x14ac:dyDescent="0.2">
      <c r="A29" s="365"/>
      <c r="B29" s="366" t="s">
        <v>109</v>
      </c>
      <c r="C29" s="362"/>
      <c r="D29" s="362"/>
      <c r="E29" s="363"/>
      <c r="F29" s="542">
        <v>24.4</v>
      </c>
      <c r="G29" s="542">
        <v>27.6</v>
      </c>
      <c r="H29" s="542">
        <v>31.3</v>
      </c>
      <c r="I29" s="542">
        <v>28.6</v>
      </c>
      <c r="J29" s="544">
        <v>25.6</v>
      </c>
      <c r="K29" s="543" t="s">
        <v>349</v>
      </c>
      <c r="L29" s="364">
        <v>-1.2000000000000028</v>
      </c>
    </row>
    <row r="30" spans="1:12" s="110" customFormat="1" ht="15" customHeight="1" x14ac:dyDescent="0.2">
      <c r="A30" s="365"/>
      <c r="B30" s="366" t="s">
        <v>110</v>
      </c>
      <c r="C30" s="362"/>
      <c r="D30" s="362"/>
      <c r="E30" s="363"/>
      <c r="F30" s="542">
        <v>17.100000000000001</v>
      </c>
      <c r="G30" s="542">
        <v>26.1</v>
      </c>
      <c r="H30" s="542">
        <v>28</v>
      </c>
      <c r="I30" s="542">
        <v>28.5</v>
      </c>
      <c r="J30" s="542">
        <v>22.6</v>
      </c>
      <c r="K30" s="543" t="s">
        <v>349</v>
      </c>
      <c r="L30" s="364">
        <v>-5.5</v>
      </c>
    </row>
    <row r="31" spans="1:12" s="110" customFormat="1" ht="15" customHeight="1" x14ac:dyDescent="0.2">
      <c r="A31" s="365"/>
      <c r="B31" s="366" t="s">
        <v>111</v>
      </c>
      <c r="C31" s="362"/>
      <c r="D31" s="362"/>
      <c r="E31" s="363"/>
      <c r="F31" s="542">
        <v>22.4</v>
      </c>
      <c r="G31" s="542">
        <v>40.5</v>
      </c>
      <c r="H31" s="542">
        <v>36.4</v>
      </c>
      <c r="I31" s="542">
        <v>31.2</v>
      </c>
      <c r="J31" s="542">
        <v>34.299999999999997</v>
      </c>
      <c r="K31" s="543" t="s">
        <v>349</v>
      </c>
      <c r="L31" s="364">
        <v>-11.899999999999999</v>
      </c>
    </row>
    <row r="32" spans="1:12" s="110" customFormat="1" ht="15" customHeight="1" x14ac:dyDescent="0.2">
      <c r="A32" s="367" t="s">
        <v>113</v>
      </c>
      <c r="B32" s="368" t="s">
        <v>181</v>
      </c>
      <c r="C32" s="362"/>
      <c r="D32" s="362"/>
      <c r="E32" s="363"/>
      <c r="F32" s="542">
        <v>24.1</v>
      </c>
      <c r="G32" s="542">
        <v>26.9</v>
      </c>
      <c r="H32" s="542">
        <v>31.9</v>
      </c>
      <c r="I32" s="542">
        <v>28.5</v>
      </c>
      <c r="J32" s="544">
        <v>26</v>
      </c>
      <c r="K32" s="543" t="s">
        <v>349</v>
      </c>
      <c r="L32" s="364">
        <v>-1.8999999999999986</v>
      </c>
    </row>
    <row r="33" spans="1:12" s="110" customFormat="1" ht="15" customHeight="1" x14ac:dyDescent="0.2">
      <c r="A33" s="367"/>
      <c r="B33" s="368" t="s">
        <v>182</v>
      </c>
      <c r="C33" s="362"/>
      <c r="D33" s="362"/>
      <c r="E33" s="363"/>
      <c r="F33" s="542">
        <v>28.7</v>
      </c>
      <c r="G33" s="542">
        <v>33.200000000000003</v>
      </c>
      <c r="H33" s="542">
        <v>37.4</v>
      </c>
      <c r="I33" s="542">
        <v>35.700000000000003</v>
      </c>
      <c r="J33" s="542">
        <v>32.9</v>
      </c>
      <c r="K33" s="543" t="s">
        <v>349</v>
      </c>
      <c r="L33" s="364">
        <v>-4.1999999999999993</v>
      </c>
    </row>
    <row r="34" spans="1:12" s="369" customFormat="1" ht="15" customHeight="1" x14ac:dyDescent="0.2">
      <c r="A34" s="367" t="s">
        <v>113</v>
      </c>
      <c r="B34" s="368" t="s">
        <v>116</v>
      </c>
      <c r="C34" s="362"/>
      <c r="D34" s="362"/>
      <c r="E34" s="363"/>
      <c r="F34" s="542">
        <v>23.1</v>
      </c>
      <c r="G34" s="542">
        <v>26.5</v>
      </c>
      <c r="H34" s="542">
        <v>32</v>
      </c>
      <c r="I34" s="542">
        <v>28.2</v>
      </c>
      <c r="J34" s="542">
        <v>25.3</v>
      </c>
      <c r="K34" s="543" t="s">
        <v>349</v>
      </c>
      <c r="L34" s="364">
        <v>-2.1999999999999993</v>
      </c>
    </row>
    <row r="35" spans="1:12" s="369" customFormat="1" ht="11.25" x14ac:dyDescent="0.2">
      <c r="A35" s="370"/>
      <c r="B35" s="371" t="s">
        <v>117</v>
      </c>
      <c r="C35" s="372"/>
      <c r="D35" s="372"/>
      <c r="E35" s="373"/>
      <c r="F35" s="545">
        <v>33.5</v>
      </c>
      <c r="G35" s="545">
        <v>35.5</v>
      </c>
      <c r="H35" s="545">
        <v>38.5</v>
      </c>
      <c r="I35" s="545">
        <v>37.4</v>
      </c>
      <c r="J35" s="546">
        <v>35.1</v>
      </c>
      <c r="K35" s="547" t="s">
        <v>349</v>
      </c>
      <c r="L35" s="374">
        <v>-1.6000000000000014</v>
      </c>
    </row>
    <row r="36" spans="1:12" s="369" customFormat="1" ht="15.95" customHeight="1" x14ac:dyDescent="0.2">
      <c r="A36" s="375" t="s">
        <v>350</v>
      </c>
      <c r="B36" s="376"/>
      <c r="C36" s="377"/>
      <c r="D36" s="376"/>
      <c r="E36" s="378"/>
      <c r="F36" s="548">
        <v>8001</v>
      </c>
      <c r="G36" s="548">
        <v>4912</v>
      </c>
      <c r="H36" s="548">
        <v>6015</v>
      </c>
      <c r="I36" s="548">
        <v>5964</v>
      </c>
      <c r="J36" s="548">
        <v>6556</v>
      </c>
      <c r="K36" s="549">
        <v>1445</v>
      </c>
      <c r="L36" s="380">
        <v>22.040878584502746</v>
      </c>
    </row>
    <row r="37" spans="1:12" s="369" customFormat="1" ht="15.95" customHeight="1" x14ac:dyDescent="0.2">
      <c r="A37" s="381"/>
      <c r="B37" s="382" t="s">
        <v>113</v>
      </c>
      <c r="C37" s="382" t="s">
        <v>351</v>
      </c>
      <c r="D37" s="382"/>
      <c r="E37" s="383"/>
      <c r="F37" s="548">
        <v>2076</v>
      </c>
      <c r="G37" s="548">
        <v>1438</v>
      </c>
      <c r="H37" s="548">
        <v>2035</v>
      </c>
      <c r="I37" s="548">
        <v>1854</v>
      </c>
      <c r="J37" s="548">
        <v>1846</v>
      </c>
      <c r="K37" s="549">
        <v>230</v>
      </c>
      <c r="L37" s="380">
        <v>12.459371614301192</v>
      </c>
    </row>
    <row r="38" spans="1:12" s="369" customFormat="1" ht="15.95" customHeight="1" x14ac:dyDescent="0.2">
      <c r="A38" s="381"/>
      <c r="B38" s="384" t="s">
        <v>105</v>
      </c>
      <c r="C38" s="384" t="s">
        <v>106</v>
      </c>
      <c r="D38" s="385"/>
      <c r="E38" s="383"/>
      <c r="F38" s="548">
        <v>4121</v>
      </c>
      <c r="G38" s="548">
        <v>2443</v>
      </c>
      <c r="H38" s="548">
        <v>3130</v>
      </c>
      <c r="I38" s="548">
        <v>3157</v>
      </c>
      <c r="J38" s="550">
        <v>3638</v>
      </c>
      <c r="K38" s="549">
        <v>483</v>
      </c>
      <c r="L38" s="380">
        <v>13.276525563496426</v>
      </c>
    </row>
    <row r="39" spans="1:12" s="369" customFormat="1" ht="15.95" customHeight="1" x14ac:dyDescent="0.2">
      <c r="A39" s="381"/>
      <c r="B39" s="385"/>
      <c r="C39" s="382" t="s">
        <v>352</v>
      </c>
      <c r="D39" s="385"/>
      <c r="E39" s="383"/>
      <c r="F39" s="548">
        <v>964</v>
      </c>
      <c r="G39" s="548">
        <v>653</v>
      </c>
      <c r="H39" s="548">
        <v>947</v>
      </c>
      <c r="I39" s="548">
        <v>864</v>
      </c>
      <c r="J39" s="548">
        <v>898</v>
      </c>
      <c r="K39" s="549">
        <v>66</v>
      </c>
      <c r="L39" s="380">
        <v>7.3496659242761693</v>
      </c>
    </row>
    <row r="40" spans="1:12" s="369" customFormat="1" ht="15.95" customHeight="1" x14ac:dyDescent="0.2">
      <c r="A40" s="381"/>
      <c r="B40" s="384"/>
      <c r="C40" s="384" t="s">
        <v>107</v>
      </c>
      <c r="D40" s="385"/>
      <c r="E40" s="383"/>
      <c r="F40" s="548">
        <v>3880</v>
      </c>
      <c r="G40" s="548">
        <v>2469</v>
      </c>
      <c r="H40" s="548">
        <v>2885</v>
      </c>
      <c r="I40" s="548">
        <v>2807</v>
      </c>
      <c r="J40" s="548">
        <v>2918</v>
      </c>
      <c r="K40" s="549">
        <v>962</v>
      </c>
      <c r="L40" s="380">
        <v>32.967786154900615</v>
      </c>
    </row>
    <row r="41" spans="1:12" s="369" customFormat="1" ht="24" customHeight="1" x14ac:dyDescent="0.2">
      <c r="A41" s="381"/>
      <c r="B41" s="385"/>
      <c r="C41" s="382" t="s">
        <v>352</v>
      </c>
      <c r="D41" s="385"/>
      <c r="E41" s="383"/>
      <c r="F41" s="548">
        <v>1112</v>
      </c>
      <c r="G41" s="548">
        <v>785</v>
      </c>
      <c r="H41" s="548">
        <v>1088</v>
      </c>
      <c r="I41" s="548">
        <v>990</v>
      </c>
      <c r="J41" s="550">
        <v>948</v>
      </c>
      <c r="K41" s="549">
        <v>164</v>
      </c>
      <c r="L41" s="380">
        <v>17.299578059071731</v>
      </c>
    </row>
    <row r="42" spans="1:12" s="110" customFormat="1" ht="15" customHeight="1" x14ac:dyDescent="0.2">
      <c r="A42" s="381"/>
      <c r="B42" s="384" t="s">
        <v>113</v>
      </c>
      <c r="C42" s="384" t="s">
        <v>353</v>
      </c>
      <c r="D42" s="385"/>
      <c r="E42" s="383"/>
      <c r="F42" s="548">
        <v>1580</v>
      </c>
      <c r="G42" s="548">
        <v>988</v>
      </c>
      <c r="H42" s="548">
        <v>1847</v>
      </c>
      <c r="I42" s="548">
        <v>1212</v>
      </c>
      <c r="J42" s="548">
        <v>1410</v>
      </c>
      <c r="K42" s="549">
        <v>170</v>
      </c>
      <c r="L42" s="380">
        <v>12.056737588652481</v>
      </c>
    </row>
    <row r="43" spans="1:12" s="110" customFormat="1" ht="15" customHeight="1" x14ac:dyDescent="0.2">
      <c r="A43" s="381"/>
      <c r="B43" s="385"/>
      <c r="C43" s="382" t="s">
        <v>352</v>
      </c>
      <c r="D43" s="385"/>
      <c r="E43" s="383"/>
      <c r="F43" s="548">
        <v>581</v>
      </c>
      <c r="G43" s="548">
        <v>352</v>
      </c>
      <c r="H43" s="548">
        <v>743</v>
      </c>
      <c r="I43" s="548">
        <v>494</v>
      </c>
      <c r="J43" s="548">
        <v>541</v>
      </c>
      <c r="K43" s="549">
        <v>40</v>
      </c>
      <c r="L43" s="380">
        <v>7.3937153419593349</v>
      </c>
    </row>
    <row r="44" spans="1:12" s="110" customFormat="1" ht="15" customHeight="1" x14ac:dyDescent="0.2">
      <c r="A44" s="381"/>
      <c r="B44" s="384"/>
      <c r="C44" s="366" t="s">
        <v>109</v>
      </c>
      <c r="D44" s="385"/>
      <c r="E44" s="383"/>
      <c r="F44" s="548">
        <v>5366</v>
      </c>
      <c r="G44" s="548">
        <v>3381</v>
      </c>
      <c r="H44" s="548">
        <v>3630</v>
      </c>
      <c r="I44" s="548">
        <v>4076</v>
      </c>
      <c r="J44" s="550">
        <v>4462</v>
      </c>
      <c r="K44" s="549">
        <v>904</v>
      </c>
      <c r="L44" s="380">
        <v>20.25997310623039</v>
      </c>
    </row>
    <row r="45" spans="1:12" s="110" customFormat="1" ht="15" customHeight="1" x14ac:dyDescent="0.2">
      <c r="A45" s="381"/>
      <c r="B45" s="385"/>
      <c r="C45" s="382" t="s">
        <v>352</v>
      </c>
      <c r="D45" s="385"/>
      <c r="E45" s="383"/>
      <c r="F45" s="548">
        <v>1308</v>
      </c>
      <c r="G45" s="548">
        <v>933</v>
      </c>
      <c r="H45" s="548">
        <v>1135</v>
      </c>
      <c r="I45" s="548">
        <v>1165</v>
      </c>
      <c r="J45" s="548">
        <v>1142</v>
      </c>
      <c r="K45" s="549">
        <v>166</v>
      </c>
      <c r="L45" s="380">
        <v>14.535901926444833</v>
      </c>
    </row>
    <row r="46" spans="1:12" s="110" customFormat="1" ht="15" customHeight="1" x14ac:dyDescent="0.2">
      <c r="A46" s="381"/>
      <c r="B46" s="384"/>
      <c r="C46" s="366" t="s">
        <v>110</v>
      </c>
      <c r="D46" s="385"/>
      <c r="E46" s="383"/>
      <c r="F46" s="548">
        <v>939</v>
      </c>
      <c r="G46" s="548">
        <v>464</v>
      </c>
      <c r="H46" s="548">
        <v>461</v>
      </c>
      <c r="I46" s="548">
        <v>599</v>
      </c>
      <c r="J46" s="548">
        <v>614</v>
      </c>
      <c r="K46" s="549">
        <v>325</v>
      </c>
      <c r="L46" s="380">
        <v>52.931596091205215</v>
      </c>
    </row>
    <row r="47" spans="1:12" s="110" customFormat="1" ht="15" customHeight="1" x14ac:dyDescent="0.2">
      <c r="A47" s="381"/>
      <c r="B47" s="385"/>
      <c r="C47" s="382" t="s">
        <v>352</v>
      </c>
      <c r="D47" s="385"/>
      <c r="E47" s="383"/>
      <c r="F47" s="548">
        <v>161</v>
      </c>
      <c r="G47" s="548">
        <v>121</v>
      </c>
      <c r="H47" s="548">
        <v>129</v>
      </c>
      <c r="I47" s="548">
        <v>171</v>
      </c>
      <c r="J47" s="550">
        <v>139</v>
      </c>
      <c r="K47" s="549">
        <v>22</v>
      </c>
      <c r="L47" s="380">
        <v>15.827338129496402</v>
      </c>
    </row>
    <row r="48" spans="1:12" s="110" customFormat="1" ht="15" customHeight="1" x14ac:dyDescent="0.2">
      <c r="A48" s="381"/>
      <c r="B48" s="385"/>
      <c r="C48" s="366" t="s">
        <v>111</v>
      </c>
      <c r="D48" s="386"/>
      <c r="E48" s="387"/>
      <c r="F48" s="548">
        <v>116</v>
      </c>
      <c r="G48" s="548">
        <v>79</v>
      </c>
      <c r="H48" s="548">
        <v>77</v>
      </c>
      <c r="I48" s="548">
        <v>77</v>
      </c>
      <c r="J48" s="548">
        <v>70</v>
      </c>
      <c r="K48" s="549">
        <v>46</v>
      </c>
      <c r="L48" s="380">
        <v>65.714285714285708</v>
      </c>
    </row>
    <row r="49" spans="1:12" s="110" customFormat="1" ht="15" customHeight="1" x14ac:dyDescent="0.2">
      <c r="A49" s="381"/>
      <c r="B49" s="385"/>
      <c r="C49" s="382" t="s">
        <v>352</v>
      </c>
      <c r="D49" s="385"/>
      <c r="E49" s="383"/>
      <c r="F49" s="548">
        <v>26</v>
      </c>
      <c r="G49" s="548">
        <v>32</v>
      </c>
      <c r="H49" s="548">
        <v>28</v>
      </c>
      <c r="I49" s="548">
        <v>24</v>
      </c>
      <c r="J49" s="548">
        <v>24</v>
      </c>
      <c r="K49" s="549">
        <v>2</v>
      </c>
      <c r="L49" s="380">
        <v>8.3333333333333339</v>
      </c>
    </row>
    <row r="50" spans="1:12" s="110" customFormat="1" ht="15" customHeight="1" x14ac:dyDescent="0.2">
      <c r="A50" s="381"/>
      <c r="B50" s="384" t="s">
        <v>113</v>
      </c>
      <c r="C50" s="382" t="s">
        <v>181</v>
      </c>
      <c r="D50" s="385"/>
      <c r="E50" s="383"/>
      <c r="F50" s="548">
        <v>4761</v>
      </c>
      <c r="G50" s="548">
        <v>3067</v>
      </c>
      <c r="H50" s="548">
        <v>3884</v>
      </c>
      <c r="I50" s="548">
        <v>3785</v>
      </c>
      <c r="J50" s="550">
        <v>4468</v>
      </c>
      <c r="K50" s="549">
        <v>293</v>
      </c>
      <c r="L50" s="380">
        <v>6.5577439570277525</v>
      </c>
    </row>
    <row r="51" spans="1:12" s="110" customFormat="1" ht="15" customHeight="1" x14ac:dyDescent="0.2">
      <c r="A51" s="381"/>
      <c r="B51" s="385"/>
      <c r="C51" s="382" t="s">
        <v>352</v>
      </c>
      <c r="D51" s="385"/>
      <c r="E51" s="383"/>
      <c r="F51" s="548">
        <v>1147</v>
      </c>
      <c r="G51" s="548">
        <v>826</v>
      </c>
      <c r="H51" s="548">
        <v>1239</v>
      </c>
      <c r="I51" s="548">
        <v>1077</v>
      </c>
      <c r="J51" s="548">
        <v>1160</v>
      </c>
      <c r="K51" s="549">
        <v>-13</v>
      </c>
      <c r="L51" s="380">
        <v>-1.1206896551724137</v>
      </c>
    </row>
    <row r="52" spans="1:12" s="110" customFormat="1" ht="15" customHeight="1" x14ac:dyDescent="0.2">
      <c r="A52" s="381"/>
      <c r="B52" s="384"/>
      <c r="C52" s="382" t="s">
        <v>182</v>
      </c>
      <c r="D52" s="385"/>
      <c r="E52" s="383"/>
      <c r="F52" s="548">
        <v>3240</v>
      </c>
      <c r="G52" s="548">
        <v>1845</v>
      </c>
      <c r="H52" s="548">
        <v>2131</v>
      </c>
      <c r="I52" s="548">
        <v>2179</v>
      </c>
      <c r="J52" s="548">
        <v>2088</v>
      </c>
      <c r="K52" s="549">
        <v>1152</v>
      </c>
      <c r="L52" s="380">
        <v>55.172413793103445</v>
      </c>
    </row>
    <row r="53" spans="1:12" s="269" customFormat="1" ht="11.25" customHeight="1" x14ac:dyDescent="0.2">
      <c r="A53" s="381"/>
      <c r="B53" s="385"/>
      <c r="C53" s="382" t="s">
        <v>352</v>
      </c>
      <c r="D53" s="385"/>
      <c r="E53" s="383"/>
      <c r="F53" s="548">
        <v>929</v>
      </c>
      <c r="G53" s="548">
        <v>612</v>
      </c>
      <c r="H53" s="548">
        <v>796</v>
      </c>
      <c r="I53" s="548">
        <v>777</v>
      </c>
      <c r="J53" s="550">
        <v>686</v>
      </c>
      <c r="K53" s="549">
        <v>243</v>
      </c>
      <c r="L53" s="380">
        <v>35.422740524781339</v>
      </c>
    </row>
    <row r="54" spans="1:12" s="151" customFormat="1" ht="12.75" customHeight="1" x14ac:dyDescent="0.2">
      <c r="A54" s="381"/>
      <c r="B54" s="384" t="s">
        <v>113</v>
      </c>
      <c r="C54" s="384" t="s">
        <v>116</v>
      </c>
      <c r="D54" s="385"/>
      <c r="E54" s="383"/>
      <c r="F54" s="548">
        <v>5814</v>
      </c>
      <c r="G54" s="548">
        <v>3401</v>
      </c>
      <c r="H54" s="548">
        <v>4302</v>
      </c>
      <c r="I54" s="548">
        <v>4107</v>
      </c>
      <c r="J54" s="548">
        <v>4645</v>
      </c>
      <c r="K54" s="549">
        <v>1169</v>
      </c>
      <c r="L54" s="380">
        <v>25.166846071044134</v>
      </c>
    </row>
    <row r="55" spans="1:12" ht="11.25" x14ac:dyDescent="0.2">
      <c r="A55" s="381"/>
      <c r="B55" s="385"/>
      <c r="C55" s="382" t="s">
        <v>352</v>
      </c>
      <c r="D55" s="385"/>
      <c r="E55" s="383"/>
      <c r="F55" s="548">
        <v>1343</v>
      </c>
      <c r="G55" s="548">
        <v>902</v>
      </c>
      <c r="H55" s="548">
        <v>1375</v>
      </c>
      <c r="I55" s="548">
        <v>1160</v>
      </c>
      <c r="J55" s="548">
        <v>1174</v>
      </c>
      <c r="K55" s="549">
        <v>169</v>
      </c>
      <c r="L55" s="380">
        <v>14.395229982964224</v>
      </c>
    </row>
    <row r="56" spans="1:12" ht="14.25" customHeight="1" x14ac:dyDescent="0.2">
      <c r="A56" s="381"/>
      <c r="B56" s="385"/>
      <c r="C56" s="384" t="s">
        <v>117</v>
      </c>
      <c r="D56" s="385"/>
      <c r="E56" s="383"/>
      <c r="F56" s="548">
        <v>2186</v>
      </c>
      <c r="G56" s="548">
        <v>1509</v>
      </c>
      <c r="H56" s="548">
        <v>1712</v>
      </c>
      <c r="I56" s="548">
        <v>1854</v>
      </c>
      <c r="J56" s="548">
        <v>1906</v>
      </c>
      <c r="K56" s="549">
        <v>280</v>
      </c>
      <c r="L56" s="380">
        <v>14.690451206715634</v>
      </c>
    </row>
    <row r="57" spans="1:12" ht="18.75" customHeight="1" x14ac:dyDescent="0.2">
      <c r="A57" s="388"/>
      <c r="B57" s="389"/>
      <c r="C57" s="390" t="s">
        <v>352</v>
      </c>
      <c r="D57" s="389"/>
      <c r="E57" s="391"/>
      <c r="F57" s="551">
        <v>732</v>
      </c>
      <c r="G57" s="552">
        <v>535</v>
      </c>
      <c r="H57" s="552">
        <v>659</v>
      </c>
      <c r="I57" s="552">
        <v>694</v>
      </c>
      <c r="J57" s="552">
        <v>669</v>
      </c>
      <c r="K57" s="553">
        <f t="shared" ref="K57" si="0">IF(OR(F57=".",J57=".")=TRUE,".",IF(OR(F57="*",J57="*")=TRUE,"*",IF(AND(F57="-",J57="-")=TRUE,"-",IF(AND(ISNUMBER(J57),ISNUMBER(F57))=TRUE,IF(F57-J57=0,0,F57-J57),IF(ISNUMBER(F57)=TRUE,F57,-J57)))))</f>
        <v>63</v>
      </c>
      <c r="L57" s="392">
        <f t="shared" ref="L57" si="1">IF(K57 =".",".",IF(K57 ="*","*",IF(K57="-","-",IF(K57=0,0,IF(OR(J57="-",J57=".",F57="-",F57=".")=TRUE,"X",IF(J57=0,"0,0",IF(ABS(K57*100/J57)&gt;250,".X",(K57*100/J57))))))))</f>
        <v>9.4170403587443943</v>
      </c>
    </row>
    <row r="58" spans="1:12" ht="11.25" x14ac:dyDescent="0.2">
      <c r="A58" s="393"/>
      <c r="B58" s="385"/>
      <c r="C58" s="382"/>
      <c r="D58" s="385"/>
      <c r="E58" s="385"/>
      <c r="F58" s="394"/>
      <c r="G58" s="394"/>
      <c r="H58" s="394"/>
      <c r="I58" s="379"/>
      <c r="J58" s="394"/>
      <c r="K58" s="395"/>
      <c r="L58" s="269" t="s">
        <v>45</v>
      </c>
    </row>
    <row r="59" spans="1:12" ht="20.25" customHeight="1" x14ac:dyDescent="0.2">
      <c r="A59" s="626" t="s">
        <v>354</v>
      </c>
      <c r="B59" s="627"/>
      <c r="C59" s="627"/>
      <c r="D59" s="626"/>
      <c r="E59" s="627"/>
      <c r="F59" s="627"/>
      <c r="G59" s="627"/>
      <c r="H59" s="627"/>
      <c r="I59" s="627"/>
      <c r="J59" s="627"/>
      <c r="K59" s="627"/>
      <c r="L59" s="627"/>
    </row>
    <row r="60" spans="1:12" ht="11.25" customHeight="1" x14ac:dyDescent="0.2">
      <c r="A60" s="628" t="s">
        <v>355</v>
      </c>
      <c r="B60" s="629"/>
      <c r="C60" s="629"/>
      <c r="D60" s="629"/>
      <c r="E60" s="629"/>
      <c r="F60" s="629"/>
      <c r="G60" s="629"/>
      <c r="H60" s="629"/>
      <c r="I60" s="629"/>
      <c r="J60" s="629"/>
      <c r="K60" s="629"/>
      <c r="L60" s="629"/>
    </row>
    <row r="61" spans="1:12" ht="12.75" customHeight="1" x14ac:dyDescent="0.2">
      <c r="A61" s="630" t="s">
        <v>356</v>
      </c>
      <c r="B61" s="631"/>
      <c r="C61" s="631"/>
      <c r="D61" s="631"/>
      <c r="E61" s="631"/>
      <c r="F61" s="631"/>
      <c r="G61" s="631"/>
      <c r="H61" s="631"/>
      <c r="I61" s="631"/>
      <c r="J61" s="631"/>
      <c r="K61" s="631"/>
      <c r="L61" s="631"/>
    </row>
    <row r="62" spans="1:12" ht="15.95" customHeight="1" x14ac:dyDescent="0.2">
      <c r="A62" s="396"/>
      <c r="B62" s="396"/>
      <c r="C62" s="396"/>
      <c r="D62" s="396"/>
      <c r="E62" s="396"/>
      <c r="F62" s="396"/>
      <c r="G62" s="396"/>
      <c r="H62" s="396"/>
      <c r="I62" s="396"/>
      <c r="J62" s="397"/>
      <c r="K62" s="397"/>
      <c r="L62" s="398"/>
    </row>
    <row r="63" spans="1:12" ht="15.95" customHeight="1" x14ac:dyDescent="0.2">
      <c r="A63" s="398"/>
      <c r="B63" s="399"/>
      <c r="C63" s="398"/>
      <c r="D63" s="399"/>
      <c r="E63" s="399"/>
      <c r="F63" s="397"/>
      <c r="G63" s="397"/>
      <c r="H63" s="397"/>
      <c r="I63" s="397"/>
      <c r="J63" s="397"/>
      <c r="K63" s="397"/>
      <c r="L63" s="400"/>
    </row>
    <row r="64" spans="1:12" ht="15.95" customHeight="1" x14ac:dyDescent="0.2">
      <c r="A64" s="398"/>
      <c r="B64" s="399"/>
      <c r="C64" s="398"/>
      <c r="D64" s="399"/>
      <c r="E64" s="399"/>
      <c r="F64" s="397"/>
      <c r="G64" s="397"/>
      <c r="H64" s="397"/>
      <c r="I64" s="397"/>
      <c r="J64" s="397"/>
      <c r="K64" s="397"/>
      <c r="L64" s="400"/>
    </row>
    <row r="65" spans="12:12" ht="15.95" customHeight="1" x14ac:dyDescent="0.2">
      <c r="L65" s="401"/>
    </row>
  </sheetData>
  <mergeCells count="15">
    <mergeCell ref="A3:L3"/>
    <mergeCell ref="A5:D5"/>
    <mergeCell ref="A7:E10"/>
    <mergeCell ref="F7:L7"/>
    <mergeCell ref="F8:F9"/>
    <mergeCell ref="G8:G9"/>
    <mergeCell ref="H8:H9"/>
    <mergeCell ref="I8:I9"/>
    <mergeCell ref="J8:J9"/>
    <mergeCell ref="K8:L8"/>
    <mergeCell ref="A11:E11"/>
    <mergeCell ref="A24:E24"/>
    <mergeCell ref="A59:L59"/>
    <mergeCell ref="A60:L60"/>
    <mergeCell ref="A61:L61"/>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47" t="s">
        <v>358</v>
      </c>
      <c r="E7" s="648"/>
      <c r="F7" s="648"/>
      <c r="G7" s="648"/>
      <c r="H7" s="649"/>
      <c r="I7" s="650" t="s">
        <v>359</v>
      </c>
      <c r="J7" s="651"/>
      <c r="K7" s="96"/>
      <c r="L7" s="96"/>
      <c r="M7" s="96"/>
      <c r="N7" s="96"/>
      <c r="O7" s="96"/>
    </row>
    <row r="8" spans="1:15" ht="21.75" customHeight="1" x14ac:dyDescent="0.2">
      <c r="A8" s="616"/>
      <c r="B8" s="617"/>
      <c r="C8" s="583"/>
      <c r="D8" s="566" t="s">
        <v>335</v>
      </c>
      <c r="E8" s="566" t="s">
        <v>337</v>
      </c>
      <c r="F8" s="566" t="s">
        <v>338</v>
      </c>
      <c r="G8" s="566" t="s">
        <v>339</v>
      </c>
      <c r="H8" s="566" t="s">
        <v>340</v>
      </c>
      <c r="I8" s="652"/>
      <c r="J8" s="653"/>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8239</v>
      </c>
      <c r="E11" s="114">
        <v>5223</v>
      </c>
      <c r="F11" s="114">
        <v>7938</v>
      </c>
      <c r="G11" s="114">
        <v>6097</v>
      </c>
      <c r="H11" s="140">
        <v>6755</v>
      </c>
      <c r="I11" s="115">
        <v>1484</v>
      </c>
      <c r="J11" s="116">
        <v>21.968911917098445</v>
      </c>
    </row>
    <row r="12" spans="1:15" s="110" customFormat="1" ht="24.95" customHeight="1" x14ac:dyDescent="0.2">
      <c r="A12" s="193" t="s">
        <v>132</v>
      </c>
      <c r="B12" s="194" t="s">
        <v>133</v>
      </c>
      <c r="C12" s="113">
        <v>1.5050370190557107</v>
      </c>
      <c r="D12" s="115">
        <v>124</v>
      </c>
      <c r="E12" s="114">
        <v>69</v>
      </c>
      <c r="F12" s="114">
        <v>217</v>
      </c>
      <c r="G12" s="114">
        <v>136</v>
      </c>
      <c r="H12" s="140">
        <v>165</v>
      </c>
      <c r="I12" s="115">
        <v>-41</v>
      </c>
      <c r="J12" s="116">
        <v>-24.848484848484848</v>
      </c>
    </row>
    <row r="13" spans="1:15" s="110" customFormat="1" ht="24.95" customHeight="1" x14ac:dyDescent="0.2">
      <c r="A13" s="193" t="s">
        <v>134</v>
      </c>
      <c r="B13" s="199" t="s">
        <v>214</v>
      </c>
      <c r="C13" s="113">
        <v>0.59473237043330496</v>
      </c>
      <c r="D13" s="115">
        <v>49</v>
      </c>
      <c r="E13" s="114">
        <v>37</v>
      </c>
      <c r="F13" s="114">
        <v>29</v>
      </c>
      <c r="G13" s="114">
        <v>38</v>
      </c>
      <c r="H13" s="140">
        <v>54</v>
      </c>
      <c r="I13" s="115">
        <v>-5</v>
      </c>
      <c r="J13" s="116">
        <v>-9.2592592592592595</v>
      </c>
    </row>
    <row r="14" spans="1:15" s="287" customFormat="1" ht="24.95" customHeight="1" x14ac:dyDescent="0.2">
      <c r="A14" s="193" t="s">
        <v>215</v>
      </c>
      <c r="B14" s="199" t="s">
        <v>137</v>
      </c>
      <c r="C14" s="113">
        <v>12.756402476028644</v>
      </c>
      <c r="D14" s="115">
        <v>1051</v>
      </c>
      <c r="E14" s="114">
        <v>813</v>
      </c>
      <c r="F14" s="114">
        <v>1261</v>
      </c>
      <c r="G14" s="114">
        <v>831</v>
      </c>
      <c r="H14" s="140">
        <v>1103</v>
      </c>
      <c r="I14" s="115">
        <v>-52</v>
      </c>
      <c r="J14" s="116">
        <v>-4.7144152311876697</v>
      </c>
      <c r="K14" s="110"/>
      <c r="L14" s="110"/>
      <c r="M14" s="110"/>
      <c r="N14" s="110"/>
      <c r="O14" s="110"/>
    </row>
    <row r="15" spans="1:15" s="110" customFormat="1" ht="24.95" customHeight="1" x14ac:dyDescent="0.2">
      <c r="A15" s="193" t="s">
        <v>216</v>
      </c>
      <c r="B15" s="199" t="s">
        <v>217</v>
      </c>
      <c r="C15" s="113">
        <v>3.8718291054739651</v>
      </c>
      <c r="D15" s="115">
        <v>319</v>
      </c>
      <c r="E15" s="114">
        <v>267</v>
      </c>
      <c r="F15" s="114">
        <v>477</v>
      </c>
      <c r="G15" s="114">
        <v>291</v>
      </c>
      <c r="H15" s="140">
        <v>319</v>
      </c>
      <c r="I15" s="115">
        <v>0</v>
      </c>
      <c r="J15" s="116">
        <v>0</v>
      </c>
    </row>
    <row r="16" spans="1:15" s="287" customFormat="1" ht="24.95" customHeight="1" x14ac:dyDescent="0.2">
      <c r="A16" s="193" t="s">
        <v>218</v>
      </c>
      <c r="B16" s="199" t="s">
        <v>141</v>
      </c>
      <c r="C16" s="113">
        <v>6.2022090059473234</v>
      </c>
      <c r="D16" s="115">
        <v>511</v>
      </c>
      <c r="E16" s="114">
        <v>407</v>
      </c>
      <c r="F16" s="114">
        <v>536</v>
      </c>
      <c r="G16" s="114">
        <v>381</v>
      </c>
      <c r="H16" s="140">
        <v>526</v>
      </c>
      <c r="I16" s="115">
        <v>-15</v>
      </c>
      <c r="J16" s="116">
        <v>-2.8517110266159698</v>
      </c>
      <c r="K16" s="110"/>
      <c r="L16" s="110"/>
      <c r="M16" s="110"/>
      <c r="N16" s="110"/>
      <c r="O16" s="110"/>
    </row>
    <row r="17" spans="1:15" s="110" customFormat="1" ht="24.95" customHeight="1" x14ac:dyDescent="0.2">
      <c r="A17" s="193" t="s">
        <v>142</v>
      </c>
      <c r="B17" s="199" t="s">
        <v>220</v>
      </c>
      <c r="C17" s="113">
        <v>2.6823643646073552</v>
      </c>
      <c r="D17" s="115">
        <v>221</v>
      </c>
      <c r="E17" s="114">
        <v>139</v>
      </c>
      <c r="F17" s="114">
        <v>248</v>
      </c>
      <c r="G17" s="114">
        <v>159</v>
      </c>
      <c r="H17" s="140">
        <v>258</v>
      </c>
      <c r="I17" s="115">
        <v>-37</v>
      </c>
      <c r="J17" s="116">
        <v>-14.34108527131783</v>
      </c>
    </row>
    <row r="18" spans="1:15" s="287" customFormat="1" ht="24.95" customHeight="1" x14ac:dyDescent="0.2">
      <c r="A18" s="201" t="s">
        <v>144</v>
      </c>
      <c r="B18" s="202" t="s">
        <v>145</v>
      </c>
      <c r="C18" s="113">
        <v>8.6539628595703366</v>
      </c>
      <c r="D18" s="115">
        <v>713</v>
      </c>
      <c r="E18" s="114">
        <v>291</v>
      </c>
      <c r="F18" s="114">
        <v>844</v>
      </c>
      <c r="G18" s="114">
        <v>537</v>
      </c>
      <c r="H18" s="140">
        <v>766</v>
      </c>
      <c r="I18" s="115">
        <v>-53</v>
      </c>
      <c r="J18" s="116">
        <v>-6.9190600522193213</v>
      </c>
      <c r="K18" s="110"/>
      <c r="L18" s="110"/>
      <c r="M18" s="110"/>
      <c r="N18" s="110"/>
      <c r="O18" s="110"/>
    </row>
    <row r="19" spans="1:15" s="110" customFormat="1" ht="24.95" customHeight="1" x14ac:dyDescent="0.2">
      <c r="A19" s="193" t="s">
        <v>146</v>
      </c>
      <c r="B19" s="199" t="s">
        <v>147</v>
      </c>
      <c r="C19" s="113">
        <v>13.302585265202088</v>
      </c>
      <c r="D19" s="115">
        <v>1096</v>
      </c>
      <c r="E19" s="114">
        <v>770</v>
      </c>
      <c r="F19" s="114">
        <v>1288</v>
      </c>
      <c r="G19" s="114">
        <v>921</v>
      </c>
      <c r="H19" s="140">
        <v>1064</v>
      </c>
      <c r="I19" s="115">
        <v>32</v>
      </c>
      <c r="J19" s="116">
        <v>3.007518796992481</v>
      </c>
    </row>
    <row r="20" spans="1:15" s="287" customFormat="1" ht="24.95" customHeight="1" x14ac:dyDescent="0.2">
      <c r="A20" s="193" t="s">
        <v>148</v>
      </c>
      <c r="B20" s="199" t="s">
        <v>149</v>
      </c>
      <c r="C20" s="113">
        <v>6.663430027916009</v>
      </c>
      <c r="D20" s="115">
        <v>549</v>
      </c>
      <c r="E20" s="114">
        <v>397</v>
      </c>
      <c r="F20" s="114">
        <v>365</v>
      </c>
      <c r="G20" s="114">
        <v>296</v>
      </c>
      <c r="H20" s="140">
        <v>354</v>
      </c>
      <c r="I20" s="115">
        <v>195</v>
      </c>
      <c r="J20" s="116">
        <v>55.084745762711862</v>
      </c>
      <c r="K20" s="110"/>
      <c r="L20" s="110"/>
      <c r="M20" s="110"/>
      <c r="N20" s="110"/>
      <c r="O20" s="110"/>
    </row>
    <row r="21" spans="1:15" s="110" customFormat="1" ht="24.95" customHeight="1" x14ac:dyDescent="0.2">
      <c r="A21" s="201" t="s">
        <v>150</v>
      </c>
      <c r="B21" s="202" t="s">
        <v>151</v>
      </c>
      <c r="C21" s="113">
        <v>9.3093822065784675</v>
      </c>
      <c r="D21" s="115">
        <v>767</v>
      </c>
      <c r="E21" s="114">
        <v>612</v>
      </c>
      <c r="F21" s="114">
        <v>736</v>
      </c>
      <c r="G21" s="114">
        <v>984</v>
      </c>
      <c r="H21" s="140">
        <v>704</v>
      </c>
      <c r="I21" s="115">
        <v>63</v>
      </c>
      <c r="J21" s="116">
        <v>8.9488636363636367</v>
      </c>
    </row>
    <row r="22" spans="1:15" s="110" customFormat="1" ht="24.95" customHeight="1" x14ac:dyDescent="0.2">
      <c r="A22" s="201" t="s">
        <v>152</v>
      </c>
      <c r="B22" s="199" t="s">
        <v>153</v>
      </c>
      <c r="C22" s="113">
        <v>1.5657239956305378</v>
      </c>
      <c r="D22" s="115">
        <v>129</v>
      </c>
      <c r="E22" s="114">
        <v>116</v>
      </c>
      <c r="F22" s="114">
        <v>145</v>
      </c>
      <c r="G22" s="114">
        <v>97</v>
      </c>
      <c r="H22" s="140">
        <v>133</v>
      </c>
      <c r="I22" s="115">
        <v>-4</v>
      </c>
      <c r="J22" s="116">
        <v>-3.007518796992481</v>
      </c>
    </row>
    <row r="23" spans="1:15" s="110" customFormat="1" ht="24.95" customHeight="1" x14ac:dyDescent="0.2">
      <c r="A23" s="193" t="s">
        <v>154</v>
      </c>
      <c r="B23" s="199" t="s">
        <v>155</v>
      </c>
      <c r="C23" s="113">
        <v>0.7282437188979245</v>
      </c>
      <c r="D23" s="115">
        <v>60</v>
      </c>
      <c r="E23" s="114">
        <v>29</v>
      </c>
      <c r="F23" s="114">
        <v>62</v>
      </c>
      <c r="G23" s="114">
        <v>55</v>
      </c>
      <c r="H23" s="140">
        <v>62</v>
      </c>
      <c r="I23" s="115">
        <v>-2</v>
      </c>
      <c r="J23" s="116">
        <v>-3.225806451612903</v>
      </c>
    </row>
    <row r="24" spans="1:15" s="110" customFormat="1" ht="24.95" customHeight="1" x14ac:dyDescent="0.2">
      <c r="A24" s="193" t="s">
        <v>156</v>
      </c>
      <c r="B24" s="199" t="s">
        <v>221</v>
      </c>
      <c r="C24" s="113">
        <v>4.0660274305134116</v>
      </c>
      <c r="D24" s="115">
        <v>335</v>
      </c>
      <c r="E24" s="114">
        <v>306</v>
      </c>
      <c r="F24" s="114">
        <v>384</v>
      </c>
      <c r="G24" s="114">
        <v>264</v>
      </c>
      <c r="H24" s="140">
        <v>377</v>
      </c>
      <c r="I24" s="115">
        <v>-42</v>
      </c>
      <c r="J24" s="116">
        <v>-11.140583554376658</v>
      </c>
    </row>
    <row r="25" spans="1:15" s="110" customFormat="1" ht="24.95" customHeight="1" x14ac:dyDescent="0.2">
      <c r="A25" s="193" t="s">
        <v>222</v>
      </c>
      <c r="B25" s="204" t="s">
        <v>159</v>
      </c>
      <c r="C25" s="113">
        <v>6.9061779342153171</v>
      </c>
      <c r="D25" s="115">
        <v>569</v>
      </c>
      <c r="E25" s="114">
        <v>218</v>
      </c>
      <c r="F25" s="114">
        <v>311</v>
      </c>
      <c r="G25" s="114">
        <v>302</v>
      </c>
      <c r="H25" s="140">
        <v>403</v>
      </c>
      <c r="I25" s="115">
        <v>166</v>
      </c>
      <c r="J25" s="116">
        <v>41.191066997518611</v>
      </c>
    </row>
    <row r="26" spans="1:15" s="110" customFormat="1" ht="24.95" customHeight="1" x14ac:dyDescent="0.2">
      <c r="A26" s="201">
        <v>782.78300000000002</v>
      </c>
      <c r="B26" s="203" t="s">
        <v>160</v>
      </c>
      <c r="C26" s="113">
        <v>1.2865639033863332</v>
      </c>
      <c r="D26" s="115">
        <v>106</v>
      </c>
      <c r="E26" s="114">
        <v>89</v>
      </c>
      <c r="F26" s="114">
        <v>110</v>
      </c>
      <c r="G26" s="114">
        <v>122</v>
      </c>
      <c r="H26" s="140">
        <v>133</v>
      </c>
      <c r="I26" s="115">
        <v>-27</v>
      </c>
      <c r="J26" s="116">
        <v>-20.300751879699249</v>
      </c>
    </row>
    <row r="27" spans="1:15" s="110" customFormat="1" ht="24.95" customHeight="1" x14ac:dyDescent="0.2">
      <c r="A27" s="193" t="s">
        <v>161</v>
      </c>
      <c r="B27" s="199" t="s">
        <v>162</v>
      </c>
      <c r="C27" s="113">
        <v>0.89816725330744018</v>
      </c>
      <c r="D27" s="115">
        <v>74</v>
      </c>
      <c r="E27" s="114">
        <v>81</v>
      </c>
      <c r="F27" s="114">
        <v>192</v>
      </c>
      <c r="G27" s="114">
        <v>103</v>
      </c>
      <c r="H27" s="140">
        <v>82</v>
      </c>
      <c r="I27" s="115">
        <v>-8</v>
      </c>
      <c r="J27" s="116">
        <v>-9.7560975609756095</v>
      </c>
    </row>
    <row r="28" spans="1:15" s="110" customFormat="1" ht="24.95" customHeight="1" x14ac:dyDescent="0.2">
      <c r="A28" s="193" t="s">
        <v>163</v>
      </c>
      <c r="B28" s="199" t="s">
        <v>164</v>
      </c>
      <c r="C28" s="113">
        <v>1.8934336691346036</v>
      </c>
      <c r="D28" s="115">
        <v>156</v>
      </c>
      <c r="E28" s="114">
        <v>100</v>
      </c>
      <c r="F28" s="114">
        <v>321</v>
      </c>
      <c r="G28" s="114">
        <v>83</v>
      </c>
      <c r="H28" s="140">
        <v>122</v>
      </c>
      <c r="I28" s="115">
        <v>34</v>
      </c>
      <c r="J28" s="116">
        <v>27.868852459016395</v>
      </c>
    </row>
    <row r="29" spans="1:15" s="110" customFormat="1" ht="24.95" customHeight="1" x14ac:dyDescent="0.2">
      <c r="A29" s="193">
        <v>86</v>
      </c>
      <c r="B29" s="199" t="s">
        <v>165</v>
      </c>
      <c r="C29" s="113">
        <v>8.4597645345308905</v>
      </c>
      <c r="D29" s="115">
        <v>697</v>
      </c>
      <c r="E29" s="114">
        <v>670</v>
      </c>
      <c r="F29" s="114">
        <v>898</v>
      </c>
      <c r="G29" s="114">
        <v>763</v>
      </c>
      <c r="H29" s="140">
        <v>631</v>
      </c>
      <c r="I29" s="115">
        <v>66</v>
      </c>
      <c r="J29" s="116">
        <v>10.45958795562599</v>
      </c>
    </row>
    <row r="30" spans="1:15" s="110" customFormat="1" ht="24.95" customHeight="1" x14ac:dyDescent="0.2">
      <c r="A30" s="193">
        <v>87.88</v>
      </c>
      <c r="B30" s="204" t="s">
        <v>166</v>
      </c>
      <c r="C30" s="113">
        <v>18.448840878747422</v>
      </c>
      <c r="D30" s="115">
        <v>1520</v>
      </c>
      <c r="E30" s="114">
        <v>384</v>
      </c>
      <c r="F30" s="114">
        <v>481</v>
      </c>
      <c r="G30" s="114">
        <v>340</v>
      </c>
      <c r="H30" s="140">
        <v>354</v>
      </c>
      <c r="I30" s="115">
        <v>1166</v>
      </c>
      <c r="J30" s="116" t="s">
        <v>514</v>
      </c>
    </row>
    <row r="31" spans="1:15" s="110" customFormat="1" ht="24.95" customHeight="1" x14ac:dyDescent="0.2">
      <c r="A31" s="193" t="s">
        <v>167</v>
      </c>
      <c r="B31" s="199" t="s">
        <v>168</v>
      </c>
      <c r="C31" s="113">
        <v>2.9615244568515595</v>
      </c>
      <c r="D31" s="115">
        <v>244</v>
      </c>
      <c r="E31" s="114">
        <v>241</v>
      </c>
      <c r="F31" s="114">
        <v>294</v>
      </c>
      <c r="G31" s="114">
        <v>224</v>
      </c>
      <c r="H31" s="140">
        <v>248</v>
      </c>
      <c r="I31" s="115">
        <v>-4</v>
      </c>
      <c r="J31" s="116">
        <v>-1.6129032258064515</v>
      </c>
    </row>
    <row r="32" spans="1:15" s="110" customFormat="1" ht="24.95" customHeight="1" x14ac:dyDescent="0.2">
      <c r="A32" s="193"/>
      <c r="B32" s="204" t="s">
        <v>169</v>
      </c>
      <c r="C32" s="113" t="s">
        <v>513</v>
      </c>
      <c r="D32" s="115" t="s">
        <v>513</v>
      </c>
      <c r="E32" s="114" t="s">
        <v>513</v>
      </c>
      <c r="F32" s="114" t="s">
        <v>513</v>
      </c>
      <c r="G32" s="114" t="s">
        <v>513</v>
      </c>
      <c r="H32" s="140" t="s">
        <v>513</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1.5050370190557107</v>
      </c>
      <c r="D34" s="115">
        <v>124</v>
      </c>
      <c r="E34" s="114">
        <v>69</v>
      </c>
      <c r="F34" s="114">
        <v>217</v>
      </c>
      <c r="G34" s="114">
        <v>136</v>
      </c>
      <c r="H34" s="140">
        <v>165</v>
      </c>
      <c r="I34" s="115">
        <v>-41</v>
      </c>
      <c r="J34" s="116">
        <v>-24.848484848484848</v>
      </c>
    </row>
    <row r="35" spans="1:10" s="110" customFormat="1" ht="24.95" customHeight="1" x14ac:dyDescent="0.2">
      <c r="A35" s="292" t="s">
        <v>171</v>
      </c>
      <c r="B35" s="293" t="s">
        <v>172</v>
      </c>
      <c r="C35" s="113">
        <v>22.005097706032284</v>
      </c>
      <c r="D35" s="115">
        <v>1813</v>
      </c>
      <c r="E35" s="114">
        <v>1141</v>
      </c>
      <c r="F35" s="114">
        <v>2134</v>
      </c>
      <c r="G35" s="114">
        <v>1406</v>
      </c>
      <c r="H35" s="140">
        <v>1923</v>
      </c>
      <c r="I35" s="115">
        <v>-110</v>
      </c>
      <c r="J35" s="116">
        <v>-5.7202288091523661</v>
      </c>
    </row>
    <row r="36" spans="1:10" s="110" customFormat="1" ht="24.95" customHeight="1" x14ac:dyDescent="0.2">
      <c r="A36" s="294" t="s">
        <v>173</v>
      </c>
      <c r="B36" s="295" t="s">
        <v>174</v>
      </c>
      <c r="C36" s="125">
        <v>76.489865274912006</v>
      </c>
      <c r="D36" s="143">
        <v>6302</v>
      </c>
      <c r="E36" s="144">
        <v>4013</v>
      </c>
      <c r="F36" s="144">
        <v>5587</v>
      </c>
      <c r="G36" s="144">
        <v>4554</v>
      </c>
      <c r="H36" s="145">
        <v>4667</v>
      </c>
      <c r="I36" s="143">
        <v>1635</v>
      </c>
      <c r="J36" s="146">
        <v>35.033211913434755</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44" t="s">
        <v>360</v>
      </c>
      <c r="B39" s="645"/>
      <c r="C39" s="645"/>
      <c r="D39" s="645"/>
      <c r="E39" s="645"/>
      <c r="F39" s="645"/>
      <c r="G39" s="645"/>
      <c r="H39" s="645"/>
      <c r="I39" s="645"/>
      <c r="J39" s="645"/>
    </row>
    <row r="40" spans="1:10" ht="31.5" customHeight="1" x14ac:dyDescent="0.2">
      <c r="A40" s="646" t="s">
        <v>361</v>
      </c>
      <c r="B40" s="646"/>
      <c r="C40" s="646"/>
      <c r="D40" s="646"/>
      <c r="E40" s="646"/>
      <c r="F40" s="646"/>
      <c r="G40" s="646"/>
      <c r="H40" s="646"/>
      <c r="I40" s="646"/>
      <c r="J40" s="646"/>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335</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332</v>
      </c>
      <c r="B7" s="577"/>
      <c r="C7" s="577"/>
      <c r="D7" s="582" t="s">
        <v>94</v>
      </c>
      <c r="E7" s="656" t="s">
        <v>363</v>
      </c>
      <c r="F7" s="586"/>
      <c r="G7" s="586"/>
      <c r="H7" s="586"/>
      <c r="I7" s="587"/>
      <c r="J7" s="650" t="s">
        <v>359</v>
      </c>
      <c r="K7" s="651"/>
      <c r="L7" s="96"/>
      <c r="M7" s="96"/>
      <c r="N7" s="96"/>
      <c r="O7" s="96"/>
    </row>
    <row r="8" spans="1:15" ht="21.75" customHeight="1" x14ac:dyDescent="0.2">
      <c r="A8" s="578"/>
      <c r="B8" s="579"/>
      <c r="C8" s="579"/>
      <c r="D8" s="583"/>
      <c r="E8" s="566" t="s">
        <v>335</v>
      </c>
      <c r="F8" s="566" t="s">
        <v>337</v>
      </c>
      <c r="G8" s="566" t="s">
        <v>338</v>
      </c>
      <c r="H8" s="566" t="s">
        <v>339</v>
      </c>
      <c r="I8" s="566" t="s">
        <v>340</v>
      </c>
      <c r="J8" s="652"/>
      <c r="K8" s="653"/>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8239</v>
      </c>
      <c r="F11" s="264">
        <v>5223</v>
      </c>
      <c r="G11" s="264">
        <v>7938</v>
      </c>
      <c r="H11" s="264">
        <v>6097</v>
      </c>
      <c r="I11" s="265">
        <v>6755</v>
      </c>
      <c r="J11" s="263">
        <v>1484</v>
      </c>
      <c r="K11" s="266">
        <v>21.968911917098445</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27.090666343002791</v>
      </c>
      <c r="E13" s="115">
        <v>2232</v>
      </c>
      <c r="F13" s="114">
        <v>1257</v>
      </c>
      <c r="G13" s="114">
        <v>1718</v>
      </c>
      <c r="H13" s="114">
        <v>1741</v>
      </c>
      <c r="I13" s="140">
        <v>1676</v>
      </c>
      <c r="J13" s="115">
        <v>556</v>
      </c>
      <c r="K13" s="116">
        <v>33.174224343675419</v>
      </c>
    </row>
    <row r="14" spans="1:15" ht="15.95" customHeight="1" x14ac:dyDescent="0.2">
      <c r="A14" s="306" t="s">
        <v>230</v>
      </c>
      <c r="B14" s="307"/>
      <c r="C14" s="308"/>
      <c r="D14" s="113">
        <v>57.021483189707489</v>
      </c>
      <c r="E14" s="115">
        <v>4698</v>
      </c>
      <c r="F14" s="114">
        <v>2968</v>
      </c>
      <c r="G14" s="114">
        <v>5060</v>
      </c>
      <c r="H14" s="114">
        <v>3316</v>
      </c>
      <c r="I14" s="140">
        <v>3897</v>
      </c>
      <c r="J14" s="115">
        <v>801</v>
      </c>
      <c r="K14" s="116">
        <v>20.554272517321017</v>
      </c>
    </row>
    <row r="15" spans="1:15" ht="15.95" customHeight="1" x14ac:dyDescent="0.2">
      <c r="A15" s="306" t="s">
        <v>231</v>
      </c>
      <c r="B15" s="307"/>
      <c r="C15" s="308"/>
      <c r="D15" s="113">
        <v>8.4476271392159248</v>
      </c>
      <c r="E15" s="115">
        <v>696</v>
      </c>
      <c r="F15" s="114">
        <v>554</v>
      </c>
      <c r="G15" s="114">
        <v>593</v>
      </c>
      <c r="H15" s="114">
        <v>572</v>
      </c>
      <c r="I15" s="140">
        <v>640</v>
      </c>
      <c r="J15" s="115">
        <v>56</v>
      </c>
      <c r="K15" s="116">
        <v>8.75</v>
      </c>
    </row>
    <row r="16" spans="1:15" ht="15.95" customHeight="1" x14ac:dyDescent="0.2">
      <c r="A16" s="306" t="s">
        <v>232</v>
      </c>
      <c r="B16" s="307"/>
      <c r="C16" s="308"/>
      <c r="D16" s="113">
        <v>7.4402233280737953</v>
      </c>
      <c r="E16" s="115">
        <v>613</v>
      </c>
      <c r="F16" s="114">
        <v>444</v>
      </c>
      <c r="G16" s="114">
        <v>567</v>
      </c>
      <c r="H16" s="114">
        <v>468</v>
      </c>
      <c r="I16" s="140">
        <v>542</v>
      </c>
      <c r="J16" s="115">
        <v>71</v>
      </c>
      <c r="K16" s="116">
        <v>13.099630996309964</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0.89816725330744018</v>
      </c>
      <c r="E18" s="115">
        <v>74</v>
      </c>
      <c r="F18" s="114">
        <v>71</v>
      </c>
      <c r="G18" s="114">
        <v>195</v>
      </c>
      <c r="H18" s="114">
        <v>131</v>
      </c>
      <c r="I18" s="140">
        <v>111</v>
      </c>
      <c r="J18" s="115">
        <v>-37</v>
      </c>
      <c r="K18" s="116">
        <v>-33.333333333333336</v>
      </c>
    </row>
    <row r="19" spans="1:11" ht="14.1" customHeight="1" x14ac:dyDescent="0.2">
      <c r="A19" s="306" t="s">
        <v>235</v>
      </c>
      <c r="B19" s="307" t="s">
        <v>236</v>
      </c>
      <c r="C19" s="308"/>
      <c r="D19" s="113">
        <v>0.49763320791358173</v>
      </c>
      <c r="E19" s="115">
        <v>41</v>
      </c>
      <c r="F19" s="114">
        <v>20</v>
      </c>
      <c r="G19" s="114">
        <v>124</v>
      </c>
      <c r="H19" s="114">
        <v>36</v>
      </c>
      <c r="I19" s="140">
        <v>32</v>
      </c>
      <c r="J19" s="115">
        <v>9</v>
      </c>
      <c r="K19" s="116">
        <v>28.125</v>
      </c>
    </row>
    <row r="20" spans="1:11" ht="14.1" customHeight="1" x14ac:dyDescent="0.2">
      <c r="A20" s="306">
        <v>12</v>
      </c>
      <c r="B20" s="307" t="s">
        <v>237</v>
      </c>
      <c r="C20" s="308"/>
      <c r="D20" s="113">
        <v>2.5731278067726664</v>
      </c>
      <c r="E20" s="115">
        <v>212</v>
      </c>
      <c r="F20" s="114">
        <v>31</v>
      </c>
      <c r="G20" s="114">
        <v>119</v>
      </c>
      <c r="H20" s="114">
        <v>85</v>
      </c>
      <c r="I20" s="140">
        <v>179</v>
      </c>
      <c r="J20" s="115">
        <v>33</v>
      </c>
      <c r="K20" s="116">
        <v>18.435754189944134</v>
      </c>
    </row>
    <row r="21" spans="1:11" ht="14.1" customHeight="1" x14ac:dyDescent="0.2">
      <c r="A21" s="306">
        <v>21</v>
      </c>
      <c r="B21" s="307" t="s">
        <v>238</v>
      </c>
      <c r="C21" s="308"/>
      <c r="D21" s="113">
        <v>0.54618278917344343</v>
      </c>
      <c r="E21" s="115">
        <v>45</v>
      </c>
      <c r="F21" s="114">
        <v>5</v>
      </c>
      <c r="G21" s="114">
        <v>13</v>
      </c>
      <c r="H21" s="114">
        <v>15</v>
      </c>
      <c r="I21" s="140">
        <v>49</v>
      </c>
      <c r="J21" s="115">
        <v>-4</v>
      </c>
      <c r="K21" s="116">
        <v>-8.1632653061224492</v>
      </c>
    </row>
    <row r="22" spans="1:11" ht="14.1" customHeight="1" x14ac:dyDescent="0.2">
      <c r="A22" s="306">
        <v>22</v>
      </c>
      <c r="B22" s="307" t="s">
        <v>239</v>
      </c>
      <c r="C22" s="308"/>
      <c r="D22" s="113">
        <v>1.8934336691346036</v>
      </c>
      <c r="E22" s="115">
        <v>156</v>
      </c>
      <c r="F22" s="114">
        <v>86</v>
      </c>
      <c r="G22" s="114">
        <v>229</v>
      </c>
      <c r="H22" s="114">
        <v>117</v>
      </c>
      <c r="I22" s="140">
        <v>175</v>
      </c>
      <c r="J22" s="115">
        <v>-19</v>
      </c>
      <c r="K22" s="116">
        <v>-10.857142857142858</v>
      </c>
    </row>
    <row r="23" spans="1:11" ht="14.1" customHeight="1" x14ac:dyDescent="0.2">
      <c r="A23" s="306">
        <v>23</v>
      </c>
      <c r="B23" s="307" t="s">
        <v>240</v>
      </c>
      <c r="C23" s="308"/>
      <c r="D23" s="113">
        <v>0.47335841728365091</v>
      </c>
      <c r="E23" s="115">
        <v>39</v>
      </c>
      <c r="F23" s="114">
        <v>37</v>
      </c>
      <c r="G23" s="114">
        <v>66</v>
      </c>
      <c r="H23" s="114">
        <v>37</v>
      </c>
      <c r="I23" s="140">
        <v>45</v>
      </c>
      <c r="J23" s="115">
        <v>-6</v>
      </c>
      <c r="K23" s="116">
        <v>-13.333333333333334</v>
      </c>
    </row>
    <row r="24" spans="1:11" ht="14.1" customHeight="1" x14ac:dyDescent="0.2">
      <c r="A24" s="306">
        <v>24</v>
      </c>
      <c r="B24" s="307" t="s">
        <v>241</v>
      </c>
      <c r="C24" s="308"/>
      <c r="D24" s="113">
        <v>2.4881660395679086</v>
      </c>
      <c r="E24" s="115">
        <v>205</v>
      </c>
      <c r="F24" s="114">
        <v>123</v>
      </c>
      <c r="G24" s="114">
        <v>190</v>
      </c>
      <c r="H24" s="114">
        <v>140</v>
      </c>
      <c r="I24" s="140">
        <v>212</v>
      </c>
      <c r="J24" s="115">
        <v>-7</v>
      </c>
      <c r="K24" s="116">
        <v>-3.3018867924528301</v>
      </c>
    </row>
    <row r="25" spans="1:11" ht="14.1" customHeight="1" x14ac:dyDescent="0.2">
      <c r="A25" s="306">
        <v>25</v>
      </c>
      <c r="B25" s="307" t="s">
        <v>242</v>
      </c>
      <c r="C25" s="308"/>
      <c r="D25" s="113">
        <v>4.6607598009467166</v>
      </c>
      <c r="E25" s="115">
        <v>384</v>
      </c>
      <c r="F25" s="114">
        <v>199</v>
      </c>
      <c r="G25" s="114">
        <v>416</v>
      </c>
      <c r="H25" s="114">
        <v>219</v>
      </c>
      <c r="I25" s="140">
        <v>349</v>
      </c>
      <c r="J25" s="115">
        <v>35</v>
      </c>
      <c r="K25" s="116">
        <v>10.02865329512894</v>
      </c>
    </row>
    <row r="26" spans="1:11" ht="14.1" customHeight="1" x14ac:dyDescent="0.2">
      <c r="A26" s="306">
        <v>26</v>
      </c>
      <c r="B26" s="307" t="s">
        <v>243</v>
      </c>
      <c r="C26" s="308"/>
      <c r="D26" s="113">
        <v>1.8327466925597766</v>
      </c>
      <c r="E26" s="115">
        <v>151</v>
      </c>
      <c r="F26" s="114">
        <v>91</v>
      </c>
      <c r="G26" s="114">
        <v>260</v>
      </c>
      <c r="H26" s="114">
        <v>125</v>
      </c>
      <c r="I26" s="140">
        <v>163</v>
      </c>
      <c r="J26" s="115">
        <v>-12</v>
      </c>
      <c r="K26" s="116">
        <v>-7.3619631901840492</v>
      </c>
    </row>
    <row r="27" spans="1:11" ht="14.1" customHeight="1" x14ac:dyDescent="0.2">
      <c r="A27" s="306">
        <v>27</v>
      </c>
      <c r="B27" s="307" t="s">
        <v>244</v>
      </c>
      <c r="C27" s="308"/>
      <c r="D27" s="113">
        <v>1.1409151596067484</v>
      </c>
      <c r="E27" s="115">
        <v>94</v>
      </c>
      <c r="F27" s="114">
        <v>97</v>
      </c>
      <c r="G27" s="114">
        <v>93</v>
      </c>
      <c r="H27" s="114">
        <v>86</v>
      </c>
      <c r="I27" s="140">
        <v>110</v>
      </c>
      <c r="J27" s="115">
        <v>-16</v>
      </c>
      <c r="K27" s="116">
        <v>-14.545454545454545</v>
      </c>
    </row>
    <row r="28" spans="1:11" ht="14.1" customHeight="1" x14ac:dyDescent="0.2">
      <c r="A28" s="306">
        <v>28</v>
      </c>
      <c r="B28" s="307" t="s">
        <v>245</v>
      </c>
      <c r="C28" s="308"/>
      <c r="D28" s="113">
        <v>0.38839665007889307</v>
      </c>
      <c r="E28" s="115">
        <v>32</v>
      </c>
      <c r="F28" s="114">
        <v>16</v>
      </c>
      <c r="G28" s="114">
        <v>35</v>
      </c>
      <c r="H28" s="114">
        <v>32</v>
      </c>
      <c r="I28" s="140">
        <v>35</v>
      </c>
      <c r="J28" s="115">
        <v>-3</v>
      </c>
      <c r="K28" s="116">
        <v>-8.5714285714285712</v>
      </c>
    </row>
    <row r="29" spans="1:11" ht="14.1" customHeight="1" x14ac:dyDescent="0.2">
      <c r="A29" s="306">
        <v>29</v>
      </c>
      <c r="B29" s="307" t="s">
        <v>246</v>
      </c>
      <c r="C29" s="308"/>
      <c r="D29" s="113">
        <v>5.1705304041752642</v>
      </c>
      <c r="E29" s="115">
        <v>426</v>
      </c>
      <c r="F29" s="114">
        <v>330</v>
      </c>
      <c r="G29" s="114">
        <v>402</v>
      </c>
      <c r="H29" s="114">
        <v>443</v>
      </c>
      <c r="I29" s="140">
        <v>354</v>
      </c>
      <c r="J29" s="115">
        <v>72</v>
      </c>
      <c r="K29" s="116">
        <v>20.338983050847457</v>
      </c>
    </row>
    <row r="30" spans="1:11" ht="14.1" customHeight="1" x14ac:dyDescent="0.2">
      <c r="A30" s="306" t="s">
        <v>247</v>
      </c>
      <c r="B30" s="307" t="s">
        <v>248</v>
      </c>
      <c r="C30" s="308"/>
      <c r="D30" s="113">
        <v>1.1773273455516446</v>
      </c>
      <c r="E30" s="115">
        <v>97</v>
      </c>
      <c r="F30" s="114" t="s">
        <v>513</v>
      </c>
      <c r="G30" s="114">
        <v>122</v>
      </c>
      <c r="H30" s="114">
        <v>90</v>
      </c>
      <c r="I30" s="140">
        <v>78</v>
      </c>
      <c r="J30" s="115">
        <v>19</v>
      </c>
      <c r="K30" s="116">
        <v>24.358974358974358</v>
      </c>
    </row>
    <row r="31" spans="1:11" ht="14.1" customHeight="1" x14ac:dyDescent="0.2">
      <c r="A31" s="306" t="s">
        <v>249</v>
      </c>
      <c r="B31" s="307" t="s">
        <v>250</v>
      </c>
      <c r="C31" s="308"/>
      <c r="D31" s="113">
        <v>3.8961038961038961</v>
      </c>
      <c r="E31" s="115">
        <v>321</v>
      </c>
      <c r="F31" s="114">
        <v>251</v>
      </c>
      <c r="G31" s="114">
        <v>269</v>
      </c>
      <c r="H31" s="114">
        <v>353</v>
      </c>
      <c r="I31" s="140">
        <v>273</v>
      </c>
      <c r="J31" s="115">
        <v>48</v>
      </c>
      <c r="K31" s="116">
        <v>17.582417582417584</v>
      </c>
    </row>
    <row r="32" spans="1:11" ht="14.1" customHeight="1" x14ac:dyDescent="0.2">
      <c r="A32" s="306">
        <v>31</v>
      </c>
      <c r="B32" s="307" t="s">
        <v>251</v>
      </c>
      <c r="C32" s="308"/>
      <c r="D32" s="113">
        <v>0.43694623133875471</v>
      </c>
      <c r="E32" s="115">
        <v>36</v>
      </c>
      <c r="F32" s="114">
        <v>18</v>
      </c>
      <c r="G32" s="114">
        <v>25</v>
      </c>
      <c r="H32" s="114">
        <v>23</v>
      </c>
      <c r="I32" s="140">
        <v>27</v>
      </c>
      <c r="J32" s="115">
        <v>9</v>
      </c>
      <c r="K32" s="116">
        <v>33.333333333333336</v>
      </c>
    </row>
    <row r="33" spans="1:11" ht="14.1" customHeight="1" x14ac:dyDescent="0.2">
      <c r="A33" s="306">
        <v>32</v>
      </c>
      <c r="B33" s="307" t="s">
        <v>252</v>
      </c>
      <c r="C33" s="308"/>
      <c r="D33" s="113">
        <v>2.6459521786624589</v>
      </c>
      <c r="E33" s="115">
        <v>218</v>
      </c>
      <c r="F33" s="114">
        <v>97</v>
      </c>
      <c r="G33" s="114">
        <v>230</v>
      </c>
      <c r="H33" s="114">
        <v>214</v>
      </c>
      <c r="I33" s="140">
        <v>238</v>
      </c>
      <c r="J33" s="115">
        <v>-20</v>
      </c>
      <c r="K33" s="116">
        <v>-8.4033613445378155</v>
      </c>
    </row>
    <row r="34" spans="1:11" ht="14.1" customHeight="1" x14ac:dyDescent="0.2">
      <c r="A34" s="306">
        <v>33</v>
      </c>
      <c r="B34" s="307" t="s">
        <v>253</v>
      </c>
      <c r="C34" s="308"/>
      <c r="D34" s="113">
        <v>2.6338147833474936</v>
      </c>
      <c r="E34" s="115">
        <v>217</v>
      </c>
      <c r="F34" s="114">
        <v>82</v>
      </c>
      <c r="G34" s="114">
        <v>272</v>
      </c>
      <c r="H34" s="114">
        <v>171</v>
      </c>
      <c r="I34" s="140">
        <v>270</v>
      </c>
      <c r="J34" s="115">
        <v>-53</v>
      </c>
      <c r="K34" s="116">
        <v>-19.62962962962963</v>
      </c>
    </row>
    <row r="35" spans="1:11" ht="14.1" customHeight="1" x14ac:dyDescent="0.2">
      <c r="A35" s="306">
        <v>34</v>
      </c>
      <c r="B35" s="307" t="s">
        <v>254</v>
      </c>
      <c r="C35" s="308"/>
      <c r="D35" s="113">
        <v>2.3061051098434278</v>
      </c>
      <c r="E35" s="115">
        <v>190</v>
      </c>
      <c r="F35" s="114">
        <v>120</v>
      </c>
      <c r="G35" s="114">
        <v>183</v>
      </c>
      <c r="H35" s="114">
        <v>153</v>
      </c>
      <c r="I35" s="140">
        <v>199</v>
      </c>
      <c r="J35" s="115">
        <v>-9</v>
      </c>
      <c r="K35" s="116">
        <v>-4.5226130653266328</v>
      </c>
    </row>
    <row r="36" spans="1:11" ht="14.1" customHeight="1" x14ac:dyDescent="0.2">
      <c r="A36" s="306">
        <v>41</v>
      </c>
      <c r="B36" s="307" t="s">
        <v>255</v>
      </c>
      <c r="C36" s="308"/>
      <c r="D36" s="113">
        <v>0.46122102196868553</v>
      </c>
      <c r="E36" s="115">
        <v>38</v>
      </c>
      <c r="F36" s="114">
        <v>34</v>
      </c>
      <c r="G36" s="114">
        <v>49</v>
      </c>
      <c r="H36" s="114">
        <v>40</v>
      </c>
      <c r="I36" s="140">
        <v>42</v>
      </c>
      <c r="J36" s="115">
        <v>-4</v>
      </c>
      <c r="K36" s="116">
        <v>-9.5238095238095237</v>
      </c>
    </row>
    <row r="37" spans="1:11" ht="14.1" customHeight="1" x14ac:dyDescent="0.2">
      <c r="A37" s="306">
        <v>42</v>
      </c>
      <c r="B37" s="307" t="s">
        <v>256</v>
      </c>
      <c r="C37" s="308"/>
      <c r="D37" s="113" t="s">
        <v>513</v>
      </c>
      <c r="E37" s="115" t="s">
        <v>513</v>
      </c>
      <c r="F37" s="114">
        <v>4</v>
      </c>
      <c r="G37" s="114">
        <v>3</v>
      </c>
      <c r="H37" s="114" t="s">
        <v>513</v>
      </c>
      <c r="I37" s="140">
        <v>22</v>
      </c>
      <c r="J37" s="115" t="s">
        <v>513</v>
      </c>
      <c r="K37" s="116" t="s">
        <v>513</v>
      </c>
    </row>
    <row r="38" spans="1:11" ht="14.1" customHeight="1" x14ac:dyDescent="0.2">
      <c r="A38" s="306">
        <v>43</v>
      </c>
      <c r="B38" s="307" t="s">
        <v>257</v>
      </c>
      <c r="C38" s="308"/>
      <c r="D38" s="113">
        <v>1.2501517174414372</v>
      </c>
      <c r="E38" s="115">
        <v>103</v>
      </c>
      <c r="F38" s="114">
        <v>89</v>
      </c>
      <c r="G38" s="114">
        <v>150</v>
      </c>
      <c r="H38" s="114">
        <v>83</v>
      </c>
      <c r="I38" s="140">
        <v>115</v>
      </c>
      <c r="J38" s="115">
        <v>-12</v>
      </c>
      <c r="K38" s="116">
        <v>-10.434782608695652</v>
      </c>
    </row>
    <row r="39" spans="1:11" ht="14.1" customHeight="1" x14ac:dyDescent="0.2">
      <c r="A39" s="306">
        <v>51</v>
      </c>
      <c r="B39" s="307" t="s">
        <v>258</v>
      </c>
      <c r="C39" s="308"/>
      <c r="D39" s="113">
        <v>4.8306833353562322</v>
      </c>
      <c r="E39" s="115">
        <v>398</v>
      </c>
      <c r="F39" s="114">
        <v>266</v>
      </c>
      <c r="G39" s="114">
        <v>388</v>
      </c>
      <c r="H39" s="114">
        <v>295</v>
      </c>
      <c r="I39" s="140">
        <v>318</v>
      </c>
      <c r="J39" s="115">
        <v>80</v>
      </c>
      <c r="K39" s="116">
        <v>25.157232704402517</v>
      </c>
    </row>
    <row r="40" spans="1:11" ht="14.1" customHeight="1" x14ac:dyDescent="0.2">
      <c r="A40" s="306" t="s">
        <v>259</v>
      </c>
      <c r="B40" s="307" t="s">
        <v>260</v>
      </c>
      <c r="C40" s="308"/>
      <c r="D40" s="113">
        <v>4.0903022211433431</v>
      </c>
      <c r="E40" s="115">
        <v>337</v>
      </c>
      <c r="F40" s="114">
        <v>222</v>
      </c>
      <c r="G40" s="114">
        <v>340</v>
      </c>
      <c r="H40" s="114">
        <v>227</v>
      </c>
      <c r="I40" s="140">
        <v>260</v>
      </c>
      <c r="J40" s="115">
        <v>77</v>
      </c>
      <c r="K40" s="116">
        <v>29.615384615384617</v>
      </c>
    </row>
    <row r="41" spans="1:11" ht="14.1" customHeight="1" x14ac:dyDescent="0.2">
      <c r="A41" s="306"/>
      <c r="B41" s="307" t="s">
        <v>261</v>
      </c>
      <c r="C41" s="308"/>
      <c r="D41" s="113">
        <v>3.3499211069304526</v>
      </c>
      <c r="E41" s="115">
        <v>276</v>
      </c>
      <c r="F41" s="114">
        <v>161</v>
      </c>
      <c r="G41" s="114">
        <v>257</v>
      </c>
      <c r="H41" s="114">
        <v>174</v>
      </c>
      <c r="I41" s="140">
        <v>201</v>
      </c>
      <c r="J41" s="115">
        <v>75</v>
      </c>
      <c r="K41" s="116">
        <v>37.313432835820898</v>
      </c>
    </row>
    <row r="42" spans="1:11" ht="14.1" customHeight="1" x14ac:dyDescent="0.2">
      <c r="A42" s="306">
        <v>52</v>
      </c>
      <c r="B42" s="307" t="s">
        <v>262</v>
      </c>
      <c r="C42" s="308"/>
      <c r="D42" s="113">
        <v>5.9594610996480153</v>
      </c>
      <c r="E42" s="115">
        <v>491</v>
      </c>
      <c r="F42" s="114">
        <v>322</v>
      </c>
      <c r="G42" s="114">
        <v>260</v>
      </c>
      <c r="H42" s="114">
        <v>261</v>
      </c>
      <c r="I42" s="140">
        <v>307</v>
      </c>
      <c r="J42" s="115">
        <v>184</v>
      </c>
      <c r="K42" s="116">
        <v>59.934853420195438</v>
      </c>
    </row>
    <row r="43" spans="1:11" ht="14.1" customHeight="1" x14ac:dyDescent="0.2">
      <c r="A43" s="306" t="s">
        <v>263</v>
      </c>
      <c r="B43" s="307" t="s">
        <v>264</v>
      </c>
      <c r="C43" s="308"/>
      <c r="D43" s="113">
        <v>5.5103774729942954</v>
      </c>
      <c r="E43" s="115">
        <v>454</v>
      </c>
      <c r="F43" s="114">
        <v>304</v>
      </c>
      <c r="G43" s="114">
        <v>230</v>
      </c>
      <c r="H43" s="114">
        <v>225</v>
      </c>
      <c r="I43" s="140">
        <v>259</v>
      </c>
      <c r="J43" s="115">
        <v>195</v>
      </c>
      <c r="K43" s="116">
        <v>75.289575289575296</v>
      </c>
    </row>
    <row r="44" spans="1:11" ht="14.1" customHeight="1" x14ac:dyDescent="0.2">
      <c r="A44" s="306">
        <v>53</v>
      </c>
      <c r="B44" s="307" t="s">
        <v>265</v>
      </c>
      <c r="C44" s="308"/>
      <c r="D44" s="113">
        <v>0.29129748755916979</v>
      </c>
      <c r="E44" s="115">
        <v>24</v>
      </c>
      <c r="F44" s="114">
        <v>11</v>
      </c>
      <c r="G44" s="114">
        <v>26</v>
      </c>
      <c r="H44" s="114">
        <v>35</v>
      </c>
      <c r="I44" s="140">
        <v>16</v>
      </c>
      <c r="J44" s="115">
        <v>8</v>
      </c>
      <c r="K44" s="116">
        <v>50</v>
      </c>
    </row>
    <row r="45" spans="1:11" ht="14.1" customHeight="1" x14ac:dyDescent="0.2">
      <c r="A45" s="306" t="s">
        <v>266</v>
      </c>
      <c r="B45" s="307" t="s">
        <v>267</v>
      </c>
      <c r="C45" s="308"/>
      <c r="D45" s="113">
        <v>0.27916009224420441</v>
      </c>
      <c r="E45" s="115">
        <v>23</v>
      </c>
      <c r="F45" s="114">
        <v>8</v>
      </c>
      <c r="G45" s="114">
        <v>26</v>
      </c>
      <c r="H45" s="114">
        <v>35</v>
      </c>
      <c r="I45" s="140">
        <v>15</v>
      </c>
      <c r="J45" s="115">
        <v>8</v>
      </c>
      <c r="K45" s="116">
        <v>53.333333333333336</v>
      </c>
    </row>
    <row r="46" spans="1:11" ht="14.1" customHeight="1" x14ac:dyDescent="0.2">
      <c r="A46" s="306">
        <v>54</v>
      </c>
      <c r="B46" s="307" t="s">
        <v>268</v>
      </c>
      <c r="C46" s="308"/>
      <c r="D46" s="113">
        <v>5.4739652870493991</v>
      </c>
      <c r="E46" s="115">
        <v>451</v>
      </c>
      <c r="F46" s="114">
        <v>254</v>
      </c>
      <c r="G46" s="114">
        <v>258</v>
      </c>
      <c r="H46" s="114">
        <v>268</v>
      </c>
      <c r="I46" s="140">
        <v>263</v>
      </c>
      <c r="J46" s="115">
        <v>188</v>
      </c>
      <c r="K46" s="116">
        <v>71.48288973384031</v>
      </c>
    </row>
    <row r="47" spans="1:11" ht="14.1" customHeight="1" x14ac:dyDescent="0.2">
      <c r="A47" s="306">
        <v>61</v>
      </c>
      <c r="B47" s="307" t="s">
        <v>269</v>
      </c>
      <c r="C47" s="308"/>
      <c r="D47" s="113">
        <v>2.5124408301978396</v>
      </c>
      <c r="E47" s="115">
        <v>207</v>
      </c>
      <c r="F47" s="114">
        <v>140</v>
      </c>
      <c r="G47" s="114">
        <v>182</v>
      </c>
      <c r="H47" s="114">
        <v>162</v>
      </c>
      <c r="I47" s="140">
        <v>194</v>
      </c>
      <c r="J47" s="115">
        <v>13</v>
      </c>
      <c r="K47" s="116">
        <v>6.7010309278350517</v>
      </c>
    </row>
    <row r="48" spans="1:11" ht="14.1" customHeight="1" x14ac:dyDescent="0.2">
      <c r="A48" s="306">
        <v>62</v>
      </c>
      <c r="B48" s="307" t="s">
        <v>270</v>
      </c>
      <c r="C48" s="308"/>
      <c r="D48" s="113">
        <v>6.6877048185459405</v>
      </c>
      <c r="E48" s="115">
        <v>551</v>
      </c>
      <c r="F48" s="114">
        <v>448</v>
      </c>
      <c r="G48" s="114">
        <v>607</v>
      </c>
      <c r="H48" s="114">
        <v>523</v>
      </c>
      <c r="I48" s="140">
        <v>575</v>
      </c>
      <c r="J48" s="115">
        <v>-24</v>
      </c>
      <c r="K48" s="116">
        <v>-4.1739130434782608</v>
      </c>
    </row>
    <row r="49" spans="1:11" ht="14.1" customHeight="1" x14ac:dyDescent="0.2">
      <c r="A49" s="306">
        <v>63</v>
      </c>
      <c r="B49" s="307" t="s">
        <v>271</v>
      </c>
      <c r="C49" s="308"/>
      <c r="D49" s="113">
        <v>5.279766962009953</v>
      </c>
      <c r="E49" s="115">
        <v>435</v>
      </c>
      <c r="F49" s="114">
        <v>423</v>
      </c>
      <c r="G49" s="114">
        <v>511</v>
      </c>
      <c r="H49" s="114">
        <v>614</v>
      </c>
      <c r="I49" s="140">
        <v>408</v>
      </c>
      <c r="J49" s="115">
        <v>27</v>
      </c>
      <c r="K49" s="116">
        <v>6.617647058823529</v>
      </c>
    </row>
    <row r="50" spans="1:11" ht="14.1" customHeight="1" x14ac:dyDescent="0.2">
      <c r="A50" s="306" t="s">
        <v>272</v>
      </c>
      <c r="B50" s="307" t="s">
        <v>273</v>
      </c>
      <c r="C50" s="308"/>
      <c r="D50" s="113">
        <v>1.3108386940162642</v>
      </c>
      <c r="E50" s="115">
        <v>108</v>
      </c>
      <c r="F50" s="114">
        <v>106</v>
      </c>
      <c r="G50" s="114">
        <v>123</v>
      </c>
      <c r="H50" s="114">
        <v>154</v>
      </c>
      <c r="I50" s="140">
        <v>94</v>
      </c>
      <c r="J50" s="115">
        <v>14</v>
      </c>
      <c r="K50" s="116">
        <v>14.893617021276595</v>
      </c>
    </row>
    <row r="51" spans="1:11" ht="14.1" customHeight="1" x14ac:dyDescent="0.2">
      <c r="A51" s="306" t="s">
        <v>274</v>
      </c>
      <c r="B51" s="307" t="s">
        <v>275</v>
      </c>
      <c r="C51" s="308"/>
      <c r="D51" s="113">
        <v>3.750455152324311</v>
      </c>
      <c r="E51" s="115">
        <v>309</v>
      </c>
      <c r="F51" s="114">
        <v>294</v>
      </c>
      <c r="G51" s="114">
        <v>355</v>
      </c>
      <c r="H51" s="114">
        <v>439</v>
      </c>
      <c r="I51" s="140">
        <v>295</v>
      </c>
      <c r="J51" s="115">
        <v>14</v>
      </c>
      <c r="K51" s="116">
        <v>4.7457627118644066</v>
      </c>
    </row>
    <row r="52" spans="1:11" ht="14.1" customHeight="1" x14ac:dyDescent="0.2">
      <c r="A52" s="306">
        <v>71</v>
      </c>
      <c r="B52" s="307" t="s">
        <v>276</v>
      </c>
      <c r="C52" s="308"/>
      <c r="D52" s="113">
        <v>7.3431241655540722</v>
      </c>
      <c r="E52" s="115">
        <v>605</v>
      </c>
      <c r="F52" s="114">
        <v>391</v>
      </c>
      <c r="G52" s="114">
        <v>580</v>
      </c>
      <c r="H52" s="114">
        <v>419</v>
      </c>
      <c r="I52" s="140">
        <v>567</v>
      </c>
      <c r="J52" s="115">
        <v>38</v>
      </c>
      <c r="K52" s="116">
        <v>6.7019400352733687</v>
      </c>
    </row>
    <row r="53" spans="1:11" ht="14.1" customHeight="1" x14ac:dyDescent="0.2">
      <c r="A53" s="306" t="s">
        <v>277</v>
      </c>
      <c r="B53" s="307" t="s">
        <v>278</v>
      </c>
      <c r="C53" s="308"/>
      <c r="D53" s="113">
        <v>2.1361815754339117</v>
      </c>
      <c r="E53" s="115">
        <v>176</v>
      </c>
      <c r="F53" s="114">
        <v>124</v>
      </c>
      <c r="G53" s="114">
        <v>203</v>
      </c>
      <c r="H53" s="114">
        <v>124</v>
      </c>
      <c r="I53" s="140">
        <v>146</v>
      </c>
      <c r="J53" s="115">
        <v>30</v>
      </c>
      <c r="K53" s="116">
        <v>20.547945205479451</v>
      </c>
    </row>
    <row r="54" spans="1:11" ht="14.1" customHeight="1" x14ac:dyDescent="0.2">
      <c r="A54" s="306" t="s">
        <v>279</v>
      </c>
      <c r="B54" s="307" t="s">
        <v>280</v>
      </c>
      <c r="C54" s="308"/>
      <c r="D54" s="113">
        <v>4.4180118946474085</v>
      </c>
      <c r="E54" s="115">
        <v>364</v>
      </c>
      <c r="F54" s="114">
        <v>213</v>
      </c>
      <c r="G54" s="114">
        <v>329</v>
      </c>
      <c r="H54" s="114">
        <v>240</v>
      </c>
      <c r="I54" s="140">
        <v>357</v>
      </c>
      <c r="J54" s="115">
        <v>7</v>
      </c>
      <c r="K54" s="116">
        <v>1.9607843137254901</v>
      </c>
    </row>
    <row r="55" spans="1:11" ht="14.1" customHeight="1" x14ac:dyDescent="0.2">
      <c r="A55" s="306">
        <v>72</v>
      </c>
      <c r="B55" s="307" t="s">
        <v>281</v>
      </c>
      <c r="C55" s="308"/>
      <c r="D55" s="113">
        <v>1.8448840878747421</v>
      </c>
      <c r="E55" s="115">
        <v>152</v>
      </c>
      <c r="F55" s="114">
        <v>128</v>
      </c>
      <c r="G55" s="114">
        <v>175</v>
      </c>
      <c r="H55" s="114">
        <v>120</v>
      </c>
      <c r="I55" s="140">
        <v>171</v>
      </c>
      <c r="J55" s="115">
        <v>-19</v>
      </c>
      <c r="K55" s="116">
        <v>-11.111111111111111</v>
      </c>
    </row>
    <row r="56" spans="1:11" ht="14.1" customHeight="1" x14ac:dyDescent="0.2">
      <c r="A56" s="306" t="s">
        <v>282</v>
      </c>
      <c r="B56" s="307" t="s">
        <v>283</v>
      </c>
      <c r="C56" s="308"/>
      <c r="D56" s="113">
        <v>0.41267144070882389</v>
      </c>
      <c r="E56" s="115">
        <v>34</v>
      </c>
      <c r="F56" s="114">
        <v>20</v>
      </c>
      <c r="G56" s="114">
        <v>48</v>
      </c>
      <c r="H56" s="114">
        <v>39</v>
      </c>
      <c r="I56" s="140">
        <v>38</v>
      </c>
      <c r="J56" s="115">
        <v>-4</v>
      </c>
      <c r="K56" s="116">
        <v>-10.526315789473685</v>
      </c>
    </row>
    <row r="57" spans="1:11" ht="14.1" customHeight="1" x14ac:dyDescent="0.2">
      <c r="A57" s="306" t="s">
        <v>284</v>
      </c>
      <c r="B57" s="307" t="s">
        <v>285</v>
      </c>
      <c r="C57" s="308"/>
      <c r="D57" s="113">
        <v>0.98312902051219808</v>
      </c>
      <c r="E57" s="115">
        <v>81</v>
      </c>
      <c r="F57" s="114">
        <v>90</v>
      </c>
      <c r="G57" s="114">
        <v>70</v>
      </c>
      <c r="H57" s="114">
        <v>60</v>
      </c>
      <c r="I57" s="140">
        <v>71</v>
      </c>
      <c r="J57" s="115">
        <v>10</v>
      </c>
      <c r="K57" s="116">
        <v>14.084507042253522</v>
      </c>
    </row>
    <row r="58" spans="1:11" ht="14.1" customHeight="1" x14ac:dyDescent="0.2">
      <c r="A58" s="306">
        <v>73</v>
      </c>
      <c r="B58" s="307" t="s">
        <v>286</v>
      </c>
      <c r="C58" s="308"/>
      <c r="D58" s="113">
        <v>0.89816725330744018</v>
      </c>
      <c r="E58" s="115">
        <v>74</v>
      </c>
      <c r="F58" s="114">
        <v>58</v>
      </c>
      <c r="G58" s="114">
        <v>120</v>
      </c>
      <c r="H58" s="114">
        <v>77</v>
      </c>
      <c r="I58" s="140">
        <v>88</v>
      </c>
      <c r="J58" s="115">
        <v>-14</v>
      </c>
      <c r="K58" s="116">
        <v>-15.909090909090908</v>
      </c>
    </row>
    <row r="59" spans="1:11" ht="14.1" customHeight="1" x14ac:dyDescent="0.2">
      <c r="A59" s="306" t="s">
        <v>287</v>
      </c>
      <c r="B59" s="307" t="s">
        <v>288</v>
      </c>
      <c r="C59" s="308"/>
      <c r="D59" s="113">
        <v>0.74038111421288988</v>
      </c>
      <c r="E59" s="115">
        <v>61</v>
      </c>
      <c r="F59" s="114">
        <v>54</v>
      </c>
      <c r="G59" s="114">
        <v>103</v>
      </c>
      <c r="H59" s="114">
        <v>68</v>
      </c>
      <c r="I59" s="140">
        <v>79</v>
      </c>
      <c r="J59" s="115">
        <v>-18</v>
      </c>
      <c r="K59" s="116">
        <v>-22.784810126582279</v>
      </c>
    </row>
    <row r="60" spans="1:11" ht="14.1" customHeight="1" x14ac:dyDescent="0.2">
      <c r="A60" s="306">
        <v>81</v>
      </c>
      <c r="B60" s="307" t="s">
        <v>289</v>
      </c>
      <c r="C60" s="308"/>
      <c r="D60" s="113">
        <v>9.2729700206335721</v>
      </c>
      <c r="E60" s="115">
        <v>764</v>
      </c>
      <c r="F60" s="114">
        <v>634</v>
      </c>
      <c r="G60" s="114">
        <v>776</v>
      </c>
      <c r="H60" s="114">
        <v>652</v>
      </c>
      <c r="I60" s="140">
        <v>565</v>
      </c>
      <c r="J60" s="115">
        <v>199</v>
      </c>
      <c r="K60" s="116">
        <v>35.221238938053098</v>
      </c>
    </row>
    <row r="61" spans="1:11" ht="14.1" customHeight="1" x14ac:dyDescent="0.2">
      <c r="A61" s="306" t="s">
        <v>290</v>
      </c>
      <c r="B61" s="307" t="s">
        <v>291</v>
      </c>
      <c r="C61" s="308"/>
      <c r="D61" s="113">
        <v>1.7113727394101226</v>
      </c>
      <c r="E61" s="115">
        <v>141</v>
      </c>
      <c r="F61" s="114">
        <v>83</v>
      </c>
      <c r="G61" s="114">
        <v>240</v>
      </c>
      <c r="H61" s="114">
        <v>116</v>
      </c>
      <c r="I61" s="140">
        <v>114</v>
      </c>
      <c r="J61" s="115">
        <v>27</v>
      </c>
      <c r="K61" s="116">
        <v>23.684210526315791</v>
      </c>
    </row>
    <row r="62" spans="1:11" ht="14.1" customHeight="1" x14ac:dyDescent="0.2">
      <c r="A62" s="306" t="s">
        <v>292</v>
      </c>
      <c r="B62" s="307" t="s">
        <v>293</v>
      </c>
      <c r="C62" s="308"/>
      <c r="D62" s="113">
        <v>4.0296152445685154</v>
      </c>
      <c r="E62" s="115">
        <v>332</v>
      </c>
      <c r="F62" s="114">
        <v>338</v>
      </c>
      <c r="G62" s="114">
        <v>266</v>
      </c>
      <c r="H62" s="114">
        <v>274</v>
      </c>
      <c r="I62" s="140">
        <v>197</v>
      </c>
      <c r="J62" s="115">
        <v>135</v>
      </c>
      <c r="K62" s="116">
        <v>68.527918781725887</v>
      </c>
    </row>
    <row r="63" spans="1:11" ht="14.1" customHeight="1" x14ac:dyDescent="0.2">
      <c r="A63" s="306"/>
      <c r="B63" s="307" t="s">
        <v>294</v>
      </c>
      <c r="C63" s="308"/>
      <c r="D63" s="113">
        <v>3.8596917101589998</v>
      </c>
      <c r="E63" s="115">
        <v>318</v>
      </c>
      <c r="F63" s="114">
        <v>319</v>
      </c>
      <c r="G63" s="114">
        <v>243</v>
      </c>
      <c r="H63" s="114">
        <v>252</v>
      </c>
      <c r="I63" s="140">
        <v>181</v>
      </c>
      <c r="J63" s="115">
        <v>137</v>
      </c>
      <c r="K63" s="116">
        <v>75.690607734806633</v>
      </c>
    </row>
    <row r="64" spans="1:11" ht="14.1" customHeight="1" x14ac:dyDescent="0.2">
      <c r="A64" s="306" t="s">
        <v>295</v>
      </c>
      <c r="B64" s="307" t="s">
        <v>296</v>
      </c>
      <c r="C64" s="308"/>
      <c r="D64" s="113">
        <v>0.91030464862240568</v>
      </c>
      <c r="E64" s="115">
        <v>75</v>
      </c>
      <c r="F64" s="114">
        <v>69</v>
      </c>
      <c r="G64" s="114">
        <v>92</v>
      </c>
      <c r="H64" s="114">
        <v>112</v>
      </c>
      <c r="I64" s="140">
        <v>104</v>
      </c>
      <c r="J64" s="115">
        <v>-29</v>
      </c>
      <c r="K64" s="116">
        <v>-27.884615384615383</v>
      </c>
    </row>
    <row r="65" spans="1:11" ht="14.1" customHeight="1" x14ac:dyDescent="0.2">
      <c r="A65" s="306" t="s">
        <v>297</v>
      </c>
      <c r="B65" s="307" t="s">
        <v>298</v>
      </c>
      <c r="C65" s="308"/>
      <c r="D65" s="113">
        <v>1.1045029736618521</v>
      </c>
      <c r="E65" s="115">
        <v>91</v>
      </c>
      <c r="F65" s="114">
        <v>69</v>
      </c>
      <c r="G65" s="114">
        <v>73</v>
      </c>
      <c r="H65" s="114">
        <v>76</v>
      </c>
      <c r="I65" s="140">
        <v>73</v>
      </c>
      <c r="J65" s="115">
        <v>18</v>
      </c>
      <c r="K65" s="116">
        <v>24.657534246575342</v>
      </c>
    </row>
    <row r="66" spans="1:11" ht="14.1" customHeight="1" x14ac:dyDescent="0.2">
      <c r="A66" s="306">
        <v>82</v>
      </c>
      <c r="B66" s="307" t="s">
        <v>299</v>
      </c>
      <c r="C66" s="308"/>
      <c r="D66" s="113">
        <v>3.7383177570093458</v>
      </c>
      <c r="E66" s="115">
        <v>308</v>
      </c>
      <c r="F66" s="114">
        <v>212</v>
      </c>
      <c r="G66" s="114">
        <v>296</v>
      </c>
      <c r="H66" s="114">
        <v>170</v>
      </c>
      <c r="I66" s="140">
        <v>190</v>
      </c>
      <c r="J66" s="115">
        <v>118</v>
      </c>
      <c r="K66" s="116">
        <v>62.10526315789474</v>
      </c>
    </row>
    <row r="67" spans="1:11" ht="14.1" customHeight="1" x14ac:dyDescent="0.2">
      <c r="A67" s="306" t="s">
        <v>300</v>
      </c>
      <c r="B67" s="307" t="s">
        <v>301</v>
      </c>
      <c r="C67" s="308"/>
      <c r="D67" s="113">
        <v>3.1314479912610755</v>
      </c>
      <c r="E67" s="115">
        <v>258</v>
      </c>
      <c r="F67" s="114">
        <v>164</v>
      </c>
      <c r="G67" s="114">
        <v>207</v>
      </c>
      <c r="H67" s="114">
        <v>127</v>
      </c>
      <c r="I67" s="140">
        <v>140</v>
      </c>
      <c r="J67" s="115">
        <v>118</v>
      </c>
      <c r="K67" s="116">
        <v>84.285714285714292</v>
      </c>
    </row>
    <row r="68" spans="1:11" ht="14.1" customHeight="1" x14ac:dyDescent="0.2">
      <c r="A68" s="306" t="s">
        <v>302</v>
      </c>
      <c r="B68" s="307" t="s">
        <v>303</v>
      </c>
      <c r="C68" s="308"/>
      <c r="D68" s="113">
        <v>0.37625925476392769</v>
      </c>
      <c r="E68" s="115">
        <v>31</v>
      </c>
      <c r="F68" s="114">
        <v>33</v>
      </c>
      <c r="G68" s="114">
        <v>56</v>
      </c>
      <c r="H68" s="114">
        <v>24</v>
      </c>
      <c r="I68" s="140">
        <v>30</v>
      </c>
      <c r="J68" s="115">
        <v>1</v>
      </c>
      <c r="K68" s="116">
        <v>3.3333333333333335</v>
      </c>
    </row>
    <row r="69" spans="1:11" ht="14.1" customHeight="1" x14ac:dyDescent="0.2">
      <c r="A69" s="306">
        <v>83</v>
      </c>
      <c r="B69" s="307" t="s">
        <v>304</v>
      </c>
      <c r="C69" s="308"/>
      <c r="D69" s="113">
        <v>11.469838572642312</v>
      </c>
      <c r="E69" s="115">
        <v>945</v>
      </c>
      <c r="F69" s="114">
        <v>208</v>
      </c>
      <c r="G69" s="114">
        <v>558</v>
      </c>
      <c r="H69" s="114">
        <v>217</v>
      </c>
      <c r="I69" s="140">
        <v>219</v>
      </c>
      <c r="J69" s="115">
        <v>726</v>
      </c>
      <c r="K69" s="116" t="s">
        <v>514</v>
      </c>
    </row>
    <row r="70" spans="1:11" ht="14.1" customHeight="1" x14ac:dyDescent="0.2">
      <c r="A70" s="306" t="s">
        <v>305</v>
      </c>
      <c r="B70" s="307" t="s">
        <v>306</v>
      </c>
      <c r="C70" s="308"/>
      <c r="D70" s="113">
        <v>10.110450297366185</v>
      </c>
      <c r="E70" s="115">
        <v>833</v>
      </c>
      <c r="F70" s="114">
        <v>157</v>
      </c>
      <c r="G70" s="114">
        <v>439</v>
      </c>
      <c r="H70" s="114">
        <v>139</v>
      </c>
      <c r="I70" s="140">
        <v>169</v>
      </c>
      <c r="J70" s="115">
        <v>664</v>
      </c>
      <c r="K70" s="116" t="s">
        <v>514</v>
      </c>
    </row>
    <row r="71" spans="1:11" ht="14.1" customHeight="1" x14ac:dyDescent="0.2">
      <c r="A71" s="306"/>
      <c r="B71" s="307" t="s">
        <v>307</v>
      </c>
      <c r="C71" s="308"/>
      <c r="D71" s="113">
        <v>5.4011409151596066</v>
      </c>
      <c r="E71" s="115">
        <v>445</v>
      </c>
      <c r="F71" s="114">
        <v>101</v>
      </c>
      <c r="G71" s="114">
        <v>349</v>
      </c>
      <c r="H71" s="114">
        <v>98</v>
      </c>
      <c r="I71" s="140">
        <v>113</v>
      </c>
      <c r="J71" s="115">
        <v>332</v>
      </c>
      <c r="K71" s="116" t="s">
        <v>514</v>
      </c>
    </row>
    <row r="72" spans="1:11" ht="14.1" customHeight="1" x14ac:dyDescent="0.2">
      <c r="A72" s="306">
        <v>84</v>
      </c>
      <c r="B72" s="307" t="s">
        <v>308</v>
      </c>
      <c r="C72" s="308"/>
      <c r="D72" s="113">
        <v>0.84961767204757854</v>
      </c>
      <c r="E72" s="115">
        <v>70</v>
      </c>
      <c r="F72" s="114">
        <v>59</v>
      </c>
      <c r="G72" s="114">
        <v>120</v>
      </c>
      <c r="H72" s="114">
        <v>53</v>
      </c>
      <c r="I72" s="140">
        <v>51</v>
      </c>
      <c r="J72" s="115">
        <v>19</v>
      </c>
      <c r="K72" s="116">
        <v>37.254901960784316</v>
      </c>
    </row>
    <row r="73" spans="1:11" ht="14.1" customHeight="1" x14ac:dyDescent="0.2">
      <c r="A73" s="306" t="s">
        <v>309</v>
      </c>
      <c r="B73" s="307" t="s">
        <v>310</v>
      </c>
      <c r="C73" s="308"/>
      <c r="D73" s="113">
        <v>0.41267144070882389</v>
      </c>
      <c r="E73" s="115">
        <v>34</v>
      </c>
      <c r="F73" s="114">
        <v>13</v>
      </c>
      <c r="G73" s="114">
        <v>75</v>
      </c>
      <c r="H73" s="114">
        <v>11</v>
      </c>
      <c r="I73" s="140">
        <v>15</v>
      </c>
      <c r="J73" s="115">
        <v>19</v>
      </c>
      <c r="K73" s="116">
        <v>126.66666666666667</v>
      </c>
    </row>
    <row r="74" spans="1:11" ht="14.1" customHeight="1" x14ac:dyDescent="0.2">
      <c r="A74" s="306" t="s">
        <v>311</v>
      </c>
      <c r="B74" s="307" t="s">
        <v>312</v>
      </c>
      <c r="C74" s="308"/>
      <c r="D74" s="113">
        <v>8.4961767204757857E-2</v>
      </c>
      <c r="E74" s="115">
        <v>7</v>
      </c>
      <c r="F74" s="114">
        <v>6</v>
      </c>
      <c r="G74" s="114">
        <v>15</v>
      </c>
      <c r="H74" s="114">
        <v>3</v>
      </c>
      <c r="I74" s="140">
        <v>3</v>
      </c>
      <c r="J74" s="115">
        <v>4</v>
      </c>
      <c r="K74" s="116">
        <v>133.33333333333334</v>
      </c>
    </row>
    <row r="75" spans="1:11" ht="14.1" customHeight="1" x14ac:dyDescent="0.2">
      <c r="A75" s="306" t="s">
        <v>313</v>
      </c>
      <c r="B75" s="307" t="s">
        <v>314</v>
      </c>
      <c r="C75" s="308"/>
      <c r="D75" s="113" t="s">
        <v>513</v>
      </c>
      <c r="E75" s="115" t="s">
        <v>513</v>
      </c>
      <c r="F75" s="114">
        <v>0</v>
      </c>
      <c r="G75" s="114" t="s">
        <v>513</v>
      </c>
      <c r="H75" s="114">
        <v>3</v>
      </c>
      <c r="I75" s="140" t="s">
        <v>513</v>
      </c>
      <c r="J75" s="115" t="s">
        <v>513</v>
      </c>
      <c r="K75" s="116" t="s">
        <v>513</v>
      </c>
    </row>
    <row r="76" spans="1:11" ht="14.1" customHeight="1" x14ac:dyDescent="0.2">
      <c r="A76" s="306">
        <v>91</v>
      </c>
      <c r="B76" s="307" t="s">
        <v>315</v>
      </c>
      <c r="C76" s="308"/>
      <c r="D76" s="113">
        <v>8.4961767204757857E-2</v>
      </c>
      <c r="E76" s="115">
        <v>7</v>
      </c>
      <c r="F76" s="114">
        <v>4</v>
      </c>
      <c r="G76" s="114">
        <v>18</v>
      </c>
      <c r="H76" s="114" t="s">
        <v>513</v>
      </c>
      <c r="I76" s="140">
        <v>12</v>
      </c>
      <c r="J76" s="115">
        <v>-5</v>
      </c>
      <c r="K76" s="116">
        <v>-41.666666666666664</v>
      </c>
    </row>
    <row r="77" spans="1:11" ht="14.1" customHeight="1" x14ac:dyDescent="0.2">
      <c r="A77" s="306">
        <v>92</v>
      </c>
      <c r="B77" s="307" t="s">
        <v>316</v>
      </c>
      <c r="C77" s="308"/>
      <c r="D77" s="113">
        <v>1.0195412064570943</v>
      </c>
      <c r="E77" s="115">
        <v>84</v>
      </c>
      <c r="F77" s="114">
        <v>83</v>
      </c>
      <c r="G77" s="114">
        <v>75</v>
      </c>
      <c r="H77" s="114">
        <v>72</v>
      </c>
      <c r="I77" s="140">
        <v>83</v>
      </c>
      <c r="J77" s="115">
        <v>1</v>
      </c>
      <c r="K77" s="116">
        <v>1.2048192771084338</v>
      </c>
    </row>
    <row r="78" spans="1:11" ht="14.1" customHeight="1" x14ac:dyDescent="0.2">
      <c r="A78" s="306">
        <v>93</v>
      </c>
      <c r="B78" s="307" t="s">
        <v>317</v>
      </c>
      <c r="C78" s="308"/>
      <c r="D78" s="113">
        <v>0.23061051098434276</v>
      </c>
      <c r="E78" s="115">
        <v>19</v>
      </c>
      <c r="F78" s="114">
        <v>15</v>
      </c>
      <c r="G78" s="114">
        <v>32</v>
      </c>
      <c r="H78" s="114">
        <v>22</v>
      </c>
      <c r="I78" s="140">
        <v>23</v>
      </c>
      <c r="J78" s="115">
        <v>-4</v>
      </c>
      <c r="K78" s="116">
        <v>-17.391304347826086</v>
      </c>
    </row>
    <row r="79" spans="1:11" ht="14.1" customHeight="1" x14ac:dyDescent="0.2">
      <c r="A79" s="306">
        <v>94</v>
      </c>
      <c r="B79" s="307" t="s">
        <v>318</v>
      </c>
      <c r="C79" s="308"/>
      <c r="D79" s="113">
        <v>0.32770967350406605</v>
      </c>
      <c r="E79" s="115">
        <v>27</v>
      </c>
      <c r="F79" s="114">
        <v>37</v>
      </c>
      <c r="G79" s="114">
        <v>26</v>
      </c>
      <c r="H79" s="114">
        <v>17</v>
      </c>
      <c r="I79" s="140">
        <v>10</v>
      </c>
      <c r="J79" s="115">
        <v>17</v>
      </c>
      <c r="K79" s="116">
        <v>170</v>
      </c>
    </row>
    <row r="80" spans="1:11" ht="14.1" customHeight="1" x14ac:dyDescent="0.2">
      <c r="A80" s="306" t="s">
        <v>319</v>
      </c>
      <c r="B80" s="307" t="s">
        <v>320</v>
      </c>
      <c r="C80" s="308"/>
      <c r="D80" s="113" t="s">
        <v>513</v>
      </c>
      <c r="E80" s="115" t="s">
        <v>513</v>
      </c>
      <c r="F80" s="114">
        <v>0</v>
      </c>
      <c r="G80" s="114">
        <v>0</v>
      </c>
      <c r="H80" s="114">
        <v>0</v>
      </c>
      <c r="I80" s="140">
        <v>0</v>
      </c>
      <c r="J80" s="115" t="s">
        <v>513</v>
      </c>
      <c r="K80" s="116" t="s">
        <v>513</v>
      </c>
    </row>
    <row r="81" spans="1:11" ht="14.1" customHeight="1" x14ac:dyDescent="0.2">
      <c r="A81" s="310" t="s">
        <v>321</v>
      </c>
      <c r="B81" s="311" t="s">
        <v>333</v>
      </c>
      <c r="C81" s="312"/>
      <c r="D81" s="125">
        <v>0</v>
      </c>
      <c r="E81" s="143">
        <v>0</v>
      </c>
      <c r="F81" s="144">
        <v>0</v>
      </c>
      <c r="G81" s="144">
        <v>0</v>
      </c>
      <c r="H81" s="144">
        <v>0</v>
      </c>
      <c r="I81" s="145">
        <v>0</v>
      </c>
      <c r="J81" s="143">
        <v>0</v>
      </c>
      <c r="K81" s="146">
        <v>0</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4" t="s">
        <v>364</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151" t="s">
        <v>365</v>
      </c>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5">
    <mergeCell ref="A3:K3"/>
    <mergeCell ref="A4:K4"/>
    <mergeCell ref="A5:E5"/>
    <mergeCell ref="A7:C10"/>
    <mergeCell ref="D7:D10"/>
    <mergeCell ref="E7:I7"/>
    <mergeCell ref="J7:K8"/>
    <mergeCell ref="E8:E9"/>
    <mergeCell ref="F8:F9"/>
    <mergeCell ref="G8:G9"/>
    <mergeCell ref="H8:H9"/>
    <mergeCell ref="I8:I9"/>
    <mergeCell ref="A84:K84"/>
    <mergeCell ref="A85:K85"/>
    <mergeCell ref="A87:K87"/>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366</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56" t="s">
        <v>367</v>
      </c>
      <c r="E7" s="657"/>
      <c r="F7" s="657"/>
      <c r="G7" s="657"/>
      <c r="H7" s="658"/>
      <c r="I7" s="588" t="s">
        <v>359</v>
      </c>
      <c r="J7" s="589"/>
      <c r="K7" s="96"/>
      <c r="L7" s="96"/>
      <c r="M7" s="96"/>
      <c r="N7" s="96"/>
      <c r="O7" s="96"/>
    </row>
    <row r="8" spans="1:15" ht="21.75" customHeight="1" x14ac:dyDescent="0.2">
      <c r="A8" s="616"/>
      <c r="B8" s="617"/>
      <c r="C8" s="583"/>
      <c r="D8" s="566" t="s">
        <v>335</v>
      </c>
      <c r="E8" s="566" t="s">
        <v>337</v>
      </c>
      <c r="F8" s="566" t="s">
        <v>338</v>
      </c>
      <c r="G8" s="566" t="s">
        <v>339</v>
      </c>
      <c r="H8" s="566" t="s">
        <v>340</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8159</v>
      </c>
      <c r="E11" s="114">
        <v>6243</v>
      </c>
      <c r="F11" s="114">
        <v>7178</v>
      </c>
      <c r="G11" s="114">
        <v>5364</v>
      </c>
      <c r="H11" s="140">
        <v>6407</v>
      </c>
      <c r="I11" s="115">
        <v>1752</v>
      </c>
      <c r="J11" s="116">
        <v>27.345091306383644</v>
      </c>
    </row>
    <row r="12" spans="1:15" s="110" customFormat="1" ht="24.95" customHeight="1" x14ac:dyDescent="0.2">
      <c r="A12" s="193" t="s">
        <v>132</v>
      </c>
      <c r="B12" s="194" t="s">
        <v>133</v>
      </c>
      <c r="C12" s="113">
        <v>0.87020468194631695</v>
      </c>
      <c r="D12" s="115">
        <v>71</v>
      </c>
      <c r="E12" s="114">
        <v>179</v>
      </c>
      <c r="F12" s="114">
        <v>230</v>
      </c>
      <c r="G12" s="114">
        <v>87</v>
      </c>
      <c r="H12" s="140">
        <v>78</v>
      </c>
      <c r="I12" s="115">
        <v>-7</v>
      </c>
      <c r="J12" s="116">
        <v>-8.9743589743589745</v>
      </c>
    </row>
    <row r="13" spans="1:15" s="110" customFormat="1" ht="24.95" customHeight="1" x14ac:dyDescent="0.2">
      <c r="A13" s="193" t="s">
        <v>134</v>
      </c>
      <c r="B13" s="199" t="s">
        <v>214</v>
      </c>
      <c r="C13" s="113">
        <v>0.56379458266944482</v>
      </c>
      <c r="D13" s="115">
        <v>46</v>
      </c>
      <c r="E13" s="114">
        <v>37</v>
      </c>
      <c r="F13" s="114">
        <v>31</v>
      </c>
      <c r="G13" s="114">
        <v>29</v>
      </c>
      <c r="H13" s="140">
        <v>45</v>
      </c>
      <c r="I13" s="115">
        <v>1</v>
      </c>
      <c r="J13" s="116">
        <v>2.2222222222222223</v>
      </c>
    </row>
    <row r="14" spans="1:15" s="287" customFormat="1" ht="24.95" customHeight="1" x14ac:dyDescent="0.2">
      <c r="A14" s="193" t="s">
        <v>215</v>
      </c>
      <c r="B14" s="199" t="s">
        <v>137</v>
      </c>
      <c r="C14" s="113">
        <v>14.315479838215468</v>
      </c>
      <c r="D14" s="115">
        <v>1168</v>
      </c>
      <c r="E14" s="114">
        <v>968</v>
      </c>
      <c r="F14" s="114">
        <v>1045</v>
      </c>
      <c r="G14" s="114">
        <v>748</v>
      </c>
      <c r="H14" s="140">
        <v>1109</v>
      </c>
      <c r="I14" s="115">
        <v>59</v>
      </c>
      <c r="J14" s="116">
        <v>5.3201082055906221</v>
      </c>
      <c r="K14" s="110"/>
      <c r="L14" s="110"/>
      <c r="M14" s="110"/>
      <c r="N14" s="110"/>
      <c r="O14" s="110"/>
    </row>
    <row r="15" spans="1:15" s="110" customFormat="1" ht="24.95" customHeight="1" x14ac:dyDescent="0.2">
      <c r="A15" s="193" t="s">
        <v>216</v>
      </c>
      <c r="B15" s="199" t="s">
        <v>217</v>
      </c>
      <c r="C15" s="113">
        <v>4.4245618335580339</v>
      </c>
      <c r="D15" s="115">
        <v>361</v>
      </c>
      <c r="E15" s="114">
        <v>296</v>
      </c>
      <c r="F15" s="114">
        <v>404</v>
      </c>
      <c r="G15" s="114">
        <v>267</v>
      </c>
      <c r="H15" s="140">
        <v>390</v>
      </c>
      <c r="I15" s="115">
        <v>-29</v>
      </c>
      <c r="J15" s="116">
        <v>-7.4358974358974361</v>
      </c>
    </row>
    <row r="16" spans="1:15" s="287" customFormat="1" ht="24.95" customHeight="1" x14ac:dyDescent="0.2">
      <c r="A16" s="193" t="s">
        <v>218</v>
      </c>
      <c r="B16" s="199" t="s">
        <v>141</v>
      </c>
      <c r="C16" s="113">
        <v>7.0964578992523597</v>
      </c>
      <c r="D16" s="115">
        <v>579</v>
      </c>
      <c r="E16" s="114">
        <v>487</v>
      </c>
      <c r="F16" s="114">
        <v>435</v>
      </c>
      <c r="G16" s="114">
        <v>310</v>
      </c>
      <c r="H16" s="140">
        <v>471</v>
      </c>
      <c r="I16" s="115">
        <v>108</v>
      </c>
      <c r="J16" s="116">
        <v>22.929936305732483</v>
      </c>
      <c r="K16" s="110"/>
      <c r="L16" s="110"/>
      <c r="M16" s="110"/>
      <c r="N16" s="110"/>
      <c r="O16" s="110"/>
    </row>
    <row r="17" spans="1:15" s="110" customFormat="1" ht="24.95" customHeight="1" x14ac:dyDescent="0.2">
      <c r="A17" s="193" t="s">
        <v>142</v>
      </c>
      <c r="B17" s="199" t="s">
        <v>220</v>
      </c>
      <c r="C17" s="113">
        <v>2.7944601054050739</v>
      </c>
      <c r="D17" s="115">
        <v>228</v>
      </c>
      <c r="E17" s="114">
        <v>185</v>
      </c>
      <c r="F17" s="114">
        <v>206</v>
      </c>
      <c r="G17" s="114">
        <v>171</v>
      </c>
      <c r="H17" s="140">
        <v>248</v>
      </c>
      <c r="I17" s="115">
        <v>-20</v>
      </c>
      <c r="J17" s="116">
        <v>-8.064516129032258</v>
      </c>
    </row>
    <row r="18" spans="1:15" s="287" customFormat="1" ht="24.95" customHeight="1" x14ac:dyDescent="0.2">
      <c r="A18" s="201" t="s">
        <v>144</v>
      </c>
      <c r="B18" s="202" t="s">
        <v>145</v>
      </c>
      <c r="C18" s="113">
        <v>7.5009192302978303</v>
      </c>
      <c r="D18" s="115">
        <v>612</v>
      </c>
      <c r="E18" s="114">
        <v>568</v>
      </c>
      <c r="F18" s="114">
        <v>629</v>
      </c>
      <c r="G18" s="114">
        <v>414</v>
      </c>
      <c r="H18" s="140">
        <v>662</v>
      </c>
      <c r="I18" s="115">
        <v>-50</v>
      </c>
      <c r="J18" s="116">
        <v>-7.5528700906344408</v>
      </c>
      <c r="K18" s="110"/>
      <c r="L18" s="110"/>
      <c r="M18" s="110"/>
      <c r="N18" s="110"/>
      <c r="O18" s="110"/>
    </row>
    <row r="19" spans="1:15" s="110" customFormat="1" ht="24.95" customHeight="1" x14ac:dyDescent="0.2">
      <c r="A19" s="193" t="s">
        <v>146</v>
      </c>
      <c r="B19" s="199" t="s">
        <v>147</v>
      </c>
      <c r="C19" s="113">
        <v>13.727172447603873</v>
      </c>
      <c r="D19" s="115">
        <v>1120</v>
      </c>
      <c r="E19" s="114">
        <v>828</v>
      </c>
      <c r="F19" s="114">
        <v>1162</v>
      </c>
      <c r="G19" s="114">
        <v>964</v>
      </c>
      <c r="H19" s="140">
        <v>1128</v>
      </c>
      <c r="I19" s="115">
        <v>-8</v>
      </c>
      <c r="J19" s="116">
        <v>-0.70921985815602839</v>
      </c>
    </row>
    <row r="20" spans="1:15" s="287" customFormat="1" ht="24.95" customHeight="1" x14ac:dyDescent="0.2">
      <c r="A20" s="193" t="s">
        <v>148</v>
      </c>
      <c r="B20" s="199" t="s">
        <v>149</v>
      </c>
      <c r="C20" s="113">
        <v>6.4591248927564653</v>
      </c>
      <c r="D20" s="115">
        <v>527</v>
      </c>
      <c r="E20" s="114">
        <v>441</v>
      </c>
      <c r="F20" s="114">
        <v>372</v>
      </c>
      <c r="G20" s="114">
        <v>285</v>
      </c>
      <c r="H20" s="140">
        <v>369</v>
      </c>
      <c r="I20" s="115">
        <v>158</v>
      </c>
      <c r="J20" s="116">
        <v>42.818428184281842</v>
      </c>
      <c r="K20" s="110"/>
      <c r="L20" s="110"/>
      <c r="M20" s="110"/>
      <c r="N20" s="110"/>
      <c r="O20" s="110"/>
    </row>
    <row r="21" spans="1:15" s="110" customFormat="1" ht="24.95" customHeight="1" x14ac:dyDescent="0.2">
      <c r="A21" s="201" t="s">
        <v>150</v>
      </c>
      <c r="B21" s="202" t="s">
        <v>151</v>
      </c>
      <c r="C21" s="113">
        <v>10.993994362054174</v>
      </c>
      <c r="D21" s="115">
        <v>897</v>
      </c>
      <c r="E21" s="114">
        <v>921</v>
      </c>
      <c r="F21" s="114">
        <v>811</v>
      </c>
      <c r="G21" s="114">
        <v>586</v>
      </c>
      <c r="H21" s="140">
        <v>662</v>
      </c>
      <c r="I21" s="115">
        <v>235</v>
      </c>
      <c r="J21" s="116">
        <v>35.498489425981873</v>
      </c>
    </row>
    <row r="22" spans="1:15" s="110" customFormat="1" ht="24.95" customHeight="1" x14ac:dyDescent="0.2">
      <c r="A22" s="201" t="s">
        <v>152</v>
      </c>
      <c r="B22" s="199" t="s">
        <v>153</v>
      </c>
      <c r="C22" s="113">
        <v>1.3359480328471627</v>
      </c>
      <c r="D22" s="115">
        <v>109</v>
      </c>
      <c r="E22" s="114">
        <v>89</v>
      </c>
      <c r="F22" s="114">
        <v>96</v>
      </c>
      <c r="G22" s="114">
        <v>87</v>
      </c>
      <c r="H22" s="140">
        <v>87</v>
      </c>
      <c r="I22" s="115">
        <v>22</v>
      </c>
      <c r="J22" s="116">
        <v>25.287356321839081</v>
      </c>
    </row>
    <row r="23" spans="1:15" s="110" customFormat="1" ht="24.95" customHeight="1" x14ac:dyDescent="0.2">
      <c r="A23" s="193" t="s">
        <v>154</v>
      </c>
      <c r="B23" s="199" t="s">
        <v>155</v>
      </c>
      <c r="C23" s="113">
        <v>1.0417943375413654</v>
      </c>
      <c r="D23" s="115">
        <v>85</v>
      </c>
      <c r="E23" s="114">
        <v>48</v>
      </c>
      <c r="F23" s="114">
        <v>59</v>
      </c>
      <c r="G23" s="114">
        <v>68</v>
      </c>
      <c r="H23" s="140">
        <v>94</v>
      </c>
      <c r="I23" s="115">
        <v>-9</v>
      </c>
      <c r="J23" s="116">
        <v>-9.5744680851063837</v>
      </c>
    </row>
    <row r="24" spans="1:15" s="110" customFormat="1" ht="24.95" customHeight="1" x14ac:dyDescent="0.2">
      <c r="A24" s="193" t="s">
        <v>156</v>
      </c>
      <c r="B24" s="199" t="s">
        <v>221</v>
      </c>
      <c r="C24" s="113">
        <v>3.8485108469175144</v>
      </c>
      <c r="D24" s="115">
        <v>314</v>
      </c>
      <c r="E24" s="114">
        <v>308</v>
      </c>
      <c r="F24" s="114">
        <v>304</v>
      </c>
      <c r="G24" s="114">
        <v>275</v>
      </c>
      <c r="H24" s="140">
        <v>352</v>
      </c>
      <c r="I24" s="115">
        <v>-38</v>
      </c>
      <c r="J24" s="116">
        <v>-10.795454545454545</v>
      </c>
    </row>
    <row r="25" spans="1:15" s="110" customFormat="1" ht="24.95" customHeight="1" x14ac:dyDescent="0.2">
      <c r="A25" s="193" t="s">
        <v>222</v>
      </c>
      <c r="B25" s="204" t="s">
        <v>159</v>
      </c>
      <c r="C25" s="113">
        <v>4.6574335090084569</v>
      </c>
      <c r="D25" s="115">
        <v>380</v>
      </c>
      <c r="E25" s="114">
        <v>332</v>
      </c>
      <c r="F25" s="114">
        <v>300</v>
      </c>
      <c r="G25" s="114">
        <v>256</v>
      </c>
      <c r="H25" s="140">
        <v>324</v>
      </c>
      <c r="I25" s="115">
        <v>56</v>
      </c>
      <c r="J25" s="116">
        <v>17.283950617283949</v>
      </c>
    </row>
    <row r="26" spans="1:15" s="110" customFormat="1" ht="24.95" customHeight="1" x14ac:dyDescent="0.2">
      <c r="A26" s="201">
        <v>782.78300000000002</v>
      </c>
      <c r="B26" s="203" t="s">
        <v>160</v>
      </c>
      <c r="C26" s="113">
        <v>2.1448706949381053</v>
      </c>
      <c r="D26" s="115">
        <v>175</v>
      </c>
      <c r="E26" s="114">
        <v>110</v>
      </c>
      <c r="F26" s="114">
        <v>145</v>
      </c>
      <c r="G26" s="114">
        <v>114</v>
      </c>
      <c r="H26" s="140">
        <v>121</v>
      </c>
      <c r="I26" s="115">
        <v>54</v>
      </c>
      <c r="J26" s="116">
        <v>44.628099173553721</v>
      </c>
    </row>
    <row r="27" spans="1:15" s="110" customFormat="1" ht="24.95" customHeight="1" x14ac:dyDescent="0.2">
      <c r="A27" s="193" t="s">
        <v>161</v>
      </c>
      <c r="B27" s="199" t="s">
        <v>162</v>
      </c>
      <c r="C27" s="113">
        <v>1.0050251256281406</v>
      </c>
      <c r="D27" s="115">
        <v>82</v>
      </c>
      <c r="E27" s="114">
        <v>89</v>
      </c>
      <c r="F27" s="114">
        <v>145</v>
      </c>
      <c r="G27" s="114">
        <v>64</v>
      </c>
      <c r="H27" s="140">
        <v>75</v>
      </c>
      <c r="I27" s="115">
        <v>7</v>
      </c>
      <c r="J27" s="116">
        <v>9.3333333333333339</v>
      </c>
    </row>
    <row r="28" spans="1:15" s="110" customFormat="1" ht="24.95" customHeight="1" x14ac:dyDescent="0.2">
      <c r="A28" s="193" t="s">
        <v>163</v>
      </c>
      <c r="B28" s="199" t="s">
        <v>164</v>
      </c>
      <c r="C28" s="113">
        <v>1.6913837480083345</v>
      </c>
      <c r="D28" s="115">
        <v>138</v>
      </c>
      <c r="E28" s="114">
        <v>74</v>
      </c>
      <c r="F28" s="114">
        <v>361</v>
      </c>
      <c r="G28" s="114">
        <v>76</v>
      </c>
      <c r="H28" s="140">
        <v>113</v>
      </c>
      <c r="I28" s="115">
        <v>25</v>
      </c>
      <c r="J28" s="116">
        <v>22.123893805309734</v>
      </c>
    </row>
    <row r="29" spans="1:15" s="110" customFormat="1" ht="24.95" customHeight="1" x14ac:dyDescent="0.2">
      <c r="A29" s="193">
        <v>86</v>
      </c>
      <c r="B29" s="199" t="s">
        <v>165</v>
      </c>
      <c r="C29" s="113">
        <v>8.9594313028557426</v>
      </c>
      <c r="D29" s="115">
        <v>731</v>
      </c>
      <c r="E29" s="114">
        <v>622</v>
      </c>
      <c r="F29" s="114">
        <v>798</v>
      </c>
      <c r="G29" s="114">
        <v>763</v>
      </c>
      <c r="H29" s="140">
        <v>647</v>
      </c>
      <c r="I29" s="115">
        <v>84</v>
      </c>
      <c r="J29" s="116">
        <v>12.982998454404946</v>
      </c>
    </row>
    <row r="30" spans="1:15" s="110" customFormat="1" ht="24.95" customHeight="1" x14ac:dyDescent="0.2">
      <c r="A30" s="193">
        <v>87.88</v>
      </c>
      <c r="B30" s="204" t="s">
        <v>166</v>
      </c>
      <c r="C30" s="113">
        <v>17.95563181762471</v>
      </c>
      <c r="D30" s="115">
        <v>1465</v>
      </c>
      <c r="E30" s="114">
        <v>375</v>
      </c>
      <c r="F30" s="114">
        <v>447</v>
      </c>
      <c r="G30" s="114">
        <v>357</v>
      </c>
      <c r="H30" s="140">
        <v>343</v>
      </c>
      <c r="I30" s="115">
        <v>1122</v>
      </c>
      <c r="J30" s="116" t="s">
        <v>514</v>
      </c>
    </row>
    <row r="31" spans="1:15" s="110" customFormat="1" ht="24.95" customHeight="1" x14ac:dyDescent="0.2">
      <c r="A31" s="193" t="s">
        <v>167</v>
      </c>
      <c r="B31" s="199" t="s">
        <v>168</v>
      </c>
      <c r="C31" s="113">
        <v>2.9292805490868981</v>
      </c>
      <c r="D31" s="115">
        <v>239</v>
      </c>
      <c r="E31" s="114">
        <v>254</v>
      </c>
      <c r="F31" s="114">
        <v>243</v>
      </c>
      <c r="G31" s="114">
        <v>191</v>
      </c>
      <c r="H31" s="140">
        <v>198</v>
      </c>
      <c r="I31" s="115">
        <v>41</v>
      </c>
      <c r="J31" s="116">
        <v>20.707070707070706</v>
      </c>
    </row>
    <row r="32" spans="1:15" s="110" customFormat="1" ht="24.95" customHeight="1" x14ac:dyDescent="0.2">
      <c r="A32" s="193"/>
      <c r="B32" s="204" t="s">
        <v>169</v>
      </c>
      <c r="C32" s="113" t="s">
        <v>513</v>
      </c>
      <c r="D32" s="115" t="s">
        <v>513</v>
      </c>
      <c r="E32" s="114" t="s">
        <v>513</v>
      </c>
      <c r="F32" s="114" t="s">
        <v>513</v>
      </c>
      <c r="G32" s="114" t="s">
        <v>513</v>
      </c>
      <c r="H32" s="140" t="s">
        <v>513</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0.87020468194631695</v>
      </c>
      <c r="D34" s="115">
        <v>71</v>
      </c>
      <c r="E34" s="114">
        <v>179</v>
      </c>
      <c r="F34" s="114">
        <v>230</v>
      </c>
      <c r="G34" s="114">
        <v>87</v>
      </c>
      <c r="H34" s="140">
        <v>78</v>
      </c>
      <c r="I34" s="115">
        <v>-7</v>
      </c>
      <c r="J34" s="116">
        <v>-8.9743589743589745</v>
      </c>
    </row>
    <row r="35" spans="1:10" s="110" customFormat="1" ht="24.95" customHeight="1" x14ac:dyDescent="0.2">
      <c r="A35" s="292" t="s">
        <v>171</v>
      </c>
      <c r="B35" s="293" t="s">
        <v>172</v>
      </c>
      <c r="C35" s="113">
        <v>22.380193651182744</v>
      </c>
      <c r="D35" s="115">
        <v>1826</v>
      </c>
      <c r="E35" s="114">
        <v>1573</v>
      </c>
      <c r="F35" s="114">
        <v>1705</v>
      </c>
      <c r="G35" s="114">
        <v>1191</v>
      </c>
      <c r="H35" s="140">
        <v>1816</v>
      </c>
      <c r="I35" s="115">
        <v>10</v>
      </c>
      <c r="J35" s="116">
        <v>0.5506607929515418</v>
      </c>
    </row>
    <row r="36" spans="1:10" s="110" customFormat="1" ht="24.95" customHeight="1" x14ac:dyDescent="0.2">
      <c r="A36" s="294" t="s">
        <v>173</v>
      </c>
      <c r="B36" s="295" t="s">
        <v>174</v>
      </c>
      <c r="C36" s="125">
        <v>76.749601666870944</v>
      </c>
      <c r="D36" s="143">
        <v>6262</v>
      </c>
      <c r="E36" s="144">
        <v>4491</v>
      </c>
      <c r="F36" s="144">
        <v>5243</v>
      </c>
      <c r="G36" s="144">
        <v>4086</v>
      </c>
      <c r="H36" s="145">
        <v>4513</v>
      </c>
      <c r="I36" s="143">
        <v>1749</v>
      </c>
      <c r="J36" s="146">
        <v>38.754708619543543</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44" t="s">
        <v>368</v>
      </c>
      <c r="B39" s="645"/>
      <c r="C39" s="645"/>
      <c r="D39" s="645"/>
      <c r="E39" s="645"/>
      <c r="F39" s="645"/>
      <c r="G39" s="645"/>
      <c r="H39" s="645"/>
      <c r="I39" s="645"/>
      <c r="J39" s="645"/>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7"/>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369</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335</v>
      </c>
      <c r="B5" s="573"/>
      <c r="C5" s="573"/>
      <c r="D5" s="573"/>
      <c r="E5" s="573"/>
      <c r="F5" s="252"/>
      <c r="G5" s="252"/>
      <c r="H5" s="252"/>
      <c r="I5" s="252"/>
      <c r="J5" s="252"/>
      <c r="K5" s="252"/>
    </row>
    <row r="6" spans="1:17" s="94" customFormat="1" ht="11.25" customHeight="1" x14ac:dyDescent="0.2">
      <c r="A6" s="227"/>
      <c r="B6" s="228"/>
      <c r="C6" s="228"/>
      <c r="D6" s="228"/>
      <c r="E6" s="228"/>
      <c r="F6" s="228"/>
      <c r="G6" s="228"/>
      <c r="H6" s="228"/>
      <c r="I6" s="228"/>
      <c r="J6" s="228"/>
    </row>
    <row r="7" spans="1:17" s="91" customFormat="1" ht="24.95" customHeight="1" x14ac:dyDescent="0.2">
      <c r="A7" s="588" t="s">
        <v>332</v>
      </c>
      <c r="B7" s="577"/>
      <c r="C7" s="577"/>
      <c r="D7" s="582" t="s">
        <v>94</v>
      </c>
      <c r="E7" s="647" t="s">
        <v>370</v>
      </c>
      <c r="F7" s="648"/>
      <c r="G7" s="648"/>
      <c r="H7" s="648"/>
      <c r="I7" s="649"/>
      <c r="J7" s="588" t="s">
        <v>359</v>
      </c>
      <c r="K7" s="589"/>
      <c r="L7" s="96"/>
      <c r="M7" s="96"/>
      <c r="N7" s="96"/>
      <c r="O7" s="96"/>
      <c r="Q7" s="408"/>
    </row>
    <row r="8" spans="1:17" ht="21.75" customHeight="1" x14ac:dyDescent="0.2">
      <c r="A8" s="578"/>
      <c r="B8" s="579"/>
      <c r="C8" s="579"/>
      <c r="D8" s="583"/>
      <c r="E8" s="566" t="s">
        <v>335</v>
      </c>
      <c r="F8" s="566" t="s">
        <v>337</v>
      </c>
      <c r="G8" s="566" t="s">
        <v>338</v>
      </c>
      <c r="H8" s="566" t="s">
        <v>339</v>
      </c>
      <c r="I8" s="566" t="s">
        <v>340</v>
      </c>
      <c r="J8" s="590"/>
      <c r="K8" s="591"/>
    </row>
    <row r="9" spans="1:17" ht="12" customHeight="1" x14ac:dyDescent="0.2">
      <c r="A9" s="578"/>
      <c r="B9" s="579"/>
      <c r="C9" s="579"/>
      <c r="D9" s="583"/>
      <c r="E9" s="567"/>
      <c r="F9" s="567"/>
      <c r="G9" s="567"/>
      <c r="H9" s="567"/>
      <c r="I9" s="567"/>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8159</v>
      </c>
      <c r="F11" s="264">
        <v>6243</v>
      </c>
      <c r="G11" s="264">
        <v>7178</v>
      </c>
      <c r="H11" s="264">
        <v>5364</v>
      </c>
      <c r="I11" s="265">
        <v>6407</v>
      </c>
      <c r="J11" s="263">
        <v>1752</v>
      </c>
      <c r="K11" s="266">
        <v>27.345091306383644</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24.439269518323325</v>
      </c>
      <c r="E13" s="115">
        <v>1994</v>
      </c>
      <c r="F13" s="114">
        <v>1654</v>
      </c>
      <c r="G13" s="114">
        <v>1722</v>
      </c>
      <c r="H13" s="114">
        <v>1336</v>
      </c>
      <c r="I13" s="140">
        <v>1355</v>
      </c>
      <c r="J13" s="115">
        <v>639</v>
      </c>
      <c r="K13" s="116">
        <v>47.158671586715869</v>
      </c>
    </row>
    <row r="14" spans="1:17" ht="15.95" customHeight="1" x14ac:dyDescent="0.2">
      <c r="A14" s="306" t="s">
        <v>230</v>
      </c>
      <c r="B14" s="307"/>
      <c r="C14" s="308"/>
      <c r="D14" s="113">
        <v>59.970584630469418</v>
      </c>
      <c r="E14" s="115">
        <v>4893</v>
      </c>
      <c r="F14" s="114">
        <v>3653</v>
      </c>
      <c r="G14" s="114">
        <v>4287</v>
      </c>
      <c r="H14" s="114">
        <v>3053</v>
      </c>
      <c r="I14" s="140">
        <v>4030</v>
      </c>
      <c r="J14" s="115">
        <v>863</v>
      </c>
      <c r="K14" s="116">
        <v>21.41439205955335</v>
      </c>
    </row>
    <row r="15" spans="1:17" ht="15.95" customHeight="1" x14ac:dyDescent="0.2">
      <c r="A15" s="306" t="s">
        <v>231</v>
      </c>
      <c r="B15" s="307"/>
      <c r="C15" s="308"/>
      <c r="D15" s="113">
        <v>8.5059443559259709</v>
      </c>
      <c r="E15" s="115">
        <v>694</v>
      </c>
      <c r="F15" s="114">
        <v>537</v>
      </c>
      <c r="G15" s="114">
        <v>567</v>
      </c>
      <c r="H15" s="114">
        <v>547</v>
      </c>
      <c r="I15" s="140">
        <v>525</v>
      </c>
      <c r="J15" s="115">
        <v>169</v>
      </c>
      <c r="K15" s="116">
        <v>32.19047619047619</v>
      </c>
    </row>
    <row r="16" spans="1:17" ht="15.95" customHeight="1" x14ac:dyDescent="0.2">
      <c r="A16" s="306" t="s">
        <v>232</v>
      </c>
      <c r="B16" s="307"/>
      <c r="C16" s="308"/>
      <c r="D16" s="113">
        <v>7.0842014952812846</v>
      </c>
      <c r="E16" s="115">
        <v>578</v>
      </c>
      <c r="F16" s="114">
        <v>399</v>
      </c>
      <c r="G16" s="114">
        <v>602</v>
      </c>
      <c r="H16" s="114">
        <v>428</v>
      </c>
      <c r="I16" s="140">
        <v>497</v>
      </c>
      <c r="J16" s="115">
        <v>81</v>
      </c>
      <c r="K16" s="116">
        <v>16.29778672032193</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0.72312783429341831</v>
      </c>
      <c r="E18" s="115">
        <v>59</v>
      </c>
      <c r="F18" s="114">
        <v>158</v>
      </c>
      <c r="G18" s="114">
        <v>204</v>
      </c>
      <c r="H18" s="114">
        <v>81</v>
      </c>
      <c r="I18" s="140">
        <v>65</v>
      </c>
      <c r="J18" s="115">
        <v>-6</v>
      </c>
      <c r="K18" s="116">
        <v>-9.2307692307692299</v>
      </c>
    </row>
    <row r="19" spans="1:11" ht="14.1" customHeight="1" x14ac:dyDescent="0.2">
      <c r="A19" s="306" t="s">
        <v>235</v>
      </c>
      <c r="B19" s="307" t="s">
        <v>236</v>
      </c>
      <c r="C19" s="308"/>
      <c r="D19" s="113">
        <v>0.40446133104547127</v>
      </c>
      <c r="E19" s="115">
        <v>33</v>
      </c>
      <c r="F19" s="114">
        <v>58</v>
      </c>
      <c r="G19" s="114">
        <v>115</v>
      </c>
      <c r="H19" s="114">
        <v>24</v>
      </c>
      <c r="I19" s="140">
        <v>30</v>
      </c>
      <c r="J19" s="115">
        <v>3</v>
      </c>
      <c r="K19" s="116">
        <v>10</v>
      </c>
    </row>
    <row r="20" spans="1:11" ht="14.1" customHeight="1" x14ac:dyDescent="0.2">
      <c r="A20" s="306">
        <v>12</v>
      </c>
      <c r="B20" s="307" t="s">
        <v>237</v>
      </c>
      <c r="C20" s="308"/>
      <c r="D20" s="113">
        <v>1.4339992646157618</v>
      </c>
      <c r="E20" s="115">
        <v>117</v>
      </c>
      <c r="F20" s="114">
        <v>147</v>
      </c>
      <c r="G20" s="114">
        <v>94</v>
      </c>
      <c r="H20" s="114">
        <v>66</v>
      </c>
      <c r="I20" s="140">
        <v>90</v>
      </c>
      <c r="J20" s="115">
        <v>27</v>
      </c>
      <c r="K20" s="116">
        <v>30</v>
      </c>
    </row>
    <row r="21" spans="1:11" ht="14.1" customHeight="1" x14ac:dyDescent="0.2">
      <c r="A21" s="306">
        <v>21</v>
      </c>
      <c r="B21" s="307" t="s">
        <v>238</v>
      </c>
      <c r="C21" s="308"/>
      <c r="D21" s="113">
        <v>0.20835886750827307</v>
      </c>
      <c r="E21" s="115">
        <v>17</v>
      </c>
      <c r="F21" s="114">
        <v>43</v>
      </c>
      <c r="G21" s="114">
        <v>18</v>
      </c>
      <c r="H21" s="114" t="s">
        <v>513</v>
      </c>
      <c r="I21" s="140">
        <v>27</v>
      </c>
      <c r="J21" s="115">
        <v>-10</v>
      </c>
      <c r="K21" s="116">
        <v>-37.037037037037038</v>
      </c>
    </row>
    <row r="22" spans="1:11" ht="14.1" customHeight="1" x14ac:dyDescent="0.2">
      <c r="A22" s="306">
        <v>22</v>
      </c>
      <c r="B22" s="307" t="s">
        <v>239</v>
      </c>
      <c r="C22" s="308"/>
      <c r="D22" s="113">
        <v>1.9365118274298321</v>
      </c>
      <c r="E22" s="115">
        <v>158</v>
      </c>
      <c r="F22" s="114">
        <v>135</v>
      </c>
      <c r="G22" s="114">
        <v>202</v>
      </c>
      <c r="H22" s="114">
        <v>116</v>
      </c>
      <c r="I22" s="140">
        <v>160</v>
      </c>
      <c r="J22" s="115">
        <v>-2</v>
      </c>
      <c r="K22" s="116">
        <v>-1.25</v>
      </c>
    </row>
    <row r="23" spans="1:11" ht="14.1" customHeight="1" x14ac:dyDescent="0.2">
      <c r="A23" s="306">
        <v>23</v>
      </c>
      <c r="B23" s="307" t="s">
        <v>240</v>
      </c>
      <c r="C23" s="308"/>
      <c r="D23" s="113">
        <v>0.56379458266944482</v>
      </c>
      <c r="E23" s="115">
        <v>46</v>
      </c>
      <c r="F23" s="114">
        <v>53</v>
      </c>
      <c r="G23" s="114">
        <v>51</v>
      </c>
      <c r="H23" s="114">
        <v>63</v>
      </c>
      <c r="I23" s="140">
        <v>60</v>
      </c>
      <c r="J23" s="115">
        <v>-14</v>
      </c>
      <c r="K23" s="116">
        <v>-23.333333333333332</v>
      </c>
    </row>
    <row r="24" spans="1:11" ht="14.1" customHeight="1" x14ac:dyDescent="0.2">
      <c r="A24" s="306">
        <v>24</v>
      </c>
      <c r="B24" s="307" t="s">
        <v>241</v>
      </c>
      <c r="C24" s="308"/>
      <c r="D24" s="113">
        <v>3.1253830126240962</v>
      </c>
      <c r="E24" s="115">
        <v>255</v>
      </c>
      <c r="F24" s="114">
        <v>152</v>
      </c>
      <c r="G24" s="114">
        <v>187</v>
      </c>
      <c r="H24" s="114">
        <v>120</v>
      </c>
      <c r="I24" s="140">
        <v>187</v>
      </c>
      <c r="J24" s="115">
        <v>68</v>
      </c>
      <c r="K24" s="116">
        <v>36.363636363636367</v>
      </c>
    </row>
    <row r="25" spans="1:11" ht="14.1" customHeight="1" x14ac:dyDescent="0.2">
      <c r="A25" s="306">
        <v>25</v>
      </c>
      <c r="B25" s="307" t="s">
        <v>242</v>
      </c>
      <c r="C25" s="308"/>
      <c r="D25" s="113">
        <v>5.0986640519671527</v>
      </c>
      <c r="E25" s="115">
        <v>416</v>
      </c>
      <c r="F25" s="114">
        <v>255</v>
      </c>
      <c r="G25" s="114">
        <v>263</v>
      </c>
      <c r="H25" s="114">
        <v>198</v>
      </c>
      <c r="I25" s="140">
        <v>365</v>
      </c>
      <c r="J25" s="115">
        <v>51</v>
      </c>
      <c r="K25" s="116">
        <v>13.972602739726028</v>
      </c>
    </row>
    <row r="26" spans="1:11" ht="14.1" customHeight="1" x14ac:dyDescent="0.2">
      <c r="A26" s="306">
        <v>26</v>
      </c>
      <c r="B26" s="307" t="s">
        <v>243</v>
      </c>
      <c r="C26" s="308"/>
      <c r="D26" s="113">
        <v>2.1693835028802551</v>
      </c>
      <c r="E26" s="115">
        <v>177</v>
      </c>
      <c r="F26" s="114">
        <v>106</v>
      </c>
      <c r="G26" s="114">
        <v>193</v>
      </c>
      <c r="H26" s="114">
        <v>119</v>
      </c>
      <c r="I26" s="140">
        <v>177</v>
      </c>
      <c r="J26" s="115">
        <v>0</v>
      </c>
      <c r="K26" s="116">
        <v>0</v>
      </c>
    </row>
    <row r="27" spans="1:11" ht="14.1" customHeight="1" x14ac:dyDescent="0.2">
      <c r="A27" s="306">
        <v>27</v>
      </c>
      <c r="B27" s="307" t="s">
        <v>244</v>
      </c>
      <c r="C27" s="308"/>
      <c r="D27" s="113">
        <v>1.3849736487314621</v>
      </c>
      <c r="E27" s="115">
        <v>113</v>
      </c>
      <c r="F27" s="114">
        <v>76</v>
      </c>
      <c r="G27" s="114">
        <v>79</v>
      </c>
      <c r="H27" s="114">
        <v>65</v>
      </c>
      <c r="I27" s="140">
        <v>102</v>
      </c>
      <c r="J27" s="115">
        <v>11</v>
      </c>
      <c r="K27" s="116">
        <v>10.784313725490197</v>
      </c>
    </row>
    <row r="28" spans="1:11" ht="14.1" customHeight="1" x14ac:dyDescent="0.2">
      <c r="A28" s="306">
        <v>28</v>
      </c>
      <c r="B28" s="307" t="s">
        <v>245</v>
      </c>
      <c r="C28" s="308"/>
      <c r="D28" s="113">
        <v>0.29415369530579727</v>
      </c>
      <c r="E28" s="115">
        <v>24</v>
      </c>
      <c r="F28" s="114">
        <v>40</v>
      </c>
      <c r="G28" s="114">
        <v>43</v>
      </c>
      <c r="H28" s="114">
        <v>30</v>
      </c>
      <c r="I28" s="140">
        <v>21</v>
      </c>
      <c r="J28" s="115">
        <v>3</v>
      </c>
      <c r="K28" s="116">
        <v>14.285714285714286</v>
      </c>
    </row>
    <row r="29" spans="1:11" ht="14.1" customHeight="1" x14ac:dyDescent="0.2">
      <c r="A29" s="306">
        <v>29</v>
      </c>
      <c r="B29" s="307" t="s">
        <v>246</v>
      </c>
      <c r="C29" s="308"/>
      <c r="D29" s="113">
        <v>5.956612329942395</v>
      </c>
      <c r="E29" s="115">
        <v>486</v>
      </c>
      <c r="F29" s="114">
        <v>409</v>
      </c>
      <c r="G29" s="114">
        <v>399</v>
      </c>
      <c r="H29" s="114">
        <v>330</v>
      </c>
      <c r="I29" s="140">
        <v>375</v>
      </c>
      <c r="J29" s="115">
        <v>111</v>
      </c>
      <c r="K29" s="116">
        <v>29.6</v>
      </c>
    </row>
    <row r="30" spans="1:11" ht="14.1" customHeight="1" x14ac:dyDescent="0.2">
      <c r="A30" s="306" t="s">
        <v>247</v>
      </c>
      <c r="B30" s="307" t="s">
        <v>248</v>
      </c>
      <c r="C30" s="308"/>
      <c r="D30" s="113">
        <v>0.99276872165706587</v>
      </c>
      <c r="E30" s="115">
        <v>81</v>
      </c>
      <c r="F30" s="114">
        <v>74</v>
      </c>
      <c r="G30" s="114">
        <v>116</v>
      </c>
      <c r="H30" s="114">
        <v>75</v>
      </c>
      <c r="I30" s="140">
        <v>95</v>
      </c>
      <c r="J30" s="115">
        <v>-14</v>
      </c>
      <c r="K30" s="116">
        <v>-14.736842105263158</v>
      </c>
    </row>
    <row r="31" spans="1:11" ht="14.1" customHeight="1" x14ac:dyDescent="0.2">
      <c r="A31" s="306" t="s">
        <v>249</v>
      </c>
      <c r="B31" s="307" t="s">
        <v>250</v>
      </c>
      <c r="C31" s="308"/>
      <c r="D31" s="113">
        <v>4.8535359725456555</v>
      </c>
      <c r="E31" s="115">
        <v>396</v>
      </c>
      <c r="F31" s="114">
        <v>331</v>
      </c>
      <c r="G31" s="114">
        <v>279</v>
      </c>
      <c r="H31" s="114">
        <v>255</v>
      </c>
      <c r="I31" s="140">
        <v>274</v>
      </c>
      <c r="J31" s="115">
        <v>122</v>
      </c>
      <c r="K31" s="116">
        <v>44.525547445255476</v>
      </c>
    </row>
    <row r="32" spans="1:11" ht="14.1" customHeight="1" x14ac:dyDescent="0.2">
      <c r="A32" s="306">
        <v>31</v>
      </c>
      <c r="B32" s="307" t="s">
        <v>251</v>
      </c>
      <c r="C32" s="308"/>
      <c r="D32" s="113">
        <v>0.3799485231033215</v>
      </c>
      <c r="E32" s="115">
        <v>31</v>
      </c>
      <c r="F32" s="114">
        <v>15</v>
      </c>
      <c r="G32" s="114">
        <v>15</v>
      </c>
      <c r="H32" s="114">
        <v>16</v>
      </c>
      <c r="I32" s="140">
        <v>22</v>
      </c>
      <c r="J32" s="115">
        <v>9</v>
      </c>
      <c r="K32" s="116">
        <v>40.909090909090907</v>
      </c>
    </row>
    <row r="33" spans="1:11" ht="14.1" customHeight="1" x14ac:dyDescent="0.2">
      <c r="A33" s="306">
        <v>32</v>
      </c>
      <c r="B33" s="307" t="s">
        <v>252</v>
      </c>
      <c r="C33" s="308"/>
      <c r="D33" s="113">
        <v>2.1081014830248805</v>
      </c>
      <c r="E33" s="115">
        <v>172</v>
      </c>
      <c r="F33" s="114">
        <v>210</v>
      </c>
      <c r="G33" s="114">
        <v>168</v>
      </c>
      <c r="H33" s="114">
        <v>151</v>
      </c>
      <c r="I33" s="140">
        <v>182</v>
      </c>
      <c r="J33" s="115">
        <v>-10</v>
      </c>
      <c r="K33" s="116">
        <v>-5.4945054945054945</v>
      </c>
    </row>
    <row r="34" spans="1:11" ht="14.1" customHeight="1" x14ac:dyDescent="0.2">
      <c r="A34" s="306">
        <v>33</v>
      </c>
      <c r="B34" s="307" t="s">
        <v>253</v>
      </c>
      <c r="C34" s="308"/>
      <c r="D34" s="113">
        <v>1.8016913837480084</v>
      </c>
      <c r="E34" s="115">
        <v>147</v>
      </c>
      <c r="F34" s="114">
        <v>226</v>
      </c>
      <c r="G34" s="114">
        <v>215</v>
      </c>
      <c r="H34" s="114">
        <v>130</v>
      </c>
      <c r="I34" s="140">
        <v>192</v>
      </c>
      <c r="J34" s="115">
        <v>-45</v>
      </c>
      <c r="K34" s="116">
        <v>-23.4375</v>
      </c>
    </row>
    <row r="35" spans="1:11" ht="14.1" customHeight="1" x14ac:dyDescent="0.2">
      <c r="A35" s="306">
        <v>34</v>
      </c>
      <c r="B35" s="307" t="s">
        <v>254</v>
      </c>
      <c r="C35" s="308"/>
      <c r="D35" s="113">
        <v>2.6718960656943254</v>
      </c>
      <c r="E35" s="115">
        <v>218</v>
      </c>
      <c r="F35" s="114">
        <v>137</v>
      </c>
      <c r="G35" s="114">
        <v>145</v>
      </c>
      <c r="H35" s="114">
        <v>110</v>
      </c>
      <c r="I35" s="140">
        <v>218</v>
      </c>
      <c r="J35" s="115">
        <v>0</v>
      </c>
      <c r="K35" s="116">
        <v>0</v>
      </c>
    </row>
    <row r="36" spans="1:11" ht="14.1" customHeight="1" x14ac:dyDescent="0.2">
      <c r="A36" s="306">
        <v>41</v>
      </c>
      <c r="B36" s="307" t="s">
        <v>255</v>
      </c>
      <c r="C36" s="308"/>
      <c r="D36" s="113">
        <v>0.57605098664051968</v>
      </c>
      <c r="E36" s="115">
        <v>47</v>
      </c>
      <c r="F36" s="114">
        <v>28</v>
      </c>
      <c r="G36" s="114">
        <v>51</v>
      </c>
      <c r="H36" s="114">
        <v>34</v>
      </c>
      <c r="I36" s="140">
        <v>44</v>
      </c>
      <c r="J36" s="115">
        <v>3</v>
      </c>
      <c r="K36" s="116">
        <v>6.8181818181818183</v>
      </c>
    </row>
    <row r="37" spans="1:11" ht="14.1" customHeight="1" x14ac:dyDescent="0.2">
      <c r="A37" s="306">
        <v>42</v>
      </c>
      <c r="B37" s="307" t="s">
        <v>256</v>
      </c>
      <c r="C37" s="308"/>
      <c r="D37" s="113">
        <v>3.6769211913224659E-2</v>
      </c>
      <c r="E37" s="115">
        <v>3</v>
      </c>
      <c r="F37" s="114">
        <v>7</v>
      </c>
      <c r="G37" s="114">
        <v>9</v>
      </c>
      <c r="H37" s="114">
        <v>7</v>
      </c>
      <c r="I37" s="140" t="s">
        <v>513</v>
      </c>
      <c r="J37" s="115" t="s">
        <v>513</v>
      </c>
      <c r="K37" s="116" t="s">
        <v>513</v>
      </c>
    </row>
    <row r="38" spans="1:11" ht="14.1" customHeight="1" x14ac:dyDescent="0.2">
      <c r="A38" s="306">
        <v>43</v>
      </c>
      <c r="B38" s="307" t="s">
        <v>257</v>
      </c>
      <c r="C38" s="308"/>
      <c r="D38" s="113">
        <v>0.95599950974384118</v>
      </c>
      <c r="E38" s="115">
        <v>78</v>
      </c>
      <c r="F38" s="114">
        <v>80</v>
      </c>
      <c r="G38" s="114">
        <v>88</v>
      </c>
      <c r="H38" s="114">
        <v>75</v>
      </c>
      <c r="I38" s="140">
        <v>69</v>
      </c>
      <c r="J38" s="115">
        <v>9</v>
      </c>
      <c r="K38" s="116">
        <v>13.043478260869565</v>
      </c>
    </row>
    <row r="39" spans="1:11" ht="14.1" customHeight="1" x14ac:dyDescent="0.2">
      <c r="A39" s="306">
        <v>51</v>
      </c>
      <c r="B39" s="307" t="s">
        <v>258</v>
      </c>
      <c r="C39" s="308"/>
      <c r="D39" s="113">
        <v>4.2284593700208362</v>
      </c>
      <c r="E39" s="115">
        <v>345</v>
      </c>
      <c r="F39" s="114">
        <v>334</v>
      </c>
      <c r="G39" s="114">
        <v>382</v>
      </c>
      <c r="H39" s="114">
        <v>286</v>
      </c>
      <c r="I39" s="140">
        <v>336</v>
      </c>
      <c r="J39" s="115">
        <v>9</v>
      </c>
      <c r="K39" s="116">
        <v>2.6785714285714284</v>
      </c>
    </row>
    <row r="40" spans="1:11" ht="14.1" customHeight="1" x14ac:dyDescent="0.2">
      <c r="A40" s="306" t="s">
        <v>259</v>
      </c>
      <c r="B40" s="307" t="s">
        <v>260</v>
      </c>
      <c r="C40" s="308"/>
      <c r="D40" s="113">
        <v>3.5298443436695672</v>
      </c>
      <c r="E40" s="115">
        <v>288</v>
      </c>
      <c r="F40" s="114">
        <v>266</v>
      </c>
      <c r="G40" s="114">
        <v>314</v>
      </c>
      <c r="H40" s="114">
        <v>237</v>
      </c>
      <c r="I40" s="140">
        <v>288</v>
      </c>
      <c r="J40" s="115">
        <v>0</v>
      </c>
      <c r="K40" s="116">
        <v>0</v>
      </c>
    </row>
    <row r="41" spans="1:11" ht="14.1" customHeight="1" x14ac:dyDescent="0.2">
      <c r="A41" s="306"/>
      <c r="B41" s="307" t="s">
        <v>261</v>
      </c>
      <c r="C41" s="308"/>
      <c r="D41" s="113">
        <v>2.6841524696654</v>
      </c>
      <c r="E41" s="115">
        <v>219</v>
      </c>
      <c r="F41" s="114">
        <v>200</v>
      </c>
      <c r="G41" s="114">
        <v>237</v>
      </c>
      <c r="H41" s="114">
        <v>176</v>
      </c>
      <c r="I41" s="140">
        <v>195</v>
      </c>
      <c r="J41" s="115">
        <v>24</v>
      </c>
      <c r="K41" s="116">
        <v>12.307692307692308</v>
      </c>
    </row>
    <row r="42" spans="1:11" ht="14.1" customHeight="1" x14ac:dyDescent="0.2">
      <c r="A42" s="306">
        <v>52</v>
      </c>
      <c r="B42" s="307" t="s">
        <v>262</v>
      </c>
      <c r="C42" s="308"/>
      <c r="D42" s="113">
        <v>5.5644074028679986</v>
      </c>
      <c r="E42" s="115">
        <v>454</v>
      </c>
      <c r="F42" s="114">
        <v>347</v>
      </c>
      <c r="G42" s="114">
        <v>226</v>
      </c>
      <c r="H42" s="114">
        <v>215</v>
      </c>
      <c r="I42" s="140">
        <v>274</v>
      </c>
      <c r="J42" s="115">
        <v>180</v>
      </c>
      <c r="K42" s="116">
        <v>65.693430656934311</v>
      </c>
    </row>
    <row r="43" spans="1:11" ht="14.1" customHeight="1" x14ac:dyDescent="0.2">
      <c r="A43" s="306" t="s">
        <v>263</v>
      </c>
      <c r="B43" s="307" t="s">
        <v>264</v>
      </c>
      <c r="C43" s="308"/>
      <c r="D43" s="113">
        <v>5.0373820321117782</v>
      </c>
      <c r="E43" s="115">
        <v>411</v>
      </c>
      <c r="F43" s="114">
        <v>320</v>
      </c>
      <c r="G43" s="114">
        <v>208</v>
      </c>
      <c r="H43" s="114">
        <v>180</v>
      </c>
      <c r="I43" s="140">
        <v>237</v>
      </c>
      <c r="J43" s="115">
        <v>174</v>
      </c>
      <c r="K43" s="116">
        <v>73.417721518987335</v>
      </c>
    </row>
    <row r="44" spans="1:11" ht="14.1" customHeight="1" x14ac:dyDescent="0.2">
      <c r="A44" s="306">
        <v>53</v>
      </c>
      <c r="B44" s="307" t="s">
        <v>265</v>
      </c>
      <c r="C44" s="308"/>
      <c r="D44" s="113">
        <v>0.23287167545042284</v>
      </c>
      <c r="E44" s="115">
        <v>19</v>
      </c>
      <c r="F44" s="114">
        <v>27</v>
      </c>
      <c r="G44" s="114">
        <v>32</v>
      </c>
      <c r="H44" s="114">
        <v>18</v>
      </c>
      <c r="I44" s="140">
        <v>23</v>
      </c>
      <c r="J44" s="115">
        <v>-4</v>
      </c>
      <c r="K44" s="116">
        <v>-17.391304347826086</v>
      </c>
    </row>
    <row r="45" spans="1:11" ht="14.1" customHeight="1" x14ac:dyDescent="0.2">
      <c r="A45" s="306" t="s">
        <v>266</v>
      </c>
      <c r="B45" s="307" t="s">
        <v>267</v>
      </c>
      <c r="C45" s="308"/>
      <c r="D45" s="113">
        <v>0.20835886750827307</v>
      </c>
      <c r="E45" s="115">
        <v>17</v>
      </c>
      <c r="F45" s="114">
        <v>24</v>
      </c>
      <c r="G45" s="114">
        <v>29</v>
      </c>
      <c r="H45" s="114">
        <v>17</v>
      </c>
      <c r="I45" s="140">
        <v>20</v>
      </c>
      <c r="J45" s="115">
        <v>-3</v>
      </c>
      <c r="K45" s="116">
        <v>-15</v>
      </c>
    </row>
    <row r="46" spans="1:11" ht="14.1" customHeight="1" x14ac:dyDescent="0.2">
      <c r="A46" s="306">
        <v>54</v>
      </c>
      <c r="B46" s="307" t="s">
        <v>268</v>
      </c>
      <c r="C46" s="308"/>
      <c r="D46" s="113">
        <v>4.8412795685745804</v>
      </c>
      <c r="E46" s="115">
        <v>395</v>
      </c>
      <c r="F46" s="114">
        <v>258</v>
      </c>
      <c r="G46" s="114">
        <v>247</v>
      </c>
      <c r="H46" s="114">
        <v>228</v>
      </c>
      <c r="I46" s="140">
        <v>232</v>
      </c>
      <c r="J46" s="115">
        <v>163</v>
      </c>
      <c r="K46" s="116">
        <v>70.258620689655174</v>
      </c>
    </row>
    <row r="47" spans="1:11" ht="14.1" customHeight="1" x14ac:dyDescent="0.2">
      <c r="A47" s="306">
        <v>61</v>
      </c>
      <c r="B47" s="307" t="s">
        <v>269</v>
      </c>
      <c r="C47" s="308"/>
      <c r="D47" s="113">
        <v>2.2184091187645545</v>
      </c>
      <c r="E47" s="115">
        <v>181</v>
      </c>
      <c r="F47" s="114">
        <v>138</v>
      </c>
      <c r="G47" s="114">
        <v>181</v>
      </c>
      <c r="H47" s="114">
        <v>162</v>
      </c>
      <c r="I47" s="140">
        <v>170</v>
      </c>
      <c r="J47" s="115">
        <v>11</v>
      </c>
      <c r="K47" s="116">
        <v>6.4705882352941178</v>
      </c>
    </row>
    <row r="48" spans="1:11" ht="14.1" customHeight="1" x14ac:dyDescent="0.2">
      <c r="A48" s="306">
        <v>62</v>
      </c>
      <c r="B48" s="307" t="s">
        <v>270</v>
      </c>
      <c r="C48" s="308"/>
      <c r="D48" s="113">
        <v>6.6429709523225888</v>
      </c>
      <c r="E48" s="115">
        <v>542</v>
      </c>
      <c r="F48" s="114">
        <v>527</v>
      </c>
      <c r="G48" s="114">
        <v>621</v>
      </c>
      <c r="H48" s="114">
        <v>495</v>
      </c>
      <c r="I48" s="140">
        <v>583</v>
      </c>
      <c r="J48" s="115">
        <v>-41</v>
      </c>
      <c r="K48" s="116">
        <v>-7.0325900514579756</v>
      </c>
    </row>
    <row r="49" spans="1:11" ht="14.1" customHeight="1" x14ac:dyDescent="0.2">
      <c r="A49" s="306">
        <v>63</v>
      </c>
      <c r="B49" s="307" t="s">
        <v>271</v>
      </c>
      <c r="C49" s="308"/>
      <c r="D49" s="113">
        <v>6.7532785880622628</v>
      </c>
      <c r="E49" s="115">
        <v>551</v>
      </c>
      <c r="F49" s="114">
        <v>587</v>
      </c>
      <c r="G49" s="114">
        <v>536</v>
      </c>
      <c r="H49" s="114">
        <v>368</v>
      </c>
      <c r="I49" s="140">
        <v>441</v>
      </c>
      <c r="J49" s="115">
        <v>110</v>
      </c>
      <c r="K49" s="116">
        <v>24.943310657596371</v>
      </c>
    </row>
    <row r="50" spans="1:11" ht="14.1" customHeight="1" x14ac:dyDescent="0.2">
      <c r="A50" s="306" t="s">
        <v>272</v>
      </c>
      <c r="B50" s="307" t="s">
        <v>273</v>
      </c>
      <c r="C50" s="308"/>
      <c r="D50" s="113">
        <v>2.0590758671405811</v>
      </c>
      <c r="E50" s="115">
        <v>168</v>
      </c>
      <c r="F50" s="114">
        <v>169</v>
      </c>
      <c r="G50" s="114">
        <v>114</v>
      </c>
      <c r="H50" s="114">
        <v>88</v>
      </c>
      <c r="I50" s="140">
        <v>118</v>
      </c>
      <c r="J50" s="115">
        <v>50</v>
      </c>
      <c r="K50" s="116">
        <v>42.372881355932201</v>
      </c>
    </row>
    <row r="51" spans="1:11" ht="14.1" customHeight="1" x14ac:dyDescent="0.2">
      <c r="A51" s="306" t="s">
        <v>274</v>
      </c>
      <c r="B51" s="307" t="s">
        <v>275</v>
      </c>
      <c r="C51" s="308"/>
      <c r="D51" s="113">
        <v>4.4613310454712591</v>
      </c>
      <c r="E51" s="115">
        <v>364</v>
      </c>
      <c r="F51" s="114">
        <v>390</v>
      </c>
      <c r="G51" s="114">
        <v>399</v>
      </c>
      <c r="H51" s="114">
        <v>261</v>
      </c>
      <c r="I51" s="140">
        <v>298</v>
      </c>
      <c r="J51" s="115">
        <v>66</v>
      </c>
      <c r="K51" s="116">
        <v>22.14765100671141</v>
      </c>
    </row>
    <row r="52" spans="1:11" ht="14.1" customHeight="1" x14ac:dyDescent="0.2">
      <c r="A52" s="306">
        <v>71</v>
      </c>
      <c r="B52" s="307" t="s">
        <v>276</v>
      </c>
      <c r="C52" s="308"/>
      <c r="D52" s="113">
        <v>7.7950729256036277</v>
      </c>
      <c r="E52" s="115">
        <v>636</v>
      </c>
      <c r="F52" s="114">
        <v>456</v>
      </c>
      <c r="G52" s="114">
        <v>500</v>
      </c>
      <c r="H52" s="114">
        <v>469</v>
      </c>
      <c r="I52" s="140">
        <v>559</v>
      </c>
      <c r="J52" s="115">
        <v>77</v>
      </c>
      <c r="K52" s="116">
        <v>13.774597495527727</v>
      </c>
    </row>
    <row r="53" spans="1:11" ht="14.1" customHeight="1" x14ac:dyDescent="0.2">
      <c r="A53" s="306" t="s">
        <v>277</v>
      </c>
      <c r="B53" s="307" t="s">
        <v>278</v>
      </c>
      <c r="C53" s="308"/>
      <c r="D53" s="113">
        <v>2.4267679862728277</v>
      </c>
      <c r="E53" s="115">
        <v>198</v>
      </c>
      <c r="F53" s="114">
        <v>133</v>
      </c>
      <c r="G53" s="114">
        <v>169</v>
      </c>
      <c r="H53" s="114">
        <v>134</v>
      </c>
      <c r="I53" s="140">
        <v>166</v>
      </c>
      <c r="J53" s="115">
        <v>32</v>
      </c>
      <c r="K53" s="116">
        <v>19.277108433734941</v>
      </c>
    </row>
    <row r="54" spans="1:11" ht="14.1" customHeight="1" x14ac:dyDescent="0.2">
      <c r="A54" s="306" t="s">
        <v>279</v>
      </c>
      <c r="B54" s="307" t="s">
        <v>280</v>
      </c>
      <c r="C54" s="308"/>
      <c r="D54" s="113">
        <v>4.5226130653266328</v>
      </c>
      <c r="E54" s="115">
        <v>369</v>
      </c>
      <c r="F54" s="114">
        <v>269</v>
      </c>
      <c r="G54" s="114">
        <v>284</v>
      </c>
      <c r="H54" s="114">
        <v>283</v>
      </c>
      <c r="I54" s="140">
        <v>335</v>
      </c>
      <c r="J54" s="115">
        <v>34</v>
      </c>
      <c r="K54" s="116">
        <v>10.149253731343284</v>
      </c>
    </row>
    <row r="55" spans="1:11" ht="14.1" customHeight="1" x14ac:dyDescent="0.2">
      <c r="A55" s="306">
        <v>72</v>
      </c>
      <c r="B55" s="307" t="s">
        <v>281</v>
      </c>
      <c r="C55" s="308"/>
      <c r="D55" s="113">
        <v>2.4390243902439024</v>
      </c>
      <c r="E55" s="115">
        <v>199</v>
      </c>
      <c r="F55" s="114">
        <v>145</v>
      </c>
      <c r="G55" s="114">
        <v>170</v>
      </c>
      <c r="H55" s="114">
        <v>131</v>
      </c>
      <c r="I55" s="140">
        <v>210</v>
      </c>
      <c r="J55" s="115">
        <v>-11</v>
      </c>
      <c r="K55" s="116">
        <v>-5.2380952380952381</v>
      </c>
    </row>
    <row r="56" spans="1:11" ht="14.1" customHeight="1" x14ac:dyDescent="0.2">
      <c r="A56" s="306" t="s">
        <v>282</v>
      </c>
      <c r="B56" s="307" t="s">
        <v>283</v>
      </c>
      <c r="C56" s="308"/>
      <c r="D56" s="113">
        <v>0.83343547003309226</v>
      </c>
      <c r="E56" s="115">
        <v>68</v>
      </c>
      <c r="F56" s="114">
        <v>36</v>
      </c>
      <c r="G56" s="114">
        <v>47</v>
      </c>
      <c r="H56" s="114">
        <v>50</v>
      </c>
      <c r="I56" s="140">
        <v>77</v>
      </c>
      <c r="J56" s="115">
        <v>-9</v>
      </c>
      <c r="K56" s="116">
        <v>-11.688311688311689</v>
      </c>
    </row>
    <row r="57" spans="1:11" ht="14.1" customHeight="1" x14ac:dyDescent="0.2">
      <c r="A57" s="306" t="s">
        <v>284</v>
      </c>
      <c r="B57" s="307" t="s">
        <v>285</v>
      </c>
      <c r="C57" s="308"/>
      <c r="D57" s="113">
        <v>1.1153327613678148</v>
      </c>
      <c r="E57" s="115">
        <v>91</v>
      </c>
      <c r="F57" s="114">
        <v>91</v>
      </c>
      <c r="G57" s="114">
        <v>77</v>
      </c>
      <c r="H57" s="114">
        <v>56</v>
      </c>
      <c r="I57" s="140">
        <v>61</v>
      </c>
      <c r="J57" s="115">
        <v>30</v>
      </c>
      <c r="K57" s="116">
        <v>49.180327868852459</v>
      </c>
    </row>
    <row r="58" spans="1:11" ht="14.1" customHeight="1" x14ac:dyDescent="0.2">
      <c r="A58" s="306">
        <v>73</v>
      </c>
      <c r="B58" s="307" t="s">
        <v>286</v>
      </c>
      <c r="C58" s="308"/>
      <c r="D58" s="113">
        <v>1.0172815295992157</v>
      </c>
      <c r="E58" s="115">
        <v>83</v>
      </c>
      <c r="F58" s="114">
        <v>53</v>
      </c>
      <c r="G58" s="114">
        <v>96</v>
      </c>
      <c r="H58" s="114">
        <v>82</v>
      </c>
      <c r="I58" s="140">
        <v>76</v>
      </c>
      <c r="J58" s="115">
        <v>7</v>
      </c>
      <c r="K58" s="116">
        <v>9.2105263157894743</v>
      </c>
    </row>
    <row r="59" spans="1:11" ht="14.1" customHeight="1" x14ac:dyDescent="0.2">
      <c r="A59" s="306" t="s">
        <v>287</v>
      </c>
      <c r="B59" s="307" t="s">
        <v>288</v>
      </c>
      <c r="C59" s="308"/>
      <c r="D59" s="113">
        <v>0.90697389385954164</v>
      </c>
      <c r="E59" s="115">
        <v>74</v>
      </c>
      <c r="F59" s="114">
        <v>45</v>
      </c>
      <c r="G59" s="114">
        <v>80</v>
      </c>
      <c r="H59" s="114">
        <v>65</v>
      </c>
      <c r="I59" s="140">
        <v>70</v>
      </c>
      <c r="J59" s="115">
        <v>4</v>
      </c>
      <c r="K59" s="116">
        <v>5.7142857142857144</v>
      </c>
    </row>
    <row r="60" spans="1:11" ht="14.1" customHeight="1" x14ac:dyDescent="0.2">
      <c r="A60" s="306">
        <v>81</v>
      </c>
      <c r="B60" s="307" t="s">
        <v>289</v>
      </c>
      <c r="C60" s="308"/>
      <c r="D60" s="113">
        <v>8.6285083956367199</v>
      </c>
      <c r="E60" s="115">
        <v>704</v>
      </c>
      <c r="F60" s="114">
        <v>550</v>
      </c>
      <c r="G60" s="114">
        <v>707</v>
      </c>
      <c r="H60" s="114">
        <v>653</v>
      </c>
      <c r="I60" s="140">
        <v>584</v>
      </c>
      <c r="J60" s="115">
        <v>120</v>
      </c>
      <c r="K60" s="116">
        <v>20.547945205479451</v>
      </c>
    </row>
    <row r="61" spans="1:11" ht="14.1" customHeight="1" x14ac:dyDescent="0.2">
      <c r="A61" s="306" t="s">
        <v>290</v>
      </c>
      <c r="B61" s="307" t="s">
        <v>291</v>
      </c>
      <c r="C61" s="308"/>
      <c r="D61" s="113">
        <v>1.7158965559504842</v>
      </c>
      <c r="E61" s="115">
        <v>140</v>
      </c>
      <c r="F61" s="114">
        <v>95</v>
      </c>
      <c r="G61" s="114">
        <v>183</v>
      </c>
      <c r="H61" s="114">
        <v>127</v>
      </c>
      <c r="I61" s="140">
        <v>112</v>
      </c>
      <c r="J61" s="115">
        <v>28</v>
      </c>
      <c r="K61" s="116">
        <v>25</v>
      </c>
    </row>
    <row r="62" spans="1:11" ht="14.1" customHeight="1" x14ac:dyDescent="0.2">
      <c r="A62" s="306" t="s">
        <v>292</v>
      </c>
      <c r="B62" s="307" t="s">
        <v>293</v>
      </c>
      <c r="C62" s="308"/>
      <c r="D62" s="113">
        <v>3.5543571516117169</v>
      </c>
      <c r="E62" s="115">
        <v>290</v>
      </c>
      <c r="F62" s="114">
        <v>275</v>
      </c>
      <c r="G62" s="114">
        <v>272</v>
      </c>
      <c r="H62" s="114">
        <v>266</v>
      </c>
      <c r="I62" s="140">
        <v>233</v>
      </c>
      <c r="J62" s="115">
        <v>57</v>
      </c>
      <c r="K62" s="116">
        <v>24.463519313304722</v>
      </c>
    </row>
    <row r="63" spans="1:11" ht="14.1" customHeight="1" x14ac:dyDescent="0.2">
      <c r="A63" s="306"/>
      <c r="B63" s="307" t="s">
        <v>294</v>
      </c>
      <c r="C63" s="308"/>
      <c r="D63" s="113">
        <v>3.3214854761612944</v>
      </c>
      <c r="E63" s="115">
        <v>271</v>
      </c>
      <c r="F63" s="114">
        <v>259</v>
      </c>
      <c r="G63" s="114">
        <v>257</v>
      </c>
      <c r="H63" s="114">
        <v>246</v>
      </c>
      <c r="I63" s="140">
        <v>216</v>
      </c>
      <c r="J63" s="115">
        <v>55</v>
      </c>
      <c r="K63" s="116">
        <v>25.462962962962962</v>
      </c>
    </row>
    <row r="64" spans="1:11" ht="14.1" customHeight="1" x14ac:dyDescent="0.2">
      <c r="A64" s="306" t="s">
        <v>295</v>
      </c>
      <c r="B64" s="307" t="s">
        <v>296</v>
      </c>
      <c r="C64" s="308"/>
      <c r="D64" s="113">
        <v>0.93148670180169135</v>
      </c>
      <c r="E64" s="115">
        <v>76</v>
      </c>
      <c r="F64" s="114">
        <v>57</v>
      </c>
      <c r="G64" s="114">
        <v>90</v>
      </c>
      <c r="H64" s="114">
        <v>99</v>
      </c>
      <c r="I64" s="140">
        <v>87</v>
      </c>
      <c r="J64" s="115">
        <v>-11</v>
      </c>
      <c r="K64" s="116">
        <v>-12.64367816091954</v>
      </c>
    </row>
    <row r="65" spans="1:11" ht="14.1" customHeight="1" x14ac:dyDescent="0.2">
      <c r="A65" s="306" t="s">
        <v>297</v>
      </c>
      <c r="B65" s="307" t="s">
        <v>298</v>
      </c>
      <c r="C65" s="308"/>
      <c r="D65" s="113">
        <v>1.0295379335702906</v>
      </c>
      <c r="E65" s="115">
        <v>84</v>
      </c>
      <c r="F65" s="114">
        <v>58</v>
      </c>
      <c r="G65" s="114">
        <v>76</v>
      </c>
      <c r="H65" s="114">
        <v>90</v>
      </c>
      <c r="I65" s="140">
        <v>71</v>
      </c>
      <c r="J65" s="115">
        <v>13</v>
      </c>
      <c r="K65" s="116">
        <v>18.309859154929576</v>
      </c>
    </row>
    <row r="66" spans="1:11" ht="14.1" customHeight="1" x14ac:dyDescent="0.2">
      <c r="A66" s="306">
        <v>82</v>
      </c>
      <c r="B66" s="307" t="s">
        <v>299</v>
      </c>
      <c r="C66" s="308"/>
      <c r="D66" s="113">
        <v>3.8485108469175144</v>
      </c>
      <c r="E66" s="115">
        <v>314</v>
      </c>
      <c r="F66" s="114">
        <v>219</v>
      </c>
      <c r="G66" s="114">
        <v>275</v>
      </c>
      <c r="H66" s="114">
        <v>208</v>
      </c>
      <c r="I66" s="140">
        <v>208</v>
      </c>
      <c r="J66" s="115">
        <v>106</v>
      </c>
      <c r="K66" s="116">
        <v>50.96153846153846</v>
      </c>
    </row>
    <row r="67" spans="1:11" ht="14.1" customHeight="1" x14ac:dyDescent="0.2">
      <c r="A67" s="306" t="s">
        <v>300</v>
      </c>
      <c r="B67" s="307" t="s">
        <v>301</v>
      </c>
      <c r="C67" s="308"/>
      <c r="D67" s="113">
        <v>3.149895820566246</v>
      </c>
      <c r="E67" s="115">
        <v>257</v>
      </c>
      <c r="F67" s="114">
        <v>179</v>
      </c>
      <c r="G67" s="114">
        <v>201</v>
      </c>
      <c r="H67" s="114">
        <v>149</v>
      </c>
      <c r="I67" s="140">
        <v>149</v>
      </c>
      <c r="J67" s="115">
        <v>108</v>
      </c>
      <c r="K67" s="116">
        <v>72.483221476510067</v>
      </c>
    </row>
    <row r="68" spans="1:11" ht="14.1" customHeight="1" x14ac:dyDescent="0.2">
      <c r="A68" s="306" t="s">
        <v>302</v>
      </c>
      <c r="B68" s="307" t="s">
        <v>303</v>
      </c>
      <c r="C68" s="308"/>
      <c r="D68" s="113">
        <v>0.3799485231033215</v>
      </c>
      <c r="E68" s="115">
        <v>31</v>
      </c>
      <c r="F68" s="114">
        <v>31</v>
      </c>
      <c r="G68" s="114">
        <v>49</v>
      </c>
      <c r="H68" s="114">
        <v>31</v>
      </c>
      <c r="I68" s="140">
        <v>37</v>
      </c>
      <c r="J68" s="115">
        <v>-6</v>
      </c>
      <c r="K68" s="116">
        <v>-16.216216216216218</v>
      </c>
    </row>
    <row r="69" spans="1:11" ht="14.1" customHeight="1" x14ac:dyDescent="0.2">
      <c r="A69" s="306">
        <v>83</v>
      </c>
      <c r="B69" s="307" t="s">
        <v>304</v>
      </c>
      <c r="C69" s="308"/>
      <c r="D69" s="113">
        <v>11.508763328839319</v>
      </c>
      <c r="E69" s="115">
        <v>939</v>
      </c>
      <c r="F69" s="114">
        <v>175</v>
      </c>
      <c r="G69" s="114">
        <v>477</v>
      </c>
      <c r="H69" s="114">
        <v>188</v>
      </c>
      <c r="I69" s="140">
        <v>195</v>
      </c>
      <c r="J69" s="115">
        <v>744</v>
      </c>
      <c r="K69" s="116" t="s">
        <v>514</v>
      </c>
    </row>
    <row r="70" spans="1:11" ht="14.1" customHeight="1" x14ac:dyDescent="0.2">
      <c r="A70" s="306" t="s">
        <v>305</v>
      </c>
      <c r="B70" s="307" t="s">
        <v>306</v>
      </c>
      <c r="C70" s="308"/>
      <c r="D70" s="113">
        <v>10.28312293173183</v>
      </c>
      <c r="E70" s="115">
        <v>839</v>
      </c>
      <c r="F70" s="114">
        <v>124</v>
      </c>
      <c r="G70" s="114">
        <v>376</v>
      </c>
      <c r="H70" s="114">
        <v>127</v>
      </c>
      <c r="I70" s="140">
        <v>129</v>
      </c>
      <c r="J70" s="115">
        <v>710</v>
      </c>
      <c r="K70" s="116" t="s">
        <v>514</v>
      </c>
    </row>
    <row r="71" spans="1:11" ht="14.1" customHeight="1" x14ac:dyDescent="0.2">
      <c r="A71" s="306"/>
      <c r="B71" s="307" t="s">
        <v>307</v>
      </c>
      <c r="C71" s="308"/>
      <c r="D71" s="113">
        <v>5.490868979041549</v>
      </c>
      <c r="E71" s="115">
        <v>448</v>
      </c>
      <c r="F71" s="114">
        <v>74</v>
      </c>
      <c r="G71" s="114">
        <v>287</v>
      </c>
      <c r="H71" s="114">
        <v>83</v>
      </c>
      <c r="I71" s="140">
        <v>87</v>
      </c>
      <c r="J71" s="115">
        <v>361</v>
      </c>
      <c r="K71" s="116" t="s">
        <v>514</v>
      </c>
    </row>
    <row r="72" spans="1:11" ht="14.1" customHeight="1" x14ac:dyDescent="0.2">
      <c r="A72" s="306">
        <v>84</v>
      </c>
      <c r="B72" s="307" t="s">
        <v>308</v>
      </c>
      <c r="C72" s="308"/>
      <c r="D72" s="113">
        <v>0.79666625811986758</v>
      </c>
      <c r="E72" s="115">
        <v>65</v>
      </c>
      <c r="F72" s="114">
        <v>46</v>
      </c>
      <c r="G72" s="114">
        <v>178</v>
      </c>
      <c r="H72" s="114">
        <v>37</v>
      </c>
      <c r="I72" s="140">
        <v>49</v>
      </c>
      <c r="J72" s="115">
        <v>16</v>
      </c>
      <c r="K72" s="116">
        <v>32.653061224489797</v>
      </c>
    </row>
    <row r="73" spans="1:11" ht="14.1" customHeight="1" x14ac:dyDescent="0.2">
      <c r="A73" s="306" t="s">
        <v>309</v>
      </c>
      <c r="B73" s="307" t="s">
        <v>310</v>
      </c>
      <c r="C73" s="308"/>
      <c r="D73" s="113">
        <v>0.25738448339257264</v>
      </c>
      <c r="E73" s="115">
        <v>21</v>
      </c>
      <c r="F73" s="114">
        <v>6</v>
      </c>
      <c r="G73" s="114">
        <v>104</v>
      </c>
      <c r="H73" s="114">
        <v>7</v>
      </c>
      <c r="I73" s="140">
        <v>16</v>
      </c>
      <c r="J73" s="115">
        <v>5</v>
      </c>
      <c r="K73" s="116">
        <v>31.25</v>
      </c>
    </row>
    <row r="74" spans="1:11" ht="14.1" customHeight="1" x14ac:dyDescent="0.2">
      <c r="A74" s="306" t="s">
        <v>311</v>
      </c>
      <c r="B74" s="307" t="s">
        <v>312</v>
      </c>
      <c r="C74" s="308"/>
      <c r="D74" s="113">
        <v>8.5794827797524204E-2</v>
      </c>
      <c r="E74" s="115">
        <v>7</v>
      </c>
      <c r="F74" s="114">
        <v>7</v>
      </c>
      <c r="G74" s="114">
        <v>34</v>
      </c>
      <c r="H74" s="114">
        <v>3</v>
      </c>
      <c r="I74" s="140">
        <v>7</v>
      </c>
      <c r="J74" s="115">
        <v>0</v>
      </c>
      <c r="K74" s="116">
        <v>0</v>
      </c>
    </row>
    <row r="75" spans="1:11" ht="14.1" customHeight="1" x14ac:dyDescent="0.2">
      <c r="A75" s="306" t="s">
        <v>313</v>
      </c>
      <c r="B75" s="307" t="s">
        <v>314</v>
      </c>
      <c r="C75" s="308"/>
      <c r="D75" s="113">
        <v>4.9025615884299545E-2</v>
      </c>
      <c r="E75" s="115">
        <v>4</v>
      </c>
      <c r="F75" s="114" t="s">
        <v>513</v>
      </c>
      <c r="G75" s="114">
        <v>0</v>
      </c>
      <c r="H75" s="114">
        <v>0</v>
      </c>
      <c r="I75" s="140">
        <v>4</v>
      </c>
      <c r="J75" s="115">
        <v>0</v>
      </c>
      <c r="K75" s="116">
        <v>0</v>
      </c>
    </row>
    <row r="76" spans="1:11" ht="14.1" customHeight="1" x14ac:dyDescent="0.2">
      <c r="A76" s="306">
        <v>91</v>
      </c>
      <c r="B76" s="307" t="s">
        <v>315</v>
      </c>
      <c r="C76" s="308"/>
      <c r="D76" s="113">
        <v>0.11030763573967398</v>
      </c>
      <c r="E76" s="115">
        <v>9</v>
      </c>
      <c r="F76" s="114">
        <v>3</v>
      </c>
      <c r="G76" s="114">
        <v>14</v>
      </c>
      <c r="H76" s="114" t="s">
        <v>513</v>
      </c>
      <c r="I76" s="140" t="s">
        <v>513</v>
      </c>
      <c r="J76" s="115" t="s">
        <v>513</v>
      </c>
      <c r="K76" s="116" t="s">
        <v>513</v>
      </c>
    </row>
    <row r="77" spans="1:11" ht="14.1" customHeight="1" x14ac:dyDescent="0.2">
      <c r="A77" s="306">
        <v>92</v>
      </c>
      <c r="B77" s="307" t="s">
        <v>316</v>
      </c>
      <c r="C77" s="308"/>
      <c r="D77" s="113">
        <v>1.0663071454835151</v>
      </c>
      <c r="E77" s="115">
        <v>87</v>
      </c>
      <c r="F77" s="114">
        <v>63</v>
      </c>
      <c r="G77" s="114">
        <v>61</v>
      </c>
      <c r="H77" s="114">
        <v>70</v>
      </c>
      <c r="I77" s="140">
        <v>54</v>
      </c>
      <c r="J77" s="115">
        <v>33</v>
      </c>
      <c r="K77" s="116">
        <v>61.111111111111114</v>
      </c>
    </row>
    <row r="78" spans="1:11" ht="14.1" customHeight="1" x14ac:dyDescent="0.2">
      <c r="A78" s="306">
        <v>93</v>
      </c>
      <c r="B78" s="307" t="s">
        <v>317</v>
      </c>
      <c r="C78" s="308"/>
      <c r="D78" s="113">
        <v>0.30641009927687218</v>
      </c>
      <c r="E78" s="115">
        <v>25</v>
      </c>
      <c r="F78" s="114">
        <v>16</v>
      </c>
      <c r="G78" s="114">
        <v>33</v>
      </c>
      <c r="H78" s="114">
        <v>20</v>
      </c>
      <c r="I78" s="140">
        <v>22</v>
      </c>
      <c r="J78" s="115">
        <v>3</v>
      </c>
      <c r="K78" s="116">
        <v>13.636363636363637</v>
      </c>
    </row>
    <row r="79" spans="1:11" ht="14.1" customHeight="1" x14ac:dyDescent="0.2">
      <c r="A79" s="306">
        <v>94</v>
      </c>
      <c r="B79" s="307" t="s">
        <v>318</v>
      </c>
      <c r="C79" s="308"/>
      <c r="D79" s="113">
        <v>0.57605098664051968</v>
      </c>
      <c r="E79" s="115">
        <v>47</v>
      </c>
      <c r="F79" s="114">
        <v>22</v>
      </c>
      <c r="G79" s="114">
        <v>18</v>
      </c>
      <c r="H79" s="114">
        <v>16</v>
      </c>
      <c r="I79" s="140">
        <v>18</v>
      </c>
      <c r="J79" s="115">
        <v>29</v>
      </c>
      <c r="K79" s="116">
        <v>161.11111111111111</v>
      </c>
    </row>
    <row r="80" spans="1:11" ht="14.1" customHeight="1" x14ac:dyDescent="0.2">
      <c r="A80" s="306" t="s">
        <v>319</v>
      </c>
      <c r="B80" s="307" t="s">
        <v>320</v>
      </c>
      <c r="C80" s="308"/>
      <c r="D80" s="113">
        <v>0</v>
      </c>
      <c r="E80" s="115">
        <v>0</v>
      </c>
      <c r="F80" s="114">
        <v>0</v>
      </c>
      <c r="G80" s="114">
        <v>0</v>
      </c>
      <c r="H80" s="114">
        <v>0</v>
      </c>
      <c r="I80" s="140">
        <v>0</v>
      </c>
      <c r="J80" s="115">
        <v>0</v>
      </c>
      <c r="K80" s="116">
        <v>0</v>
      </c>
    </row>
    <row r="81" spans="1:11" ht="14.1" customHeight="1" x14ac:dyDescent="0.2">
      <c r="A81" s="310" t="s">
        <v>321</v>
      </c>
      <c r="B81" s="311" t="s">
        <v>333</v>
      </c>
      <c r="C81" s="312"/>
      <c r="D81" s="125">
        <v>0</v>
      </c>
      <c r="E81" s="143">
        <v>0</v>
      </c>
      <c r="F81" s="144">
        <v>0</v>
      </c>
      <c r="G81" s="144">
        <v>0</v>
      </c>
      <c r="H81" s="144">
        <v>0</v>
      </c>
      <c r="I81" s="145">
        <v>0</v>
      </c>
      <c r="J81" s="143">
        <v>0</v>
      </c>
      <c r="K81" s="146">
        <v>0</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4" t="s">
        <v>371</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618" t="s">
        <v>365</v>
      </c>
      <c r="B86" s="618"/>
      <c r="C86" s="618"/>
      <c r="D86" s="618"/>
      <c r="E86" s="618"/>
      <c r="F86" s="618"/>
      <c r="G86" s="618"/>
      <c r="H86" s="618"/>
      <c r="I86" s="618"/>
      <c r="J86" s="618"/>
      <c r="K86" s="618"/>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6">
    <mergeCell ref="A87:K87"/>
    <mergeCell ref="A3:K3"/>
    <mergeCell ref="A4:K4"/>
    <mergeCell ref="A5:E5"/>
    <mergeCell ref="A7:C10"/>
    <mergeCell ref="D7:D10"/>
    <mergeCell ref="E7:I7"/>
    <mergeCell ref="J7:K8"/>
    <mergeCell ref="E8:E9"/>
    <mergeCell ref="F8:F9"/>
    <mergeCell ref="G8:G9"/>
    <mergeCell ref="H8:H9"/>
    <mergeCell ref="I8:I9"/>
    <mergeCell ref="A84:K84"/>
    <mergeCell ref="A85:K85"/>
    <mergeCell ref="A86:K86"/>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9"/>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372</v>
      </c>
      <c r="B3" s="571"/>
      <c r="C3" s="571"/>
      <c r="D3" s="571"/>
      <c r="E3" s="571"/>
      <c r="F3" s="571"/>
      <c r="G3" s="571"/>
      <c r="H3" s="571"/>
      <c r="I3" s="571"/>
      <c r="J3" s="571"/>
      <c r="K3" s="571"/>
    </row>
    <row r="4" spans="1:13" s="94" customFormat="1" ht="12" customHeight="1" x14ac:dyDescent="0.2">
      <c r="A4" s="410" t="s">
        <v>373</v>
      </c>
      <c r="B4" s="411"/>
      <c r="C4" s="411"/>
      <c r="D4" s="411"/>
      <c r="E4" s="411"/>
      <c r="F4" s="411"/>
      <c r="G4" s="411"/>
      <c r="H4" s="411"/>
      <c r="I4" s="411"/>
      <c r="J4" s="411"/>
      <c r="K4" s="411"/>
      <c r="L4" s="411"/>
      <c r="M4" s="411"/>
    </row>
    <row r="5" spans="1:13" s="94" customFormat="1" ht="12" customHeight="1" x14ac:dyDescent="0.2">
      <c r="A5" s="667" t="s">
        <v>374</v>
      </c>
      <c r="B5" s="667"/>
      <c r="C5" s="412"/>
      <c r="D5" s="412"/>
      <c r="E5" s="412"/>
      <c r="F5" s="413"/>
      <c r="G5" s="413"/>
      <c r="H5" s="413"/>
      <c r="I5" s="413"/>
      <c r="J5" s="413"/>
      <c r="K5" s="413"/>
      <c r="L5" s="413"/>
      <c r="M5" s="413"/>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375</v>
      </c>
      <c r="B7" s="668" t="s">
        <v>376</v>
      </c>
      <c r="C7" s="668"/>
      <c r="D7" s="668"/>
      <c r="E7" s="668"/>
      <c r="F7" s="668"/>
      <c r="G7" s="668"/>
      <c r="H7" s="669"/>
      <c r="I7" s="668" t="s">
        <v>377</v>
      </c>
      <c r="J7" s="668"/>
      <c r="K7" s="669"/>
      <c r="L7" s="670" t="s">
        <v>378</v>
      </c>
      <c r="M7" s="671"/>
    </row>
    <row r="8" spans="1:13" ht="23.85" customHeight="1" x14ac:dyDescent="0.2">
      <c r="A8" s="583"/>
      <c r="B8" s="414" t="s">
        <v>104</v>
      </c>
      <c r="C8" s="415" t="s">
        <v>106</v>
      </c>
      <c r="D8" s="415" t="s">
        <v>107</v>
      </c>
      <c r="E8" s="415" t="s">
        <v>379</v>
      </c>
      <c r="F8" s="415" t="s">
        <v>380</v>
      </c>
      <c r="G8" s="415" t="s">
        <v>108</v>
      </c>
      <c r="H8" s="416" t="s">
        <v>381</v>
      </c>
      <c r="I8" s="414" t="s">
        <v>104</v>
      </c>
      <c r="J8" s="414" t="s">
        <v>382</v>
      </c>
      <c r="K8" s="417" t="s">
        <v>383</v>
      </c>
      <c r="L8" s="418" t="s">
        <v>384</v>
      </c>
      <c r="M8" s="419" t="s">
        <v>385</v>
      </c>
    </row>
    <row r="9" spans="1:13" ht="12" customHeight="1" x14ac:dyDescent="0.2">
      <c r="A9" s="584"/>
      <c r="B9" s="100">
        <v>1</v>
      </c>
      <c r="C9" s="100">
        <v>2</v>
      </c>
      <c r="D9" s="100">
        <v>3</v>
      </c>
      <c r="E9" s="100">
        <v>4</v>
      </c>
      <c r="F9" s="100">
        <v>5</v>
      </c>
      <c r="G9" s="100">
        <v>6</v>
      </c>
      <c r="H9" s="100">
        <v>7</v>
      </c>
      <c r="I9" s="100">
        <v>8</v>
      </c>
      <c r="J9" s="100">
        <v>9</v>
      </c>
      <c r="K9" s="420">
        <v>10</v>
      </c>
      <c r="L9" s="421">
        <v>11</v>
      </c>
      <c r="M9" s="421">
        <v>12</v>
      </c>
    </row>
    <row r="10" spans="1:13" ht="15" customHeight="1" x14ac:dyDescent="0.2">
      <c r="A10" s="422" t="s">
        <v>386</v>
      </c>
      <c r="B10" s="115">
        <v>64849</v>
      </c>
      <c r="C10" s="114">
        <v>33274</v>
      </c>
      <c r="D10" s="114">
        <v>31575</v>
      </c>
      <c r="E10" s="114">
        <v>50357</v>
      </c>
      <c r="F10" s="114">
        <v>14159</v>
      </c>
      <c r="G10" s="114">
        <v>10167</v>
      </c>
      <c r="H10" s="114">
        <v>14879</v>
      </c>
      <c r="I10" s="115">
        <v>21521</v>
      </c>
      <c r="J10" s="114">
        <v>13916</v>
      </c>
      <c r="K10" s="114">
        <v>7605</v>
      </c>
      <c r="L10" s="423">
        <v>5096</v>
      </c>
      <c r="M10" s="424">
        <v>4971</v>
      </c>
    </row>
    <row r="11" spans="1:13" ht="11.1" customHeight="1" x14ac:dyDescent="0.2">
      <c r="A11" s="422" t="s">
        <v>387</v>
      </c>
      <c r="B11" s="115">
        <v>66036</v>
      </c>
      <c r="C11" s="114">
        <v>34122</v>
      </c>
      <c r="D11" s="114">
        <v>31914</v>
      </c>
      <c r="E11" s="114">
        <v>51344</v>
      </c>
      <c r="F11" s="114">
        <v>14358</v>
      </c>
      <c r="G11" s="114">
        <v>10105</v>
      </c>
      <c r="H11" s="114">
        <v>15337</v>
      </c>
      <c r="I11" s="115">
        <v>22206</v>
      </c>
      <c r="J11" s="114">
        <v>14202</v>
      </c>
      <c r="K11" s="114">
        <v>8004</v>
      </c>
      <c r="L11" s="423">
        <v>4631</v>
      </c>
      <c r="M11" s="424">
        <v>3614</v>
      </c>
    </row>
    <row r="12" spans="1:13" ht="11.1" customHeight="1" x14ac:dyDescent="0.2">
      <c r="A12" s="422" t="s">
        <v>388</v>
      </c>
      <c r="B12" s="115">
        <v>67283</v>
      </c>
      <c r="C12" s="114">
        <v>34877</v>
      </c>
      <c r="D12" s="114">
        <v>32406</v>
      </c>
      <c r="E12" s="114">
        <v>52411</v>
      </c>
      <c r="F12" s="114">
        <v>14532</v>
      </c>
      <c r="G12" s="114">
        <v>10929</v>
      </c>
      <c r="H12" s="114">
        <v>15625</v>
      </c>
      <c r="I12" s="115">
        <v>22470</v>
      </c>
      <c r="J12" s="114">
        <v>14261</v>
      </c>
      <c r="K12" s="114">
        <v>8209</v>
      </c>
      <c r="L12" s="423">
        <v>6546</v>
      </c>
      <c r="M12" s="424">
        <v>5563</v>
      </c>
    </row>
    <row r="13" spans="1:13" s="110" customFormat="1" ht="11.1" customHeight="1" x14ac:dyDescent="0.2">
      <c r="A13" s="422" t="s">
        <v>389</v>
      </c>
      <c r="B13" s="115">
        <v>66498</v>
      </c>
      <c r="C13" s="114">
        <v>34139</v>
      </c>
      <c r="D13" s="114">
        <v>32359</v>
      </c>
      <c r="E13" s="114">
        <v>51476</v>
      </c>
      <c r="F13" s="114">
        <v>14685</v>
      </c>
      <c r="G13" s="114">
        <v>10513</v>
      </c>
      <c r="H13" s="114">
        <v>15755</v>
      </c>
      <c r="I13" s="115">
        <v>22472</v>
      </c>
      <c r="J13" s="114">
        <v>14280</v>
      </c>
      <c r="K13" s="114">
        <v>8192</v>
      </c>
      <c r="L13" s="423">
        <v>3779</v>
      </c>
      <c r="M13" s="424">
        <v>4841</v>
      </c>
    </row>
    <row r="14" spans="1:13" ht="15" customHeight="1" x14ac:dyDescent="0.2">
      <c r="A14" s="422" t="s">
        <v>390</v>
      </c>
      <c r="B14" s="115">
        <v>67125</v>
      </c>
      <c r="C14" s="114">
        <v>34522</v>
      </c>
      <c r="D14" s="114">
        <v>32603</v>
      </c>
      <c r="E14" s="114">
        <v>49781</v>
      </c>
      <c r="F14" s="114">
        <v>17037</v>
      </c>
      <c r="G14" s="114">
        <v>10327</v>
      </c>
      <c r="H14" s="114">
        <v>16062</v>
      </c>
      <c r="I14" s="115">
        <v>22321</v>
      </c>
      <c r="J14" s="114">
        <v>14100</v>
      </c>
      <c r="K14" s="114">
        <v>8221</v>
      </c>
      <c r="L14" s="423">
        <v>5632</v>
      </c>
      <c r="M14" s="424">
        <v>5108</v>
      </c>
    </row>
    <row r="15" spans="1:13" ht="11.1" customHeight="1" x14ac:dyDescent="0.2">
      <c r="A15" s="422" t="s">
        <v>387</v>
      </c>
      <c r="B15" s="115">
        <v>68593</v>
      </c>
      <c r="C15" s="114">
        <v>35510</v>
      </c>
      <c r="D15" s="114">
        <v>33083</v>
      </c>
      <c r="E15" s="114">
        <v>50606</v>
      </c>
      <c r="F15" s="114">
        <v>17709</v>
      </c>
      <c r="G15" s="114">
        <v>10318</v>
      </c>
      <c r="H15" s="114">
        <v>16602</v>
      </c>
      <c r="I15" s="115">
        <v>22900</v>
      </c>
      <c r="J15" s="114">
        <v>14283</v>
      </c>
      <c r="K15" s="114">
        <v>8617</v>
      </c>
      <c r="L15" s="423">
        <v>5205</v>
      </c>
      <c r="M15" s="424">
        <v>3897</v>
      </c>
    </row>
    <row r="16" spans="1:13" ht="11.1" customHeight="1" x14ac:dyDescent="0.2">
      <c r="A16" s="422" t="s">
        <v>388</v>
      </c>
      <c r="B16" s="115">
        <v>70278</v>
      </c>
      <c r="C16" s="114">
        <v>36283</v>
      </c>
      <c r="D16" s="114">
        <v>33995</v>
      </c>
      <c r="E16" s="114">
        <v>52011</v>
      </c>
      <c r="F16" s="114">
        <v>18244</v>
      </c>
      <c r="G16" s="114">
        <v>11260</v>
      </c>
      <c r="H16" s="114">
        <v>16975</v>
      </c>
      <c r="I16" s="115">
        <v>22985</v>
      </c>
      <c r="J16" s="114">
        <v>14132</v>
      </c>
      <c r="K16" s="114">
        <v>8853</v>
      </c>
      <c r="L16" s="423">
        <v>7547</v>
      </c>
      <c r="M16" s="424">
        <v>6090</v>
      </c>
    </row>
    <row r="17" spans="1:13" s="110" customFormat="1" ht="11.1" customHeight="1" x14ac:dyDescent="0.2">
      <c r="A17" s="422" t="s">
        <v>389</v>
      </c>
      <c r="B17" s="115">
        <v>69520</v>
      </c>
      <c r="C17" s="114">
        <v>35511</v>
      </c>
      <c r="D17" s="114">
        <v>34009</v>
      </c>
      <c r="E17" s="114">
        <v>51309</v>
      </c>
      <c r="F17" s="114">
        <v>18185</v>
      </c>
      <c r="G17" s="114">
        <v>10893</v>
      </c>
      <c r="H17" s="114">
        <v>17086</v>
      </c>
      <c r="I17" s="115">
        <v>22991</v>
      </c>
      <c r="J17" s="114">
        <v>14170</v>
      </c>
      <c r="K17" s="114">
        <v>8821</v>
      </c>
      <c r="L17" s="423">
        <v>4233</v>
      </c>
      <c r="M17" s="424">
        <v>5054</v>
      </c>
    </row>
    <row r="18" spans="1:13" ht="15" customHeight="1" x14ac:dyDescent="0.2">
      <c r="A18" s="422" t="s">
        <v>391</v>
      </c>
      <c r="B18" s="115">
        <v>70164</v>
      </c>
      <c r="C18" s="114">
        <v>35922</v>
      </c>
      <c r="D18" s="114">
        <v>34242</v>
      </c>
      <c r="E18" s="114">
        <v>51359</v>
      </c>
      <c r="F18" s="114">
        <v>18777</v>
      </c>
      <c r="G18" s="114">
        <v>10702</v>
      </c>
      <c r="H18" s="114">
        <v>17472</v>
      </c>
      <c r="I18" s="115">
        <v>22802</v>
      </c>
      <c r="J18" s="114">
        <v>14074</v>
      </c>
      <c r="K18" s="114">
        <v>8728</v>
      </c>
      <c r="L18" s="423">
        <v>5715</v>
      </c>
      <c r="M18" s="424">
        <v>5261</v>
      </c>
    </row>
    <row r="19" spans="1:13" ht="11.1" customHeight="1" x14ac:dyDescent="0.2">
      <c r="A19" s="422" t="s">
        <v>387</v>
      </c>
      <c r="B19" s="115">
        <v>71293</v>
      </c>
      <c r="C19" s="114">
        <v>36635</v>
      </c>
      <c r="D19" s="114">
        <v>34658</v>
      </c>
      <c r="E19" s="114">
        <v>51965</v>
      </c>
      <c r="F19" s="114">
        <v>19306</v>
      </c>
      <c r="G19" s="114">
        <v>10601</v>
      </c>
      <c r="H19" s="114">
        <v>18040</v>
      </c>
      <c r="I19" s="115">
        <v>23538</v>
      </c>
      <c r="J19" s="114">
        <v>14401</v>
      </c>
      <c r="K19" s="114">
        <v>9137</v>
      </c>
      <c r="L19" s="423">
        <v>5152</v>
      </c>
      <c r="M19" s="424">
        <v>4112</v>
      </c>
    </row>
    <row r="20" spans="1:13" ht="11.1" customHeight="1" x14ac:dyDescent="0.2">
      <c r="A20" s="422" t="s">
        <v>388</v>
      </c>
      <c r="B20" s="115">
        <v>72466</v>
      </c>
      <c r="C20" s="114">
        <v>37272</v>
      </c>
      <c r="D20" s="114">
        <v>35194</v>
      </c>
      <c r="E20" s="114">
        <v>52969</v>
      </c>
      <c r="F20" s="114">
        <v>19481</v>
      </c>
      <c r="G20" s="114">
        <v>11387</v>
      </c>
      <c r="H20" s="114">
        <v>18367</v>
      </c>
      <c r="I20" s="115">
        <v>23697</v>
      </c>
      <c r="J20" s="114">
        <v>14389</v>
      </c>
      <c r="K20" s="114">
        <v>9308</v>
      </c>
      <c r="L20" s="423">
        <v>7325</v>
      </c>
      <c r="M20" s="424">
        <v>6266</v>
      </c>
    </row>
    <row r="21" spans="1:13" s="110" customFormat="1" ht="11.1" customHeight="1" x14ac:dyDescent="0.2">
      <c r="A21" s="422" t="s">
        <v>389</v>
      </c>
      <c r="B21" s="115">
        <v>71447</v>
      </c>
      <c r="C21" s="114">
        <v>36453</v>
      </c>
      <c r="D21" s="114">
        <v>34994</v>
      </c>
      <c r="E21" s="114">
        <v>52134</v>
      </c>
      <c r="F21" s="114">
        <v>19304</v>
      </c>
      <c r="G21" s="114">
        <v>10988</v>
      </c>
      <c r="H21" s="114">
        <v>18380</v>
      </c>
      <c r="I21" s="115">
        <v>23637</v>
      </c>
      <c r="J21" s="114">
        <v>14321</v>
      </c>
      <c r="K21" s="114">
        <v>9316</v>
      </c>
      <c r="L21" s="423">
        <v>3759</v>
      </c>
      <c r="M21" s="424">
        <v>5018</v>
      </c>
    </row>
    <row r="22" spans="1:13" ht="15" customHeight="1" x14ac:dyDescent="0.2">
      <c r="A22" s="422" t="s">
        <v>392</v>
      </c>
      <c r="B22" s="115">
        <v>71823</v>
      </c>
      <c r="C22" s="114">
        <v>36513</v>
      </c>
      <c r="D22" s="114">
        <v>35310</v>
      </c>
      <c r="E22" s="114">
        <v>52325</v>
      </c>
      <c r="F22" s="114">
        <v>19471</v>
      </c>
      <c r="G22" s="114">
        <v>10722</v>
      </c>
      <c r="H22" s="114">
        <v>18699</v>
      </c>
      <c r="I22" s="115">
        <v>23446</v>
      </c>
      <c r="J22" s="114">
        <v>14178</v>
      </c>
      <c r="K22" s="114">
        <v>9268</v>
      </c>
      <c r="L22" s="423">
        <v>5896</v>
      </c>
      <c r="M22" s="424">
        <v>5604</v>
      </c>
    </row>
    <row r="23" spans="1:13" ht="11.1" customHeight="1" x14ac:dyDescent="0.2">
      <c r="A23" s="422" t="s">
        <v>387</v>
      </c>
      <c r="B23" s="115">
        <v>72832</v>
      </c>
      <c r="C23" s="114">
        <v>37258</v>
      </c>
      <c r="D23" s="114">
        <v>35574</v>
      </c>
      <c r="E23" s="114">
        <v>52989</v>
      </c>
      <c r="F23" s="114">
        <v>19815</v>
      </c>
      <c r="G23" s="114">
        <v>10508</v>
      </c>
      <c r="H23" s="114">
        <v>19252</v>
      </c>
      <c r="I23" s="115">
        <v>24007</v>
      </c>
      <c r="J23" s="114">
        <v>14440</v>
      </c>
      <c r="K23" s="114">
        <v>9567</v>
      </c>
      <c r="L23" s="423">
        <v>5037</v>
      </c>
      <c r="M23" s="424">
        <v>4114</v>
      </c>
    </row>
    <row r="24" spans="1:13" ht="11.1" customHeight="1" x14ac:dyDescent="0.2">
      <c r="A24" s="422" t="s">
        <v>388</v>
      </c>
      <c r="B24" s="115">
        <v>74623</v>
      </c>
      <c r="C24" s="114">
        <v>38402</v>
      </c>
      <c r="D24" s="114">
        <v>36221</v>
      </c>
      <c r="E24" s="114">
        <v>54033</v>
      </c>
      <c r="F24" s="114">
        <v>20263</v>
      </c>
      <c r="G24" s="114">
        <v>11446</v>
      </c>
      <c r="H24" s="114">
        <v>19695</v>
      </c>
      <c r="I24" s="115">
        <v>24170</v>
      </c>
      <c r="J24" s="114">
        <v>14403</v>
      </c>
      <c r="K24" s="114">
        <v>9767</v>
      </c>
      <c r="L24" s="423">
        <v>7341</v>
      </c>
      <c r="M24" s="424">
        <v>5999</v>
      </c>
    </row>
    <row r="25" spans="1:13" s="110" customFormat="1" ht="11.1" customHeight="1" x14ac:dyDescent="0.2">
      <c r="A25" s="422" t="s">
        <v>389</v>
      </c>
      <c r="B25" s="115">
        <v>73390</v>
      </c>
      <c r="C25" s="114">
        <v>37468</v>
      </c>
      <c r="D25" s="114">
        <v>35922</v>
      </c>
      <c r="E25" s="114">
        <v>52854</v>
      </c>
      <c r="F25" s="114">
        <v>20209</v>
      </c>
      <c r="G25" s="114">
        <v>10943</v>
      </c>
      <c r="H25" s="114">
        <v>19675</v>
      </c>
      <c r="I25" s="115">
        <v>23876</v>
      </c>
      <c r="J25" s="114">
        <v>14237</v>
      </c>
      <c r="K25" s="114">
        <v>9639</v>
      </c>
      <c r="L25" s="423">
        <v>3915</v>
      </c>
      <c r="M25" s="424">
        <v>5134</v>
      </c>
    </row>
    <row r="26" spans="1:13" ht="15" customHeight="1" x14ac:dyDescent="0.2">
      <c r="A26" s="422" t="s">
        <v>393</v>
      </c>
      <c r="B26" s="115">
        <v>73955</v>
      </c>
      <c r="C26" s="114">
        <v>37816</v>
      </c>
      <c r="D26" s="114">
        <v>36139</v>
      </c>
      <c r="E26" s="114">
        <v>53103</v>
      </c>
      <c r="F26" s="114">
        <v>20525</v>
      </c>
      <c r="G26" s="114">
        <v>10729</v>
      </c>
      <c r="H26" s="114">
        <v>20023</v>
      </c>
      <c r="I26" s="115">
        <v>23851</v>
      </c>
      <c r="J26" s="114">
        <v>14214</v>
      </c>
      <c r="K26" s="114">
        <v>9637</v>
      </c>
      <c r="L26" s="423">
        <v>6024</v>
      </c>
      <c r="M26" s="424">
        <v>5485</v>
      </c>
    </row>
    <row r="27" spans="1:13" ht="11.1" customHeight="1" x14ac:dyDescent="0.2">
      <c r="A27" s="422" t="s">
        <v>387</v>
      </c>
      <c r="B27" s="115">
        <v>74985</v>
      </c>
      <c r="C27" s="114">
        <v>38386</v>
      </c>
      <c r="D27" s="114">
        <v>36599</v>
      </c>
      <c r="E27" s="114">
        <v>53736</v>
      </c>
      <c r="F27" s="114">
        <v>20921</v>
      </c>
      <c r="G27" s="114">
        <v>10612</v>
      </c>
      <c r="H27" s="114">
        <v>20544</v>
      </c>
      <c r="I27" s="115">
        <v>24535</v>
      </c>
      <c r="J27" s="114">
        <v>14537</v>
      </c>
      <c r="K27" s="114">
        <v>9998</v>
      </c>
      <c r="L27" s="423">
        <v>5222</v>
      </c>
      <c r="M27" s="424">
        <v>4075</v>
      </c>
    </row>
    <row r="28" spans="1:13" ht="11.1" customHeight="1" x14ac:dyDescent="0.2">
      <c r="A28" s="422" t="s">
        <v>388</v>
      </c>
      <c r="B28" s="115">
        <v>77102</v>
      </c>
      <c r="C28" s="114">
        <v>39568</v>
      </c>
      <c r="D28" s="114">
        <v>37534</v>
      </c>
      <c r="E28" s="114">
        <v>55625</v>
      </c>
      <c r="F28" s="114">
        <v>21456</v>
      </c>
      <c r="G28" s="114">
        <v>11476</v>
      </c>
      <c r="H28" s="114">
        <v>21007</v>
      </c>
      <c r="I28" s="115">
        <v>24868</v>
      </c>
      <c r="J28" s="114">
        <v>14557</v>
      </c>
      <c r="K28" s="114">
        <v>10311</v>
      </c>
      <c r="L28" s="423">
        <v>7589</v>
      </c>
      <c r="M28" s="424">
        <v>6303</v>
      </c>
    </row>
    <row r="29" spans="1:13" s="110" customFormat="1" ht="11.1" customHeight="1" x14ac:dyDescent="0.2">
      <c r="A29" s="422" t="s">
        <v>389</v>
      </c>
      <c r="B29" s="115">
        <v>76210</v>
      </c>
      <c r="C29" s="114">
        <v>38852</v>
      </c>
      <c r="D29" s="114">
        <v>37358</v>
      </c>
      <c r="E29" s="114">
        <v>54700</v>
      </c>
      <c r="F29" s="114">
        <v>21506</v>
      </c>
      <c r="G29" s="114">
        <v>11022</v>
      </c>
      <c r="H29" s="114">
        <v>21054</v>
      </c>
      <c r="I29" s="115">
        <v>24538</v>
      </c>
      <c r="J29" s="114">
        <v>14428</v>
      </c>
      <c r="K29" s="114">
        <v>10110</v>
      </c>
      <c r="L29" s="423">
        <v>4446</v>
      </c>
      <c r="M29" s="424">
        <v>5429</v>
      </c>
    </row>
    <row r="30" spans="1:13" ht="15" customHeight="1" x14ac:dyDescent="0.2">
      <c r="A30" s="422" t="s">
        <v>394</v>
      </c>
      <c r="B30" s="115">
        <v>76818</v>
      </c>
      <c r="C30" s="114">
        <v>39345</v>
      </c>
      <c r="D30" s="114">
        <v>37473</v>
      </c>
      <c r="E30" s="114">
        <v>55057</v>
      </c>
      <c r="F30" s="114">
        <v>21759</v>
      </c>
      <c r="G30" s="114">
        <v>10766</v>
      </c>
      <c r="H30" s="114">
        <v>21464</v>
      </c>
      <c r="I30" s="115">
        <v>24091</v>
      </c>
      <c r="J30" s="114">
        <v>14119</v>
      </c>
      <c r="K30" s="114">
        <v>9972</v>
      </c>
      <c r="L30" s="423">
        <v>6243</v>
      </c>
      <c r="M30" s="424">
        <v>5618</v>
      </c>
    </row>
    <row r="31" spans="1:13" ht="11.1" customHeight="1" x14ac:dyDescent="0.2">
      <c r="A31" s="422" t="s">
        <v>387</v>
      </c>
      <c r="B31" s="115">
        <v>77944</v>
      </c>
      <c r="C31" s="114">
        <v>40185</v>
      </c>
      <c r="D31" s="114">
        <v>37759</v>
      </c>
      <c r="E31" s="114">
        <v>55820</v>
      </c>
      <c r="F31" s="114">
        <v>22122</v>
      </c>
      <c r="G31" s="114">
        <v>10698</v>
      </c>
      <c r="H31" s="114">
        <v>21989</v>
      </c>
      <c r="I31" s="115">
        <v>24740</v>
      </c>
      <c r="J31" s="114">
        <v>14398</v>
      </c>
      <c r="K31" s="114">
        <v>10342</v>
      </c>
      <c r="L31" s="423">
        <v>5547</v>
      </c>
      <c r="M31" s="424">
        <v>4543</v>
      </c>
    </row>
    <row r="32" spans="1:13" ht="11.1" customHeight="1" x14ac:dyDescent="0.2">
      <c r="A32" s="422" t="s">
        <v>388</v>
      </c>
      <c r="B32" s="115">
        <v>79593</v>
      </c>
      <c r="C32" s="114">
        <v>41066</v>
      </c>
      <c r="D32" s="114">
        <v>38527</v>
      </c>
      <c r="E32" s="114">
        <v>57210</v>
      </c>
      <c r="F32" s="114">
        <v>22383</v>
      </c>
      <c r="G32" s="114">
        <v>11564</v>
      </c>
      <c r="H32" s="114">
        <v>22397</v>
      </c>
      <c r="I32" s="115">
        <v>25016</v>
      </c>
      <c r="J32" s="114">
        <v>14423</v>
      </c>
      <c r="K32" s="114">
        <v>10593</v>
      </c>
      <c r="L32" s="423">
        <v>7802</v>
      </c>
      <c r="M32" s="424">
        <v>6412</v>
      </c>
    </row>
    <row r="33" spans="1:13" s="110" customFormat="1" ht="11.1" customHeight="1" x14ac:dyDescent="0.2">
      <c r="A33" s="422" t="s">
        <v>389</v>
      </c>
      <c r="B33" s="115">
        <v>78731</v>
      </c>
      <c r="C33" s="114">
        <v>40318</v>
      </c>
      <c r="D33" s="114">
        <v>38413</v>
      </c>
      <c r="E33" s="114">
        <v>56258</v>
      </c>
      <c r="F33" s="114">
        <v>22473</v>
      </c>
      <c r="G33" s="114">
        <v>11144</v>
      </c>
      <c r="H33" s="114">
        <v>22389</v>
      </c>
      <c r="I33" s="115">
        <v>24938</v>
      </c>
      <c r="J33" s="114">
        <v>14400</v>
      </c>
      <c r="K33" s="114">
        <v>10538</v>
      </c>
      <c r="L33" s="423">
        <v>4632</v>
      </c>
      <c r="M33" s="424">
        <v>5605</v>
      </c>
    </row>
    <row r="34" spans="1:13" ht="15" customHeight="1" x14ac:dyDescent="0.2">
      <c r="A34" s="422" t="s">
        <v>395</v>
      </c>
      <c r="B34" s="115">
        <v>79283</v>
      </c>
      <c r="C34" s="114">
        <v>40607</v>
      </c>
      <c r="D34" s="114">
        <v>38676</v>
      </c>
      <c r="E34" s="114">
        <v>56493</v>
      </c>
      <c r="F34" s="114">
        <v>22790</v>
      </c>
      <c r="G34" s="114">
        <v>10880</v>
      </c>
      <c r="H34" s="114">
        <v>22823</v>
      </c>
      <c r="I34" s="115">
        <v>24913</v>
      </c>
      <c r="J34" s="114">
        <v>14356</v>
      </c>
      <c r="K34" s="114">
        <v>10557</v>
      </c>
      <c r="L34" s="423">
        <v>6387</v>
      </c>
      <c r="M34" s="424">
        <v>5900</v>
      </c>
    </row>
    <row r="35" spans="1:13" ht="11.1" customHeight="1" x14ac:dyDescent="0.2">
      <c r="A35" s="422" t="s">
        <v>387</v>
      </c>
      <c r="B35" s="115">
        <v>79514</v>
      </c>
      <c r="C35" s="114">
        <v>40618</v>
      </c>
      <c r="D35" s="114">
        <v>38896</v>
      </c>
      <c r="E35" s="114">
        <v>56342</v>
      </c>
      <c r="F35" s="114">
        <v>23172</v>
      </c>
      <c r="G35" s="114">
        <v>10694</v>
      </c>
      <c r="H35" s="114">
        <v>23190</v>
      </c>
      <c r="I35" s="115">
        <v>25678</v>
      </c>
      <c r="J35" s="114">
        <v>14681</v>
      </c>
      <c r="K35" s="114">
        <v>10997</v>
      </c>
      <c r="L35" s="423">
        <v>5775</v>
      </c>
      <c r="M35" s="424">
        <v>5353</v>
      </c>
    </row>
    <row r="36" spans="1:13" ht="11.1" customHeight="1" x14ac:dyDescent="0.2">
      <c r="A36" s="422" t="s">
        <v>388</v>
      </c>
      <c r="B36" s="115">
        <v>81056</v>
      </c>
      <c r="C36" s="114">
        <v>41516</v>
      </c>
      <c r="D36" s="114">
        <v>39540</v>
      </c>
      <c r="E36" s="114">
        <v>57551</v>
      </c>
      <c r="F36" s="114">
        <v>23505</v>
      </c>
      <c r="G36" s="114">
        <v>11651</v>
      </c>
      <c r="H36" s="114">
        <v>23563</v>
      </c>
      <c r="I36" s="115">
        <v>25787</v>
      </c>
      <c r="J36" s="114">
        <v>14559</v>
      </c>
      <c r="K36" s="114">
        <v>11228</v>
      </c>
      <c r="L36" s="423">
        <v>7948</v>
      </c>
      <c r="M36" s="424">
        <v>6671</v>
      </c>
    </row>
    <row r="37" spans="1:13" s="110" customFormat="1" ht="11.1" customHeight="1" x14ac:dyDescent="0.2">
      <c r="A37" s="422" t="s">
        <v>389</v>
      </c>
      <c r="B37" s="115">
        <v>80143</v>
      </c>
      <c r="C37" s="114">
        <v>40739</v>
      </c>
      <c r="D37" s="114">
        <v>39404</v>
      </c>
      <c r="E37" s="114">
        <v>56594</v>
      </c>
      <c r="F37" s="114">
        <v>23549</v>
      </c>
      <c r="G37" s="114">
        <v>11177</v>
      </c>
      <c r="H37" s="114">
        <v>23619</v>
      </c>
      <c r="I37" s="115">
        <v>25509</v>
      </c>
      <c r="J37" s="114">
        <v>14466</v>
      </c>
      <c r="K37" s="114">
        <v>11043</v>
      </c>
      <c r="L37" s="423">
        <v>4591</v>
      </c>
      <c r="M37" s="424">
        <v>5451</v>
      </c>
    </row>
    <row r="38" spans="1:13" ht="15" customHeight="1" x14ac:dyDescent="0.2">
      <c r="A38" s="425" t="s">
        <v>396</v>
      </c>
      <c r="B38" s="115">
        <v>80584</v>
      </c>
      <c r="C38" s="114">
        <v>41186</v>
      </c>
      <c r="D38" s="114">
        <v>39398</v>
      </c>
      <c r="E38" s="114">
        <v>56828</v>
      </c>
      <c r="F38" s="114">
        <v>23756</v>
      </c>
      <c r="G38" s="114">
        <v>10944</v>
      </c>
      <c r="H38" s="114">
        <v>23965</v>
      </c>
      <c r="I38" s="115">
        <v>25341</v>
      </c>
      <c r="J38" s="114">
        <v>14284</v>
      </c>
      <c r="K38" s="114">
        <v>11057</v>
      </c>
      <c r="L38" s="423">
        <v>7253</v>
      </c>
      <c r="M38" s="424">
        <v>6761</v>
      </c>
    </row>
    <row r="39" spans="1:13" ht="11.1" customHeight="1" x14ac:dyDescent="0.2">
      <c r="A39" s="422" t="s">
        <v>387</v>
      </c>
      <c r="B39" s="115">
        <v>81449</v>
      </c>
      <c r="C39" s="114">
        <v>41717</v>
      </c>
      <c r="D39" s="114">
        <v>39732</v>
      </c>
      <c r="E39" s="114">
        <v>57269</v>
      </c>
      <c r="F39" s="114">
        <v>24180</v>
      </c>
      <c r="G39" s="114">
        <v>10829</v>
      </c>
      <c r="H39" s="114">
        <v>24522</v>
      </c>
      <c r="I39" s="115">
        <v>26023</v>
      </c>
      <c r="J39" s="114">
        <v>14490</v>
      </c>
      <c r="K39" s="114">
        <v>11533</v>
      </c>
      <c r="L39" s="423">
        <v>5658</v>
      </c>
      <c r="M39" s="424">
        <v>4961</v>
      </c>
    </row>
    <row r="40" spans="1:13" ht="11.1" customHeight="1" x14ac:dyDescent="0.2">
      <c r="A40" s="425" t="s">
        <v>388</v>
      </c>
      <c r="B40" s="115">
        <v>82820</v>
      </c>
      <c r="C40" s="114">
        <v>42544</v>
      </c>
      <c r="D40" s="114">
        <v>40276</v>
      </c>
      <c r="E40" s="114">
        <v>58316</v>
      </c>
      <c r="F40" s="114">
        <v>24504</v>
      </c>
      <c r="G40" s="114">
        <v>11706</v>
      </c>
      <c r="H40" s="114">
        <v>24889</v>
      </c>
      <c r="I40" s="115">
        <v>26135</v>
      </c>
      <c r="J40" s="114">
        <v>14492</v>
      </c>
      <c r="K40" s="114">
        <v>11643</v>
      </c>
      <c r="L40" s="423">
        <v>8179</v>
      </c>
      <c r="M40" s="424">
        <v>7036</v>
      </c>
    </row>
    <row r="41" spans="1:13" s="110" customFormat="1" ht="11.1" customHeight="1" x14ac:dyDescent="0.2">
      <c r="A41" s="422" t="s">
        <v>389</v>
      </c>
      <c r="B41" s="115">
        <v>81946</v>
      </c>
      <c r="C41" s="114">
        <v>41793</v>
      </c>
      <c r="D41" s="114">
        <v>40153</v>
      </c>
      <c r="E41" s="114">
        <v>57445</v>
      </c>
      <c r="F41" s="114">
        <v>24501</v>
      </c>
      <c r="G41" s="114">
        <v>11315</v>
      </c>
      <c r="H41" s="114">
        <v>24934</v>
      </c>
      <c r="I41" s="115">
        <v>25940</v>
      </c>
      <c r="J41" s="114">
        <v>14412</v>
      </c>
      <c r="K41" s="114">
        <v>11528</v>
      </c>
      <c r="L41" s="423">
        <v>4848</v>
      </c>
      <c r="M41" s="424">
        <v>5747</v>
      </c>
    </row>
    <row r="42" spans="1:13" ht="15" customHeight="1" x14ac:dyDescent="0.2">
      <c r="A42" s="422" t="s">
        <v>397</v>
      </c>
      <c r="B42" s="115">
        <v>82392</v>
      </c>
      <c r="C42" s="114">
        <v>42149</v>
      </c>
      <c r="D42" s="114">
        <v>40243</v>
      </c>
      <c r="E42" s="114">
        <v>57711</v>
      </c>
      <c r="F42" s="114">
        <v>24681</v>
      </c>
      <c r="G42" s="114">
        <v>10962</v>
      </c>
      <c r="H42" s="114">
        <v>25317</v>
      </c>
      <c r="I42" s="115">
        <v>25852</v>
      </c>
      <c r="J42" s="114">
        <v>14280</v>
      </c>
      <c r="K42" s="114">
        <v>11572</v>
      </c>
      <c r="L42" s="423">
        <v>6732</v>
      </c>
      <c r="M42" s="424">
        <v>6257</v>
      </c>
    </row>
    <row r="43" spans="1:13" ht="11.1" customHeight="1" x14ac:dyDescent="0.2">
      <c r="A43" s="422" t="s">
        <v>387</v>
      </c>
      <c r="B43" s="115">
        <v>83477</v>
      </c>
      <c r="C43" s="114">
        <v>42975</v>
      </c>
      <c r="D43" s="114">
        <v>40502</v>
      </c>
      <c r="E43" s="114">
        <v>58409</v>
      </c>
      <c r="F43" s="114">
        <v>25068</v>
      </c>
      <c r="G43" s="114">
        <v>10929</v>
      </c>
      <c r="H43" s="114">
        <v>25931</v>
      </c>
      <c r="I43" s="115">
        <v>26621</v>
      </c>
      <c r="J43" s="114">
        <v>14546</v>
      </c>
      <c r="K43" s="114">
        <v>12075</v>
      </c>
      <c r="L43" s="423">
        <v>6255</v>
      </c>
      <c r="M43" s="424">
        <v>5371</v>
      </c>
    </row>
    <row r="44" spans="1:13" ht="11.1" customHeight="1" x14ac:dyDescent="0.2">
      <c r="A44" s="422" t="s">
        <v>388</v>
      </c>
      <c r="B44" s="115">
        <v>85305</v>
      </c>
      <c r="C44" s="114">
        <v>44094</v>
      </c>
      <c r="D44" s="114">
        <v>41211</v>
      </c>
      <c r="E44" s="114">
        <v>59830</v>
      </c>
      <c r="F44" s="114">
        <v>25475</v>
      </c>
      <c r="G44" s="114">
        <v>11826</v>
      </c>
      <c r="H44" s="114">
        <v>26372</v>
      </c>
      <c r="I44" s="115">
        <v>26694</v>
      </c>
      <c r="J44" s="114">
        <v>14360</v>
      </c>
      <c r="K44" s="114">
        <v>12334</v>
      </c>
      <c r="L44" s="423">
        <v>8301</v>
      </c>
      <c r="M44" s="424">
        <v>7029</v>
      </c>
    </row>
    <row r="45" spans="1:13" s="110" customFormat="1" ht="11.1" customHeight="1" x14ac:dyDescent="0.2">
      <c r="A45" s="422" t="s">
        <v>389</v>
      </c>
      <c r="B45" s="115">
        <v>84436</v>
      </c>
      <c r="C45" s="114">
        <v>43500</v>
      </c>
      <c r="D45" s="114">
        <v>40936</v>
      </c>
      <c r="E45" s="114">
        <v>58903</v>
      </c>
      <c r="F45" s="114">
        <v>25533</v>
      </c>
      <c r="G45" s="114">
        <v>11438</v>
      </c>
      <c r="H45" s="114">
        <v>26340</v>
      </c>
      <c r="I45" s="115">
        <v>26410</v>
      </c>
      <c r="J45" s="114">
        <v>14274</v>
      </c>
      <c r="K45" s="114">
        <v>12136</v>
      </c>
      <c r="L45" s="423">
        <v>5253</v>
      </c>
      <c r="M45" s="424">
        <v>5999</v>
      </c>
    </row>
    <row r="46" spans="1:13" ht="15" customHeight="1" x14ac:dyDescent="0.2">
      <c r="A46" s="422" t="s">
        <v>398</v>
      </c>
      <c r="B46" s="115">
        <v>85012</v>
      </c>
      <c r="C46" s="114">
        <v>43810</v>
      </c>
      <c r="D46" s="114">
        <v>41202</v>
      </c>
      <c r="E46" s="114">
        <v>59133</v>
      </c>
      <c r="F46" s="114">
        <v>25879</v>
      </c>
      <c r="G46" s="114">
        <v>11175</v>
      </c>
      <c r="H46" s="114">
        <v>26700</v>
      </c>
      <c r="I46" s="115">
        <v>26368</v>
      </c>
      <c r="J46" s="114">
        <v>14230</v>
      </c>
      <c r="K46" s="114">
        <v>12138</v>
      </c>
      <c r="L46" s="423">
        <v>6755</v>
      </c>
      <c r="M46" s="424">
        <v>6407</v>
      </c>
    </row>
    <row r="47" spans="1:13" ht="11.1" customHeight="1" x14ac:dyDescent="0.2">
      <c r="A47" s="422" t="s">
        <v>387</v>
      </c>
      <c r="B47" s="115">
        <v>86061</v>
      </c>
      <c r="C47" s="114">
        <v>44377</v>
      </c>
      <c r="D47" s="114">
        <v>41684</v>
      </c>
      <c r="E47" s="114">
        <v>59752</v>
      </c>
      <c r="F47" s="114">
        <v>26309</v>
      </c>
      <c r="G47" s="114">
        <v>11050</v>
      </c>
      <c r="H47" s="114">
        <v>27313</v>
      </c>
      <c r="I47" s="115">
        <v>26999</v>
      </c>
      <c r="J47" s="114">
        <v>14369</v>
      </c>
      <c r="K47" s="114">
        <v>12630</v>
      </c>
      <c r="L47" s="423">
        <v>6097</v>
      </c>
      <c r="M47" s="424">
        <v>5364</v>
      </c>
    </row>
    <row r="48" spans="1:13" ht="11.1" customHeight="1" x14ac:dyDescent="0.2">
      <c r="A48" s="422" t="s">
        <v>388</v>
      </c>
      <c r="B48" s="115">
        <v>87120</v>
      </c>
      <c r="C48" s="114">
        <v>45006</v>
      </c>
      <c r="D48" s="114">
        <v>42114</v>
      </c>
      <c r="E48" s="114">
        <v>60505</v>
      </c>
      <c r="F48" s="114">
        <v>26615</v>
      </c>
      <c r="G48" s="114">
        <v>11802</v>
      </c>
      <c r="H48" s="114">
        <v>27541</v>
      </c>
      <c r="I48" s="115">
        <v>26801</v>
      </c>
      <c r="J48" s="114">
        <v>14132</v>
      </c>
      <c r="K48" s="114">
        <v>12669</v>
      </c>
      <c r="L48" s="423">
        <v>7938</v>
      </c>
      <c r="M48" s="424">
        <v>7178</v>
      </c>
    </row>
    <row r="49" spans="1:17" s="110" customFormat="1" ht="11.1" customHeight="1" x14ac:dyDescent="0.2">
      <c r="A49" s="422" t="s">
        <v>389</v>
      </c>
      <c r="B49" s="115">
        <v>86183</v>
      </c>
      <c r="C49" s="114">
        <v>44216</v>
      </c>
      <c r="D49" s="114">
        <v>41967</v>
      </c>
      <c r="E49" s="114">
        <v>59524</v>
      </c>
      <c r="F49" s="114">
        <v>26659</v>
      </c>
      <c r="G49" s="114">
        <v>11371</v>
      </c>
      <c r="H49" s="114">
        <v>27533</v>
      </c>
      <c r="I49" s="115">
        <v>26487</v>
      </c>
      <c r="J49" s="114">
        <v>13990</v>
      </c>
      <c r="K49" s="114">
        <v>12497</v>
      </c>
      <c r="L49" s="423">
        <v>5223</v>
      </c>
      <c r="M49" s="424">
        <v>6243</v>
      </c>
    </row>
    <row r="50" spans="1:17" ht="15" customHeight="1" x14ac:dyDescent="0.2">
      <c r="A50" s="422" t="s">
        <v>399</v>
      </c>
      <c r="B50" s="143">
        <v>86369</v>
      </c>
      <c r="C50" s="144">
        <v>44346</v>
      </c>
      <c r="D50" s="144">
        <v>42023</v>
      </c>
      <c r="E50" s="144">
        <v>59482</v>
      </c>
      <c r="F50" s="144">
        <v>26887</v>
      </c>
      <c r="G50" s="144">
        <v>11044</v>
      </c>
      <c r="H50" s="144">
        <v>27711</v>
      </c>
      <c r="I50" s="143">
        <v>25451</v>
      </c>
      <c r="J50" s="144">
        <v>13540</v>
      </c>
      <c r="K50" s="144">
        <v>11911</v>
      </c>
      <c r="L50" s="426">
        <v>8239</v>
      </c>
      <c r="M50" s="427">
        <v>8159</v>
      </c>
    </row>
    <row r="51" spans="1:17" ht="11.25" customHeight="1" x14ac:dyDescent="0.2">
      <c r="A51" s="428"/>
      <c r="B51" s="429"/>
      <c r="C51" s="430"/>
      <c r="D51" s="430"/>
      <c r="E51" s="430"/>
      <c r="F51" s="430"/>
      <c r="G51" s="430"/>
      <c r="H51" s="430"/>
      <c r="I51" s="430"/>
      <c r="J51" s="431"/>
      <c r="K51" s="269"/>
      <c r="L51" s="430"/>
      <c r="M51" s="432" t="s">
        <v>45</v>
      </c>
    </row>
    <row r="52" spans="1:17" ht="18" customHeight="1" x14ac:dyDescent="0.2">
      <c r="A52" s="659" t="s">
        <v>400</v>
      </c>
      <c r="B52" s="659"/>
      <c r="C52" s="659"/>
      <c r="D52" s="659"/>
      <c r="E52" s="659"/>
      <c r="F52" s="659"/>
      <c r="G52" s="659"/>
      <c r="H52" s="659"/>
      <c r="I52" s="659"/>
      <c r="J52" s="659"/>
      <c r="K52" s="659"/>
      <c r="L52" s="659"/>
      <c r="M52" s="659"/>
    </row>
    <row r="53" spans="1:17" ht="38.1" customHeight="1" x14ac:dyDescent="0.2">
      <c r="A53" s="660" t="s">
        <v>401</v>
      </c>
      <c r="B53" s="660"/>
      <c r="C53" s="660"/>
      <c r="D53" s="660"/>
      <c r="E53" s="660"/>
      <c r="F53" s="660"/>
      <c r="G53" s="660"/>
      <c r="H53" s="660"/>
      <c r="I53" s="660"/>
      <c r="J53" s="660"/>
      <c r="K53" s="660"/>
      <c r="L53" s="660"/>
      <c r="M53" s="660"/>
    </row>
    <row r="54" spans="1:17" s="151" customFormat="1" ht="9" x14ac:dyDescent="0.15">
      <c r="A54" s="661" t="s">
        <v>323</v>
      </c>
      <c r="B54" s="661"/>
      <c r="C54" s="661"/>
      <c r="D54" s="661"/>
      <c r="E54" s="661"/>
      <c r="F54" s="661"/>
      <c r="G54" s="661"/>
      <c r="H54" s="661"/>
      <c r="I54" s="661"/>
      <c r="J54" s="661"/>
      <c r="K54" s="661"/>
      <c r="L54" s="661"/>
      <c r="M54" s="661"/>
    </row>
    <row r="55" spans="1:17" s="151" customFormat="1" ht="20.25" customHeight="1" x14ac:dyDescent="0.15">
      <c r="A55" s="662"/>
      <c r="B55" s="663"/>
      <c r="C55" s="663"/>
      <c r="D55" s="663"/>
      <c r="E55" s="663"/>
      <c r="F55" s="663"/>
      <c r="G55" s="663"/>
      <c r="H55" s="663"/>
      <c r="I55" s="663"/>
      <c r="J55" s="663"/>
      <c r="K55" s="663"/>
      <c r="L55" s="221"/>
      <c r="M55" s="221"/>
    </row>
    <row r="56" spans="1:17" s="151" customFormat="1" ht="18" customHeight="1" x14ac:dyDescent="0.2">
      <c r="A56" s="664" t="s">
        <v>520</v>
      </c>
      <c r="B56" s="665"/>
      <c r="C56" s="665"/>
      <c r="D56" s="665"/>
      <c r="E56" s="665"/>
      <c r="F56" s="665"/>
      <c r="G56" s="665"/>
      <c r="H56" s="665"/>
      <c r="I56" s="665"/>
      <c r="J56" s="665"/>
      <c r="K56" s="665"/>
    </row>
    <row r="57" spans="1:17" s="151" customFormat="1" ht="11.25" customHeight="1" x14ac:dyDescent="0.2">
      <c r="A57" s="666"/>
      <c r="B57" s="666"/>
      <c r="C57" s="666"/>
      <c r="D57" s="666"/>
      <c r="E57" s="666"/>
      <c r="F57" s="666"/>
      <c r="G57" s="666"/>
      <c r="H57" s="666"/>
      <c r="I57" s="666"/>
      <c r="J57" s="666"/>
      <c r="L57" s="219"/>
      <c r="N57" s="219"/>
      <c r="O57" s="219"/>
      <c r="P57" s="219"/>
      <c r="Q57" s="219"/>
    </row>
    <row r="58" spans="1:17" ht="12.75" customHeight="1" x14ac:dyDescent="0.2">
      <c r="A58" s="433"/>
      <c r="B58" s="434"/>
      <c r="C58" s="435"/>
      <c r="D58" s="435"/>
      <c r="E58" s="435"/>
      <c r="F58" s="435"/>
      <c r="G58" s="435"/>
      <c r="H58" s="435"/>
      <c r="I58" s="435"/>
      <c r="J58" s="436"/>
      <c r="L58" s="435"/>
      <c r="N58" s="226"/>
      <c r="O58" s="226"/>
      <c r="P58" s="226"/>
      <c r="Q58" s="226"/>
    </row>
    <row r="59" spans="1:17" ht="12.75" customHeight="1" x14ac:dyDescent="0.2">
      <c r="A59" s="437"/>
      <c r="B59" s="434"/>
      <c r="C59" s="435"/>
      <c r="D59" s="435"/>
      <c r="E59" s="435"/>
      <c r="F59" s="435"/>
      <c r="G59" s="435"/>
      <c r="H59" s="435"/>
      <c r="I59" s="435"/>
      <c r="J59" s="436"/>
      <c r="L59" s="435"/>
    </row>
    <row r="60" spans="1:17" ht="12.75" customHeight="1" x14ac:dyDescent="0.2">
      <c r="A60" s="438"/>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9"/>
    </row>
    <row r="68" spans="1:13" ht="15.95" customHeight="1" x14ac:dyDescent="0.2">
      <c r="A68" s="439"/>
    </row>
    <row r="70" spans="1:13" ht="15.95" customHeight="1" x14ac:dyDescent="0.2">
      <c r="K70" s="440"/>
      <c r="M70" s="440"/>
    </row>
    <row r="71" spans="1:13" ht="15.95" customHeight="1" x14ac:dyDescent="0.2">
      <c r="K71" s="440"/>
      <c r="M71" s="440"/>
    </row>
    <row r="72" spans="1:13" ht="15.95" customHeight="1" x14ac:dyDescent="0.2">
      <c r="A72" s="439"/>
      <c r="K72" s="440"/>
      <c r="M72" s="440"/>
    </row>
    <row r="76" spans="1:13" ht="15.95" customHeight="1" x14ac:dyDescent="0.2">
      <c r="A76" s="439"/>
    </row>
    <row r="80" spans="1:13" ht="15.95" customHeight="1" x14ac:dyDescent="0.2">
      <c r="A80" s="439"/>
    </row>
    <row r="84" spans="1:1" ht="15.95" customHeight="1" x14ac:dyDescent="0.2">
      <c r="A84" s="439"/>
    </row>
    <row r="88" spans="1:1" ht="15.95" customHeight="1" x14ac:dyDescent="0.2">
      <c r="A88" s="439"/>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6" customWidth="1"/>
    <col min="2" max="2" width="78" style="446" customWidth="1"/>
    <col min="3" max="6" width="102.75" style="446" customWidth="1"/>
    <col min="7" max="256" width="11" style="446"/>
    <col min="257" max="257" width="2" style="446" customWidth="1"/>
    <col min="258" max="258" width="78" style="446" customWidth="1"/>
    <col min="259" max="262" width="102.75" style="446" customWidth="1"/>
    <col min="263" max="512" width="11" style="446"/>
    <col min="513" max="513" width="2" style="446" customWidth="1"/>
    <col min="514" max="514" width="78" style="446" customWidth="1"/>
    <col min="515" max="518" width="102.75" style="446" customWidth="1"/>
    <col min="519" max="768" width="11" style="446"/>
    <col min="769" max="769" width="2" style="446" customWidth="1"/>
    <col min="770" max="770" width="78" style="446" customWidth="1"/>
    <col min="771" max="774" width="102.75" style="446" customWidth="1"/>
    <col min="775" max="1024" width="11" style="446"/>
    <col min="1025" max="1025" width="2" style="446" customWidth="1"/>
    <col min="1026" max="1026" width="78" style="446" customWidth="1"/>
    <col min="1027" max="1030" width="102.75" style="446" customWidth="1"/>
    <col min="1031" max="1280" width="11" style="446"/>
    <col min="1281" max="1281" width="2" style="446" customWidth="1"/>
    <col min="1282" max="1282" width="78" style="446" customWidth="1"/>
    <col min="1283" max="1286" width="102.75" style="446" customWidth="1"/>
    <col min="1287" max="1536" width="11" style="446"/>
    <col min="1537" max="1537" width="2" style="446" customWidth="1"/>
    <col min="1538" max="1538" width="78" style="446" customWidth="1"/>
    <col min="1539" max="1542" width="102.75" style="446" customWidth="1"/>
    <col min="1543" max="1792" width="11" style="446"/>
    <col min="1793" max="1793" width="2" style="446" customWidth="1"/>
    <col min="1794" max="1794" width="78" style="446" customWidth="1"/>
    <col min="1795" max="1798" width="102.75" style="446" customWidth="1"/>
    <col min="1799" max="2048" width="11" style="446"/>
    <col min="2049" max="2049" width="2" style="446" customWidth="1"/>
    <col min="2050" max="2050" width="78" style="446" customWidth="1"/>
    <col min="2051" max="2054" width="102.75" style="446" customWidth="1"/>
    <col min="2055" max="2304" width="11" style="446"/>
    <col min="2305" max="2305" width="2" style="446" customWidth="1"/>
    <col min="2306" max="2306" width="78" style="446" customWidth="1"/>
    <col min="2307" max="2310" width="102.75" style="446" customWidth="1"/>
    <col min="2311" max="2560" width="11" style="446"/>
    <col min="2561" max="2561" width="2" style="446" customWidth="1"/>
    <col min="2562" max="2562" width="78" style="446" customWidth="1"/>
    <col min="2563" max="2566" width="102.75" style="446" customWidth="1"/>
    <col min="2567" max="2816" width="11" style="446"/>
    <col min="2817" max="2817" width="2" style="446" customWidth="1"/>
    <col min="2818" max="2818" width="78" style="446" customWidth="1"/>
    <col min="2819" max="2822" width="102.75" style="446" customWidth="1"/>
    <col min="2823" max="3072" width="11" style="446"/>
    <col min="3073" max="3073" width="2" style="446" customWidth="1"/>
    <col min="3074" max="3074" width="78" style="446" customWidth="1"/>
    <col min="3075" max="3078" width="102.75" style="446" customWidth="1"/>
    <col min="3079" max="3328" width="11" style="446"/>
    <col min="3329" max="3329" width="2" style="446" customWidth="1"/>
    <col min="3330" max="3330" width="78" style="446" customWidth="1"/>
    <col min="3331" max="3334" width="102.75" style="446" customWidth="1"/>
    <col min="3335" max="3584" width="11" style="446"/>
    <col min="3585" max="3585" width="2" style="446" customWidth="1"/>
    <col min="3586" max="3586" width="78" style="446" customWidth="1"/>
    <col min="3587" max="3590" width="102.75" style="446" customWidth="1"/>
    <col min="3591" max="3840" width="11" style="446"/>
    <col min="3841" max="3841" width="2" style="446" customWidth="1"/>
    <col min="3842" max="3842" width="78" style="446" customWidth="1"/>
    <col min="3843" max="3846" width="102.75" style="446" customWidth="1"/>
    <col min="3847" max="4096" width="11" style="446"/>
    <col min="4097" max="4097" width="2" style="446" customWidth="1"/>
    <col min="4098" max="4098" width="78" style="446" customWidth="1"/>
    <col min="4099" max="4102" width="102.75" style="446" customWidth="1"/>
    <col min="4103" max="4352" width="11" style="446"/>
    <col min="4353" max="4353" width="2" style="446" customWidth="1"/>
    <col min="4354" max="4354" width="78" style="446" customWidth="1"/>
    <col min="4355" max="4358" width="102.75" style="446" customWidth="1"/>
    <col min="4359" max="4608" width="11" style="446"/>
    <col min="4609" max="4609" width="2" style="446" customWidth="1"/>
    <col min="4610" max="4610" width="78" style="446" customWidth="1"/>
    <col min="4611" max="4614" width="102.75" style="446" customWidth="1"/>
    <col min="4615" max="4864" width="11" style="446"/>
    <col min="4865" max="4865" width="2" style="446" customWidth="1"/>
    <col min="4866" max="4866" width="78" style="446" customWidth="1"/>
    <col min="4867" max="4870" width="102.75" style="446" customWidth="1"/>
    <col min="4871" max="5120" width="11" style="446"/>
    <col min="5121" max="5121" width="2" style="446" customWidth="1"/>
    <col min="5122" max="5122" width="78" style="446" customWidth="1"/>
    <col min="5123" max="5126" width="102.75" style="446" customWidth="1"/>
    <col min="5127" max="5376" width="11" style="446"/>
    <col min="5377" max="5377" width="2" style="446" customWidth="1"/>
    <col min="5378" max="5378" width="78" style="446" customWidth="1"/>
    <col min="5379" max="5382" width="102.75" style="446" customWidth="1"/>
    <col min="5383" max="5632" width="11" style="446"/>
    <col min="5633" max="5633" width="2" style="446" customWidth="1"/>
    <col min="5634" max="5634" width="78" style="446" customWidth="1"/>
    <col min="5635" max="5638" width="102.75" style="446" customWidth="1"/>
    <col min="5639" max="5888" width="11" style="446"/>
    <col min="5889" max="5889" width="2" style="446" customWidth="1"/>
    <col min="5890" max="5890" width="78" style="446" customWidth="1"/>
    <col min="5891" max="5894" width="102.75" style="446" customWidth="1"/>
    <col min="5895" max="6144" width="11" style="446"/>
    <col min="6145" max="6145" width="2" style="446" customWidth="1"/>
    <col min="6146" max="6146" width="78" style="446" customWidth="1"/>
    <col min="6147" max="6150" width="102.75" style="446" customWidth="1"/>
    <col min="6151" max="6400" width="11" style="446"/>
    <col min="6401" max="6401" width="2" style="446" customWidth="1"/>
    <col min="6402" max="6402" width="78" style="446" customWidth="1"/>
    <col min="6403" max="6406" width="102.75" style="446" customWidth="1"/>
    <col min="6407" max="6656" width="11" style="446"/>
    <col min="6657" max="6657" width="2" style="446" customWidth="1"/>
    <col min="6658" max="6658" width="78" style="446" customWidth="1"/>
    <col min="6659" max="6662" width="102.75" style="446" customWidth="1"/>
    <col min="6663" max="6912" width="11" style="446"/>
    <col min="6913" max="6913" width="2" style="446" customWidth="1"/>
    <col min="6914" max="6914" width="78" style="446" customWidth="1"/>
    <col min="6915" max="6918" width="102.75" style="446" customWidth="1"/>
    <col min="6919" max="7168" width="11" style="446"/>
    <col min="7169" max="7169" width="2" style="446" customWidth="1"/>
    <col min="7170" max="7170" width="78" style="446" customWidth="1"/>
    <col min="7171" max="7174" width="102.75" style="446" customWidth="1"/>
    <col min="7175" max="7424" width="11" style="446"/>
    <col min="7425" max="7425" width="2" style="446" customWidth="1"/>
    <col min="7426" max="7426" width="78" style="446" customWidth="1"/>
    <col min="7427" max="7430" width="102.75" style="446" customWidth="1"/>
    <col min="7431" max="7680" width="11" style="446"/>
    <col min="7681" max="7681" width="2" style="446" customWidth="1"/>
    <col min="7682" max="7682" width="78" style="446" customWidth="1"/>
    <col min="7683" max="7686" width="102.75" style="446" customWidth="1"/>
    <col min="7687" max="7936" width="11" style="446"/>
    <col min="7937" max="7937" width="2" style="446" customWidth="1"/>
    <col min="7938" max="7938" width="78" style="446" customWidth="1"/>
    <col min="7939" max="7942" width="102.75" style="446" customWidth="1"/>
    <col min="7943" max="8192" width="11" style="446"/>
    <col min="8193" max="8193" width="2" style="446" customWidth="1"/>
    <col min="8194" max="8194" width="78" style="446" customWidth="1"/>
    <col min="8195" max="8198" width="102.75" style="446" customWidth="1"/>
    <col min="8199" max="8448" width="11" style="446"/>
    <col min="8449" max="8449" width="2" style="446" customWidth="1"/>
    <col min="8450" max="8450" width="78" style="446" customWidth="1"/>
    <col min="8451" max="8454" width="102.75" style="446" customWidth="1"/>
    <col min="8455" max="8704" width="11" style="446"/>
    <col min="8705" max="8705" width="2" style="446" customWidth="1"/>
    <col min="8706" max="8706" width="78" style="446" customWidth="1"/>
    <col min="8707" max="8710" width="102.75" style="446" customWidth="1"/>
    <col min="8711" max="8960" width="11" style="446"/>
    <col min="8961" max="8961" width="2" style="446" customWidth="1"/>
    <col min="8962" max="8962" width="78" style="446" customWidth="1"/>
    <col min="8963" max="8966" width="102.75" style="446" customWidth="1"/>
    <col min="8967" max="9216" width="11" style="446"/>
    <col min="9217" max="9217" width="2" style="446" customWidth="1"/>
    <col min="9218" max="9218" width="78" style="446" customWidth="1"/>
    <col min="9219" max="9222" width="102.75" style="446" customWidth="1"/>
    <col min="9223" max="9472" width="11" style="446"/>
    <col min="9473" max="9473" width="2" style="446" customWidth="1"/>
    <col min="9474" max="9474" width="78" style="446" customWidth="1"/>
    <col min="9475" max="9478" width="102.75" style="446" customWidth="1"/>
    <col min="9479" max="9728" width="11" style="446"/>
    <col min="9729" max="9729" width="2" style="446" customWidth="1"/>
    <col min="9730" max="9730" width="78" style="446" customWidth="1"/>
    <col min="9731" max="9734" width="102.75" style="446" customWidth="1"/>
    <col min="9735" max="9984" width="11" style="446"/>
    <col min="9985" max="9985" width="2" style="446" customWidth="1"/>
    <col min="9986" max="9986" width="78" style="446" customWidth="1"/>
    <col min="9987" max="9990" width="102.75" style="446" customWidth="1"/>
    <col min="9991" max="10240" width="11" style="446"/>
    <col min="10241" max="10241" width="2" style="446" customWidth="1"/>
    <col min="10242" max="10242" width="78" style="446" customWidth="1"/>
    <col min="10243" max="10246" width="102.75" style="446" customWidth="1"/>
    <col min="10247" max="10496" width="11" style="446"/>
    <col min="10497" max="10497" width="2" style="446" customWidth="1"/>
    <col min="10498" max="10498" width="78" style="446" customWidth="1"/>
    <col min="10499" max="10502" width="102.75" style="446" customWidth="1"/>
    <col min="10503" max="10752" width="11" style="446"/>
    <col min="10753" max="10753" width="2" style="446" customWidth="1"/>
    <col min="10754" max="10754" width="78" style="446" customWidth="1"/>
    <col min="10755" max="10758" width="102.75" style="446" customWidth="1"/>
    <col min="10759" max="11008" width="11" style="446"/>
    <col min="11009" max="11009" width="2" style="446" customWidth="1"/>
    <col min="11010" max="11010" width="78" style="446" customWidth="1"/>
    <col min="11011" max="11014" width="102.75" style="446" customWidth="1"/>
    <col min="11015" max="11264" width="11" style="446"/>
    <col min="11265" max="11265" width="2" style="446" customWidth="1"/>
    <col min="11266" max="11266" width="78" style="446" customWidth="1"/>
    <col min="11267" max="11270" width="102.75" style="446" customWidth="1"/>
    <col min="11271" max="11520" width="11" style="446"/>
    <col min="11521" max="11521" width="2" style="446" customWidth="1"/>
    <col min="11522" max="11522" width="78" style="446" customWidth="1"/>
    <col min="11523" max="11526" width="102.75" style="446" customWidth="1"/>
    <col min="11527" max="11776" width="11" style="446"/>
    <col min="11777" max="11777" width="2" style="446" customWidth="1"/>
    <col min="11778" max="11778" width="78" style="446" customWidth="1"/>
    <col min="11779" max="11782" width="102.75" style="446" customWidth="1"/>
    <col min="11783" max="12032" width="11" style="446"/>
    <col min="12033" max="12033" width="2" style="446" customWidth="1"/>
    <col min="12034" max="12034" width="78" style="446" customWidth="1"/>
    <col min="12035" max="12038" width="102.75" style="446" customWidth="1"/>
    <col min="12039" max="12288" width="11" style="446"/>
    <col min="12289" max="12289" width="2" style="446" customWidth="1"/>
    <col min="12290" max="12290" width="78" style="446" customWidth="1"/>
    <col min="12291" max="12294" width="102.75" style="446" customWidth="1"/>
    <col min="12295" max="12544" width="11" style="446"/>
    <col min="12545" max="12545" width="2" style="446" customWidth="1"/>
    <col min="12546" max="12546" width="78" style="446" customWidth="1"/>
    <col min="12547" max="12550" width="102.75" style="446" customWidth="1"/>
    <col min="12551" max="12800" width="11" style="446"/>
    <col min="12801" max="12801" width="2" style="446" customWidth="1"/>
    <col min="12802" max="12802" width="78" style="446" customWidth="1"/>
    <col min="12803" max="12806" width="102.75" style="446" customWidth="1"/>
    <col min="12807" max="13056" width="11" style="446"/>
    <col min="13057" max="13057" width="2" style="446" customWidth="1"/>
    <col min="13058" max="13058" width="78" style="446" customWidth="1"/>
    <col min="13059" max="13062" width="102.75" style="446" customWidth="1"/>
    <col min="13063" max="13312" width="11" style="446"/>
    <col min="13313" max="13313" width="2" style="446" customWidth="1"/>
    <col min="13314" max="13314" width="78" style="446" customWidth="1"/>
    <col min="13315" max="13318" width="102.75" style="446" customWidth="1"/>
    <col min="13319" max="13568" width="11" style="446"/>
    <col min="13569" max="13569" width="2" style="446" customWidth="1"/>
    <col min="13570" max="13570" width="78" style="446" customWidth="1"/>
    <col min="13571" max="13574" width="102.75" style="446" customWidth="1"/>
    <col min="13575" max="13824" width="11" style="446"/>
    <col min="13825" max="13825" width="2" style="446" customWidth="1"/>
    <col min="13826" max="13826" width="78" style="446" customWidth="1"/>
    <col min="13827" max="13830" width="102.75" style="446" customWidth="1"/>
    <col min="13831" max="14080" width="11" style="446"/>
    <col min="14081" max="14081" width="2" style="446" customWidth="1"/>
    <col min="14082" max="14082" width="78" style="446" customWidth="1"/>
    <col min="14083" max="14086" width="102.75" style="446" customWidth="1"/>
    <col min="14087" max="14336" width="11" style="446"/>
    <col min="14337" max="14337" width="2" style="446" customWidth="1"/>
    <col min="14338" max="14338" width="78" style="446" customWidth="1"/>
    <col min="14339" max="14342" width="102.75" style="446" customWidth="1"/>
    <col min="14343" max="14592" width="11" style="446"/>
    <col min="14593" max="14593" width="2" style="446" customWidth="1"/>
    <col min="14594" max="14594" width="78" style="446" customWidth="1"/>
    <col min="14595" max="14598" width="102.75" style="446" customWidth="1"/>
    <col min="14599" max="14848" width="11" style="446"/>
    <col min="14849" max="14849" width="2" style="446" customWidth="1"/>
    <col min="14850" max="14850" width="78" style="446" customWidth="1"/>
    <col min="14851" max="14854" width="102.75" style="446" customWidth="1"/>
    <col min="14855" max="15104" width="11" style="446"/>
    <col min="15105" max="15105" width="2" style="446" customWidth="1"/>
    <col min="15106" max="15106" width="78" style="446" customWidth="1"/>
    <col min="15107" max="15110" width="102.75" style="446" customWidth="1"/>
    <col min="15111" max="15360" width="11" style="446"/>
    <col min="15361" max="15361" width="2" style="446" customWidth="1"/>
    <col min="15362" max="15362" width="78" style="446" customWidth="1"/>
    <col min="15363" max="15366" width="102.75" style="446" customWidth="1"/>
    <col min="15367" max="15616" width="11" style="446"/>
    <col min="15617" max="15617" width="2" style="446" customWidth="1"/>
    <col min="15618" max="15618" width="78" style="446" customWidth="1"/>
    <col min="15619" max="15622" width="102.75" style="446" customWidth="1"/>
    <col min="15623" max="15872" width="11" style="446"/>
    <col min="15873" max="15873" width="2" style="446" customWidth="1"/>
    <col min="15874" max="15874" width="78" style="446" customWidth="1"/>
    <col min="15875" max="15878" width="102.75" style="446" customWidth="1"/>
    <col min="15879" max="16128" width="11" style="446"/>
    <col min="16129" max="16129" width="2" style="446" customWidth="1"/>
    <col min="16130" max="16130" width="78" style="446" customWidth="1"/>
    <col min="16131" max="16134" width="102.75" style="446" customWidth="1"/>
    <col min="16135" max="16384" width="11" style="446"/>
  </cols>
  <sheetData>
    <row r="1" spans="1:2" s="443" customFormat="1" ht="36.75" customHeight="1" x14ac:dyDescent="0.2">
      <c r="A1" s="441"/>
      <c r="B1" s="442" t="s">
        <v>6</v>
      </c>
    </row>
    <row r="2" spans="1:2" s="444" customFormat="1" ht="19.5" customHeight="1" x14ac:dyDescent="0.2">
      <c r="B2" s="445" t="s">
        <v>402</v>
      </c>
    </row>
    <row r="3" spans="1:2" ht="15" x14ac:dyDescent="0.25">
      <c r="B3" s="447" t="s">
        <v>403</v>
      </c>
    </row>
    <row r="5" spans="1:2" ht="29.25" customHeight="1" x14ac:dyDescent="0.2">
      <c r="B5" s="448" t="s">
        <v>404</v>
      </c>
    </row>
    <row r="6" spans="1:2" ht="9.9499999999999993" customHeight="1" x14ac:dyDescent="0.2">
      <c r="B6" s="448"/>
    </row>
    <row r="7" spans="1:2" ht="73.5" customHeight="1" x14ac:dyDescent="0.2">
      <c r="B7" s="448" t="s">
        <v>405</v>
      </c>
    </row>
    <row r="8" spans="1:2" ht="9.9499999999999993" customHeight="1" x14ac:dyDescent="0.2">
      <c r="B8" s="448"/>
    </row>
    <row r="9" spans="1:2" ht="50.25" customHeight="1" x14ac:dyDescent="0.2">
      <c r="B9" s="448" t="s">
        <v>406</v>
      </c>
    </row>
    <row r="10" spans="1:2" ht="9.9499999999999993" customHeight="1" x14ac:dyDescent="0.2">
      <c r="B10" s="448"/>
    </row>
    <row r="11" spans="1:2" ht="79.5" customHeight="1" x14ac:dyDescent="0.2">
      <c r="B11" s="448" t="s">
        <v>407</v>
      </c>
    </row>
    <row r="12" spans="1:2" ht="9.9499999999999993" customHeight="1" x14ac:dyDescent="0.2">
      <c r="B12" s="448"/>
    </row>
    <row r="13" spans="1:2" ht="48.75" customHeight="1" x14ac:dyDescent="0.2">
      <c r="B13" s="448" t="s">
        <v>408</v>
      </c>
    </row>
    <row r="14" spans="1:2" ht="9.9499999999999993" customHeight="1" x14ac:dyDescent="0.2">
      <c r="B14" s="448"/>
    </row>
    <row r="15" spans="1:2" ht="33" customHeight="1" x14ac:dyDescent="0.2">
      <c r="B15" s="448" t="s">
        <v>409</v>
      </c>
    </row>
    <row r="16" spans="1:2" ht="9.9499999999999993" customHeight="1" x14ac:dyDescent="0.2">
      <c r="B16" s="448"/>
    </row>
    <row r="17" spans="2:2" ht="105" customHeight="1" x14ac:dyDescent="0.2">
      <c r="B17" s="448" t="s">
        <v>410</v>
      </c>
    </row>
    <row r="18" spans="2:2" ht="9.9499999999999993" customHeight="1" x14ac:dyDescent="0.2">
      <c r="B18" s="448"/>
    </row>
    <row r="19" spans="2:2" ht="13.5" customHeight="1" x14ac:dyDescent="0.2">
      <c r="B19" s="449" t="s">
        <v>411</v>
      </c>
    </row>
    <row r="20" spans="2:2" ht="40.5" customHeight="1" x14ac:dyDescent="0.2">
      <c r="B20" s="450" t="s">
        <v>412</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3" customWidth="1"/>
    <col min="2" max="2" width="78" style="453" customWidth="1"/>
    <col min="3" max="6" width="11" style="453"/>
    <col min="7" max="7" width="4.125" style="453" customWidth="1"/>
    <col min="8" max="256" width="11" style="453"/>
    <col min="257" max="257" width="1.875" style="453" customWidth="1"/>
    <col min="258" max="258" width="78" style="453" customWidth="1"/>
    <col min="259" max="262" width="11" style="453"/>
    <col min="263" max="263" width="4.125" style="453" customWidth="1"/>
    <col min="264" max="512" width="11" style="453"/>
    <col min="513" max="513" width="1.875" style="453" customWidth="1"/>
    <col min="514" max="514" width="78" style="453" customWidth="1"/>
    <col min="515" max="518" width="11" style="453"/>
    <col min="519" max="519" width="4.125" style="453" customWidth="1"/>
    <col min="520" max="768" width="11" style="453"/>
    <col min="769" max="769" width="1.875" style="453" customWidth="1"/>
    <col min="770" max="770" width="78" style="453" customWidth="1"/>
    <col min="771" max="774" width="11" style="453"/>
    <col min="775" max="775" width="4.125" style="453" customWidth="1"/>
    <col min="776" max="1024" width="11" style="453"/>
    <col min="1025" max="1025" width="1.875" style="453" customWidth="1"/>
    <col min="1026" max="1026" width="78" style="453" customWidth="1"/>
    <col min="1027" max="1030" width="11" style="453"/>
    <col min="1031" max="1031" width="4.125" style="453" customWidth="1"/>
    <col min="1032" max="1280" width="11" style="453"/>
    <col min="1281" max="1281" width="1.875" style="453" customWidth="1"/>
    <col min="1282" max="1282" width="78" style="453" customWidth="1"/>
    <col min="1283" max="1286" width="11" style="453"/>
    <col min="1287" max="1287" width="4.125" style="453" customWidth="1"/>
    <col min="1288" max="1536" width="11" style="453"/>
    <col min="1537" max="1537" width="1.875" style="453" customWidth="1"/>
    <col min="1538" max="1538" width="78" style="453" customWidth="1"/>
    <col min="1539" max="1542" width="11" style="453"/>
    <col min="1543" max="1543" width="4.125" style="453" customWidth="1"/>
    <col min="1544" max="1792" width="11" style="453"/>
    <col min="1793" max="1793" width="1.875" style="453" customWidth="1"/>
    <col min="1794" max="1794" width="78" style="453" customWidth="1"/>
    <col min="1795" max="1798" width="11" style="453"/>
    <col min="1799" max="1799" width="4.125" style="453" customWidth="1"/>
    <col min="1800" max="2048" width="11" style="453"/>
    <col min="2049" max="2049" width="1.875" style="453" customWidth="1"/>
    <col min="2050" max="2050" width="78" style="453" customWidth="1"/>
    <col min="2051" max="2054" width="11" style="453"/>
    <col min="2055" max="2055" width="4.125" style="453" customWidth="1"/>
    <col min="2056" max="2304" width="11" style="453"/>
    <col min="2305" max="2305" width="1.875" style="453" customWidth="1"/>
    <col min="2306" max="2306" width="78" style="453" customWidth="1"/>
    <col min="2307" max="2310" width="11" style="453"/>
    <col min="2311" max="2311" width="4.125" style="453" customWidth="1"/>
    <col min="2312" max="2560" width="11" style="453"/>
    <col min="2561" max="2561" width="1.875" style="453" customWidth="1"/>
    <col min="2562" max="2562" width="78" style="453" customWidth="1"/>
    <col min="2563" max="2566" width="11" style="453"/>
    <col min="2567" max="2567" width="4.125" style="453" customWidth="1"/>
    <col min="2568" max="2816" width="11" style="453"/>
    <col min="2817" max="2817" width="1.875" style="453" customWidth="1"/>
    <col min="2818" max="2818" width="78" style="453" customWidth="1"/>
    <col min="2819" max="2822" width="11" style="453"/>
    <col min="2823" max="2823" width="4.125" style="453" customWidth="1"/>
    <col min="2824" max="3072" width="11" style="453"/>
    <col min="3073" max="3073" width="1.875" style="453" customWidth="1"/>
    <col min="3074" max="3074" width="78" style="453" customWidth="1"/>
    <col min="3075" max="3078" width="11" style="453"/>
    <col min="3079" max="3079" width="4.125" style="453" customWidth="1"/>
    <col min="3080" max="3328" width="11" style="453"/>
    <col min="3329" max="3329" width="1.875" style="453" customWidth="1"/>
    <col min="3330" max="3330" width="78" style="453" customWidth="1"/>
    <col min="3331" max="3334" width="11" style="453"/>
    <col min="3335" max="3335" width="4.125" style="453" customWidth="1"/>
    <col min="3336" max="3584" width="11" style="453"/>
    <col min="3585" max="3585" width="1.875" style="453" customWidth="1"/>
    <col min="3586" max="3586" width="78" style="453" customWidth="1"/>
    <col min="3587" max="3590" width="11" style="453"/>
    <col min="3591" max="3591" width="4.125" style="453" customWidth="1"/>
    <col min="3592" max="3840" width="11" style="453"/>
    <col min="3841" max="3841" width="1.875" style="453" customWidth="1"/>
    <col min="3842" max="3842" width="78" style="453" customWidth="1"/>
    <col min="3843" max="3846" width="11" style="453"/>
    <col min="3847" max="3847" width="4.125" style="453" customWidth="1"/>
    <col min="3848" max="4096" width="11" style="453"/>
    <col min="4097" max="4097" width="1.875" style="453" customWidth="1"/>
    <col min="4098" max="4098" width="78" style="453" customWidth="1"/>
    <col min="4099" max="4102" width="11" style="453"/>
    <col min="4103" max="4103" width="4.125" style="453" customWidth="1"/>
    <col min="4104" max="4352" width="11" style="453"/>
    <col min="4353" max="4353" width="1.875" style="453" customWidth="1"/>
    <col min="4354" max="4354" width="78" style="453" customWidth="1"/>
    <col min="4355" max="4358" width="11" style="453"/>
    <col min="4359" max="4359" width="4.125" style="453" customWidth="1"/>
    <col min="4360" max="4608" width="11" style="453"/>
    <col min="4609" max="4609" width="1.875" style="453" customWidth="1"/>
    <col min="4610" max="4610" width="78" style="453" customWidth="1"/>
    <col min="4611" max="4614" width="11" style="453"/>
    <col min="4615" max="4615" width="4.125" style="453" customWidth="1"/>
    <col min="4616" max="4864" width="11" style="453"/>
    <col min="4865" max="4865" width="1.875" style="453" customWidth="1"/>
    <col min="4866" max="4866" width="78" style="453" customWidth="1"/>
    <col min="4867" max="4870" width="11" style="453"/>
    <col min="4871" max="4871" width="4.125" style="453" customWidth="1"/>
    <col min="4872" max="5120" width="11" style="453"/>
    <col min="5121" max="5121" width="1.875" style="453" customWidth="1"/>
    <col min="5122" max="5122" width="78" style="453" customWidth="1"/>
    <col min="5123" max="5126" width="11" style="453"/>
    <col min="5127" max="5127" width="4.125" style="453" customWidth="1"/>
    <col min="5128" max="5376" width="11" style="453"/>
    <col min="5377" max="5377" width="1.875" style="453" customWidth="1"/>
    <col min="5378" max="5378" width="78" style="453" customWidth="1"/>
    <col min="5379" max="5382" width="11" style="453"/>
    <col min="5383" max="5383" width="4.125" style="453" customWidth="1"/>
    <col min="5384" max="5632" width="11" style="453"/>
    <col min="5633" max="5633" width="1.875" style="453" customWidth="1"/>
    <col min="5634" max="5634" width="78" style="453" customWidth="1"/>
    <col min="5635" max="5638" width="11" style="453"/>
    <col min="5639" max="5639" width="4.125" style="453" customWidth="1"/>
    <col min="5640" max="5888" width="11" style="453"/>
    <col min="5889" max="5889" width="1.875" style="453" customWidth="1"/>
    <col min="5890" max="5890" width="78" style="453" customWidth="1"/>
    <col min="5891" max="5894" width="11" style="453"/>
    <col min="5895" max="5895" width="4.125" style="453" customWidth="1"/>
    <col min="5896" max="6144" width="11" style="453"/>
    <col min="6145" max="6145" width="1.875" style="453" customWidth="1"/>
    <col min="6146" max="6146" width="78" style="453" customWidth="1"/>
    <col min="6147" max="6150" width="11" style="453"/>
    <col min="6151" max="6151" width="4.125" style="453" customWidth="1"/>
    <col min="6152" max="6400" width="11" style="453"/>
    <col min="6401" max="6401" width="1.875" style="453" customWidth="1"/>
    <col min="6402" max="6402" width="78" style="453" customWidth="1"/>
    <col min="6403" max="6406" width="11" style="453"/>
    <col min="6407" max="6407" width="4.125" style="453" customWidth="1"/>
    <col min="6408" max="6656" width="11" style="453"/>
    <col min="6657" max="6657" width="1.875" style="453" customWidth="1"/>
    <col min="6658" max="6658" width="78" style="453" customWidth="1"/>
    <col min="6659" max="6662" width="11" style="453"/>
    <col min="6663" max="6663" width="4.125" style="453" customWidth="1"/>
    <col min="6664" max="6912" width="11" style="453"/>
    <col min="6913" max="6913" width="1.875" style="453" customWidth="1"/>
    <col min="6914" max="6914" width="78" style="453" customWidth="1"/>
    <col min="6915" max="6918" width="11" style="453"/>
    <col min="6919" max="6919" width="4.125" style="453" customWidth="1"/>
    <col min="6920" max="7168" width="11" style="453"/>
    <col min="7169" max="7169" width="1.875" style="453" customWidth="1"/>
    <col min="7170" max="7170" width="78" style="453" customWidth="1"/>
    <col min="7171" max="7174" width="11" style="453"/>
    <col min="7175" max="7175" width="4.125" style="453" customWidth="1"/>
    <col min="7176" max="7424" width="11" style="453"/>
    <col min="7425" max="7425" width="1.875" style="453" customWidth="1"/>
    <col min="7426" max="7426" width="78" style="453" customWidth="1"/>
    <col min="7427" max="7430" width="11" style="453"/>
    <col min="7431" max="7431" width="4.125" style="453" customWidth="1"/>
    <col min="7432" max="7680" width="11" style="453"/>
    <col min="7681" max="7681" width="1.875" style="453" customWidth="1"/>
    <col min="7682" max="7682" width="78" style="453" customWidth="1"/>
    <col min="7683" max="7686" width="11" style="453"/>
    <col min="7687" max="7687" width="4.125" style="453" customWidth="1"/>
    <col min="7688" max="7936" width="11" style="453"/>
    <col min="7937" max="7937" width="1.875" style="453" customWidth="1"/>
    <col min="7938" max="7938" width="78" style="453" customWidth="1"/>
    <col min="7939" max="7942" width="11" style="453"/>
    <col min="7943" max="7943" width="4.125" style="453" customWidth="1"/>
    <col min="7944" max="8192" width="11" style="453"/>
    <col min="8193" max="8193" width="1.875" style="453" customWidth="1"/>
    <col min="8194" max="8194" width="78" style="453" customWidth="1"/>
    <col min="8195" max="8198" width="11" style="453"/>
    <col min="8199" max="8199" width="4.125" style="453" customWidth="1"/>
    <col min="8200" max="8448" width="11" style="453"/>
    <col min="8449" max="8449" width="1.875" style="453" customWidth="1"/>
    <col min="8450" max="8450" width="78" style="453" customWidth="1"/>
    <col min="8451" max="8454" width="11" style="453"/>
    <col min="8455" max="8455" width="4.125" style="453" customWidth="1"/>
    <col min="8456" max="8704" width="11" style="453"/>
    <col min="8705" max="8705" width="1.875" style="453" customWidth="1"/>
    <col min="8706" max="8706" width="78" style="453" customWidth="1"/>
    <col min="8707" max="8710" width="11" style="453"/>
    <col min="8711" max="8711" width="4.125" style="453" customWidth="1"/>
    <col min="8712" max="8960" width="11" style="453"/>
    <col min="8961" max="8961" width="1.875" style="453" customWidth="1"/>
    <col min="8962" max="8962" width="78" style="453" customWidth="1"/>
    <col min="8963" max="8966" width="11" style="453"/>
    <col min="8967" max="8967" width="4.125" style="453" customWidth="1"/>
    <col min="8968" max="9216" width="11" style="453"/>
    <col min="9217" max="9217" width="1.875" style="453" customWidth="1"/>
    <col min="9218" max="9218" width="78" style="453" customWidth="1"/>
    <col min="9219" max="9222" width="11" style="453"/>
    <col min="9223" max="9223" width="4.125" style="453" customWidth="1"/>
    <col min="9224" max="9472" width="11" style="453"/>
    <col min="9473" max="9473" width="1.875" style="453" customWidth="1"/>
    <col min="9474" max="9474" width="78" style="453" customWidth="1"/>
    <col min="9475" max="9478" width="11" style="453"/>
    <col min="9479" max="9479" width="4.125" style="453" customWidth="1"/>
    <col min="9480" max="9728" width="11" style="453"/>
    <col min="9729" max="9729" width="1.875" style="453" customWidth="1"/>
    <col min="9730" max="9730" width="78" style="453" customWidth="1"/>
    <col min="9731" max="9734" width="11" style="453"/>
    <col min="9735" max="9735" width="4.125" style="453" customWidth="1"/>
    <col min="9736" max="9984" width="11" style="453"/>
    <col min="9985" max="9985" width="1.875" style="453" customWidth="1"/>
    <col min="9986" max="9986" width="78" style="453" customWidth="1"/>
    <col min="9987" max="9990" width="11" style="453"/>
    <col min="9991" max="9991" width="4.125" style="453" customWidth="1"/>
    <col min="9992" max="10240" width="11" style="453"/>
    <col min="10241" max="10241" width="1.875" style="453" customWidth="1"/>
    <col min="10242" max="10242" width="78" style="453" customWidth="1"/>
    <col min="10243" max="10246" width="11" style="453"/>
    <col min="10247" max="10247" width="4.125" style="453" customWidth="1"/>
    <col min="10248" max="10496" width="11" style="453"/>
    <col min="10497" max="10497" width="1.875" style="453" customWidth="1"/>
    <col min="10498" max="10498" width="78" style="453" customWidth="1"/>
    <col min="10499" max="10502" width="11" style="453"/>
    <col min="10503" max="10503" width="4.125" style="453" customWidth="1"/>
    <col min="10504" max="10752" width="11" style="453"/>
    <col min="10753" max="10753" width="1.875" style="453" customWidth="1"/>
    <col min="10754" max="10754" width="78" style="453" customWidth="1"/>
    <col min="10755" max="10758" width="11" style="453"/>
    <col min="10759" max="10759" width="4.125" style="453" customWidth="1"/>
    <col min="10760" max="11008" width="11" style="453"/>
    <col min="11009" max="11009" width="1.875" style="453" customWidth="1"/>
    <col min="11010" max="11010" width="78" style="453" customWidth="1"/>
    <col min="11011" max="11014" width="11" style="453"/>
    <col min="11015" max="11015" width="4.125" style="453" customWidth="1"/>
    <col min="11016" max="11264" width="11" style="453"/>
    <col min="11265" max="11265" width="1.875" style="453" customWidth="1"/>
    <col min="11266" max="11266" width="78" style="453" customWidth="1"/>
    <col min="11267" max="11270" width="11" style="453"/>
    <col min="11271" max="11271" width="4.125" style="453" customWidth="1"/>
    <col min="11272" max="11520" width="11" style="453"/>
    <col min="11521" max="11521" width="1.875" style="453" customWidth="1"/>
    <col min="11522" max="11522" width="78" style="453" customWidth="1"/>
    <col min="11523" max="11526" width="11" style="453"/>
    <col min="11527" max="11527" width="4.125" style="453" customWidth="1"/>
    <col min="11528" max="11776" width="11" style="453"/>
    <col min="11777" max="11777" width="1.875" style="453" customWidth="1"/>
    <col min="11778" max="11778" width="78" style="453" customWidth="1"/>
    <col min="11779" max="11782" width="11" style="453"/>
    <col min="11783" max="11783" width="4.125" style="453" customWidth="1"/>
    <col min="11784" max="12032" width="11" style="453"/>
    <col min="12033" max="12033" width="1.875" style="453" customWidth="1"/>
    <col min="12034" max="12034" width="78" style="453" customWidth="1"/>
    <col min="12035" max="12038" width="11" style="453"/>
    <col min="12039" max="12039" width="4.125" style="453" customWidth="1"/>
    <col min="12040" max="12288" width="11" style="453"/>
    <col min="12289" max="12289" width="1.875" style="453" customWidth="1"/>
    <col min="12290" max="12290" width="78" style="453" customWidth="1"/>
    <col min="12291" max="12294" width="11" style="453"/>
    <col min="12295" max="12295" width="4.125" style="453" customWidth="1"/>
    <col min="12296" max="12544" width="11" style="453"/>
    <col min="12545" max="12545" width="1.875" style="453" customWidth="1"/>
    <col min="12546" max="12546" width="78" style="453" customWidth="1"/>
    <col min="12547" max="12550" width="11" style="453"/>
    <col min="12551" max="12551" width="4.125" style="453" customWidth="1"/>
    <col min="12552" max="12800" width="11" style="453"/>
    <col min="12801" max="12801" width="1.875" style="453" customWidth="1"/>
    <col min="12802" max="12802" width="78" style="453" customWidth="1"/>
    <col min="12803" max="12806" width="11" style="453"/>
    <col min="12807" max="12807" width="4.125" style="453" customWidth="1"/>
    <col min="12808" max="13056" width="11" style="453"/>
    <col min="13057" max="13057" width="1.875" style="453" customWidth="1"/>
    <col min="13058" max="13058" width="78" style="453" customWidth="1"/>
    <col min="13059" max="13062" width="11" style="453"/>
    <col min="13063" max="13063" width="4.125" style="453" customWidth="1"/>
    <col min="13064" max="13312" width="11" style="453"/>
    <col min="13313" max="13313" width="1.875" style="453" customWidth="1"/>
    <col min="13314" max="13314" width="78" style="453" customWidth="1"/>
    <col min="13315" max="13318" width="11" style="453"/>
    <col min="13319" max="13319" width="4.125" style="453" customWidth="1"/>
    <col min="13320" max="13568" width="11" style="453"/>
    <col min="13569" max="13569" width="1.875" style="453" customWidth="1"/>
    <col min="13570" max="13570" width="78" style="453" customWidth="1"/>
    <col min="13571" max="13574" width="11" style="453"/>
    <col min="13575" max="13575" width="4.125" style="453" customWidth="1"/>
    <col min="13576" max="13824" width="11" style="453"/>
    <col min="13825" max="13825" width="1.875" style="453" customWidth="1"/>
    <col min="13826" max="13826" width="78" style="453" customWidth="1"/>
    <col min="13827" max="13830" width="11" style="453"/>
    <col min="13831" max="13831" width="4.125" style="453" customWidth="1"/>
    <col min="13832" max="14080" width="11" style="453"/>
    <col min="14081" max="14081" width="1.875" style="453" customWidth="1"/>
    <col min="14082" max="14082" width="78" style="453" customWidth="1"/>
    <col min="14083" max="14086" width="11" style="453"/>
    <col min="14087" max="14087" width="4.125" style="453" customWidth="1"/>
    <col min="14088" max="14336" width="11" style="453"/>
    <col min="14337" max="14337" width="1.875" style="453" customWidth="1"/>
    <col min="14338" max="14338" width="78" style="453" customWidth="1"/>
    <col min="14339" max="14342" width="11" style="453"/>
    <col min="14343" max="14343" width="4.125" style="453" customWidth="1"/>
    <col min="14344" max="14592" width="11" style="453"/>
    <col min="14593" max="14593" width="1.875" style="453" customWidth="1"/>
    <col min="14594" max="14594" width="78" style="453" customWidth="1"/>
    <col min="14595" max="14598" width="11" style="453"/>
    <col min="14599" max="14599" width="4.125" style="453" customWidth="1"/>
    <col min="14600" max="14848" width="11" style="453"/>
    <col min="14849" max="14849" width="1.875" style="453" customWidth="1"/>
    <col min="14850" max="14850" width="78" style="453" customWidth="1"/>
    <col min="14851" max="14854" width="11" style="453"/>
    <col min="14855" max="14855" width="4.125" style="453" customWidth="1"/>
    <col min="14856" max="15104" width="11" style="453"/>
    <col min="15105" max="15105" width="1.875" style="453" customWidth="1"/>
    <col min="15106" max="15106" width="78" style="453" customWidth="1"/>
    <col min="15107" max="15110" width="11" style="453"/>
    <col min="15111" max="15111" width="4.125" style="453" customWidth="1"/>
    <col min="15112" max="15360" width="11" style="453"/>
    <col min="15361" max="15361" width="1.875" style="453" customWidth="1"/>
    <col min="15362" max="15362" width="78" style="453" customWidth="1"/>
    <col min="15363" max="15366" width="11" style="453"/>
    <col min="15367" max="15367" width="4.125" style="453" customWidth="1"/>
    <col min="15368" max="15616" width="11" style="453"/>
    <col min="15617" max="15617" width="1.875" style="453" customWidth="1"/>
    <col min="15618" max="15618" width="78" style="453" customWidth="1"/>
    <col min="15619" max="15622" width="11" style="453"/>
    <col min="15623" max="15623" width="4.125" style="453" customWidth="1"/>
    <col min="15624" max="15872" width="11" style="453"/>
    <col min="15873" max="15873" width="1.875" style="453" customWidth="1"/>
    <col min="15874" max="15874" width="78" style="453" customWidth="1"/>
    <col min="15875" max="15878" width="11" style="453"/>
    <col min="15879" max="15879" width="4.125" style="453" customWidth="1"/>
    <col min="15880" max="16128" width="11" style="453"/>
    <col min="16129" max="16129" width="1.875" style="453" customWidth="1"/>
    <col min="16130" max="16130" width="78" style="453" customWidth="1"/>
    <col min="16131" max="16134" width="11" style="453"/>
    <col min="16135" max="16135" width="4.125" style="453" customWidth="1"/>
    <col min="16136" max="16384" width="11" style="453"/>
  </cols>
  <sheetData>
    <row r="1" spans="1:2" ht="39.75" customHeight="1" x14ac:dyDescent="0.2">
      <c r="A1" s="451"/>
      <c r="B1" s="452" t="s">
        <v>6</v>
      </c>
    </row>
    <row r="2" spans="1:2" ht="25.5" customHeight="1" x14ac:dyDescent="0.2">
      <c r="B2" s="454" t="s">
        <v>402</v>
      </c>
    </row>
    <row r="3" spans="1:2" ht="24.95" customHeight="1" x14ac:dyDescent="0.2">
      <c r="A3" s="455"/>
      <c r="B3" s="456" t="s">
        <v>413</v>
      </c>
    </row>
    <row r="4" spans="1:2" s="446" customFormat="1" ht="12" x14ac:dyDescent="0.2"/>
    <row r="5" spans="1:2" s="446" customFormat="1" ht="139.5" customHeight="1" x14ac:dyDescent="0.2">
      <c r="B5" s="448" t="s">
        <v>414</v>
      </c>
    </row>
    <row r="6" spans="1:2" s="446" customFormat="1" ht="9.9499999999999993" customHeight="1" x14ac:dyDescent="0.2">
      <c r="B6" s="448"/>
    </row>
    <row r="7" spans="1:2" s="446" customFormat="1" ht="222.75" customHeight="1" x14ac:dyDescent="0.2">
      <c r="B7" s="448" t="s">
        <v>415</v>
      </c>
    </row>
    <row r="8" spans="1:2" s="446" customFormat="1" ht="9.9499999999999993" customHeight="1" x14ac:dyDescent="0.2">
      <c r="B8" s="448"/>
    </row>
    <row r="9" spans="1:2" s="446" customFormat="1" ht="61.5" customHeight="1" x14ac:dyDescent="0.2">
      <c r="B9" s="457" t="s">
        <v>416</v>
      </c>
    </row>
    <row r="10" spans="1:2" s="446" customFormat="1" ht="9.9499999999999993" customHeight="1" x14ac:dyDescent="0.2">
      <c r="B10" s="448"/>
    </row>
    <row r="11" spans="1:2" s="446" customFormat="1" ht="152.25" customHeight="1" x14ac:dyDescent="0.2">
      <c r="B11" s="448" t="s">
        <v>417</v>
      </c>
    </row>
    <row r="12" spans="1:2" s="446" customFormat="1" ht="9.9499999999999993" customHeight="1" x14ac:dyDescent="0.2">
      <c r="B12" s="448"/>
    </row>
    <row r="13" spans="1:2" s="446" customFormat="1" ht="96" customHeight="1" x14ac:dyDescent="0.2">
      <c r="B13" s="448" t="s">
        <v>418</v>
      </c>
    </row>
    <row r="14" spans="1:2" s="446" customFormat="1" ht="9.9499999999999993" customHeight="1" x14ac:dyDescent="0.2">
      <c r="B14" s="448"/>
    </row>
    <row r="15" spans="1:2" s="446" customFormat="1" ht="176.25" customHeight="1" x14ac:dyDescent="0.2">
      <c r="B15" s="457" t="s">
        <v>419</v>
      </c>
    </row>
    <row r="16" spans="1:2" s="446" customFormat="1" ht="9.9499999999999993" customHeight="1" x14ac:dyDescent="0.2">
      <c r="B16" s="448"/>
    </row>
    <row r="17" spans="1:6" s="446" customFormat="1" ht="26.25" customHeight="1" x14ac:dyDescent="0.2">
      <c r="B17" s="449" t="s">
        <v>420</v>
      </c>
    </row>
    <row r="18" spans="1:6" s="446" customFormat="1" ht="37.5" customHeight="1" x14ac:dyDescent="0.2">
      <c r="B18" s="450" t="s">
        <v>421</v>
      </c>
    </row>
    <row r="19" spans="1:6" s="446" customFormat="1" ht="12" x14ac:dyDescent="0.2"/>
    <row r="20" spans="1:6" s="446" customFormat="1" ht="12" x14ac:dyDescent="0.2"/>
    <row r="21" spans="1:6" s="446" customFormat="1" ht="12" x14ac:dyDescent="0.2"/>
    <row r="22" spans="1:6" x14ac:dyDescent="0.2">
      <c r="A22" s="455"/>
      <c r="B22" s="455"/>
      <c r="C22" s="455"/>
      <c r="D22" s="455"/>
      <c r="E22" s="455"/>
      <c r="F22" s="455"/>
    </row>
    <row r="23" spans="1:6" x14ac:dyDescent="0.2">
      <c r="A23" s="455"/>
      <c r="B23" s="455"/>
      <c r="C23" s="455"/>
      <c r="D23" s="455"/>
      <c r="E23" s="455"/>
      <c r="F23" s="455"/>
    </row>
    <row r="24" spans="1:6" x14ac:dyDescent="0.2">
      <c r="A24" s="458"/>
      <c r="B24" s="455"/>
      <c r="C24" s="455"/>
      <c r="D24" s="455"/>
      <c r="E24" s="455"/>
      <c r="F24" s="455"/>
    </row>
    <row r="25" spans="1:6" x14ac:dyDescent="0.2">
      <c r="A25" s="459"/>
      <c r="B25" s="455"/>
      <c r="C25" s="455"/>
      <c r="D25" s="455"/>
      <c r="E25" s="455"/>
      <c r="F25" s="455"/>
    </row>
    <row r="26" spans="1:6" x14ac:dyDescent="0.2">
      <c r="A26" s="455"/>
      <c r="B26" s="455"/>
      <c r="C26" s="455"/>
      <c r="D26" s="455"/>
      <c r="E26" s="455"/>
      <c r="F26" s="455"/>
    </row>
    <row r="27" spans="1:6" x14ac:dyDescent="0.2">
      <c r="A27" s="455"/>
      <c r="B27" s="455"/>
      <c r="C27" s="455"/>
      <c r="D27" s="455"/>
      <c r="E27" s="455"/>
      <c r="F27" s="455"/>
    </row>
    <row r="28" spans="1:6" x14ac:dyDescent="0.2">
      <c r="A28" s="455"/>
      <c r="B28" s="455"/>
      <c r="C28" s="455"/>
      <c r="D28" s="455"/>
      <c r="E28" s="455"/>
      <c r="F28" s="455"/>
    </row>
    <row r="29" spans="1:6" x14ac:dyDescent="0.2">
      <c r="A29" s="455"/>
      <c r="B29" s="455"/>
      <c r="C29" s="455"/>
      <c r="D29" s="455"/>
      <c r="E29" s="455"/>
      <c r="F29" s="455"/>
    </row>
    <row r="30" spans="1:6" x14ac:dyDescent="0.2">
      <c r="A30" s="455"/>
      <c r="B30" s="455"/>
      <c r="C30" s="455"/>
      <c r="D30" s="455"/>
      <c r="E30" s="455"/>
      <c r="F30" s="455"/>
    </row>
    <row r="31" spans="1:6" x14ac:dyDescent="0.2">
      <c r="A31" s="455"/>
      <c r="B31" s="455"/>
      <c r="C31" s="455"/>
      <c r="D31" s="455"/>
      <c r="E31" s="455"/>
      <c r="F31" s="455"/>
    </row>
    <row r="32" spans="1:6" x14ac:dyDescent="0.2">
      <c r="A32" s="455"/>
      <c r="B32" s="455"/>
      <c r="C32" s="455"/>
      <c r="D32" s="455"/>
      <c r="E32" s="455"/>
      <c r="F32" s="455"/>
    </row>
    <row r="33" spans="1:10" x14ac:dyDescent="0.2">
      <c r="A33" s="460"/>
      <c r="B33" s="460"/>
      <c r="C33" s="460"/>
      <c r="D33" s="460"/>
      <c r="E33" s="460"/>
      <c r="F33" s="460"/>
    </row>
    <row r="34" spans="1:10" x14ac:dyDescent="0.2">
      <c r="A34" s="455"/>
      <c r="B34" s="455"/>
      <c r="C34" s="455"/>
      <c r="D34" s="455"/>
      <c r="E34" s="455"/>
      <c r="F34" s="455"/>
    </row>
    <row r="35" spans="1:10" x14ac:dyDescent="0.2">
      <c r="A35" s="455"/>
      <c r="B35" s="455"/>
      <c r="C35" s="455"/>
      <c r="D35" s="455"/>
      <c r="E35" s="455"/>
      <c r="F35" s="455"/>
    </row>
    <row r="36" spans="1:10" ht="8.1" customHeight="1" x14ac:dyDescent="0.2">
      <c r="A36" s="455"/>
      <c r="B36" s="455"/>
      <c r="C36" s="455"/>
      <c r="D36" s="455"/>
      <c r="E36" s="455"/>
      <c r="F36" s="455"/>
    </row>
    <row r="37" spans="1:10" ht="13.5" customHeight="1" x14ac:dyDescent="0.2">
      <c r="A37" s="455"/>
      <c r="B37" s="455"/>
      <c r="C37" s="455"/>
      <c r="D37" s="455"/>
      <c r="E37" s="455"/>
      <c r="F37" s="455"/>
    </row>
    <row r="38" spans="1:10" x14ac:dyDescent="0.2">
      <c r="A38" s="455"/>
      <c r="B38" s="455"/>
      <c r="C38" s="455"/>
      <c r="D38" s="455"/>
      <c r="E38" s="455"/>
      <c r="F38" s="455"/>
    </row>
    <row r="39" spans="1:10" x14ac:dyDescent="0.2">
      <c r="A39" s="455"/>
      <c r="B39" s="455"/>
      <c r="C39" s="455"/>
      <c r="D39" s="455"/>
      <c r="E39" s="455"/>
      <c r="F39" s="455"/>
      <c r="J39" s="461"/>
    </row>
    <row r="40" spans="1:10" x14ac:dyDescent="0.2">
      <c r="A40" s="455"/>
      <c r="B40" s="455"/>
      <c r="C40" s="455"/>
      <c r="D40" s="455"/>
      <c r="E40" s="455"/>
      <c r="F40" s="455"/>
    </row>
    <row r="41" spans="1:10" x14ac:dyDescent="0.2">
      <c r="A41" s="455"/>
      <c r="B41" s="455"/>
      <c r="C41" s="455"/>
      <c r="D41" s="455"/>
      <c r="E41" s="455"/>
      <c r="F41" s="455"/>
    </row>
    <row r="42" spans="1:10" x14ac:dyDescent="0.2">
      <c r="A42" s="455"/>
      <c r="B42" s="455"/>
      <c r="C42" s="455"/>
      <c r="D42" s="455"/>
      <c r="E42" s="455"/>
      <c r="F42" s="455"/>
    </row>
    <row r="43" spans="1:10" ht="33" customHeight="1" x14ac:dyDescent="0.2">
      <c r="A43" s="455"/>
      <c r="B43" s="455"/>
      <c r="C43" s="455"/>
      <c r="D43" s="455"/>
      <c r="E43" s="455"/>
      <c r="F43" s="455"/>
    </row>
    <row r="44" spans="1:10" ht="16.5" customHeight="1" x14ac:dyDescent="0.2">
      <c r="A44" s="455"/>
      <c r="B44" s="455"/>
      <c r="C44" s="455"/>
      <c r="D44" s="455"/>
      <c r="E44" s="455"/>
      <c r="F44" s="455"/>
    </row>
    <row r="45" spans="1:10" x14ac:dyDescent="0.2">
      <c r="A45" s="455"/>
      <c r="B45" s="455"/>
      <c r="C45" s="455"/>
      <c r="D45" s="455"/>
      <c r="E45" s="455"/>
      <c r="F45" s="455"/>
    </row>
    <row r="46" spans="1:10" x14ac:dyDescent="0.2">
      <c r="A46" s="455"/>
      <c r="B46" s="455"/>
      <c r="C46" s="455"/>
      <c r="D46" s="455"/>
      <c r="E46" s="455"/>
      <c r="F46" s="455"/>
    </row>
    <row r="47" spans="1:10" x14ac:dyDescent="0.2">
      <c r="A47" s="455"/>
      <c r="B47" s="455"/>
      <c r="C47" s="455"/>
      <c r="D47" s="455"/>
      <c r="E47" s="455"/>
      <c r="F47" s="455"/>
    </row>
    <row r="48" spans="1:10" x14ac:dyDescent="0.2">
      <c r="A48" s="455"/>
      <c r="B48" s="455"/>
      <c r="C48" s="455"/>
      <c r="D48" s="455"/>
      <c r="E48" s="455"/>
      <c r="F48" s="455"/>
    </row>
    <row r="49" spans="1:6" x14ac:dyDescent="0.2">
      <c r="A49" s="455"/>
      <c r="B49" s="455"/>
      <c r="C49" s="455"/>
      <c r="D49" s="455"/>
      <c r="E49" s="455"/>
      <c r="F49" s="455"/>
    </row>
    <row r="50" spans="1:6" x14ac:dyDescent="0.2">
      <c r="A50" s="455"/>
      <c r="B50" s="455"/>
      <c r="C50" s="455"/>
      <c r="D50" s="455"/>
      <c r="E50" s="455"/>
      <c r="F50" s="455"/>
    </row>
    <row r="51" spans="1:6" x14ac:dyDescent="0.2">
      <c r="A51" s="455"/>
      <c r="B51" s="455"/>
      <c r="C51" s="455"/>
      <c r="D51" s="455"/>
      <c r="E51" s="455"/>
      <c r="F51" s="455"/>
    </row>
    <row r="52" spans="1:6" x14ac:dyDescent="0.2">
      <c r="A52" s="455"/>
      <c r="B52" s="455"/>
      <c r="C52" s="455"/>
      <c r="D52" s="455"/>
      <c r="E52" s="455"/>
      <c r="F52" s="455"/>
    </row>
    <row r="53" spans="1:6" x14ac:dyDescent="0.2">
      <c r="A53" s="455"/>
      <c r="B53" s="455"/>
      <c r="C53" s="455"/>
      <c r="D53" s="455"/>
      <c r="E53" s="455"/>
      <c r="F53" s="455"/>
    </row>
    <row r="54" spans="1:6" x14ac:dyDescent="0.2">
      <c r="A54" s="455"/>
      <c r="B54" s="455"/>
      <c r="C54" s="455"/>
      <c r="D54" s="455"/>
      <c r="E54" s="455"/>
      <c r="F54" s="455"/>
    </row>
    <row r="55" spans="1:6" x14ac:dyDescent="0.2">
      <c r="A55" s="455"/>
      <c r="B55" s="455"/>
      <c r="C55" s="455"/>
      <c r="D55" s="455"/>
      <c r="E55" s="455"/>
      <c r="F55" s="455"/>
    </row>
    <row r="56" spans="1:6" x14ac:dyDescent="0.2">
      <c r="A56" s="455"/>
      <c r="B56" s="455"/>
      <c r="C56" s="455"/>
      <c r="D56" s="455"/>
      <c r="E56" s="455"/>
      <c r="F56" s="455"/>
    </row>
    <row r="57" spans="1:6" x14ac:dyDescent="0.2">
      <c r="A57" s="455"/>
      <c r="B57" s="455"/>
      <c r="C57" s="455"/>
      <c r="D57" s="455"/>
      <c r="E57" s="455"/>
      <c r="F57" s="455"/>
    </row>
    <row r="58" spans="1:6" x14ac:dyDescent="0.2">
      <c r="A58" s="455"/>
      <c r="B58" s="455"/>
      <c r="C58" s="455"/>
      <c r="D58" s="455"/>
      <c r="E58" s="455"/>
      <c r="F58" s="455"/>
    </row>
    <row r="59" spans="1:6" x14ac:dyDescent="0.2">
      <c r="A59" s="455"/>
      <c r="B59" s="455"/>
      <c r="C59" s="455"/>
      <c r="D59" s="455"/>
      <c r="E59" s="455"/>
      <c r="F59" s="455"/>
    </row>
    <row r="60" spans="1:6" x14ac:dyDescent="0.2">
      <c r="A60" s="455"/>
      <c r="B60" s="455"/>
      <c r="C60" s="455"/>
      <c r="D60" s="455"/>
      <c r="E60" s="455"/>
      <c r="F60" s="455"/>
    </row>
    <row r="61" spans="1:6" x14ac:dyDescent="0.2">
      <c r="A61" s="455"/>
      <c r="B61" s="455"/>
      <c r="C61" s="455"/>
      <c r="D61" s="455"/>
      <c r="E61" s="455"/>
      <c r="F61" s="455"/>
    </row>
    <row r="62" spans="1:6" x14ac:dyDescent="0.2">
      <c r="A62" s="455"/>
      <c r="B62" s="455"/>
      <c r="C62" s="455"/>
      <c r="D62" s="455"/>
      <c r="E62" s="455"/>
      <c r="F62" s="455"/>
    </row>
    <row r="63" spans="1:6" x14ac:dyDescent="0.2">
      <c r="A63" s="455"/>
      <c r="B63" s="455"/>
      <c r="C63" s="455"/>
      <c r="D63" s="455"/>
      <c r="E63" s="455"/>
      <c r="F63" s="455"/>
    </row>
    <row r="64" spans="1:6" x14ac:dyDescent="0.2">
      <c r="A64" s="455"/>
      <c r="B64" s="455"/>
      <c r="C64" s="455"/>
      <c r="D64" s="455"/>
      <c r="E64" s="455"/>
      <c r="F64" s="455"/>
    </row>
    <row r="65" spans="1:6" x14ac:dyDescent="0.2">
      <c r="A65" s="455"/>
      <c r="B65" s="455"/>
      <c r="C65" s="455"/>
      <c r="D65" s="455"/>
      <c r="E65" s="455"/>
      <c r="F65" s="455"/>
    </row>
    <row r="66" spans="1:6" x14ac:dyDescent="0.2">
      <c r="A66" s="455"/>
      <c r="B66" s="455"/>
      <c r="C66" s="455"/>
      <c r="D66" s="455"/>
      <c r="E66" s="455"/>
      <c r="F66" s="455"/>
    </row>
    <row r="67" spans="1:6" x14ac:dyDescent="0.2">
      <c r="A67" s="455"/>
      <c r="B67" s="455"/>
      <c r="C67" s="455"/>
      <c r="D67" s="455"/>
      <c r="E67" s="455"/>
      <c r="F67" s="455"/>
    </row>
    <row r="68" spans="1:6" x14ac:dyDescent="0.2">
      <c r="A68" s="455"/>
      <c r="B68" s="455"/>
      <c r="C68" s="455"/>
      <c r="D68" s="455"/>
      <c r="E68" s="455"/>
      <c r="F68" s="455"/>
    </row>
    <row r="69" spans="1:6" x14ac:dyDescent="0.2">
      <c r="A69" s="455"/>
      <c r="B69" s="455"/>
      <c r="C69" s="455"/>
      <c r="D69" s="455"/>
      <c r="E69" s="455"/>
      <c r="F69" s="455"/>
    </row>
    <row r="70" spans="1:6" x14ac:dyDescent="0.2">
      <c r="A70" s="455"/>
      <c r="B70" s="455"/>
      <c r="C70" s="455"/>
      <c r="D70" s="455"/>
      <c r="E70" s="455"/>
      <c r="F70" s="455"/>
    </row>
    <row r="71" spans="1:6" x14ac:dyDescent="0.2">
      <c r="A71" s="455"/>
      <c r="B71" s="455"/>
      <c r="C71" s="455"/>
      <c r="D71" s="455"/>
      <c r="E71" s="455"/>
      <c r="F71" s="455"/>
    </row>
    <row r="72" spans="1:6" x14ac:dyDescent="0.2">
      <c r="A72" s="455"/>
      <c r="B72" s="455"/>
      <c r="C72" s="455"/>
      <c r="D72" s="455"/>
      <c r="E72" s="455"/>
      <c r="F72" s="455"/>
    </row>
    <row r="73" spans="1:6" x14ac:dyDescent="0.2">
      <c r="A73" s="455"/>
      <c r="B73" s="455"/>
      <c r="C73" s="455"/>
      <c r="D73" s="455"/>
      <c r="E73" s="455"/>
      <c r="F73" s="455"/>
    </row>
    <row r="74" spans="1:6" x14ac:dyDescent="0.2">
      <c r="A74" s="455"/>
      <c r="B74" s="455"/>
      <c r="C74" s="455"/>
      <c r="D74" s="455"/>
      <c r="E74" s="455"/>
      <c r="F74" s="455"/>
    </row>
    <row r="75" spans="1:6" x14ac:dyDescent="0.2">
      <c r="A75" s="455"/>
      <c r="B75" s="455"/>
      <c r="C75" s="455"/>
      <c r="D75" s="455"/>
      <c r="E75" s="455"/>
      <c r="F75" s="455"/>
    </row>
    <row r="76" spans="1:6" x14ac:dyDescent="0.2">
      <c r="A76" s="455"/>
      <c r="B76" s="455"/>
      <c r="C76" s="455"/>
      <c r="D76" s="455"/>
      <c r="E76" s="455"/>
      <c r="F76" s="455"/>
    </row>
    <row r="77" spans="1:6" x14ac:dyDescent="0.2">
      <c r="A77" s="455"/>
      <c r="B77" s="455"/>
      <c r="C77" s="455"/>
      <c r="D77" s="455"/>
      <c r="E77" s="455"/>
      <c r="F77" s="455"/>
    </row>
    <row r="78" spans="1:6" x14ac:dyDescent="0.2">
      <c r="A78" s="455"/>
      <c r="B78" s="455"/>
      <c r="C78" s="455"/>
      <c r="D78" s="455"/>
      <c r="E78" s="455"/>
      <c r="F78" s="455"/>
    </row>
    <row r="79" spans="1:6" x14ac:dyDescent="0.2">
      <c r="A79" s="455"/>
      <c r="B79" s="455"/>
      <c r="C79" s="455"/>
      <c r="D79" s="455"/>
      <c r="E79" s="455"/>
      <c r="F79" s="455"/>
    </row>
    <row r="80" spans="1:6" x14ac:dyDescent="0.2">
      <c r="A80" s="455"/>
      <c r="B80" s="455"/>
      <c r="C80" s="455"/>
      <c r="D80" s="455"/>
      <c r="E80" s="455"/>
      <c r="F80" s="455"/>
    </row>
    <row r="81" spans="1:6" x14ac:dyDescent="0.2">
      <c r="A81" s="455"/>
      <c r="B81" s="455"/>
      <c r="C81" s="455"/>
      <c r="D81" s="455"/>
      <c r="E81" s="455"/>
      <c r="F81" s="455"/>
    </row>
    <row r="82" spans="1:6" x14ac:dyDescent="0.2">
      <c r="A82" s="455"/>
      <c r="B82" s="455"/>
      <c r="C82" s="455"/>
      <c r="D82" s="455"/>
      <c r="E82" s="455"/>
      <c r="F82" s="455"/>
    </row>
    <row r="83" spans="1:6" x14ac:dyDescent="0.2">
      <c r="A83" s="455"/>
      <c r="B83" s="455"/>
      <c r="C83" s="455"/>
      <c r="D83" s="455"/>
      <c r="E83" s="455"/>
      <c r="F83" s="455"/>
    </row>
    <row r="84" spans="1:6" x14ac:dyDescent="0.2">
      <c r="A84" s="455"/>
      <c r="B84" s="455"/>
      <c r="C84" s="455"/>
      <c r="D84" s="455"/>
      <c r="E84" s="455"/>
      <c r="F84" s="455"/>
    </row>
    <row r="85" spans="1:6" x14ac:dyDescent="0.2">
      <c r="A85" s="455"/>
      <c r="B85" s="455"/>
      <c r="C85" s="455"/>
      <c r="D85" s="455"/>
      <c r="E85" s="455"/>
      <c r="F85" s="455"/>
    </row>
    <row r="86" spans="1:6" x14ac:dyDescent="0.2">
      <c r="A86" s="455"/>
      <c r="B86" s="455"/>
      <c r="C86" s="455"/>
      <c r="D86" s="455"/>
      <c r="E86" s="455"/>
      <c r="F86" s="455"/>
    </row>
    <row r="87" spans="1:6" x14ac:dyDescent="0.2">
      <c r="A87" s="455"/>
      <c r="B87" s="455"/>
      <c r="C87" s="455"/>
      <c r="D87" s="455"/>
      <c r="E87" s="455"/>
      <c r="F87" s="455"/>
    </row>
    <row r="88" spans="1:6" x14ac:dyDescent="0.2">
      <c r="A88" s="455"/>
      <c r="B88" s="455"/>
      <c r="C88" s="455"/>
      <c r="D88" s="455"/>
      <c r="E88" s="455"/>
      <c r="F88" s="455"/>
    </row>
    <row r="89" spans="1:6" x14ac:dyDescent="0.2">
      <c r="A89" s="455"/>
      <c r="B89" s="455"/>
      <c r="C89" s="455"/>
      <c r="D89" s="455"/>
      <c r="E89" s="455"/>
      <c r="F89" s="455"/>
    </row>
    <row r="90" spans="1:6" x14ac:dyDescent="0.2">
      <c r="A90" s="455"/>
      <c r="B90" s="455"/>
      <c r="C90" s="455"/>
      <c r="D90" s="455"/>
      <c r="E90" s="455"/>
      <c r="F90" s="455"/>
    </row>
    <row r="91" spans="1:6" x14ac:dyDescent="0.2">
      <c r="A91" s="455"/>
      <c r="B91" s="455"/>
      <c r="C91" s="455"/>
      <c r="D91" s="455"/>
      <c r="E91" s="455"/>
      <c r="F91" s="455"/>
    </row>
    <row r="92" spans="1:6" x14ac:dyDescent="0.2">
      <c r="A92" s="455"/>
      <c r="B92" s="455"/>
      <c r="C92" s="455"/>
      <c r="D92" s="455"/>
      <c r="E92" s="455"/>
      <c r="F92" s="455"/>
    </row>
    <row r="93" spans="1:6" x14ac:dyDescent="0.2">
      <c r="A93" s="455"/>
      <c r="B93" s="455"/>
      <c r="C93" s="455"/>
      <c r="D93" s="455"/>
      <c r="E93" s="455"/>
      <c r="F93" s="455"/>
    </row>
    <row r="94" spans="1:6" x14ac:dyDescent="0.2">
      <c r="A94" s="455"/>
      <c r="B94" s="455"/>
      <c r="C94" s="455"/>
      <c r="D94" s="455"/>
      <c r="E94" s="455"/>
      <c r="F94" s="455"/>
    </row>
    <row r="95" spans="1:6" x14ac:dyDescent="0.2">
      <c r="A95" s="455"/>
      <c r="B95" s="455"/>
      <c r="C95" s="455"/>
      <c r="D95" s="455"/>
      <c r="E95" s="455"/>
      <c r="F95" s="455"/>
    </row>
    <row r="96" spans="1:6" x14ac:dyDescent="0.2">
      <c r="A96" s="455"/>
      <c r="B96" s="455"/>
      <c r="C96" s="455"/>
      <c r="D96" s="455"/>
      <c r="E96" s="455"/>
      <c r="F96" s="455"/>
    </row>
    <row r="97" spans="1:6" x14ac:dyDescent="0.2">
      <c r="A97" s="455"/>
      <c r="B97" s="455"/>
      <c r="C97" s="455"/>
      <c r="D97" s="455"/>
      <c r="E97" s="455"/>
      <c r="F97" s="455"/>
    </row>
    <row r="98" spans="1:6" x14ac:dyDescent="0.2">
      <c r="A98" s="455"/>
      <c r="B98" s="455"/>
      <c r="C98" s="455"/>
      <c r="D98" s="455"/>
      <c r="E98" s="455"/>
      <c r="F98" s="455"/>
    </row>
    <row r="99" spans="1:6" x14ac:dyDescent="0.2">
      <c r="A99" s="455"/>
      <c r="B99" s="455"/>
      <c r="C99" s="455"/>
      <c r="D99" s="455"/>
      <c r="E99" s="455"/>
      <c r="F99" s="455"/>
    </row>
    <row r="100" spans="1:6" x14ac:dyDescent="0.2">
      <c r="A100" s="455"/>
      <c r="B100" s="455"/>
      <c r="C100" s="455"/>
      <c r="D100" s="455"/>
      <c r="E100" s="455"/>
      <c r="F100" s="455"/>
    </row>
    <row r="101" spans="1:6" x14ac:dyDescent="0.2">
      <c r="A101" s="455"/>
      <c r="B101" s="455"/>
      <c r="C101" s="455"/>
      <c r="D101" s="455"/>
      <c r="E101" s="455"/>
      <c r="F101" s="455"/>
    </row>
    <row r="102" spans="1:6" x14ac:dyDescent="0.2">
      <c r="A102" s="455"/>
      <c r="B102" s="455"/>
      <c r="C102" s="455"/>
      <c r="D102" s="455"/>
      <c r="E102" s="455"/>
      <c r="F102" s="455"/>
    </row>
    <row r="103" spans="1:6" x14ac:dyDescent="0.2">
      <c r="A103" s="455"/>
      <c r="B103" s="455"/>
      <c r="C103" s="455"/>
      <c r="D103" s="455"/>
      <c r="E103" s="455"/>
      <c r="F103" s="455"/>
    </row>
    <row r="104" spans="1:6" x14ac:dyDescent="0.2">
      <c r="A104" s="455"/>
      <c r="B104" s="455"/>
      <c r="C104" s="455"/>
      <c r="D104" s="455"/>
      <c r="E104" s="455"/>
      <c r="F104" s="455"/>
    </row>
    <row r="105" spans="1:6" x14ac:dyDescent="0.2">
      <c r="A105" s="455"/>
      <c r="B105" s="455"/>
      <c r="C105" s="455"/>
      <c r="D105" s="455"/>
      <c r="E105" s="455"/>
      <c r="F105" s="455"/>
    </row>
    <row r="106" spans="1:6" x14ac:dyDescent="0.2">
      <c r="A106" s="455"/>
      <c r="B106" s="455"/>
      <c r="C106" s="455"/>
      <c r="D106" s="455"/>
      <c r="E106" s="455"/>
      <c r="F106" s="455"/>
    </row>
    <row r="107" spans="1:6" x14ac:dyDescent="0.2">
      <c r="A107" s="455"/>
      <c r="B107" s="455"/>
      <c r="C107" s="455"/>
      <c r="D107" s="455"/>
      <c r="E107" s="455"/>
      <c r="F107" s="455"/>
    </row>
    <row r="108" spans="1:6" x14ac:dyDescent="0.2">
      <c r="A108" s="455"/>
      <c r="B108" s="455"/>
      <c r="C108" s="455"/>
      <c r="D108" s="455"/>
      <c r="E108" s="455"/>
      <c r="F108" s="455"/>
    </row>
    <row r="109" spans="1:6" x14ac:dyDescent="0.2">
      <c r="A109" s="455"/>
      <c r="B109" s="455"/>
      <c r="C109" s="455"/>
      <c r="D109" s="455"/>
      <c r="E109" s="455"/>
      <c r="F109" s="455"/>
    </row>
    <row r="110" spans="1:6" x14ac:dyDescent="0.2">
      <c r="A110" s="455"/>
      <c r="B110" s="455"/>
      <c r="C110" s="455"/>
      <c r="D110" s="455"/>
      <c r="E110" s="455"/>
      <c r="F110" s="455"/>
    </row>
    <row r="111" spans="1:6" x14ac:dyDescent="0.2">
      <c r="A111" s="455"/>
      <c r="B111" s="455"/>
      <c r="C111" s="455"/>
      <c r="D111" s="455"/>
      <c r="E111" s="455"/>
      <c r="F111" s="455"/>
    </row>
    <row r="112" spans="1:6" x14ac:dyDescent="0.2">
      <c r="A112" s="455"/>
      <c r="B112" s="455"/>
      <c r="C112" s="455"/>
      <c r="D112" s="455"/>
      <c r="E112" s="455"/>
      <c r="F112" s="455"/>
    </row>
    <row r="113" spans="1:6" x14ac:dyDescent="0.2">
      <c r="A113" s="455"/>
      <c r="B113" s="455"/>
      <c r="C113" s="455"/>
      <c r="D113" s="455"/>
      <c r="E113" s="455"/>
      <c r="F113" s="455"/>
    </row>
    <row r="114" spans="1:6" x14ac:dyDescent="0.2">
      <c r="A114" s="455"/>
      <c r="B114" s="455"/>
      <c r="C114" s="455"/>
      <c r="D114" s="455"/>
      <c r="E114" s="455"/>
      <c r="F114" s="455"/>
    </row>
    <row r="115" spans="1:6" x14ac:dyDescent="0.2">
      <c r="A115" s="455"/>
      <c r="B115" s="455"/>
      <c r="C115" s="455"/>
      <c r="D115" s="455"/>
      <c r="E115" s="455"/>
      <c r="F115" s="455"/>
    </row>
    <row r="116" spans="1:6" x14ac:dyDescent="0.2">
      <c r="A116" s="455"/>
      <c r="B116" s="455"/>
      <c r="C116" s="455"/>
      <c r="D116" s="455"/>
      <c r="E116" s="455"/>
      <c r="F116" s="455"/>
    </row>
    <row r="117" spans="1:6" x14ac:dyDescent="0.2">
      <c r="A117" s="455"/>
      <c r="B117" s="455"/>
      <c r="C117" s="455"/>
      <c r="D117" s="455"/>
      <c r="E117" s="455"/>
      <c r="F117" s="455"/>
    </row>
    <row r="118" spans="1:6" x14ac:dyDescent="0.2">
      <c r="A118" s="455"/>
      <c r="B118" s="455"/>
      <c r="C118" s="455"/>
      <c r="D118" s="455"/>
      <c r="E118" s="455"/>
      <c r="F118" s="455"/>
    </row>
    <row r="119" spans="1:6" x14ac:dyDescent="0.2">
      <c r="A119" s="455"/>
      <c r="B119" s="455"/>
      <c r="C119" s="455"/>
      <c r="D119" s="455"/>
      <c r="E119" s="455"/>
      <c r="F119" s="455"/>
    </row>
    <row r="120" spans="1:6" x14ac:dyDescent="0.2">
      <c r="A120" s="455"/>
      <c r="B120" s="455"/>
      <c r="C120" s="455"/>
      <c r="D120" s="455"/>
      <c r="E120" s="455"/>
      <c r="F120" s="455"/>
    </row>
    <row r="121" spans="1:6" x14ac:dyDescent="0.2">
      <c r="A121" s="455"/>
      <c r="B121" s="455"/>
      <c r="C121" s="455"/>
      <c r="D121" s="455"/>
      <c r="E121" s="455"/>
      <c r="F121" s="455"/>
    </row>
    <row r="122" spans="1:6" x14ac:dyDescent="0.2">
      <c r="A122" s="455"/>
      <c r="B122" s="455"/>
      <c r="C122" s="455"/>
      <c r="D122" s="455"/>
      <c r="E122" s="455"/>
      <c r="F122" s="455"/>
    </row>
    <row r="123" spans="1:6" x14ac:dyDescent="0.2">
      <c r="A123" s="455"/>
      <c r="B123" s="455"/>
      <c r="C123" s="455"/>
      <c r="D123" s="455"/>
      <c r="E123" s="455"/>
      <c r="F123" s="455"/>
    </row>
    <row r="124" spans="1:6" x14ac:dyDescent="0.2">
      <c r="A124" s="455"/>
      <c r="B124" s="455"/>
      <c r="C124" s="455"/>
      <c r="D124" s="455"/>
      <c r="E124" s="455"/>
      <c r="F124" s="455"/>
    </row>
    <row r="125" spans="1:6" x14ac:dyDescent="0.2">
      <c r="A125" s="455"/>
      <c r="B125" s="455"/>
      <c r="C125" s="455"/>
      <c r="D125" s="455"/>
      <c r="E125" s="455"/>
      <c r="F125" s="455"/>
    </row>
    <row r="126" spans="1:6" x14ac:dyDescent="0.2">
      <c r="A126" s="455"/>
      <c r="B126" s="455"/>
      <c r="C126" s="455"/>
      <c r="D126" s="455"/>
      <c r="E126" s="455"/>
      <c r="F126" s="455"/>
    </row>
    <row r="127" spans="1:6" x14ac:dyDescent="0.2">
      <c r="A127" s="455"/>
      <c r="B127" s="455"/>
      <c r="C127" s="455"/>
      <c r="D127" s="455"/>
      <c r="E127" s="455"/>
      <c r="F127" s="455"/>
    </row>
    <row r="128" spans="1:6" x14ac:dyDescent="0.2">
      <c r="A128" s="455"/>
      <c r="B128" s="455"/>
      <c r="C128" s="455"/>
      <c r="D128" s="455"/>
      <c r="E128" s="455"/>
      <c r="F128" s="455"/>
    </row>
    <row r="129" spans="1:6" x14ac:dyDescent="0.2">
      <c r="A129" s="455"/>
      <c r="B129" s="455"/>
      <c r="C129" s="455"/>
      <c r="D129" s="455"/>
      <c r="E129" s="455"/>
      <c r="F129" s="455"/>
    </row>
    <row r="130" spans="1:6" x14ac:dyDescent="0.2">
      <c r="A130" s="455"/>
      <c r="B130" s="455"/>
      <c r="C130" s="455"/>
      <c r="D130" s="455"/>
      <c r="E130" s="455"/>
      <c r="F130" s="455"/>
    </row>
    <row r="131" spans="1:6" x14ac:dyDescent="0.2">
      <c r="A131" s="455"/>
      <c r="B131" s="455"/>
      <c r="C131" s="455"/>
      <c r="D131" s="455"/>
      <c r="E131" s="455"/>
      <c r="F131" s="455"/>
    </row>
    <row r="132" spans="1:6" x14ac:dyDescent="0.2">
      <c r="A132" s="455"/>
      <c r="B132" s="455"/>
      <c r="C132" s="455"/>
      <c r="D132" s="455"/>
      <c r="E132" s="455"/>
      <c r="F132" s="455"/>
    </row>
    <row r="133" spans="1:6" x14ac:dyDescent="0.2">
      <c r="A133" s="455"/>
      <c r="B133" s="455"/>
      <c r="C133" s="455"/>
      <c r="D133" s="455"/>
      <c r="E133" s="455"/>
      <c r="F133" s="455"/>
    </row>
    <row r="134" spans="1:6" x14ac:dyDescent="0.2">
      <c r="A134" s="455"/>
      <c r="B134" s="455"/>
      <c r="C134" s="455"/>
      <c r="D134" s="455"/>
      <c r="E134" s="455"/>
      <c r="F134" s="455"/>
    </row>
    <row r="135" spans="1:6" x14ac:dyDescent="0.2">
      <c r="A135" s="455"/>
      <c r="B135" s="455"/>
      <c r="C135" s="455"/>
      <c r="D135" s="455"/>
      <c r="E135" s="455"/>
      <c r="F135" s="455"/>
    </row>
    <row r="136" spans="1:6" x14ac:dyDescent="0.2">
      <c r="A136" s="455"/>
      <c r="B136" s="455"/>
      <c r="C136" s="455"/>
      <c r="D136" s="455"/>
      <c r="E136" s="455"/>
      <c r="F136" s="455"/>
    </row>
    <row r="137" spans="1:6" x14ac:dyDescent="0.2">
      <c r="A137" s="455"/>
      <c r="B137" s="455"/>
      <c r="C137" s="455"/>
      <c r="D137" s="455"/>
      <c r="E137" s="455"/>
      <c r="F137" s="455"/>
    </row>
    <row r="138" spans="1:6" x14ac:dyDescent="0.2">
      <c r="A138" s="455"/>
      <c r="B138" s="455"/>
      <c r="C138" s="455"/>
      <c r="D138" s="455"/>
      <c r="E138" s="455"/>
      <c r="F138" s="455"/>
    </row>
    <row r="139" spans="1:6" x14ac:dyDescent="0.2">
      <c r="A139" s="455"/>
      <c r="B139" s="455"/>
      <c r="C139" s="455"/>
      <c r="D139" s="455"/>
      <c r="E139" s="455"/>
      <c r="F139" s="455"/>
    </row>
    <row r="140" spans="1:6" x14ac:dyDescent="0.2">
      <c r="A140" s="455"/>
      <c r="B140" s="455"/>
      <c r="C140" s="455"/>
      <c r="D140" s="455"/>
      <c r="E140" s="455"/>
      <c r="F140" s="455"/>
    </row>
    <row r="141" spans="1:6" x14ac:dyDescent="0.2">
      <c r="A141" s="455"/>
      <c r="B141" s="455"/>
      <c r="C141" s="455"/>
      <c r="D141" s="455"/>
      <c r="E141" s="455"/>
      <c r="F141" s="455"/>
    </row>
    <row r="142" spans="1:6" x14ac:dyDescent="0.2">
      <c r="A142" s="455"/>
      <c r="B142" s="455"/>
      <c r="C142" s="455"/>
      <c r="D142" s="455"/>
      <c r="E142" s="455"/>
      <c r="F142" s="455"/>
    </row>
    <row r="143" spans="1:6" x14ac:dyDescent="0.2">
      <c r="A143" s="455"/>
      <c r="B143" s="455"/>
      <c r="C143" s="455"/>
      <c r="D143" s="455"/>
      <c r="E143" s="455"/>
      <c r="F143" s="455"/>
    </row>
    <row r="144" spans="1:6" x14ac:dyDescent="0.2">
      <c r="A144" s="455"/>
      <c r="B144" s="455"/>
      <c r="C144" s="455"/>
      <c r="D144" s="455"/>
      <c r="E144" s="455"/>
      <c r="F144" s="455"/>
    </row>
    <row r="145" spans="1:6" x14ac:dyDescent="0.2">
      <c r="A145" s="455"/>
      <c r="B145" s="455"/>
      <c r="C145" s="455"/>
      <c r="D145" s="455"/>
      <c r="E145" s="455"/>
      <c r="F145" s="455"/>
    </row>
    <row r="146" spans="1:6" x14ac:dyDescent="0.2">
      <c r="A146" s="455"/>
      <c r="B146" s="455"/>
      <c r="C146" s="455"/>
      <c r="D146" s="455"/>
      <c r="E146" s="455"/>
      <c r="F146" s="455"/>
    </row>
    <row r="147" spans="1:6" x14ac:dyDescent="0.2">
      <c r="A147" s="455"/>
      <c r="B147" s="455"/>
      <c r="C147" s="455"/>
      <c r="D147" s="455"/>
      <c r="E147" s="455"/>
      <c r="F147" s="455"/>
    </row>
    <row r="148" spans="1:6" x14ac:dyDescent="0.2">
      <c r="A148" s="455"/>
      <c r="B148" s="455"/>
      <c r="C148" s="455"/>
      <c r="D148" s="455"/>
      <c r="E148" s="455"/>
      <c r="F148" s="455"/>
    </row>
    <row r="149" spans="1:6" x14ac:dyDescent="0.2">
      <c r="A149" s="455"/>
      <c r="B149" s="455"/>
      <c r="C149" s="455"/>
      <c r="D149" s="455"/>
      <c r="E149" s="455"/>
      <c r="F149" s="455"/>
    </row>
    <row r="150" spans="1:6" x14ac:dyDescent="0.2">
      <c r="A150" s="455"/>
      <c r="B150" s="455"/>
      <c r="C150" s="455"/>
      <c r="D150" s="455"/>
      <c r="E150" s="455"/>
      <c r="F150" s="455"/>
    </row>
    <row r="151" spans="1:6" x14ac:dyDescent="0.2">
      <c r="A151" s="455"/>
      <c r="B151" s="455"/>
      <c r="C151" s="455"/>
      <c r="D151" s="455"/>
      <c r="E151" s="455"/>
      <c r="F151" s="455"/>
    </row>
    <row r="152" spans="1:6" x14ac:dyDescent="0.2">
      <c r="A152" s="455"/>
      <c r="B152" s="455"/>
      <c r="C152" s="455"/>
      <c r="D152" s="455"/>
      <c r="E152" s="455"/>
      <c r="F152" s="455"/>
    </row>
    <row r="153" spans="1:6" x14ac:dyDescent="0.2">
      <c r="A153" s="455"/>
      <c r="B153" s="455"/>
      <c r="C153" s="455"/>
      <c r="D153" s="455"/>
      <c r="E153" s="455"/>
      <c r="F153" s="455"/>
    </row>
    <row r="154" spans="1:6" x14ac:dyDescent="0.2">
      <c r="A154" s="455"/>
      <c r="B154" s="455"/>
      <c r="C154" s="455"/>
      <c r="D154" s="455"/>
      <c r="E154" s="455"/>
      <c r="F154" s="455"/>
    </row>
    <row r="155" spans="1:6" x14ac:dyDescent="0.2">
      <c r="A155" s="455"/>
      <c r="B155" s="455"/>
      <c r="C155" s="455"/>
      <c r="D155" s="455"/>
      <c r="E155" s="455"/>
      <c r="F155" s="455"/>
    </row>
    <row r="156" spans="1:6" x14ac:dyDescent="0.2">
      <c r="A156" s="455"/>
      <c r="B156" s="455"/>
      <c r="C156" s="455"/>
      <c r="D156" s="455"/>
      <c r="E156" s="455"/>
      <c r="F156" s="455"/>
    </row>
    <row r="157" spans="1:6" x14ac:dyDescent="0.2">
      <c r="A157" s="455"/>
      <c r="B157" s="455"/>
      <c r="C157" s="455"/>
      <c r="D157" s="455"/>
      <c r="E157" s="455"/>
      <c r="F157" s="455"/>
    </row>
    <row r="158" spans="1:6" x14ac:dyDescent="0.2">
      <c r="A158" s="455"/>
      <c r="B158" s="455"/>
      <c r="C158" s="455"/>
      <c r="D158" s="455"/>
      <c r="E158" s="455"/>
      <c r="F158" s="455"/>
    </row>
    <row r="159" spans="1:6" x14ac:dyDescent="0.2">
      <c r="A159" s="455"/>
      <c r="B159" s="455"/>
      <c r="C159" s="455"/>
      <c r="D159" s="455"/>
      <c r="E159" s="455"/>
      <c r="F159" s="455"/>
    </row>
    <row r="160" spans="1:6" x14ac:dyDescent="0.2">
      <c r="A160" s="455"/>
      <c r="B160" s="455"/>
      <c r="C160" s="455"/>
      <c r="D160" s="455"/>
      <c r="E160" s="455"/>
      <c r="F160" s="455"/>
    </row>
    <row r="161" spans="1:6" x14ac:dyDescent="0.2">
      <c r="A161" s="455"/>
      <c r="B161" s="455"/>
      <c r="C161" s="455"/>
      <c r="D161" s="455"/>
      <c r="E161" s="455"/>
      <c r="F161" s="455"/>
    </row>
    <row r="162" spans="1:6" x14ac:dyDescent="0.2">
      <c r="A162" s="455"/>
      <c r="B162" s="455"/>
      <c r="C162" s="455"/>
      <c r="D162" s="455"/>
      <c r="E162" s="455"/>
      <c r="F162" s="455"/>
    </row>
    <row r="163" spans="1:6" x14ac:dyDescent="0.2">
      <c r="A163" s="455"/>
      <c r="B163" s="455"/>
      <c r="C163" s="455"/>
      <c r="D163" s="455"/>
      <c r="E163" s="455"/>
      <c r="F163" s="455"/>
    </row>
    <row r="164" spans="1:6" x14ac:dyDescent="0.2">
      <c r="A164" s="455"/>
      <c r="B164" s="455"/>
      <c r="C164" s="455"/>
      <c r="D164" s="455"/>
      <c r="E164" s="455"/>
      <c r="F164" s="455"/>
    </row>
    <row r="165" spans="1:6" x14ac:dyDescent="0.2">
      <c r="A165" s="455"/>
      <c r="B165" s="455"/>
      <c r="C165" s="455"/>
      <c r="D165" s="455"/>
      <c r="E165" s="455"/>
      <c r="F165" s="455"/>
    </row>
    <row r="166" spans="1:6" x14ac:dyDescent="0.2">
      <c r="A166" s="455"/>
      <c r="B166" s="455"/>
      <c r="C166" s="455"/>
      <c r="D166" s="455"/>
      <c r="E166" s="455"/>
      <c r="F166" s="455"/>
    </row>
    <row r="167" spans="1:6" x14ac:dyDescent="0.2">
      <c r="A167" s="455"/>
      <c r="B167" s="455"/>
      <c r="C167" s="455"/>
      <c r="D167" s="455"/>
      <c r="E167" s="455"/>
      <c r="F167" s="455"/>
    </row>
    <row r="168" spans="1:6" x14ac:dyDescent="0.2">
      <c r="A168" s="455"/>
      <c r="B168" s="455"/>
      <c r="C168" s="455"/>
      <c r="D168" s="455"/>
      <c r="E168" s="455"/>
      <c r="F168" s="455"/>
    </row>
    <row r="169" spans="1:6" x14ac:dyDescent="0.2">
      <c r="A169" s="455"/>
      <c r="B169" s="455"/>
      <c r="C169" s="455"/>
      <c r="D169" s="455"/>
      <c r="E169" s="455"/>
      <c r="F169" s="455"/>
    </row>
    <row r="170" spans="1:6" x14ac:dyDescent="0.2">
      <c r="A170" s="455"/>
      <c r="B170" s="455"/>
      <c r="C170" s="455"/>
      <c r="D170" s="455"/>
      <c r="E170" s="455"/>
      <c r="F170" s="455"/>
    </row>
    <row r="171" spans="1:6" x14ac:dyDescent="0.2">
      <c r="A171" s="455"/>
      <c r="B171" s="455"/>
      <c r="C171" s="455"/>
      <c r="D171" s="455"/>
      <c r="E171" s="455"/>
      <c r="F171" s="455"/>
    </row>
    <row r="172" spans="1:6" x14ac:dyDescent="0.2">
      <c r="A172" s="455"/>
      <c r="B172" s="455"/>
      <c r="C172" s="455"/>
      <c r="D172" s="455"/>
      <c r="E172" s="455"/>
      <c r="F172" s="455"/>
    </row>
    <row r="173" spans="1:6" x14ac:dyDescent="0.2">
      <c r="A173" s="455"/>
      <c r="B173" s="455"/>
      <c r="C173" s="455"/>
      <c r="D173" s="455"/>
      <c r="E173" s="455"/>
      <c r="F173" s="455"/>
    </row>
    <row r="174" spans="1:6" x14ac:dyDescent="0.2">
      <c r="A174" s="455"/>
      <c r="B174" s="455"/>
      <c r="C174" s="455"/>
      <c r="D174" s="455"/>
      <c r="E174" s="455"/>
      <c r="F174" s="455"/>
    </row>
    <row r="175" spans="1:6" x14ac:dyDescent="0.2">
      <c r="A175" s="455"/>
      <c r="B175" s="455"/>
      <c r="C175" s="455"/>
      <c r="D175" s="455"/>
      <c r="E175" s="455"/>
      <c r="F175" s="455"/>
    </row>
    <row r="176" spans="1:6" x14ac:dyDescent="0.2">
      <c r="A176" s="455"/>
      <c r="B176" s="455"/>
      <c r="C176" s="455"/>
      <c r="D176" s="455"/>
      <c r="E176" s="455"/>
      <c r="F176" s="455"/>
    </row>
    <row r="177" spans="1:6" x14ac:dyDescent="0.2">
      <c r="A177" s="455"/>
      <c r="B177" s="455"/>
      <c r="C177" s="455"/>
      <c r="D177" s="455"/>
      <c r="E177" s="455"/>
      <c r="F177" s="455"/>
    </row>
    <row r="178" spans="1:6" x14ac:dyDescent="0.2">
      <c r="A178" s="455"/>
      <c r="B178" s="455"/>
      <c r="C178" s="455"/>
      <c r="D178" s="455"/>
      <c r="E178" s="455"/>
      <c r="F178" s="455"/>
    </row>
    <row r="179" spans="1:6" x14ac:dyDescent="0.2">
      <c r="A179" s="455"/>
      <c r="B179" s="455"/>
      <c r="C179" s="455"/>
      <c r="D179" s="455"/>
      <c r="E179" s="455"/>
      <c r="F179" s="455"/>
    </row>
    <row r="180" spans="1:6" x14ac:dyDescent="0.2">
      <c r="A180" s="455"/>
      <c r="B180" s="455"/>
      <c r="C180" s="455"/>
      <c r="D180" s="455"/>
      <c r="E180" s="455"/>
      <c r="F180" s="455"/>
    </row>
    <row r="181" spans="1:6" x14ac:dyDescent="0.2">
      <c r="A181" s="455"/>
      <c r="B181" s="455"/>
      <c r="C181" s="455"/>
      <c r="D181" s="455"/>
      <c r="E181" s="455"/>
      <c r="F181" s="455"/>
    </row>
    <row r="182" spans="1:6" x14ac:dyDescent="0.2">
      <c r="A182" s="455"/>
      <c r="B182" s="455"/>
      <c r="C182" s="455"/>
      <c r="D182" s="455"/>
      <c r="E182" s="455"/>
      <c r="F182" s="455"/>
    </row>
    <row r="183" spans="1:6" x14ac:dyDescent="0.2">
      <c r="A183" s="455"/>
      <c r="B183" s="455"/>
      <c r="C183" s="455"/>
      <c r="D183" s="455"/>
      <c r="E183" s="455"/>
      <c r="F183" s="455"/>
    </row>
    <row r="184" spans="1:6" x14ac:dyDescent="0.2">
      <c r="A184" s="455"/>
      <c r="B184" s="455"/>
      <c r="C184" s="455"/>
      <c r="D184" s="455"/>
      <c r="E184" s="455"/>
      <c r="F184" s="455"/>
    </row>
    <row r="185" spans="1:6" x14ac:dyDescent="0.2">
      <c r="A185" s="455"/>
      <c r="B185" s="455"/>
      <c r="C185" s="455"/>
      <c r="D185" s="455"/>
      <c r="E185" s="455"/>
      <c r="F185" s="455"/>
    </row>
    <row r="186" spans="1:6" x14ac:dyDescent="0.2">
      <c r="A186" s="455"/>
      <c r="B186" s="455"/>
      <c r="C186" s="455"/>
      <c r="D186" s="455"/>
      <c r="E186" s="455"/>
      <c r="F186" s="455"/>
    </row>
    <row r="187" spans="1:6" x14ac:dyDescent="0.2">
      <c r="A187" s="455"/>
      <c r="B187" s="455"/>
      <c r="C187" s="455"/>
      <c r="D187" s="455"/>
      <c r="E187" s="455"/>
      <c r="F187" s="455"/>
    </row>
    <row r="188" spans="1:6" x14ac:dyDescent="0.2">
      <c r="A188" s="455"/>
      <c r="B188" s="455"/>
      <c r="C188" s="455"/>
      <c r="D188" s="455"/>
      <c r="E188" s="455"/>
      <c r="F188" s="455"/>
    </row>
    <row r="189" spans="1:6" x14ac:dyDescent="0.2">
      <c r="A189" s="455"/>
      <c r="B189" s="455"/>
      <c r="C189" s="455"/>
      <c r="D189" s="455"/>
      <c r="E189" s="455"/>
      <c r="F189" s="455"/>
    </row>
    <row r="190" spans="1:6" x14ac:dyDescent="0.2">
      <c r="A190" s="455"/>
      <c r="B190" s="455"/>
      <c r="C190" s="455"/>
      <c r="D190" s="455"/>
      <c r="E190" s="455"/>
      <c r="F190" s="455"/>
    </row>
    <row r="191" spans="1:6" x14ac:dyDescent="0.2">
      <c r="A191" s="455"/>
      <c r="B191" s="455"/>
      <c r="C191" s="455"/>
      <c r="D191" s="455"/>
      <c r="E191" s="455"/>
      <c r="F191" s="455"/>
    </row>
    <row r="192" spans="1:6" x14ac:dyDescent="0.2">
      <c r="A192" s="455"/>
      <c r="B192" s="455"/>
      <c r="C192" s="455"/>
      <c r="D192" s="455"/>
      <c r="E192" s="455"/>
      <c r="F192" s="455"/>
    </row>
    <row r="193" spans="1:6" x14ac:dyDescent="0.2">
      <c r="A193" s="455"/>
      <c r="B193" s="455"/>
      <c r="C193" s="455"/>
      <c r="D193" s="455"/>
      <c r="E193" s="455"/>
      <c r="F193" s="455"/>
    </row>
    <row r="194" spans="1:6" x14ac:dyDescent="0.2">
      <c r="A194" s="455"/>
      <c r="B194" s="455"/>
      <c r="C194" s="455"/>
      <c r="D194" s="455"/>
      <c r="E194" s="455"/>
      <c r="F194" s="455"/>
    </row>
    <row r="195" spans="1:6" x14ac:dyDescent="0.2">
      <c r="A195" s="455"/>
      <c r="B195" s="455"/>
      <c r="C195" s="455"/>
      <c r="D195" s="455"/>
      <c r="E195" s="455"/>
      <c r="F195" s="455"/>
    </row>
    <row r="196" spans="1:6" x14ac:dyDescent="0.2">
      <c r="A196" s="455"/>
      <c r="B196" s="455"/>
      <c r="C196" s="455"/>
      <c r="D196" s="455"/>
      <c r="E196" s="455"/>
      <c r="F196" s="455"/>
    </row>
    <row r="197" spans="1:6" x14ac:dyDescent="0.2">
      <c r="A197" s="455"/>
      <c r="B197" s="455"/>
      <c r="C197" s="455"/>
      <c r="D197" s="455"/>
      <c r="E197" s="455"/>
      <c r="F197" s="455"/>
    </row>
    <row r="198" spans="1:6" x14ac:dyDescent="0.2">
      <c r="A198" s="455"/>
      <c r="B198" s="455"/>
      <c r="C198" s="455"/>
      <c r="D198" s="455"/>
      <c r="E198" s="455"/>
      <c r="F198" s="455"/>
    </row>
    <row r="199" spans="1:6" x14ac:dyDescent="0.2">
      <c r="A199" s="455"/>
      <c r="B199" s="455"/>
      <c r="C199" s="455"/>
      <c r="D199" s="455"/>
      <c r="E199" s="455"/>
      <c r="F199" s="455"/>
    </row>
    <row r="200" spans="1:6" x14ac:dyDescent="0.2">
      <c r="A200" s="455"/>
      <c r="B200" s="455"/>
      <c r="C200" s="455"/>
      <c r="D200" s="455"/>
      <c r="E200" s="455"/>
      <c r="F200" s="455"/>
    </row>
    <row r="201" spans="1:6" x14ac:dyDescent="0.2">
      <c r="A201" s="455"/>
      <c r="B201" s="455"/>
      <c r="C201" s="455"/>
      <c r="D201" s="455"/>
      <c r="E201" s="455"/>
      <c r="F201" s="455"/>
    </row>
    <row r="202" spans="1:6" x14ac:dyDescent="0.2">
      <c r="A202" s="455"/>
      <c r="B202" s="455"/>
      <c r="C202" s="455"/>
      <c r="D202" s="455"/>
      <c r="E202" s="455"/>
      <c r="F202" s="455"/>
    </row>
    <row r="203" spans="1:6" x14ac:dyDescent="0.2">
      <c r="A203" s="455"/>
      <c r="B203" s="455"/>
      <c r="C203" s="455"/>
      <c r="D203" s="455"/>
      <c r="E203" s="455"/>
      <c r="F203" s="455"/>
    </row>
    <row r="204" spans="1:6" x14ac:dyDescent="0.2">
      <c r="A204" s="455"/>
      <c r="B204" s="455"/>
      <c r="C204" s="455"/>
      <c r="D204" s="455"/>
      <c r="E204" s="455"/>
      <c r="F204" s="455"/>
    </row>
    <row r="205" spans="1:6" x14ac:dyDescent="0.2">
      <c r="A205" s="455"/>
      <c r="B205" s="455"/>
      <c r="C205" s="455"/>
      <c r="D205" s="455"/>
      <c r="E205" s="455"/>
      <c r="F205" s="455"/>
    </row>
    <row r="206" spans="1:6" x14ac:dyDescent="0.2">
      <c r="A206" s="455"/>
      <c r="B206" s="455"/>
      <c r="C206" s="455"/>
      <c r="D206" s="455"/>
      <c r="E206" s="455"/>
      <c r="F206" s="455"/>
    </row>
    <row r="207" spans="1:6" x14ac:dyDescent="0.2">
      <c r="A207" s="455"/>
      <c r="B207" s="455"/>
      <c r="C207" s="455"/>
      <c r="D207" s="455"/>
      <c r="E207" s="455"/>
      <c r="F207" s="455"/>
    </row>
    <row r="208" spans="1:6" x14ac:dyDescent="0.2">
      <c r="A208" s="455"/>
      <c r="B208" s="455"/>
      <c r="C208" s="455"/>
      <c r="D208" s="455"/>
      <c r="E208" s="455"/>
      <c r="F208" s="455"/>
    </row>
    <row r="209" spans="1:6" x14ac:dyDescent="0.2">
      <c r="A209" s="455"/>
      <c r="B209" s="455"/>
      <c r="C209" s="455"/>
      <c r="D209" s="455"/>
      <c r="E209" s="455"/>
      <c r="F209" s="455"/>
    </row>
    <row r="210" spans="1:6" x14ac:dyDescent="0.2">
      <c r="A210" s="455"/>
      <c r="B210" s="455"/>
      <c r="C210" s="455"/>
      <c r="D210" s="455"/>
      <c r="E210" s="455"/>
      <c r="F210" s="455"/>
    </row>
    <row r="211" spans="1:6" x14ac:dyDescent="0.2">
      <c r="A211" s="455"/>
      <c r="B211" s="455"/>
      <c r="C211" s="455"/>
      <c r="D211" s="455"/>
      <c r="E211" s="455"/>
      <c r="F211" s="455"/>
    </row>
    <row r="212" spans="1:6" x14ac:dyDescent="0.2">
      <c r="A212" s="455"/>
      <c r="B212" s="455"/>
      <c r="C212" s="455"/>
      <c r="D212" s="455"/>
      <c r="E212" s="455"/>
      <c r="F212" s="455"/>
    </row>
    <row r="213" spans="1:6" x14ac:dyDescent="0.2">
      <c r="A213" s="455"/>
      <c r="B213" s="455"/>
      <c r="C213" s="455"/>
      <c r="D213" s="455"/>
      <c r="E213" s="455"/>
      <c r="F213" s="455"/>
    </row>
    <row r="214" spans="1:6" x14ac:dyDescent="0.2">
      <c r="A214" s="455"/>
      <c r="B214" s="455"/>
      <c r="C214" s="455"/>
      <c r="D214" s="455"/>
      <c r="E214" s="455"/>
      <c r="F214" s="455"/>
    </row>
    <row r="215" spans="1:6" x14ac:dyDescent="0.2">
      <c r="A215" s="455"/>
      <c r="B215" s="455"/>
      <c r="C215" s="455"/>
      <c r="D215" s="455"/>
      <c r="E215" s="455"/>
      <c r="F215" s="455"/>
    </row>
    <row r="216" spans="1:6" x14ac:dyDescent="0.2">
      <c r="A216" s="455"/>
      <c r="B216" s="455"/>
      <c r="C216" s="455"/>
      <c r="D216" s="455"/>
      <c r="E216" s="455"/>
      <c r="F216" s="455"/>
    </row>
    <row r="217" spans="1:6" x14ac:dyDescent="0.2">
      <c r="A217" s="455"/>
      <c r="B217" s="455"/>
      <c r="C217" s="455"/>
      <c r="D217" s="455"/>
      <c r="E217" s="455"/>
      <c r="F217" s="455"/>
    </row>
    <row r="218" spans="1:6" x14ac:dyDescent="0.2">
      <c r="A218" s="455"/>
      <c r="B218" s="455"/>
      <c r="C218" s="455"/>
      <c r="D218" s="455"/>
      <c r="E218" s="455"/>
      <c r="F218" s="455"/>
    </row>
    <row r="219" spans="1:6" x14ac:dyDescent="0.2">
      <c r="A219" s="455"/>
      <c r="B219" s="455"/>
      <c r="C219" s="455"/>
      <c r="D219" s="455"/>
      <c r="E219" s="455"/>
      <c r="F219" s="455"/>
    </row>
    <row r="220" spans="1:6" x14ac:dyDescent="0.2">
      <c r="A220" s="455"/>
      <c r="B220" s="455"/>
      <c r="C220" s="455"/>
      <c r="D220" s="455"/>
      <c r="E220" s="455"/>
      <c r="F220" s="455"/>
    </row>
    <row r="221" spans="1:6" x14ac:dyDescent="0.2">
      <c r="A221" s="455"/>
      <c r="B221" s="455"/>
      <c r="C221" s="455"/>
      <c r="D221" s="455"/>
      <c r="E221" s="455"/>
      <c r="F221" s="455"/>
    </row>
    <row r="222" spans="1:6" x14ac:dyDescent="0.2">
      <c r="A222" s="455"/>
      <c r="B222" s="455"/>
      <c r="C222" s="455"/>
      <c r="D222" s="455"/>
      <c r="E222" s="455"/>
      <c r="F222" s="455"/>
    </row>
    <row r="223" spans="1:6" x14ac:dyDescent="0.2">
      <c r="A223" s="455"/>
      <c r="B223" s="455"/>
      <c r="C223" s="455"/>
      <c r="D223" s="455"/>
      <c r="E223" s="455"/>
      <c r="F223" s="455"/>
    </row>
    <row r="224" spans="1:6" x14ac:dyDescent="0.2">
      <c r="A224" s="455"/>
      <c r="B224" s="455"/>
      <c r="C224" s="455"/>
      <c r="D224" s="455"/>
      <c r="E224" s="455"/>
      <c r="F224" s="455"/>
    </row>
    <row r="225" spans="1:6" x14ac:dyDescent="0.2">
      <c r="A225" s="455"/>
      <c r="B225" s="455"/>
      <c r="C225" s="455"/>
      <c r="D225" s="455"/>
      <c r="E225" s="455"/>
      <c r="F225" s="455"/>
    </row>
    <row r="226" spans="1:6" x14ac:dyDescent="0.2">
      <c r="A226" s="455"/>
      <c r="B226" s="455"/>
      <c r="C226" s="455"/>
      <c r="D226" s="455"/>
      <c r="E226" s="455"/>
      <c r="F226" s="455"/>
    </row>
    <row r="227" spans="1:6" x14ac:dyDescent="0.2">
      <c r="A227" s="455"/>
      <c r="B227" s="455"/>
      <c r="C227" s="455"/>
      <c r="D227" s="455"/>
      <c r="E227" s="455"/>
      <c r="F227" s="455"/>
    </row>
    <row r="228" spans="1:6" x14ac:dyDescent="0.2">
      <c r="A228" s="455"/>
      <c r="B228" s="455"/>
      <c r="C228" s="455"/>
      <c r="D228" s="455"/>
      <c r="E228" s="455"/>
      <c r="F228" s="455"/>
    </row>
    <row r="229" spans="1:6" x14ac:dyDescent="0.2">
      <c r="A229" s="455"/>
      <c r="B229" s="455"/>
      <c r="C229" s="455"/>
      <c r="D229" s="455"/>
      <c r="E229" s="455"/>
      <c r="F229" s="455"/>
    </row>
    <row r="230" spans="1:6" x14ac:dyDescent="0.2">
      <c r="A230" s="455"/>
      <c r="B230" s="455"/>
      <c r="C230" s="455"/>
      <c r="D230" s="455"/>
      <c r="E230" s="455"/>
      <c r="F230" s="455"/>
    </row>
    <row r="231" spans="1:6" x14ac:dyDescent="0.2">
      <c r="A231" s="455"/>
      <c r="B231" s="455"/>
      <c r="C231" s="455"/>
      <c r="D231" s="455"/>
      <c r="E231" s="455"/>
      <c r="F231" s="455"/>
    </row>
    <row r="232" spans="1:6" x14ac:dyDescent="0.2">
      <c r="A232" s="455"/>
      <c r="B232" s="455"/>
      <c r="C232" s="455"/>
      <c r="D232" s="455"/>
      <c r="E232" s="455"/>
      <c r="F232" s="455"/>
    </row>
    <row r="233" spans="1:6" x14ac:dyDescent="0.2">
      <c r="A233" s="455"/>
      <c r="B233" s="455"/>
      <c r="C233" s="455"/>
      <c r="D233" s="455"/>
      <c r="E233" s="455"/>
      <c r="F233" s="455"/>
    </row>
    <row r="234" spans="1:6" x14ac:dyDescent="0.2">
      <c r="A234" s="455"/>
      <c r="B234" s="455"/>
      <c r="C234" s="455"/>
      <c r="D234" s="455"/>
      <c r="E234" s="455"/>
      <c r="F234" s="455"/>
    </row>
    <row r="235" spans="1:6" x14ac:dyDescent="0.2">
      <c r="A235" s="455"/>
      <c r="B235" s="455"/>
      <c r="C235" s="455"/>
      <c r="D235" s="455"/>
      <c r="E235" s="455"/>
      <c r="F235" s="455"/>
    </row>
    <row r="236" spans="1:6" x14ac:dyDescent="0.2">
      <c r="A236" s="455"/>
      <c r="B236" s="455"/>
      <c r="C236" s="455"/>
      <c r="D236" s="455"/>
      <c r="E236" s="455"/>
      <c r="F236" s="455"/>
    </row>
    <row r="237" spans="1:6" x14ac:dyDescent="0.2">
      <c r="A237" s="455"/>
      <c r="B237" s="455"/>
      <c r="C237" s="455"/>
      <c r="D237" s="455"/>
      <c r="E237" s="455"/>
      <c r="F237" s="455"/>
    </row>
    <row r="238" spans="1:6" x14ac:dyDescent="0.2">
      <c r="A238" s="455"/>
      <c r="B238" s="455"/>
      <c r="C238" s="455"/>
      <c r="D238" s="455"/>
      <c r="E238" s="455"/>
      <c r="F238" s="455"/>
    </row>
    <row r="239" spans="1:6" x14ac:dyDescent="0.2">
      <c r="A239" s="455"/>
      <c r="B239" s="455"/>
      <c r="C239" s="455"/>
      <c r="D239" s="455"/>
      <c r="E239" s="455"/>
      <c r="F239" s="455"/>
    </row>
    <row r="240" spans="1:6" x14ac:dyDescent="0.2">
      <c r="A240" s="455"/>
      <c r="B240" s="455"/>
      <c r="C240" s="455"/>
      <c r="D240" s="455"/>
      <c r="E240" s="455"/>
      <c r="F240" s="455"/>
    </row>
    <row r="241" spans="1:6" x14ac:dyDescent="0.2">
      <c r="A241" s="455"/>
      <c r="B241" s="455"/>
      <c r="C241" s="455"/>
      <c r="D241" s="455"/>
      <c r="E241" s="455"/>
      <c r="F241" s="455"/>
    </row>
    <row r="242" spans="1:6" x14ac:dyDescent="0.2">
      <c r="A242" s="455"/>
      <c r="B242" s="455"/>
      <c r="C242" s="455"/>
      <c r="D242" s="455"/>
      <c r="E242" s="455"/>
      <c r="F242" s="455"/>
    </row>
    <row r="243" spans="1:6" x14ac:dyDescent="0.2">
      <c r="A243" s="455"/>
      <c r="B243" s="455"/>
      <c r="C243" s="455"/>
      <c r="D243" s="455"/>
      <c r="E243" s="455"/>
      <c r="F243" s="455"/>
    </row>
    <row r="244" spans="1:6" x14ac:dyDescent="0.2">
      <c r="A244" s="455"/>
      <c r="B244" s="455"/>
      <c r="C244" s="455"/>
      <c r="D244" s="455"/>
      <c r="E244" s="455"/>
      <c r="F244" s="455"/>
    </row>
    <row r="245" spans="1:6" x14ac:dyDescent="0.2">
      <c r="A245" s="455"/>
      <c r="B245" s="455"/>
      <c r="C245" s="455"/>
      <c r="D245" s="455"/>
      <c r="E245" s="455"/>
      <c r="F245" s="455"/>
    </row>
    <row r="246" spans="1:6" x14ac:dyDescent="0.2">
      <c r="A246" s="455"/>
      <c r="B246" s="455"/>
      <c r="C246" s="455"/>
      <c r="D246" s="455"/>
      <c r="E246" s="455"/>
      <c r="F246" s="455"/>
    </row>
    <row r="247" spans="1:6" x14ac:dyDescent="0.2">
      <c r="A247" s="455"/>
      <c r="B247" s="455"/>
      <c r="C247" s="455"/>
      <c r="D247" s="455"/>
      <c r="E247" s="455"/>
      <c r="F247" s="455"/>
    </row>
    <row r="248" spans="1:6" x14ac:dyDescent="0.2">
      <c r="A248" s="455"/>
      <c r="B248" s="455"/>
      <c r="C248" s="455"/>
      <c r="D248" s="455"/>
      <c r="E248" s="455"/>
      <c r="F248" s="455"/>
    </row>
    <row r="249" spans="1:6" x14ac:dyDescent="0.2">
      <c r="A249" s="455"/>
      <c r="B249" s="455"/>
      <c r="C249" s="455"/>
      <c r="D249" s="455"/>
      <c r="E249" s="455"/>
      <c r="F249" s="455"/>
    </row>
    <row r="250" spans="1:6" x14ac:dyDescent="0.2">
      <c r="A250" s="455"/>
      <c r="B250" s="455"/>
      <c r="C250" s="455"/>
      <c r="D250" s="455"/>
      <c r="E250" s="455"/>
      <c r="F250" s="455"/>
    </row>
    <row r="251" spans="1:6" x14ac:dyDescent="0.2">
      <c r="A251" s="455"/>
      <c r="B251" s="455"/>
      <c r="C251" s="455"/>
      <c r="D251" s="455"/>
      <c r="E251" s="455"/>
      <c r="F251" s="455"/>
    </row>
    <row r="252" spans="1:6" x14ac:dyDescent="0.2">
      <c r="A252" s="455"/>
      <c r="B252" s="455"/>
      <c r="C252" s="455"/>
      <c r="D252" s="455"/>
      <c r="E252" s="455"/>
      <c r="F252" s="455"/>
    </row>
    <row r="253" spans="1:6" x14ac:dyDescent="0.2">
      <c r="A253" s="455"/>
      <c r="B253" s="455"/>
      <c r="C253" s="455"/>
      <c r="D253" s="455"/>
      <c r="E253" s="455"/>
      <c r="F253" s="455"/>
    </row>
    <row r="254" spans="1:6" x14ac:dyDescent="0.2">
      <c r="A254" s="455"/>
      <c r="B254" s="455"/>
      <c r="C254" s="455"/>
      <c r="D254" s="455"/>
      <c r="E254" s="455"/>
      <c r="F254" s="455"/>
    </row>
    <row r="255" spans="1:6" x14ac:dyDescent="0.2">
      <c r="A255" s="455"/>
      <c r="B255" s="455"/>
      <c r="C255" s="455"/>
      <c r="D255" s="455"/>
      <c r="E255" s="455"/>
      <c r="F255" s="455"/>
    </row>
    <row r="256" spans="1:6" x14ac:dyDescent="0.2">
      <c r="A256" s="455"/>
      <c r="B256" s="455"/>
      <c r="C256" s="455"/>
      <c r="D256" s="455"/>
      <c r="E256" s="455"/>
      <c r="F256" s="455"/>
    </row>
    <row r="257" spans="1:6" x14ac:dyDescent="0.2">
      <c r="A257" s="455"/>
      <c r="B257" s="455"/>
      <c r="C257" s="455"/>
      <c r="D257" s="455"/>
      <c r="E257" s="455"/>
      <c r="F257" s="455"/>
    </row>
    <row r="258" spans="1:6" x14ac:dyDescent="0.2">
      <c r="A258" s="455"/>
      <c r="B258" s="455"/>
      <c r="C258" s="455"/>
      <c r="D258" s="455"/>
      <c r="E258" s="455"/>
      <c r="F258" s="455"/>
    </row>
    <row r="259" spans="1:6" x14ac:dyDescent="0.2">
      <c r="A259" s="455"/>
      <c r="B259" s="455"/>
      <c r="C259" s="455"/>
      <c r="D259" s="455"/>
      <c r="E259" s="455"/>
      <c r="F259" s="455"/>
    </row>
    <row r="260" spans="1:6" x14ac:dyDescent="0.2">
      <c r="A260" s="455"/>
      <c r="B260" s="455"/>
      <c r="C260" s="455"/>
      <c r="D260" s="455"/>
      <c r="E260" s="455"/>
      <c r="F260" s="455"/>
    </row>
    <row r="261" spans="1:6" x14ac:dyDescent="0.2">
      <c r="A261" s="455"/>
      <c r="B261" s="455"/>
      <c r="C261" s="455"/>
      <c r="D261" s="455"/>
      <c r="E261" s="455"/>
      <c r="F261" s="455"/>
    </row>
    <row r="262" spans="1:6" x14ac:dyDescent="0.2">
      <c r="A262" s="455"/>
      <c r="B262" s="455"/>
      <c r="C262" s="455"/>
      <c r="D262" s="455"/>
      <c r="E262" s="455"/>
      <c r="F262" s="455"/>
    </row>
    <row r="263" spans="1:6" x14ac:dyDescent="0.2">
      <c r="A263" s="455"/>
      <c r="B263" s="455"/>
      <c r="C263" s="455"/>
      <c r="D263" s="455"/>
      <c r="E263" s="455"/>
      <c r="F263" s="455"/>
    </row>
    <row r="264" spans="1:6" x14ac:dyDescent="0.2">
      <c r="A264" s="455"/>
      <c r="B264" s="455"/>
      <c r="C264" s="455"/>
      <c r="D264" s="455"/>
      <c r="E264" s="455"/>
      <c r="F264" s="455"/>
    </row>
    <row r="265" spans="1:6" x14ac:dyDescent="0.2">
      <c r="A265" s="455"/>
      <c r="B265" s="455"/>
      <c r="C265" s="455"/>
      <c r="D265" s="455"/>
      <c r="E265" s="455"/>
      <c r="F265" s="455"/>
    </row>
    <row r="266" spans="1:6" x14ac:dyDescent="0.2">
      <c r="A266" s="455"/>
      <c r="B266" s="455"/>
      <c r="C266" s="455"/>
      <c r="D266" s="455"/>
      <c r="E266" s="455"/>
      <c r="F266" s="455"/>
    </row>
    <row r="267" spans="1:6" x14ac:dyDescent="0.2">
      <c r="A267" s="455"/>
      <c r="B267" s="455"/>
      <c r="C267" s="455"/>
      <c r="D267" s="455"/>
      <c r="E267" s="455"/>
      <c r="F267" s="455"/>
    </row>
    <row r="268" spans="1:6" x14ac:dyDescent="0.2">
      <c r="A268" s="455"/>
      <c r="B268" s="455"/>
      <c r="C268" s="455"/>
      <c r="D268" s="455"/>
      <c r="E268" s="455"/>
      <c r="F268" s="455"/>
    </row>
    <row r="269" spans="1:6" x14ac:dyDescent="0.2">
      <c r="A269" s="455"/>
      <c r="B269" s="455"/>
      <c r="C269" s="455"/>
      <c r="D269" s="455"/>
      <c r="E269" s="455"/>
      <c r="F269" s="455"/>
    </row>
    <row r="270" spans="1:6" x14ac:dyDescent="0.2">
      <c r="A270" s="455"/>
      <c r="B270" s="455"/>
      <c r="C270" s="455"/>
      <c r="D270" s="455"/>
      <c r="E270" s="455"/>
      <c r="F270" s="455"/>
    </row>
    <row r="271" spans="1:6" x14ac:dyDescent="0.2">
      <c r="A271" s="455"/>
      <c r="B271" s="455"/>
      <c r="C271" s="455"/>
      <c r="D271" s="455"/>
      <c r="E271" s="455"/>
      <c r="F271" s="455"/>
    </row>
    <row r="272" spans="1:6" x14ac:dyDescent="0.2">
      <c r="A272" s="455"/>
      <c r="B272" s="455"/>
      <c r="C272" s="455"/>
      <c r="D272" s="455"/>
      <c r="E272" s="455"/>
      <c r="F272" s="455"/>
    </row>
    <row r="273" spans="1:6" x14ac:dyDescent="0.2">
      <c r="A273" s="455"/>
      <c r="B273" s="455"/>
      <c r="C273" s="455"/>
      <c r="D273" s="455"/>
      <c r="E273" s="455"/>
      <c r="F273" s="455"/>
    </row>
    <row r="274" spans="1:6" x14ac:dyDescent="0.2">
      <c r="A274" s="455"/>
      <c r="B274" s="455"/>
      <c r="C274" s="455"/>
      <c r="D274" s="455"/>
      <c r="E274" s="455"/>
      <c r="F274" s="455"/>
    </row>
    <row r="275" spans="1:6" x14ac:dyDescent="0.2">
      <c r="A275" s="455"/>
      <c r="B275" s="455"/>
      <c r="C275" s="455"/>
      <c r="D275" s="455"/>
      <c r="E275" s="455"/>
      <c r="F275" s="455"/>
    </row>
    <row r="276" spans="1:6" x14ac:dyDescent="0.2">
      <c r="A276" s="455"/>
      <c r="B276" s="455"/>
      <c r="C276" s="455"/>
      <c r="D276" s="455"/>
      <c r="E276" s="455"/>
      <c r="F276" s="455"/>
    </row>
    <row r="277" spans="1:6" x14ac:dyDescent="0.2">
      <c r="A277" s="455"/>
      <c r="B277" s="455"/>
      <c r="C277" s="455"/>
      <c r="D277" s="455"/>
      <c r="E277" s="455"/>
      <c r="F277" s="455"/>
    </row>
    <row r="278" spans="1:6" x14ac:dyDescent="0.2">
      <c r="A278" s="455"/>
      <c r="B278" s="455"/>
      <c r="C278" s="455"/>
      <c r="D278" s="455"/>
      <c r="E278" s="455"/>
      <c r="F278" s="455"/>
    </row>
    <row r="279" spans="1:6" x14ac:dyDescent="0.2">
      <c r="A279" s="455"/>
      <c r="B279" s="455"/>
      <c r="C279" s="455"/>
      <c r="D279" s="455"/>
      <c r="E279" s="455"/>
      <c r="F279" s="455"/>
    </row>
    <row r="280" spans="1:6" x14ac:dyDescent="0.2">
      <c r="A280" s="455"/>
      <c r="B280" s="455"/>
      <c r="C280" s="455"/>
      <c r="D280" s="455"/>
      <c r="E280" s="455"/>
      <c r="F280" s="455"/>
    </row>
    <row r="281" spans="1:6" x14ac:dyDescent="0.2">
      <c r="A281" s="455"/>
      <c r="B281" s="455"/>
      <c r="C281" s="455"/>
      <c r="D281" s="455"/>
      <c r="E281" s="455"/>
      <c r="F281" s="455"/>
    </row>
    <row r="282" spans="1:6" x14ac:dyDescent="0.2">
      <c r="A282" s="455"/>
      <c r="B282" s="455"/>
      <c r="C282" s="455"/>
      <c r="D282" s="455"/>
      <c r="E282" s="455"/>
      <c r="F282" s="455"/>
    </row>
    <row r="283" spans="1:6" x14ac:dyDescent="0.2">
      <c r="A283" s="455"/>
      <c r="B283" s="455"/>
      <c r="C283" s="455"/>
      <c r="D283" s="455"/>
      <c r="E283" s="455"/>
      <c r="F283" s="455"/>
    </row>
    <row r="284" spans="1:6" x14ac:dyDescent="0.2">
      <c r="A284" s="455"/>
      <c r="B284" s="455"/>
      <c r="C284" s="455"/>
      <c r="D284" s="455"/>
      <c r="E284" s="455"/>
      <c r="F284" s="455"/>
    </row>
    <row r="285" spans="1:6" x14ac:dyDescent="0.2">
      <c r="A285" s="455"/>
      <c r="B285" s="455"/>
      <c r="C285" s="455"/>
      <c r="D285" s="455"/>
      <c r="E285" s="455"/>
      <c r="F285" s="455"/>
    </row>
    <row r="286" spans="1:6" x14ac:dyDescent="0.2">
      <c r="A286" s="455"/>
      <c r="B286" s="455"/>
      <c r="C286" s="455"/>
      <c r="D286" s="455"/>
      <c r="E286" s="455"/>
      <c r="F286" s="455"/>
    </row>
    <row r="287" spans="1:6" x14ac:dyDescent="0.2">
      <c r="A287" s="455"/>
      <c r="B287" s="455"/>
      <c r="C287" s="455"/>
      <c r="D287" s="455"/>
      <c r="E287" s="455"/>
      <c r="F287" s="455"/>
    </row>
    <row r="288" spans="1:6" x14ac:dyDescent="0.2">
      <c r="A288" s="455"/>
      <c r="B288" s="455"/>
      <c r="C288" s="455"/>
      <c r="D288" s="455"/>
      <c r="E288" s="455"/>
      <c r="F288" s="455"/>
    </row>
    <row r="289" spans="1:6" x14ac:dyDescent="0.2">
      <c r="A289" s="455"/>
      <c r="B289" s="455"/>
      <c r="C289" s="455"/>
      <c r="D289" s="455"/>
      <c r="E289" s="455"/>
      <c r="F289" s="455"/>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4" customWidth="1"/>
    <col min="2" max="2" width="78.75" style="464" customWidth="1"/>
    <col min="3" max="5" width="10.25" style="464"/>
    <col min="6" max="6" width="4.25" style="464" customWidth="1"/>
    <col min="7" max="256" width="10.25" style="464"/>
    <col min="257" max="257" width="1.25" style="464" customWidth="1"/>
    <col min="258" max="258" width="78.75" style="464" customWidth="1"/>
    <col min="259" max="261" width="10.25" style="464"/>
    <col min="262" max="262" width="4.25" style="464" customWidth="1"/>
    <col min="263" max="512" width="10.25" style="464"/>
    <col min="513" max="513" width="1.25" style="464" customWidth="1"/>
    <col min="514" max="514" width="78.75" style="464" customWidth="1"/>
    <col min="515" max="517" width="10.25" style="464"/>
    <col min="518" max="518" width="4.25" style="464" customWidth="1"/>
    <col min="519" max="768" width="10.25" style="464"/>
    <col min="769" max="769" width="1.25" style="464" customWidth="1"/>
    <col min="770" max="770" width="78.75" style="464" customWidth="1"/>
    <col min="771" max="773" width="10.25" style="464"/>
    <col min="774" max="774" width="4.25" style="464" customWidth="1"/>
    <col min="775" max="1024" width="10.25" style="464"/>
    <col min="1025" max="1025" width="1.25" style="464" customWidth="1"/>
    <col min="1026" max="1026" width="78.75" style="464" customWidth="1"/>
    <col min="1027" max="1029" width="10.25" style="464"/>
    <col min="1030" max="1030" width="4.25" style="464" customWidth="1"/>
    <col min="1031" max="1280" width="10.25" style="464"/>
    <col min="1281" max="1281" width="1.25" style="464" customWidth="1"/>
    <col min="1282" max="1282" width="78.75" style="464" customWidth="1"/>
    <col min="1283" max="1285" width="10.25" style="464"/>
    <col min="1286" max="1286" width="4.25" style="464" customWidth="1"/>
    <col min="1287" max="1536" width="10.25" style="464"/>
    <col min="1537" max="1537" width="1.25" style="464" customWidth="1"/>
    <col min="1538" max="1538" width="78.75" style="464" customWidth="1"/>
    <col min="1539" max="1541" width="10.25" style="464"/>
    <col min="1542" max="1542" width="4.25" style="464" customWidth="1"/>
    <col min="1543" max="1792" width="10.25" style="464"/>
    <col min="1793" max="1793" width="1.25" style="464" customWidth="1"/>
    <col min="1794" max="1794" width="78.75" style="464" customWidth="1"/>
    <col min="1795" max="1797" width="10.25" style="464"/>
    <col min="1798" max="1798" width="4.25" style="464" customWidth="1"/>
    <col min="1799" max="2048" width="10.25" style="464"/>
    <col min="2049" max="2049" width="1.25" style="464" customWidth="1"/>
    <col min="2050" max="2050" width="78.75" style="464" customWidth="1"/>
    <col min="2051" max="2053" width="10.25" style="464"/>
    <col min="2054" max="2054" width="4.25" style="464" customWidth="1"/>
    <col min="2055" max="2304" width="10.25" style="464"/>
    <col min="2305" max="2305" width="1.25" style="464" customWidth="1"/>
    <col min="2306" max="2306" width="78.75" style="464" customWidth="1"/>
    <col min="2307" max="2309" width="10.25" style="464"/>
    <col min="2310" max="2310" width="4.25" style="464" customWidth="1"/>
    <col min="2311" max="2560" width="10.25" style="464"/>
    <col min="2561" max="2561" width="1.25" style="464" customWidth="1"/>
    <col min="2562" max="2562" width="78.75" style="464" customWidth="1"/>
    <col min="2563" max="2565" width="10.25" style="464"/>
    <col min="2566" max="2566" width="4.25" style="464" customWidth="1"/>
    <col min="2567" max="2816" width="10.25" style="464"/>
    <col min="2817" max="2817" width="1.25" style="464" customWidth="1"/>
    <col min="2818" max="2818" width="78.75" style="464" customWidth="1"/>
    <col min="2819" max="2821" width="10.25" style="464"/>
    <col min="2822" max="2822" width="4.25" style="464" customWidth="1"/>
    <col min="2823" max="3072" width="10.25" style="464"/>
    <col min="3073" max="3073" width="1.25" style="464" customWidth="1"/>
    <col min="3074" max="3074" width="78.75" style="464" customWidth="1"/>
    <col min="3075" max="3077" width="10.25" style="464"/>
    <col min="3078" max="3078" width="4.25" style="464" customWidth="1"/>
    <col min="3079" max="3328" width="10.25" style="464"/>
    <col min="3329" max="3329" width="1.25" style="464" customWidth="1"/>
    <col min="3330" max="3330" width="78.75" style="464" customWidth="1"/>
    <col min="3331" max="3333" width="10.25" style="464"/>
    <col min="3334" max="3334" width="4.25" style="464" customWidth="1"/>
    <col min="3335" max="3584" width="10.25" style="464"/>
    <col min="3585" max="3585" width="1.25" style="464" customWidth="1"/>
    <col min="3586" max="3586" width="78.75" style="464" customWidth="1"/>
    <col min="3587" max="3589" width="10.25" style="464"/>
    <col min="3590" max="3590" width="4.25" style="464" customWidth="1"/>
    <col min="3591" max="3840" width="10.25" style="464"/>
    <col min="3841" max="3841" width="1.25" style="464" customWidth="1"/>
    <col min="3842" max="3842" width="78.75" style="464" customWidth="1"/>
    <col min="3843" max="3845" width="10.25" style="464"/>
    <col min="3846" max="3846" width="4.25" style="464" customWidth="1"/>
    <col min="3847" max="4096" width="10.25" style="464"/>
    <col min="4097" max="4097" width="1.25" style="464" customWidth="1"/>
    <col min="4098" max="4098" width="78.75" style="464" customWidth="1"/>
    <col min="4099" max="4101" width="10.25" style="464"/>
    <col min="4102" max="4102" width="4.25" style="464" customWidth="1"/>
    <col min="4103" max="4352" width="10.25" style="464"/>
    <col min="4353" max="4353" width="1.25" style="464" customWidth="1"/>
    <col min="4354" max="4354" width="78.75" style="464" customWidth="1"/>
    <col min="4355" max="4357" width="10.25" style="464"/>
    <col min="4358" max="4358" width="4.25" style="464" customWidth="1"/>
    <col min="4359" max="4608" width="10.25" style="464"/>
    <col min="4609" max="4609" width="1.25" style="464" customWidth="1"/>
    <col min="4610" max="4610" width="78.75" style="464" customWidth="1"/>
    <col min="4611" max="4613" width="10.25" style="464"/>
    <col min="4614" max="4614" width="4.25" style="464" customWidth="1"/>
    <col min="4615" max="4864" width="10.25" style="464"/>
    <col min="4865" max="4865" width="1.25" style="464" customWidth="1"/>
    <col min="4866" max="4866" width="78.75" style="464" customWidth="1"/>
    <col min="4867" max="4869" width="10.25" style="464"/>
    <col min="4870" max="4870" width="4.25" style="464" customWidth="1"/>
    <col min="4871" max="5120" width="10.25" style="464"/>
    <col min="5121" max="5121" width="1.25" style="464" customWidth="1"/>
    <col min="5122" max="5122" width="78.75" style="464" customWidth="1"/>
    <col min="5123" max="5125" width="10.25" style="464"/>
    <col min="5126" max="5126" width="4.25" style="464" customWidth="1"/>
    <col min="5127" max="5376" width="10.25" style="464"/>
    <col min="5377" max="5377" width="1.25" style="464" customWidth="1"/>
    <col min="5378" max="5378" width="78.75" style="464" customWidth="1"/>
    <col min="5379" max="5381" width="10.25" style="464"/>
    <col min="5382" max="5382" width="4.25" style="464" customWidth="1"/>
    <col min="5383" max="5632" width="10.25" style="464"/>
    <col min="5633" max="5633" width="1.25" style="464" customWidth="1"/>
    <col min="5634" max="5634" width="78.75" style="464" customWidth="1"/>
    <col min="5635" max="5637" width="10.25" style="464"/>
    <col min="5638" max="5638" width="4.25" style="464" customWidth="1"/>
    <col min="5639" max="5888" width="10.25" style="464"/>
    <col min="5889" max="5889" width="1.25" style="464" customWidth="1"/>
    <col min="5890" max="5890" width="78.75" style="464" customWidth="1"/>
    <col min="5891" max="5893" width="10.25" style="464"/>
    <col min="5894" max="5894" width="4.25" style="464" customWidth="1"/>
    <col min="5895" max="6144" width="10.25" style="464"/>
    <col min="6145" max="6145" width="1.25" style="464" customWidth="1"/>
    <col min="6146" max="6146" width="78.75" style="464" customWidth="1"/>
    <col min="6147" max="6149" width="10.25" style="464"/>
    <col min="6150" max="6150" width="4.25" style="464" customWidth="1"/>
    <col min="6151" max="6400" width="10.25" style="464"/>
    <col min="6401" max="6401" width="1.25" style="464" customWidth="1"/>
    <col min="6402" max="6402" width="78.75" style="464" customWidth="1"/>
    <col min="6403" max="6405" width="10.25" style="464"/>
    <col min="6406" max="6406" width="4.25" style="464" customWidth="1"/>
    <col min="6407" max="6656" width="10.25" style="464"/>
    <col min="6657" max="6657" width="1.25" style="464" customWidth="1"/>
    <col min="6658" max="6658" width="78.75" style="464" customWidth="1"/>
    <col min="6659" max="6661" width="10.25" style="464"/>
    <col min="6662" max="6662" width="4.25" style="464" customWidth="1"/>
    <col min="6663" max="6912" width="10.25" style="464"/>
    <col min="6913" max="6913" width="1.25" style="464" customWidth="1"/>
    <col min="6914" max="6914" width="78.75" style="464" customWidth="1"/>
    <col min="6915" max="6917" width="10.25" style="464"/>
    <col min="6918" max="6918" width="4.25" style="464" customWidth="1"/>
    <col min="6919" max="7168" width="10.25" style="464"/>
    <col min="7169" max="7169" width="1.25" style="464" customWidth="1"/>
    <col min="7170" max="7170" width="78.75" style="464" customWidth="1"/>
    <col min="7171" max="7173" width="10.25" style="464"/>
    <col min="7174" max="7174" width="4.25" style="464" customWidth="1"/>
    <col min="7175" max="7424" width="10.25" style="464"/>
    <col min="7425" max="7425" width="1.25" style="464" customWidth="1"/>
    <col min="7426" max="7426" width="78.75" style="464" customWidth="1"/>
    <col min="7427" max="7429" width="10.25" style="464"/>
    <col min="7430" max="7430" width="4.25" style="464" customWidth="1"/>
    <col min="7431" max="7680" width="10.25" style="464"/>
    <col min="7681" max="7681" width="1.25" style="464" customWidth="1"/>
    <col min="7682" max="7682" width="78.75" style="464" customWidth="1"/>
    <col min="7683" max="7685" width="10.25" style="464"/>
    <col min="7686" max="7686" width="4.25" style="464" customWidth="1"/>
    <col min="7687" max="7936" width="10.25" style="464"/>
    <col min="7937" max="7937" width="1.25" style="464" customWidth="1"/>
    <col min="7938" max="7938" width="78.75" style="464" customWidth="1"/>
    <col min="7939" max="7941" width="10.25" style="464"/>
    <col min="7942" max="7942" width="4.25" style="464" customWidth="1"/>
    <col min="7943" max="8192" width="10.25" style="464"/>
    <col min="8193" max="8193" width="1.25" style="464" customWidth="1"/>
    <col min="8194" max="8194" width="78.75" style="464" customWidth="1"/>
    <col min="8195" max="8197" width="10.25" style="464"/>
    <col min="8198" max="8198" width="4.25" style="464" customWidth="1"/>
    <col min="8199" max="8448" width="10.25" style="464"/>
    <col min="8449" max="8449" width="1.25" style="464" customWidth="1"/>
    <col min="8450" max="8450" width="78.75" style="464" customWidth="1"/>
    <col min="8451" max="8453" width="10.25" style="464"/>
    <col min="8454" max="8454" width="4.25" style="464" customWidth="1"/>
    <col min="8455" max="8704" width="10.25" style="464"/>
    <col min="8705" max="8705" width="1.25" style="464" customWidth="1"/>
    <col min="8706" max="8706" width="78.75" style="464" customWidth="1"/>
    <col min="8707" max="8709" width="10.25" style="464"/>
    <col min="8710" max="8710" width="4.25" style="464" customWidth="1"/>
    <col min="8711" max="8960" width="10.25" style="464"/>
    <col min="8961" max="8961" width="1.25" style="464" customWidth="1"/>
    <col min="8962" max="8962" width="78.75" style="464" customWidth="1"/>
    <col min="8963" max="8965" width="10.25" style="464"/>
    <col min="8966" max="8966" width="4.25" style="464" customWidth="1"/>
    <col min="8967" max="9216" width="10.25" style="464"/>
    <col min="9217" max="9217" width="1.25" style="464" customWidth="1"/>
    <col min="9218" max="9218" width="78.75" style="464" customWidth="1"/>
    <col min="9219" max="9221" width="10.25" style="464"/>
    <col min="9222" max="9222" width="4.25" style="464" customWidth="1"/>
    <col min="9223" max="9472" width="10.25" style="464"/>
    <col min="9473" max="9473" width="1.25" style="464" customWidth="1"/>
    <col min="9474" max="9474" width="78.75" style="464" customWidth="1"/>
    <col min="9475" max="9477" width="10.25" style="464"/>
    <col min="9478" max="9478" width="4.25" style="464" customWidth="1"/>
    <col min="9479" max="9728" width="10.25" style="464"/>
    <col min="9729" max="9729" width="1.25" style="464" customWidth="1"/>
    <col min="9730" max="9730" width="78.75" style="464" customWidth="1"/>
    <col min="9731" max="9733" width="10.25" style="464"/>
    <col min="9734" max="9734" width="4.25" style="464" customWidth="1"/>
    <col min="9735" max="9984" width="10.25" style="464"/>
    <col min="9985" max="9985" width="1.25" style="464" customWidth="1"/>
    <col min="9986" max="9986" width="78.75" style="464" customWidth="1"/>
    <col min="9987" max="9989" width="10.25" style="464"/>
    <col min="9990" max="9990" width="4.25" style="464" customWidth="1"/>
    <col min="9991" max="10240" width="10.25" style="464"/>
    <col min="10241" max="10241" width="1.25" style="464" customWidth="1"/>
    <col min="10242" max="10242" width="78.75" style="464" customWidth="1"/>
    <col min="10243" max="10245" width="10.25" style="464"/>
    <col min="10246" max="10246" width="4.25" style="464" customWidth="1"/>
    <col min="10247" max="10496" width="10.25" style="464"/>
    <col min="10497" max="10497" width="1.25" style="464" customWidth="1"/>
    <col min="10498" max="10498" width="78.75" style="464" customWidth="1"/>
    <col min="10499" max="10501" width="10.25" style="464"/>
    <col min="10502" max="10502" width="4.25" style="464" customWidth="1"/>
    <col min="10503" max="10752" width="10.25" style="464"/>
    <col min="10753" max="10753" width="1.25" style="464" customWidth="1"/>
    <col min="10754" max="10754" width="78.75" style="464" customWidth="1"/>
    <col min="10755" max="10757" width="10.25" style="464"/>
    <col min="10758" max="10758" width="4.25" style="464" customWidth="1"/>
    <col min="10759" max="11008" width="10.25" style="464"/>
    <col min="11009" max="11009" width="1.25" style="464" customWidth="1"/>
    <col min="11010" max="11010" width="78.75" style="464" customWidth="1"/>
    <col min="11011" max="11013" width="10.25" style="464"/>
    <col min="11014" max="11014" width="4.25" style="464" customWidth="1"/>
    <col min="11015" max="11264" width="10.25" style="464"/>
    <col min="11265" max="11265" width="1.25" style="464" customWidth="1"/>
    <col min="11266" max="11266" width="78.75" style="464" customWidth="1"/>
    <col min="11267" max="11269" width="10.25" style="464"/>
    <col min="11270" max="11270" width="4.25" style="464" customWidth="1"/>
    <col min="11271" max="11520" width="10.25" style="464"/>
    <col min="11521" max="11521" width="1.25" style="464" customWidth="1"/>
    <col min="11522" max="11522" width="78.75" style="464" customWidth="1"/>
    <col min="11523" max="11525" width="10.25" style="464"/>
    <col min="11526" max="11526" width="4.25" style="464" customWidth="1"/>
    <col min="11527" max="11776" width="10.25" style="464"/>
    <col min="11777" max="11777" width="1.25" style="464" customWidth="1"/>
    <col min="11778" max="11778" width="78.75" style="464" customWidth="1"/>
    <col min="11779" max="11781" width="10.25" style="464"/>
    <col min="11782" max="11782" width="4.25" style="464" customWidth="1"/>
    <col min="11783" max="12032" width="10.25" style="464"/>
    <col min="12033" max="12033" width="1.25" style="464" customWidth="1"/>
    <col min="12034" max="12034" width="78.75" style="464" customWidth="1"/>
    <col min="12035" max="12037" width="10.25" style="464"/>
    <col min="12038" max="12038" width="4.25" style="464" customWidth="1"/>
    <col min="12039" max="12288" width="10.25" style="464"/>
    <col min="12289" max="12289" width="1.25" style="464" customWidth="1"/>
    <col min="12290" max="12290" width="78.75" style="464" customWidth="1"/>
    <col min="12291" max="12293" width="10.25" style="464"/>
    <col min="12294" max="12294" width="4.25" style="464" customWidth="1"/>
    <col min="12295" max="12544" width="10.25" style="464"/>
    <col min="12545" max="12545" width="1.25" style="464" customWidth="1"/>
    <col min="12546" max="12546" width="78.75" style="464" customWidth="1"/>
    <col min="12547" max="12549" width="10.25" style="464"/>
    <col min="12550" max="12550" width="4.25" style="464" customWidth="1"/>
    <col min="12551" max="12800" width="10.25" style="464"/>
    <col min="12801" max="12801" width="1.25" style="464" customWidth="1"/>
    <col min="12802" max="12802" width="78.75" style="464" customWidth="1"/>
    <col min="12803" max="12805" width="10.25" style="464"/>
    <col min="12806" max="12806" width="4.25" style="464" customWidth="1"/>
    <col min="12807" max="13056" width="10.25" style="464"/>
    <col min="13057" max="13057" width="1.25" style="464" customWidth="1"/>
    <col min="13058" max="13058" width="78.75" style="464" customWidth="1"/>
    <col min="13059" max="13061" width="10.25" style="464"/>
    <col min="13062" max="13062" width="4.25" style="464" customWidth="1"/>
    <col min="13063" max="13312" width="10.25" style="464"/>
    <col min="13313" max="13313" width="1.25" style="464" customWidth="1"/>
    <col min="13314" max="13314" width="78.75" style="464" customWidth="1"/>
    <col min="13315" max="13317" width="10.25" style="464"/>
    <col min="13318" max="13318" width="4.25" style="464" customWidth="1"/>
    <col min="13319" max="13568" width="10.25" style="464"/>
    <col min="13569" max="13569" width="1.25" style="464" customWidth="1"/>
    <col min="13570" max="13570" width="78.75" style="464" customWidth="1"/>
    <col min="13571" max="13573" width="10.25" style="464"/>
    <col min="13574" max="13574" width="4.25" style="464" customWidth="1"/>
    <col min="13575" max="13824" width="10.25" style="464"/>
    <col min="13825" max="13825" width="1.25" style="464" customWidth="1"/>
    <col min="13826" max="13826" width="78.75" style="464" customWidth="1"/>
    <col min="13827" max="13829" width="10.25" style="464"/>
    <col min="13830" max="13830" width="4.25" style="464" customWidth="1"/>
    <col min="13831" max="14080" width="10.25" style="464"/>
    <col min="14081" max="14081" width="1.25" style="464" customWidth="1"/>
    <col min="14082" max="14082" width="78.75" style="464" customWidth="1"/>
    <col min="14083" max="14085" width="10.25" style="464"/>
    <col min="14086" max="14086" width="4.25" style="464" customWidth="1"/>
    <col min="14087" max="14336" width="10.25" style="464"/>
    <col min="14337" max="14337" width="1.25" style="464" customWidth="1"/>
    <col min="14338" max="14338" width="78.75" style="464" customWidth="1"/>
    <col min="14339" max="14341" width="10.25" style="464"/>
    <col min="14342" max="14342" width="4.25" style="464" customWidth="1"/>
    <col min="14343" max="14592" width="10.25" style="464"/>
    <col min="14593" max="14593" width="1.25" style="464" customWidth="1"/>
    <col min="14594" max="14594" width="78.75" style="464" customWidth="1"/>
    <col min="14595" max="14597" width="10.25" style="464"/>
    <col min="14598" max="14598" width="4.25" style="464" customWidth="1"/>
    <col min="14599" max="14848" width="10.25" style="464"/>
    <col min="14849" max="14849" width="1.25" style="464" customWidth="1"/>
    <col min="14850" max="14850" width="78.75" style="464" customWidth="1"/>
    <col min="14851" max="14853" width="10.25" style="464"/>
    <col min="14854" max="14854" width="4.25" style="464" customWidth="1"/>
    <col min="14855" max="15104" width="10.25" style="464"/>
    <col min="15105" max="15105" width="1.25" style="464" customWidth="1"/>
    <col min="15106" max="15106" width="78.75" style="464" customWidth="1"/>
    <col min="15107" max="15109" width="10.25" style="464"/>
    <col min="15110" max="15110" width="4.25" style="464" customWidth="1"/>
    <col min="15111" max="15360" width="10.25" style="464"/>
    <col min="15361" max="15361" width="1.25" style="464" customWidth="1"/>
    <col min="15362" max="15362" width="78.75" style="464" customWidth="1"/>
    <col min="15363" max="15365" width="10.25" style="464"/>
    <col min="15366" max="15366" width="4.25" style="464" customWidth="1"/>
    <col min="15367" max="15616" width="10.25" style="464"/>
    <col min="15617" max="15617" width="1.25" style="464" customWidth="1"/>
    <col min="15618" max="15618" width="78.75" style="464" customWidth="1"/>
    <col min="15619" max="15621" width="10.25" style="464"/>
    <col min="15622" max="15622" width="4.25" style="464" customWidth="1"/>
    <col min="15623" max="15872" width="10.25" style="464"/>
    <col min="15873" max="15873" width="1.25" style="464" customWidth="1"/>
    <col min="15874" max="15874" width="78.75" style="464" customWidth="1"/>
    <col min="15875" max="15877" width="10.25" style="464"/>
    <col min="15878" max="15878" width="4.25" style="464" customWidth="1"/>
    <col min="15879" max="16128" width="10.25" style="464"/>
    <col min="16129" max="16129" width="1.25" style="464" customWidth="1"/>
    <col min="16130" max="16130" width="78.75" style="464" customWidth="1"/>
    <col min="16131" max="16133" width="10.25" style="464"/>
    <col min="16134" max="16134" width="4.25" style="464" customWidth="1"/>
    <col min="16135" max="16384" width="10.25" style="464"/>
  </cols>
  <sheetData>
    <row r="1" spans="1:5" ht="39.75" customHeight="1" x14ac:dyDescent="0.2">
      <c r="A1" s="462"/>
      <c r="B1" s="463" t="s">
        <v>6</v>
      </c>
    </row>
    <row r="2" spans="1:5" ht="25.5" customHeight="1" x14ac:dyDescent="0.2">
      <c r="B2" s="465" t="s">
        <v>422</v>
      </c>
    </row>
    <row r="3" spans="1:5" ht="24.95" customHeight="1" x14ac:dyDescent="0.2">
      <c r="A3" s="466"/>
      <c r="B3" s="467" t="s">
        <v>423</v>
      </c>
    </row>
    <row r="4" spans="1:5" ht="24.75" customHeight="1" x14ac:dyDescent="0.2">
      <c r="A4" s="466"/>
      <c r="B4" s="468"/>
    </row>
    <row r="5" spans="1:5" s="471" customFormat="1" ht="60" x14ac:dyDescent="0.2">
      <c r="A5" s="469"/>
      <c r="B5" s="470" t="s">
        <v>424</v>
      </c>
      <c r="C5" s="469"/>
      <c r="D5" s="469"/>
      <c r="E5" s="469"/>
    </row>
    <row r="6" spans="1:5" s="471" customFormat="1" ht="10.15" customHeight="1" x14ac:dyDescent="0.2">
      <c r="A6" s="469"/>
      <c r="B6" s="470"/>
      <c r="C6" s="469"/>
      <c r="D6" s="469"/>
      <c r="E6" s="469"/>
    </row>
    <row r="7" spans="1:5" ht="96" x14ac:dyDescent="0.2">
      <c r="A7" s="466"/>
      <c r="B7" s="470" t="s">
        <v>425</v>
      </c>
      <c r="C7" s="466"/>
      <c r="D7" s="466"/>
      <c r="E7" s="466"/>
    </row>
    <row r="8" spans="1:5" ht="10.15" customHeight="1" x14ac:dyDescent="0.2">
      <c r="A8" s="466"/>
      <c r="B8" s="466"/>
      <c r="C8" s="466"/>
      <c r="D8" s="466"/>
      <c r="E8" s="466"/>
    </row>
    <row r="9" spans="1:5" ht="204" x14ac:dyDescent="0.2">
      <c r="A9" s="466"/>
      <c r="B9" s="470" t="s">
        <v>426</v>
      </c>
      <c r="C9" s="466"/>
      <c r="D9" s="466"/>
      <c r="E9" s="466"/>
    </row>
    <row r="10" spans="1:5" ht="10.15" customHeight="1" x14ac:dyDescent="0.2">
      <c r="A10" s="466"/>
      <c r="B10" s="472"/>
      <c r="C10" s="466"/>
      <c r="D10" s="466"/>
      <c r="E10" s="466"/>
    </row>
    <row r="11" spans="1:5" ht="36" x14ac:dyDescent="0.2">
      <c r="A11" s="466"/>
      <c r="B11" s="470" t="s">
        <v>427</v>
      </c>
      <c r="C11" s="466"/>
      <c r="D11" s="466"/>
      <c r="E11" s="466"/>
    </row>
    <row r="12" spans="1:5" ht="9" customHeight="1" x14ac:dyDescent="0.2">
      <c r="A12" s="466"/>
      <c r="B12" s="472"/>
      <c r="C12" s="466"/>
      <c r="D12" s="466"/>
      <c r="E12" s="466"/>
    </row>
    <row r="13" spans="1:5" ht="96" x14ac:dyDescent="0.2">
      <c r="A13" s="466"/>
      <c r="B13" s="470" t="s">
        <v>428</v>
      </c>
      <c r="C13" s="466"/>
      <c r="D13" s="466"/>
      <c r="E13" s="466"/>
    </row>
    <row r="14" spans="1:5" ht="9" customHeight="1" x14ac:dyDescent="0.2">
      <c r="A14" s="466"/>
      <c r="B14" s="472"/>
      <c r="C14" s="466"/>
      <c r="D14" s="466"/>
      <c r="E14" s="466"/>
    </row>
    <row r="15" spans="1:5" ht="96" x14ac:dyDescent="0.2">
      <c r="A15" s="466"/>
      <c r="B15" s="470" t="s">
        <v>429</v>
      </c>
      <c r="C15" s="466"/>
      <c r="D15" s="466"/>
      <c r="E15" s="466"/>
    </row>
    <row r="16" spans="1:5" ht="9" customHeight="1" x14ac:dyDescent="0.2">
      <c r="A16" s="466"/>
      <c r="B16" s="472"/>
      <c r="C16" s="466"/>
      <c r="D16" s="466"/>
      <c r="E16" s="466"/>
    </row>
    <row r="17" spans="1:8" ht="120" x14ac:dyDescent="0.2">
      <c r="A17" s="466"/>
      <c r="B17" s="470" t="s">
        <v>430</v>
      </c>
      <c r="C17" s="466"/>
      <c r="D17" s="466"/>
      <c r="E17" s="466"/>
    </row>
    <row r="18" spans="1:8" ht="9" customHeight="1" x14ac:dyDescent="0.2">
      <c r="A18" s="466"/>
      <c r="B18" s="472"/>
      <c r="C18" s="466"/>
      <c r="D18" s="466"/>
      <c r="E18" s="466"/>
    </row>
    <row r="19" spans="1:8" ht="168" x14ac:dyDescent="0.2">
      <c r="A19" s="466"/>
      <c r="B19" s="470" t="s">
        <v>431</v>
      </c>
      <c r="C19" s="466"/>
      <c r="D19" s="466"/>
      <c r="E19" s="466"/>
    </row>
    <row r="20" spans="1:8" ht="9" customHeight="1" x14ac:dyDescent="0.2">
      <c r="A20" s="466"/>
      <c r="B20" s="472"/>
      <c r="C20" s="466"/>
      <c r="D20" s="466"/>
      <c r="E20" s="466"/>
    </row>
    <row r="21" spans="1:8" ht="24" x14ac:dyDescent="0.2">
      <c r="A21" s="466"/>
      <c r="B21" s="470" t="s">
        <v>432</v>
      </c>
      <c r="C21" s="466"/>
      <c r="D21" s="466"/>
      <c r="E21" s="466"/>
    </row>
    <row r="22" spans="1:8" ht="9" customHeight="1" x14ac:dyDescent="0.2">
      <c r="A22" s="466"/>
      <c r="B22" s="472"/>
      <c r="C22" s="466"/>
      <c r="D22" s="466"/>
      <c r="E22" s="466"/>
    </row>
    <row r="23" spans="1:8" ht="96" x14ac:dyDescent="0.2">
      <c r="A23" s="466"/>
      <c r="B23" s="470" t="s">
        <v>433</v>
      </c>
      <c r="C23" s="466"/>
      <c r="D23" s="466"/>
      <c r="E23" s="466"/>
    </row>
    <row r="24" spans="1:8" ht="9" customHeight="1" x14ac:dyDescent="0.2">
      <c r="A24" s="466"/>
      <c r="B24" s="472"/>
      <c r="C24" s="466"/>
      <c r="D24" s="466"/>
      <c r="E24" s="466"/>
    </row>
    <row r="25" spans="1:8" ht="24" x14ac:dyDescent="0.2">
      <c r="A25" s="466"/>
      <c r="B25" s="470" t="s">
        <v>434</v>
      </c>
      <c r="C25" s="466"/>
      <c r="D25" s="466"/>
      <c r="E25" s="466"/>
    </row>
    <row r="26" spans="1:8" ht="24" x14ac:dyDescent="0.2">
      <c r="A26" s="466"/>
      <c r="B26" s="473" t="s">
        <v>435</v>
      </c>
      <c r="C26" s="473"/>
      <c r="D26" s="473"/>
      <c r="E26" s="473"/>
      <c r="F26" s="473"/>
      <c r="G26" s="473"/>
      <c r="H26" s="473"/>
    </row>
    <row r="27" spans="1:8" x14ac:dyDescent="0.2">
      <c r="A27" s="466"/>
      <c r="B27" s="473"/>
      <c r="C27" s="473"/>
      <c r="D27" s="473"/>
      <c r="E27" s="473"/>
      <c r="F27" s="473"/>
      <c r="G27" s="473"/>
      <c r="H27" s="473"/>
    </row>
    <row r="28" spans="1:8" x14ac:dyDescent="0.2">
      <c r="A28" s="466"/>
      <c r="B28" s="466"/>
      <c r="C28" s="466"/>
      <c r="D28" s="466"/>
      <c r="E28" s="466"/>
    </row>
    <row r="29" spans="1:8" x14ac:dyDescent="0.2">
      <c r="A29" s="466"/>
      <c r="B29" s="466"/>
      <c r="C29" s="466"/>
      <c r="D29" s="466"/>
      <c r="E29" s="466"/>
    </row>
    <row r="30" spans="1:8" x14ac:dyDescent="0.2">
      <c r="A30" s="460"/>
      <c r="B30" s="460"/>
      <c r="C30" s="460"/>
      <c r="D30" s="460"/>
      <c r="E30" s="460"/>
    </row>
    <row r="31" spans="1:8" x14ac:dyDescent="0.2">
      <c r="A31" s="466"/>
      <c r="B31" s="466"/>
      <c r="C31" s="466"/>
      <c r="D31" s="466"/>
      <c r="E31" s="466"/>
    </row>
    <row r="32" spans="1:8" x14ac:dyDescent="0.2">
      <c r="A32" s="466"/>
      <c r="B32" s="466"/>
      <c r="C32" s="466"/>
      <c r="D32" s="466"/>
      <c r="E32" s="466"/>
    </row>
    <row r="33" spans="1:9" ht="8.1" customHeight="1" x14ac:dyDescent="0.2">
      <c r="A33" s="466"/>
      <c r="B33" s="466"/>
      <c r="C33" s="466"/>
      <c r="D33" s="466"/>
      <c r="E33" s="466"/>
    </row>
    <row r="34" spans="1:9" ht="13.5" customHeight="1" x14ac:dyDescent="0.2">
      <c r="A34" s="466"/>
      <c r="B34" s="466"/>
      <c r="C34" s="466"/>
      <c r="D34" s="466"/>
      <c r="E34" s="466"/>
    </row>
    <row r="35" spans="1:9" x14ac:dyDescent="0.2">
      <c r="A35" s="466"/>
      <c r="B35" s="466"/>
      <c r="C35" s="466"/>
      <c r="D35" s="466"/>
      <c r="E35" s="466"/>
    </row>
    <row r="36" spans="1:9" x14ac:dyDescent="0.2">
      <c r="A36" s="466"/>
      <c r="B36" s="466"/>
      <c r="C36" s="466"/>
      <c r="D36" s="466"/>
      <c r="E36" s="466"/>
      <c r="I36" s="474"/>
    </row>
    <row r="37" spans="1:9" x14ac:dyDescent="0.2">
      <c r="A37" s="466"/>
      <c r="B37" s="466"/>
      <c r="C37" s="466"/>
      <c r="D37" s="466"/>
      <c r="E37" s="466"/>
    </row>
    <row r="38" spans="1:9" x14ac:dyDescent="0.2">
      <c r="A38" s="466"/>
      <c r="B38" s="466"/>
      <c r="C38" s="466"/>
      <c r="D38" s="466"/>
      <c r="E38" s="466"/>
    </row>
    <row r="39" spans="1:9" x14ac:dyDescent="0.2">
      <c r="A39" s="466"/>
      <c r="B39" s="466"/>
      <c r="C39" s="466"/>
      <c r="D39" s="466"/>
      <c r="E39" s="466"/>
    </row>
    <row r="40" spans="1:9" ht="33" customHeight="1" x14ac:dyDescent="0.2">
      <c r="A40" s="466"/>
      <c r="B40" s="466"/>
      <c r="C40" s="466"/>
      <c r="D40" s="466"/>
      <c r="E40" s="466"/>
    </row>
    <row r="41" spans="1:9" ht="16.5" customHeight="1" x14ac:dyDescent="0.2">
      <c r="A41" s="466"/>
      <c r="B41" s="466"/>
      <c r="C41" s="466"/>
      <c r="D41" s="466"/>
      <c r="E41" s="466"/>
    </row>
    <row r="42" spans="1:9" x14ac:dyDescent="0.2">
      <c r="A42" s="466"/>
      <c r="B42" s="466"/>
      <c r="C42" s="466"/>
      <c r="D42" s="466"/>
      <c r="E42" s="466"/>
    </row>
    <row r="43" spans="1:9" x14ac:dyDescent="0.2">
      <c r="A43" s="466"/>
      <c r="B43" s="466"/>
      <c r="C43" s="466"/>
      <c r="D43" s="466"/>
      <c r="E43" s="466"/>
    </row>
    <row r="44" spans="1:9" x14ac:dyDescent="0.2">
      <c r="A44" s="466"/>
      <c r="B44" s="466"/>
      <c r="C44" s="466"/>
      <c r="D44" s="466"/>
      <c r="E44" s="466"/>
    </row>
    <row r="45" spans="1:9" x14ac:dyDescent="0.2">
      <c r="A45" s="466"/>
      <c r="B45" s="466"/>
      <c r="C45" s="466"/>
      <c r="D45" s="466"/>
      <c r="E45" s="466"/>
    </row>
    <row r="46" spans="1:9" x14ac:dyDescent="0.2">
      <c r="A46" s="466"/>
      <c r="B46" s="466"/>
      <c r="C46" s="466"/>
      <c r="D46" s="466"/>
      <c r="E46" s="466"/>
    </row>
    <row r="47" spans="1:9" x14ac:dyDescent="0.2">
      <c r="A47" s="466"/>
      <c r="B47" s="466"/>
      <c r="C47" s="466"/>
      <c r="D47" s="466"/>
      <c r="E47" s="466"/>
    </row>
    <row r="48" spans="1:9" x14ac:dyDescent="0.2">
      <c r="A48" s="466"/>
      <c r="B48" s="466"/>
      <c r="C48" s="466"/>
      <c r="D48" s="466"/>
      <c r="E48" s="466"/>
    </row>
    <row r="49" spans="1:5" x14ac:dyDescent="0.2">
      <c r="A49" s="466"/>
      <c r="B49" s="466"/>
      <c r="C49" s="466"/>
      <c r="D49" s="466"/>
      <c r="E49" s="466"/>
    </row>
    <row r="50" spans="1:5" x14ac:dyDescent="0.2">
      <c r="A50" s="466"/>
      <c r="B50" s="466"/>
      <c r="C50" s="466"/>
      <c r="D50" s="466"/>
      <c r="E50" s="466"/>
    </row>
    <row r="51" spans="1:5"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row r="59" spans="1:5" x14ac:dyDescent="0.2">
      <c r="A59" s="466"/>
      <c r="B59" s="466"/>
      <c r="C59" s="466"/>
      <c r="D59" s="466"/>
      <c r="E59" s="466"/>
    </row>
    <row r="60" spans="1:5" x14ac:dyDescent="0.2">
      <c r="A60" s="466"/>
      <c r="B60" s="466"/>
      <c r="C60" s="466"/>
      <c r="D60" s="466"/>
      <c r="E60" s="466"/>
    </row>
    <row r="61" spans="1:5" x14ac:dyDescent="0.2">
      <c r="A61" s="466"/>
      <c r="B61" s="466"/>
      <c r="C61" s="466"/>
      <c r="D61" s="466"/>
      <c r="E61" s="466"/>
    </row>
    <row r="62" spans="1:5" x14ac:dyDescent="0.2">
      <c r="A62" s="466"/>
      <c r="B62" s="466"/>
      <c r="C62" s="466"/>
      <c r="D62" s="466"/>
      <c r="E62" s="466"/>
    </row>
    <row r="63" spans="1:5" x14ac:dyDescent="0.2">
      <c r="A63" s="466"/>
      <c r="B63" s="466"/>
      <c r="C63" s="466"/>
      <c r="D63" s="466"/>
      <c r="E63" s="466"/>
    </row>
    <row r="64" spans="1:5" x14ac:dyDescent="0.2">
      <c r="A64" s="466"/>
      <c r="B64" s="466"/>
      <c r="C64" s="466"/>
      <c r="D64" s="466"/>
      <c r="E64" s="466"/>
    </row>
    <row r="65" spans="1:5" x14ac:dyDescent="0.2">
      <c r="A65" s="466"/>
      <c r="B65" s="466"/>
      <c r="C65" s="466"/>
      <c r="D65" s="466"/>
      <c r="E65" s="466"/>
    </row>
    <row r="66" spans="1:5" x14ac:dyDescent="0.2">
      <c r="A66" s="466"/>
      <c r="B66" s="466"/>
      <c r="C66" s="466"/>
      <c r="D66" s="466"/>
      <c r="E66" s="466"/>
    </row>
    <row r="67" spans="1:5" x14ac:dyDescent="0.2">
      <c r="A67" s="466"/>
      <c r="B67" s="466"/>
      <c r="C67" s="466"/>
      <c r="D67" s="466"/>
      <c r="E67" s="466"/>
    </row>
    <row r="68" spans="1:5" x14ac:dyDescent="0.2">
      <c r="A68" s="466"/>
      <c r="B68" s="466"/>
      <c r="C68" s="466"/>
      <c r="D68" s="466"/>
      <c r="E68" s="466"/>
    </row>
    <row r="69" spans="1:5" x14ac:dyDescent="0.2">
      <c r="A69" s="466"/>
      <c r="B69" s="466"/>
      <c r="C69" s="466"/>
      <c r="D69" s="466"/>
      <c r="E69" s="466"/>
    </row>
    <row r="70" spans="1:5" x14ac:dyDescent="0.2">
      <c r="A70" s="466"/>
      <c r="B70" s="466"/>
      <c r="C70" s="466"/>
      <c r="D70" s="466"/>
      <c r="E70" s="466"/>
    </row>
    <row r="71" spans="1:5" x14ac:dyDescent="0.2">
      <c r="A71" s="466"/>
      <c r="B71" s="466"/>
      <c r="C71" s="466"/>
      <c r="D71" s="466"/>
      <c r="E71" s="466"/>
    </row>
    <row r="72" spans="1:5" x14ac:dyDescent="0.2">
      <c r="A72" s="466"/>
      <c r="B72" s="466"/>
      <c r="C72" s="466"/>
      <c r="D72" s="466"/>
      <c r="E72" s="466"/>
    </row>
    <row r="73" spans="1:5" x14ac:dyDescent="0.2">
      <c r="A73" s="466"/>
      <c r="B73" s="466"/>
      <c r="C73" s="466"/>
      <c r="D73" s="466"/>
      <c r="E73" s="466"/>
    </row>
    <row r="74" spans="1:5" x14ac:dyDescent="0.2">
      <c r="A74" s="466"/>
      <c r="B74" s="466"/>
      <c r="C74" s="466"/>
      <c r="D74" s="466"/>
      <c r="E74" s="466"/>
    </row>
    <row r="75" spans="1:5" x14ac:dyDescent="0.2">
      <c r="A75" s="466"/>
      <c r="B75" s="466"/>
      <c r="C75" s="466"/>
      <c r="D75" s="466"/>
      <c r="E75" s="466"/>
    </row>
    <row r="76" spans="1:5" x14ac:dyDescent="0.2">
      <c r="A76" s="466"/>
      <c r="B76" s="466"/>
      <c r="C76" s="466"/>
      <c r="D76" s="466"/>
      <c r="E76" s="466"/>
    </row>
    <row r="77" spans="1:5" x14ac:dyDescent="0.2">
      <c r="A77" s="466"/>
      <c r="B77" s="466"/>
      <c r="C77" s="466"/>
      <c r="D77" s="466"/>
      <c r="E77" s="466"/>
    </row>
    <row r="78" spans="1:5" x14ac:dyDescent="0.2">
      <c r="A78" s="466"/>
      <c r="B78" s="466"/>
      <c r="C78" s="466"/>
      <c r="D78" s="466"/>
      <c r="E78" s="466"/>
    </row>
    <row r="79" spans="1:5" x14ac:dyDescent="0.2">
      <c r="A79" s="466"/>
      <c r="B79" s="466"/>
      <c r="C79" s="466"/>
      <c r="D79" s="466"/>
      <c r="E79" s="466"/>
    </row>
    <row r="80" spans="1:5" x14ac:dyDescent="0.2">
      <c r="A80" s="466"/>
      <c r="B80" s="466"/>
      <c r="C80" s="466"/>
      <c r="D80" s="466"/>
      <c r="E80" s="466"/>
    </row>
    <row r="81" spans="1:5" x14ac:dyDescent="0.2">
      <c r="A81" s="466"/>
      <c r="B81" s="466"/>
      <c r="C81" s="466"/>
      <c r="D81" s="466"/>
      <c r="E81" s="466"/>
    </row>
    <row r="82" spans="1:5" x14ac:dyDescent="0.2">
      <c r="A82" s="466"/>
      <c r="B82" s="466"/>
      <c r="C82" s="466"/>
      <c r="D82" s="466"/>
      <c r="E82" s="466"/>
    </row>
    <row r="83" spans="1:5" x14ac:dyDescent="0.2">
      <c r="A83" s="466"/>
      <c r="B83" s="466"/>
      <c r="C83" s="466"/>
      <c r="D83" s="466"/>
      <c r="E83" s="466"/>
    </row>
    <row r="84" spans="1:5" x14ac:dyDescent="0.2">
      <c r="A84" s="466"/>
      <c r="B84" s="466"/>
      <c r="C84" s="466"/>
      <c r="D84" s="466"/>
      <c r="E84" s="466"/>
    </row>
    <row r="85" spans="1:5" x14ac:dyDescent="0.2">
      <c r="A85" s="466"/>
      <c r="B85" s="466"/>
      <c r="C85" s="466"/>
      <c r="D85" s="466"/>
      <c r="E85" s="466"/>
    </row>
    <row r="86" spans="1:5" x14ac:dyDescent="0.2">
      <c r="A86" s="466"/>
      <c r="B86" s="466"/>
      <c r="C86" s="466"/>
      <c r="D86" s="466"/>
      <c r="E86" s="466"/>
    </row>
    <row r="87" spans="1:5" x14ac:dyDescent="0.2">
      <c r="A87" s="466"/>
      <c r="B87" s="466"/>
      <c r="C87" s="466"/>
      <c r="D87" s="466"/>
      <c r="E87" s="466"/>
    </row>
    <row r="88" spans="1:5" x14ac:dyDescent="0.2">
      <c r="A88" s="466"/>
      <c r="B88" s="466"/>
      <c r="C88" s="466"/>
      <c r="D88" s="466"/>
      <c r="E88" s="466"/>
    </row>
    <row r="89" spans="1:5" x14ac:dyDescent="0.2">
      <c r="A89" s="466"/>
      <c r="B89" s="466"/>
      <c r="C89" s="466"/>
      <c r="D89" s="466"/>
      <c r="E89" s="466"/>
    </row>
    <row r="90" spans="1:5" x14ac:dyDescent="0.2">
      <c r="A90" s="466"/>
      <c r="B90" s="466"/>
      <c r="C90" s="466"/>
      <c r="D90" s="466"/>
      <c r="E90" s="466"/>
    </row>
    <row r="91" spans="1:5" x14ac:dyDescent="0.2">
      <c r="A91" s="466"/>
      <c r="B91" s="466"/>
      <c r="C91" s="466"/>
      <c r="D91" s="466"/>
      <c r="E91" s="466"/>
    </row>
    <row r="92" spans="1:5" x14ac:dyDescent="0.2">
      <c r="A92" s="466"/>
      <c r="B92" s="466"/>
      <c r="C92" s="466"/>
      <c r="D92" s="466"/>
      <c r="E92" s="466"/>
    </row>
    <row r="93" spans="1:5" x14ac:dyDescent="0.2">
      <c r="A93" s="466"/>
      <c r="B93" s="466"/>
      <c r="C93" s="466"/>
      <c r="D93" s="466"/>
      <c r="E93" s="466"/>
    </row>
    <row r="94" spans="1:5" x14ac:dyDescent="0.2">
      <c r="A94" s="466"/>
      <c r="B94" s="466"/>
      <c r="C94" s="466"/>
      <c r="D94" s="466"/>
      <c r="E94" s="466"/>
    </row>
    <row r="95" spans="1:5" x14ac:dyDescent="0.2">
      <c r="A95" s="466"/>
      <c r="B95" s="466"/>
      <c r="C95" s="466"/>
      <c r="D95" s="466"/>
      <c r="E95" s="466"/>
    </row>
    <row r="96" spans="1:5" x14ac:dyDescent="0.2">
      <c r="A96" s="466"/>
      <c r="B96" s="466"/>
      <c r="C96" s="466"/>
      <c r="D96" s="466"/>
      <c r="E96" s="466"/>
    </row>
    <row r="97" spans="1:5" x14ac:dyDescent="0.2">
      <c r="A97" s="466"/>
      <c r="B97" s="466"/>
      <c r="C97" s="466"/>
      <c r="D97" s="466"/>
      <c r="E97" s="466"/>
    </row>
    <row r="98" spans="1:5" x14ac:dyDescent="0.2">
      <c r="A98" s="466"/>
      <c r="B98" s="466"/>
      <c r="C98" s="466"/>
      <c r="D98" s="466"/>
      <c r="E98" s="466"/>
    </row>
    <row r="99" spans="1:5" x14ac:dyDescent="0.2">
      <c r="A99" s="466"/>
      <c r="B99" s="466"/>
      <c r="C99" s="466"/>
      <c r="D99" s="466"/>
      <c r="E99" s="466"/>
    </row>
    <row r="100" spans="1:5" x14ac:dyDescent="0.2">
      <c r="A100" s="466"/>
      <c r="B100" s="466"/>
      <c r="C100" s="466"/>
      <c r="D100" s="466"/>
      <c r="E100" s="466"/>
    </row>
    <row r="101" spans="1:5" x14ac:dyDescent="0.2">
      <c r="A101" s="466"/>
      <c r="B101" s="466"/>
      <c r="C101" s="466"/>
      <c r="D101" s="466"/>
      <c r="E101" s="466"/>
    </row>
    <row r="102" spans="1:5" x14ac:dyDescent="0.2">
      <c r="A102" s="466"/>
      <c r="B102" s="466"/>
      <c r="C102" s="466"/>
      <c r="D102" s="466"/>
      <c r="E102" s="466"/>
    </row>
    <row r="103" spans="1:5" x14ac:dyDescent="0.2">
      <c r="A103" s="466"/>
      <c r="B103" s="466"/>
      <c r="C103" s="466"/>
      <c r="D103" s="466"/>
      <c r="E103" s="466"/>
    </row>
    <row r="104" spans="1:5" x14ac:dyDescent="0.2">
      <c r="A104" s="466"/>
      <c r="B104" s="466"/>
      <c r="C104" s="466"/>
      <c r="D104" s="466"/>
      <c r="E104" s="466"/>
    </row>
    <row r="105" spans="1:5" x14ac:dyDescent="0.2">
      <c r="A105" s="466"/>
      <c r="B105" s="466"/>
      <c r="C105" s="466"/>
      <c r="D105" s="466"/>
      <c r="E105" s="466"/>
    </row>
    <row r="106" spans="1:5" x14ac:dyDescent="0.2">
      <c r="A106" s="466"/>
      <c r="B106" s="466"/>
      <c r="C106" s="466"/>
      <c r="D106" s="466"/>
      <c r="E106" s="466"/>
    </row>
    <row r="107" spans="1:5" x14ac:dyDescent="0.2">
      <c r="A107" s="466"/>
      <c r="B107" s="466"/>
      <c r="C107" s="466"/>
      <c r="D107" s="466"/>
      <c r="E107" s="466"/>
    </row>
    <row r="108" spans="1:5" x14ac:dyDescent="0.2">
      <c r="A108" s="466"/>
      <c r="B108" s="466"/>
      <c r="C108" s="466"/>
      <c r="D108" s="466"/>
      <c r="E108" s="466"/>
    </row>
    <row r="109" spans="1:5" x14ac:dyDescent="0.2">
      <c r="A109" s="466"/>
      <c r="B109" s="466"/>
      <c r="C109" s="466"/>
      <c r="D109" s="466"/>
      <c r="E109" s="466"/>
    </row>
    <row r="110" spans="1:5" x14ac:dyDescent="0.2">
      <c r="A110" s="466"/>
      <c r="B110" s="466"/>
      <c r="C110" s="466"/>
      <c r="D110" s="466"/>
      <c r="E110" s="466"/>
    </row>
    <row r="111" spans="1:5" x14ac:dyDescent="0.2">
      <c r="A111" s="466"/>
      <c r="B111" s="466"/>
      <c r="C111" s="466"/>
      <c r="D111" s="466"/>
      <c r="E111" s="466"/>
    </row>
    <row r="112" spans="1:5" x14ac:dyDescent="0.2">
      <c r="A112" s="466"/>
      <c r="B112" s="466"/>
      <c r="C112" s="466"/>
      <c r="D112" s="466"/>
      <c r="E112" s="466"/>
    </row>
    <row r="113" spans="1:5" x14ac:dyDescent="0.2">
      <c r="A113" s="466"/>
      <c r="B113" s="466"/>
      <c r="C113" s="466"/>
      <c r="D113" s="466"/>
      <c r="E113" s="466"/>
    </row>
    <row r="114" spans="1:5" x14ac:dyDescent="0.2">
      <c r="A114" s="466"/>
      <c r="B114" s="466"/>
      <c r="C114" s="466"/>
      <c r="D114" s="466"/>
      <c r="E114" s="466"/>
    </row>
    <row r="115" spans="1:5" x14ac:dyDescent="0.2">
      <c r="A115" s="466"/>
      <c r="B115" s="466"/>
      <c r="C115" s="466"/>
      <c r="D115" s="466"/>
      <c r="E115" s="466"/>
    </row>
    <row r="116" spans="1:5" x14ac:dyDescent="0.2">
      <c r="A116" s="466"/>
      <c r="B116" s="466"/>
      <c r="C116" s="466"/>
      <c r="D116" s="466"/>
      <c r="E116" s="466"/>
    </row>
    <row r="117" spans="1:5" x14ac:dyDescent="0.2">
      <c r="A117" s="466"/>
      <c r="B117" s="466"/>
      <c r="C117" s="466"/>
      <c r="D117" s="466"/>
      <c r="E117" s="466"/>
    </row>
    <row r="118" spans="1:5" x14ac:dyDescent="0.2">
      <c r="A118" s="466"/>
      <c r="B118" s="466"/>
      <c r="C118" s="466"/>
      <c r="D118" s="466"/>
      <c r="E118" s="466"/>
    </row>
    <row r="119" spans="1:5" x14ac:dyDescent="0.2">
      <c r="A119" s="466"/>
      <c r="B119" s="466"/>
      <c r="C119" s="466"/>
      <c r="D119" s="466"/>
      <c r="E119" s="466"/>
    </row>
    <row r="120" spans="1:5" x14ac:dyDescent="0.2">
      <c r="A120" s="466"/>
      <c r="B120" s="466"/>
      <c r="C120" s="466"/>
      <c r="D120" s="466"/>
      <c r="E120" s="466"/>
    </row>
    <row r="121" spans="1:5" x14ac:dyDescent="0.2">
      <c r="A121" s="466"/>
      <c r="B121" s="466"/>
      <c r="C121" s="466"/>
      <c r="D121" s="466"/>
      <c r="E121" s="466"/>
    </row>
    <row r="122" spans="1:5" x14ac:dyDescent="0.2">
      <c r="A122" s="466"/>
      <c r="B122" s="466"/>
      <c r="C122" s="466"/>
      <c r="D122" s="466"/>
      <c r="E122" s="466"/>
    </row>
    <row r="123" spans="1:5" x14ac:dyDescent="0.2">
      <c r="A123" s="466"/>
      <c r="B123" s="466"/>
      <c r="C123" s="466"/>
      <c r="D123" s="466"/>
      <c r="E123" s="466"/>
    </row>
    <row r="124" spans="1:5" x14ac:dyDescent="0.2">
      <c r="A124" s="466"/>
      <c r="B124" s="466"/>
      <c r="C124" s="466"/>
      <c r="D124" s="466"/>
      <c r="E124" s="466"/>
    </row>
    <row r="125" spans="1:5" x14ac:dyDescent="0.2">
      <c r="A125" s="466"/>
      <c r="B125" s="466"/>
      <c r="C125" s="466"/>
      <c r="D125" s="466"/>
      <c r="E125" s="466"/>
    </row>
    <row r="126" spans="1:5" x14ac:dyDescent="0.2">
      <c r="A126" s="466"/>
      <c r="B126" s="466"/>
      <c r="C126" s="466"/>
      <c r="D126" s="466"/>
      <c r="E126" s="466"/>
    </row>
    <row r="127" spans="1:5" x14ac:dyDescent="0.2">
      <c r="A127" s="466"/>
      <c r="B127" s="466"/>
      <c r="C127" s="466"/>
      <c r="D127" s="466"/>
      <c r="E127" s="466"/>
    </row>
    <row r="128" spans="1:5" x14ac:dyDescent="0.2">
      <c r="A128" s="466"/>
      <c r="B128" s="466"/>
      <c r="C128" s="466"/>
      <c r="D128" s="466"/>
      <c r="E128" s="466"/>
    </row>
    <row r="129" spans="1:5" x14ac:dyDescent="0.2">
      <c r="A129" s="466"/>
      <c r="B129" s="466"/>
      <c r="C129" s="466"/>
      <c r="D129" s="466"/>
      <c r="E129" s="466"/>
    </row>
    <row r="130" spans="1:5" x14ac:dyDescent="0.2">
      <c r="A130" s="466"/>
      <c r="B130" s="466"/>
      <c r="C130" s="466"/>
      <c r="D130" s="466"/>
      <c r="E130" s="466"/>
    </row>
    <row r="131" spans="1:5" x14ac:dyDescent="0.2">
      <c r="A131" s="466"/>
      <c r="B131" s="466"/>
      <c r="C131" s="466"/>
      <c r="D131" s="466"/>
      <c r="E131" s="466"/>
    </row>
    <row r="132" spans="1:5" x14ac:dyDescent="0.2">
      <c r="A132" s="466"/>
      <c r="B132" s="466"/>
      <c r="C132" s="466"/>
      <c r="D132" s="466"/>
      <c r="E132" s="466"/>
    </row>
    <row r="133" spans="1:5" x14ac:dyDescent="0.2">
      <c r="A133" s="466"/>
      <c r="B133" s="466"/>
      <c r="C133" s="466"/>
      <c r="D133" s="466"/>
      <c r="E133" s="466"/>
    </row>
    <row r="134" spans="1:5" x14ac:dyDescent="0.2">
      <c r="A134" s="466"/>
      <c r="B134" s="466"/>
      <c r="C134" s="466"/>
      <c r="D134" s="466"/>
      <c r="E134" s="466"/>
    </row>
    <row r="135" spans="1:5" x14ac:dyDescent="0.2">
      <c r="A135" s="466"/>
      <c r="B135" s="466"/>
      <c r="C135" s="466"/>
      <c r="D135" s="466"/>
      <c r="E135" s="466"/>
    </row>
    <row r="136" spans="1:5" x14ac:dyDescent="0.2">
      <c r="A136" s="466"/>
      <c r="B136" s="466"/>
      <c r="C136" s="466"/>
      <c r="D136" s="466"/>
      <c r="E136" s="466"/>
    </row>
    <row r="137" spans="1:5" x14ac:dyDescent="0.2">
      <c r="A137" s="466"/>
      <c r="B137" s="466"/>
      <c r="C137" s="466"/>
      <c r="D137" s="466"/>
      <c r="E137" s="466"/>
    </row>
    <row r="138" spans="1:5" x14ac:dyDescent="0.2">
      <c r="A138" s="466"/>
      <c r="B138" s="466"/>
      <c r="C138" s="466"/>
      <c r="D138" s="466"/>
      <c r="E138" s="466"/>
    </row>
    <row r="139" spans="1:5" x14ac:dyDescent="0.2">
      <c r="A139" s="466"/>
      <c r="B139" s="466"/>
      <c r="C139" s="466"/>
      <c r="D139" s="466"/>
      <c r="E139" s="466"/>
    </row>
    <row r="140" spans="1:5" x14ac:dyDescent="0.2">
      <c r="A140" s="466"/>
      <c r="B140" s="466"/>
      <c r="C140" s="466"/>
      <c r="D140" s="466"/>
      <c r="E140" s="466"/>
    </row>
    <row r="141" spans="1:5" x14ac:dyDescent="0.2">
      <c r="A141" s="466"/>
      <c r="B141" s="466"/>
      <c r="C141" s="466"/>
      <c r="D141" s="466"/>
      <c r="E141" s="466"/>
    </row>
    <row r="142" spans="1:5" x14ac:dyDescent="0.2">
      <c r="A142" s="466"/>
      <c r="B142" s="466"/>
      <c r="C142" s="466"/>
      <c r="D142" s="466"/>
      <c r="E142" s="466"/>
    </row>
    <row r="143" spans="1:5" x14ac:dyDescent="0.2">
      <c r="A143" s="466"/>
      <c r="B143" s="466"/>
      <c r="C143" s="466"/>
      <c r="D143" s="466"/>
      <c r="E143" s="466"/>
    </row>
    <row r="144" spans="1:5" x14ac:dyDescent="0.2">
      <c r="A144" s="466"/>
      <c r="B144" s="466"/>
      <c r="C144" s="466"/>
      <c r="D144" s="466"/>
      <c r="E144" s="466"/>
    </row>
    <row r="145" spans="1:5" x14ac:dyDescent="0.2">
      <c r="A145" s="466"/>
      <c r="B145" s="466"/>
      <c r="C145" s="466"/>
      <c r="D145" s="466"/>
      <c r="E145" s="466"/>
    </row>
    <row r="146" spans="1:5" x14ac:dyDescent="0.2">
      <c r="A146" s="466"/>
      <c r="B146" s="466"/>
      <c r="C146" s="466"/>
      <c r="D146" s="466"/>
      <c r="E146" s="466"/>
    </row>
    <row r="147" spans="1:5" x14ac:dyDescent="0.2">
      <c r="A147" s="466"/>
      <c r="B147" s="466"/>
      <c r="C147" s="466"/>
      <c r="D147" s="466"/>
      <c r="E147" s="466"/>
    </row>
    <row r="148" spans="1:5" x14ac:dyDescent="0.2">
      <c r="A148" s="466"/>
      <c r="B148" s="466"/>
      <c r="C148" s="466"/>
      <c r="D148" s="466"/>
      <c r="E148" s="466"/>
    </row>
    <row r="149" spans="1:5" x14ac:dyDescent="0.2">
      <c r="A149" s="466"/>
      <c r="B149" s="466"/>
      <c r="C149" s="466"/>
      <c r="D149" s="466"/>
      <c r="E149" s="466"/>
    </row>
    <row r="150" spans="1:5" x14ac:dyDescent="0.2">
      <c r="A150" s="466"/>
      <c r="B150" s="466"/>
      <c r="C150" s="466"/>
      <c r="D150" s="466"/>
      <c r="E150" s="466"/>
    </row>
    <row r="151" spans="1:5" x14ac:dyDescent="0.2">
      <c r="A151" s="466"/>
      <c r="B151" s="466"/>
      <c r="C151" s="466"/>
      <c r="D151" s="466"/>
      <c r="E151" s="466"/>
    </row>
    <row r="152" spans="1:5" x14ac:dyDescent="0.2">
      <c r="A152" s="466"/>
      <c r="B152" s="466"/>
      <c r="C152" s="466"/>
      <c r="D152" s="466"/>
      <c r="E152" s="466"/>
    </row>
    <row r="153" spans="1:5" x14ac:dyDescent="0.2">
      <c r="A153" s="466"/>
      <c r="B153" s="466"/>
      <c r="C153" s="466"/>
      <c r="D153" s="466"/>
      <c r="E153" s="466"/>
    </row>
    <row r="154" spans="1:5" x14ac:dyDescent="0.2">
      <c r="A154" s="466"/>
      <c r="B154" s="466"/>
      <c r="C154" s="466"/>
      <c r="D154" s="466"/>
      <c r="E154" s="466"/>
    </row>
    <row r="155" spans="1:5" x14ac:dyDescent="0.2">
      <c r="A155" s="466"/>
      <c r="B155" s="466"/>
      <c r="C155" s="466"/>
      <c r="D155" s="466"/>
      <c r="E155" s="466"/>
    </row>
    <row r="156" spans="1:5" x14ac:dyDescent="0.2">
      <c r="A156" s="466"/>
      <c r="B156" s="466"/>
      <c r="C156" s="466"/>
      <c r="D156" s="466"/>
      <c r="E156" s="466"/>
    </row>
    <row r="157" spans="1:5" x14ac:dyDescent="0.2">
      <c r="A157" s="466"/>
      <c r="B157" s="466"/>
      <c r="C157" s="466"/>
      <c r="D157" s="466"/>
      <c r="E157" s="466"/>
    </row>
    <row r="158" spans="1:5" x14ac:dyDescent="0.2">
      <c r="A158" s="466"/>
      <c r="B158" s="466"/>
      <c r="C158" s="466"/>
      <c r="D158" s="466"/>
      <c r="E158" s="466"/>
    </row>
    <row r="159" spans="1:5" x14ac:dyDescent="0.2">
      <c r="A159" s="466"/>
      <c r="B159" s="466"/>
      <c r="C159" s="466"/>
      <c r="D159" s="466"/>
      <c r="E159" s="466"/>
    </row>
    <row r="160" spans="1:5" x14ac:dyDescent="0.2">
      <c r="A160" s="466"/>
      <c r="B160" s="466"/>
      <c r="C160" s="466"/>
      <c r="D160" s="466"/>
      <c r="E160" s="466"/>
    </row>
    <row r="161" spans="1:5" x14ac:dyDescent="0.2">
      <c r="A161" s="466"/>
      <c r="B161" s="466"/>
      <c r="C161" s="466"/>
      <c r="D161" s="466"/>
      <c r="E161" s="466"/>
    </row>
    <row r="162" spans="1:5" x14ac:dyDescent="0.2">
      <c r="A162" s="466"/>
      <c r="B162" s="466"/>
      <c r="C162" s="466"/>
      <c r="D162" s="466"/>
      <c r="E162" s="466"/>
    </row>
    <row r="163" spans="1:5" x14ac:dyDescent="0.2">
      <c r="A163" s="466"/>
      <c r="B163" s="466"/>
      <c r="C163" s="466"/>
      <c r="D163" s="466"/>
      <c r="E163" s="466"/>
    </row>
    <row r="164" spans="1:5" x14ac:dyDescent="0.2">
      <c r="A164" s="466"/>
      <c r="B164" s="466"/>
      <c r="C164" s="466"/>
      <c r="D164" s="466"/>
      <c r="E164" s="466"/>
    </row>
    <row r="165" spans="1:5" x14ac:dyDescent="0.2">
      <c r="A165" s="466"/>
      <c r="B165" s="466"/>
      <c r="C165" s="466"/>
      <c r="D165" s="466"/>
      <c r="E165" s="466"/>
    </row>
    <row r="166" spans="1:5" x14ac:dyDescent="0.2">
      <c r="A166" s="466"/>
      <c r="B166" s="466"/>
      <c r="C166" s="466"/>
      <c r="D166" s="466"/>
      <c r="E166" s="466"/>
    </row>
    <row r="167" spans="1:5" x14ac:dyDescent="0.2">
      <c r="A167" s="466"/>
      <c r="B167" s="466"/>
      <c r="C167" s="466"/>
      <c r="D167" s="466"/>
      <c r="E167" s="466"/>
    </row>
    <row r="168" spans="1:5" x14ac:dyDescent="0.2">
      <c r="A168" s="466"/>
      <c r="B168" s="466"/>
      <c r="C168" s="466"/>
      <c r="D168" s="466"/>
      <c r="E168" s="466"/>
    </row>
    <row r="169" spans="1:5" x14ac:dyDescent="0.2">
      <c r="A169" s="466"/>
      <c r="B169" s="466"/>
      <c r="C169" s="466"/>
      <c r="D169" s="466"/>
      <c r="E169" s="466"/>
    </row>
    <row r="170" spans="1:5" x14ac:dyDescent="0.2">
      <c r="A170" s="466"/>
      <c r="B170" s="466"/>
      <c r="C170" s="466"/>
      <c r="D170" s="466"/>
      <c r="E170" s="466"/>
    </row>
    <row r="171" spans="1:5" x14ac:dyDescent="0.2">
      <c r="A171" s="466"/>
      <c r="B171" s="466"/>
      <c r="C171" s="466"/>
      <c r="D171" s="466"/>
      <c r="E171" s="466"/>
    </row>
    <row r="172" spans="1:5" x14ac:dyDescent="0.2">
      <c r="A172" s="466"/>
      <c r="B172" s="466"/>
      <c r="C172" s="466"/>
      <c r="D172" s="466"/>
      <c r="E172" s="466"/>
    </row>
    <row r="173" spans="1:5" x14ac:dyDescent="0.2">
      <c r="A173" s="466"/>
      <c r="B173" s="466"/>
      <c r="C173" s="466"/>
      <c r="D173" s="466"/>
      <c r="E173" s="466"/>
    </row>
    <row r="174" spans="1:5" x14ac:dyDescent="0.2">
      <c r="A174" s="466"/>
      <c r="B174" s="466"/>
      <c r="C174" s="466"/>
      <c r="D174" s="466"/>
      <c r="E174" s="466"/>
    </row>
    <row r="175" spans="1:5" x14ac:dyDescent="0.2">
      <c r="A175" s="466"/>
      <c r="B175" s="466"/>
      <c r="C175" s="466"/>
      <c r="D175" s="466"/>
      <c r="E175" s="466"/>
    </row>
    <row r="176" spans="1:5" x14ac:dyDescent="0.2">
      <c r="A176" s="466"/>
      <c r="B176" s="466"/>
      <c r="C176" s="466"/>
      <c r="D176" s="466"/>
      <c r="E176" s="466"/>
    </row>
    <row r="177" spans="1:5" x14ac:dyDescent="0.2">
      <c r="A177" s="466"/>
      <c r="B177" s="466"/>
      <c r="C177" s="466"/>
      <c r="D177" s="466"/>
      <c r="E177" s="466"/>
    </row>
    <row r="178" spans="1:5" x14ac:dyDescent="0.2">
      <c r="A178" s="466"/>
      <c r="B178" s="466"/>
      <c r="C178" s="466"/>
      <c r="D178" s="466"/>
      <c r="E178" s="466"/>
    </row>
    <row r="179" spans="1:5" x14ac:dyDescent="0.2">
      <c r="A179" s="466"/>
      <c r="B179" s="466"/>
      <c r="C179" s="466"/>
      <c r="D179" s="466"/>
      <c r="E179" s="466"/>
    </row>
    <row r="180" spans="1:5" x14ac:dyDescent="0.2">
      <c r="A180" s="466"/>
      <c r="B180" s="466"/>
      <c r="C180" s="466"/>
      <c r="D180" s="466"/>
      <c r="E180" s="466"/>
    </row>
    <row r="181" spans="1:5" x14ac:dyDescent="0.2">
      <c r="A181" s="466"/>
      <c r="B181" s="466"/>
      <c r="C181" s="466"/>
      <c r="D181" s="466"/>
      <c r="E181" s="466"/>
    </row>
    <row r="182" spans="1:5" x14ac:dyDescent="0.2">
      <c r="A182" s="466"/>
      <c r="B182" s="466"/>
      <c r="C182" s="466"/>
      <c r="D182" s="466"/>
      <c r="E182" s="466"/>
    </row>
    <row r="183" spans="1:5" x14ac:dyDescent="0.2">
      <c r="A183" s="466"/>
      <c r="B183" s="466"/>
      <c r="C183" s="466"/>
      <c r="D183" s="466"/>
      <c r="E183" s="466"/>
    </row>
    <row r="184" spans="1:5" x14ac:dyDescent="0.2">
      <c r="A184" s="466"/>
      <c r="B184" s="466"/>
      <c r="C184" s="466"/>
      <c r="D184" s="466"/>
      <c r="E184" s="466"/>
    </row>
    <row r="185" spans="1:5" x14ac:dyDescent="0.2">
      <c r="A185" s="466"/>
      <c r="B185" s="466"/>
      <c r="C185" s="466"/>
      <c r="D185" s="466"/>
      <c r="E185" s="466"/>
    </row>
    <row r="186" spans="1:5" x14ac:dyDescent="0.2">
      <c r="A186" s="466"/>
      <c r="B186" s="466"/>
      <c r="C186" s="466"/>
      <c r="D186" s="466"/>
      <c r="E186" s="466"/>
    </row>
    <row r="187" spans="1:5" x14ac:dyDescent="0.2">
      <c r="A187" s="466"/>
      <c r="B187" s="466"/>
      <c r="C187" s="466"/>
      <c r="D187" s="466"/>
      <c r="E187" s="466"/>
    </row>
    <row r="188" spans="1:5" x14ac:dyDescent="0.2">
      <c r="A188" s="466"/>
      <c r="B188" s="466"/>
      <c r="C188" s="466"/>
      <c r="D188" s="466"/>
      <c r="E188" s="466"/>
    </row>
    <row r="189" spans="1:5" x14ac:dyDescent="0.2">
      <c r="A189" s="466"/>
      <c r="B189" s="466"/>
      <c r="C189" s="466"/>
      <c r="D189" s="466"/>
      <c r="E189" s="466"/>
    </row>
    <row r="190" spans="1:5" x14ac:dyDescent="0.2">
      <c r="A190" s="466"/>
      <c r="B190" s="466"/>
      <c r="C190" s="466"/>
      <c r="D190" s="466"/>
      <c r="E190" s="466"/>
    </row>
    <row r="191" spans="1:5" x14ac:dyDescent="0.2">
      <c r="A191" s="466"/>
      <c r="B191" s="466"/>
      <c r="C191" s="466"/>
      <c r="D191" s="466"/>
      <c r="E191" s="466"/>
    </row>
    <row r="192" spans="1:5" x14ac:dyDescent="0.2">
      <c r="A192" s="466"/>
      <c r="B192" s="466"/>
      <c r="C192" s="466"/>
      <c r="D192" s="466"/>
      <c r="E192" s="466"/>
    </row>
    <row r="193" spans="1:5" x14ac:dyDescent="0.2">
      <c r="A193" s="466"/>
      <c r="B193" s="466"/>
      <c r="C193" s="466"/>
      <c r="D193" s="466"/>
      <c r="E193" s="466"/>
    </row>
    <row r="194" spans="1:5" x14ac:dyDescent="0.2">
      <c r="A194" s="466"/>
      <c r="B194" s="466"/>
      <c r="C194" s="466"/>
      <c r="D194" s="466"/>
      <c r="E194" s="466"/>
    </row>
    <row r="195" spans="1:5" x14ac:dyDescent="0.2">
      <c r="A195" s="466"/>
      <c r="B195" s="466"/>
      <c r="C195" s="466"/>
      <c r="D195" s="466"/>
      <c r="E195" s="466"/>
    </row>
    <row r="196" spans="1:5" x14ac:dyDescent="0.2">
      <c r="A196" s="466"/>
      <c r="B196" s="466"/>
      <c r="C196" s="466"/>
      <c r="D196" s="466"/>
      <c r="E196" s="466"/>
    </row>
    <row r="197" spans="1:5" x14ac:dyDescent="0.2">
      <c r="A197" s="466"/>
      <c r="B197" s="466"/>
      <c r="C197" s="466"/>
      <c r="D197" s="466"/>
      <c r="E197" s="466"/>
    </row>
    <row r="198" spans="1:5" x14ac:dyDescent="0.2">
      <c r="A198" s="466"/>
      <c r="B198" s="466"/>
      <c r="C198" s="466"/>
      <c r="D198" s="466"/>
      <c r="E198" s="466"/>
    </row>
    <row r="199" spans="1:5" x14ac:dyDescent="0.2">
      <c r="A199" s="466"/>
      <c r="B199" s="466"/>
      <c r="C199" s="466"/>
      <c r="D199" s="466"/>
      <c r="E199" s="466"/>
    </row>
    <row r="200" spans="1:5" x14ac:dyDescent="0.2">
      <c r="A200" s="466"/>
      <c r="B200" s="466"/>
      <c r="C200" s="466"/>
      <c r="D200" s="466"/>
      <c r="E200" s="466"/>
    </row>
    <row r="201" spans="1:5" x14ac:dyDescent="0.2">
      <c r="A201" s="466"/>
      <c r="B201" s="466"/>
      <c r="C201" s="466"/>
      <c r="D201" s="466"/>
      <c r="E201" s="466"/>
    </row>
    <row r="202" spans="1:5" x14ac:dyDescent="0.2">
      <c r="A202" s="466"/>
      <c r="B202" s="466"/>
      <c r="C202" s="466"/>
      <c r="D202" s="466"/>
      <c r="E202" s="466"/>
    </row>
    <row r="203" spans="1:5" x14ac:dyDescent="0.2">
      <c r="A203" s="466"/>
      <c r="B203" s="466"/>
      <c r="C203" s="466"/>
      <c r="D203" s="466"/>
      <c r="E203" s="466"/>
    </row>
    <row r="204" spans="1:5" x14ac:dyDescent="0.2">
      <c r="A204" s="466"/>
      <c r="B204" s="466"/>
      <c r="C204" s="466"/>
      <c r="D204" s="466"/>
      <c r="E204" s="466"/>
    </row>
    <row r="205" spans="1:5" x14ac:dyDescent="0.2">
      <c r="A205" s="466"/>
      <c r="B205" s="466"/>
      <c r="C205" s="466"/>
      <c r="D205" s="466"/>
      <c r="E205" s="466"/>
    </row>
    <row r="206" spans="1:5" x14ac:dyDescent="0.2">
      <c r="A206" s="466"/>
      <c r="B206" s="466"/>
      <c r="C206" s="466"/>
      <c r="D206" s="466"/>
      <c r="E206" s="466"/>
    </row>
    <row r="207" spans="1:5" x14ac:dyDescent="0.2">
      <c r="A207" s="466"/>
      <c r="B207" s="466"/>
      <c r="C207" s="466"/>
      <c r="D207" s="466"/>
      <c r="E207" s="466"/>
    </row>
    <row r="208" spans="1:5" x14ac:dyDescent="0.2">
      <c r="A208" s="466"/>
      <c r="B208" s="466"/>
      <c r="C208" s="466"/>
      <c r="D208" s="466"/>
      <c r="E208" s="466"/>
    </row>
    <row r="209" spans="1:5" x14ac:dyDescent="0.2">
      <c r="A209" s="466"/>
      <c r="B209" s="466"/>
      <c r="C209" s="466"/>
      <c r="D209" s="466"/>
      <c r="E209" s="466"/>
    </row>
    <row r="210" spans="1:5" x14ac:dyDescent="0.2">
      <c r="A210" s="466"/>
      <c r="B210" s="466"/>
      <c r="C210" s="466"/>
      <c r="D210" s="466"/>
      <c r="E210" s="466"/>
    </row>
    <row r="211" spans="1:5" x14ac:dyDescent="0.2">
      <c r="A211" s="466"/>
      <c r="B211" s="466"/>
      <c r="C211" s="466"/>
      <c r="D211" s="466"/>
      <c r="E211" s="466"/>
    </row>
    <row r="212" spans="1:5" x14ac:dyDescent="0.2">
      <c r="A212" s="466"/>
      <c r="B212" s="466"/>
      <c r="C212" s="466"/>
      <c r="D212" s="466"/>
      <c r="E212" s="466"/>
    </row>
    <row r="213" spans="1:5" x14ac:dyDescent="0.2">
      <c r="A213" s="466"/>
      <c r="B213" s="466"/>
      <c r="C213" s="466"/>
      <c r="D213" s="466"/>
      <c r="E213" s="466"/>
    </row>
    <row r="214" spans="1:5" x14ac:dyDescent="0.2">
      <c r="A214" s="466"/>
      <c r="B214" s="466"/>
      <c r="C214" s="466"/>
      <c r="D214" s="466"/>
      <c r="E214" s="466"/>
    </row>
    <row r="215" spans="1:5" x14ac:dyDescent="0.2">
      <c r="A215" s="466"/>
      <c r="B215" s="466"/>
      <c r="C215" s="466"/>
      <c r="D215" s="466"/>
      <c r="E215" s="466"/>
    </row>
    <row r="216" spans="1:5" x14ac:dyDescent="0.2">
      <c r="A216" s="466"/>
      <c r="B216" s="466"/>
      <c r="C216" s="466"/>
      <c r="D216" s="466"/>
      <c r="E216" s="466"/>
    </row>
    <row r="217" spans="1:5" x14ac:dyDescent="0.2">
      <c r="A217" s="466"/>
      <c r="B217" s="466"/>
      <c r="C217" s="466"/>
      <c r="D217" s="466"/>
      <c r="E217" s="466"/>
    </row>
    <row r="218" spans="1:5" x14ac:dyDescent="0.2">
      <c r="A218" s="466"/>
      <c r="B218" s="466"/>
      <c r="C218" s="466"/>
      <c r="D218" s="466"/>
      <c r="E218" s="466"/>
    </row>
    <row r="219" spans="1:5" x14ac:dyDescent="0.2">
      <c r="A219" s="466"/>
      <c r="B219" s="466"/>
      <c r="C219" s="466"/>
      <c r="D219" s="466"/>
      <c r="E219" s="466"/>
    </row>
    <row r="220" spans="1:5" x14ac:dyDescent="0.2">
      <c r="A220" s="466"/>
      <c r="B220" s="466"/>
      <c r="C220" s="466"/>
      <c r="D220" s="466"/>
      <c r="E220" s="466"/>
    </row>
    <row r="221" spans="1:5" x14ac:dyDescent="0.2">
      <c r="A221" s="466"/>
      <c r="B221" s="466"/>
      <c r="C221" s="466"/>
      <c r="D221" s="466"/>
      <c r="E221" s="466"/>
    </row>
    <row r="222" spans="1:5" x14ac:dyDescent="0.2">
      <c r="A222" s="466"/>
      <c r="B222" s="466"/>
      <c r="C222" s="466"/>
      <c r="D222" s="466"/>
      <c r="E222" s="466"/>
    </row>
    <row r="223" spans="1:5" x14ac:dyDescent="0.2">
      <c r="A223" s="466"/>
      <c r="B223" s="466"/>
      <c r="C223" s="466"/>
      <c r="D223" s="466"/>
      <c r="E223" s="466"/>
    </row>
    <row r="224" spans="1:5" x14ac:dyDescent="0.2">
      <c r="A224" s="466"/>
      <c r="B224" s="466"/>
      <c r="C224" s="466"/>
      <c r="D224" s="466"/>
      <c r="E224" s="466"/>
    </row>
    <row r="225" spans="1:5" x14ac:dyDescent="0.2">
      <c r="A225" s="466"/>
      <c r="B225" s="466"/>
      <c r="C225" s="466"/>
      <c r="D225" s="466"/>
      <c r="E225" s="466"/>
    </row>
    <row r="226" spans="1:5" x14ac:dyDescent="0.2">
      <c r="A226" s="466"/>
      <c r="B226" s="466"/>
      <c r="C226" s="466"/>
      <c r="D226" s="466"/>
      <c r="E226" s="466"/>
    </row>
    <row r="227" spans="1:5" x14ac:dyDescent="0.2">
      <c r="A227" s="466"/>
      <c r="B227" s="466"/>
      <c r="C227" s="466"/>
      <c r="D227" s="466"/>
      <c r="E227" s="466"/>
    </row>
    <row r="228" spans="1:5" x14ac:dyDescent="0.2">
      <c r="A228" s="466"/>
      <c r="B228" s="466"/>
      <c r="C228" s="466"/>
      <c r="D228" s="466"/>
      <c r="E228" s="466"/>
    </row>
    <row r="229" spans="1:5" x14ac:dyDescent="0.2">
      <c r="A229" s="466"/>
      <c r="B229" s="466"/>
      <c r="C229" s="466"/>
      <c r="D229" s="466"/>
      <c r="E229" s="466"/>
    </row>
    <row r="230" spans="1:5" x14ac:dyDescent="0.2">
      <c r="A230" s="466"/>
      <c r="B230" s="466"/>
      <c r="C230" s="466"/>
      <c r="D230" s="466"/>
      <c r="E230" s="466"/>
    </row>
    <row r="231" spans="1:5" x14ac:dyDescent="0.2">
      <c r="A231" s="466"/>
      <c r="B231" s="466"/>
      <c r="C231" s="466"/>
      <c r="D231" s="466"/>
      <c r="E231" s="466"/>
    </row>
    <row r="232" spans="1:5" x14ac:dyDescent="0.2">
      <c r="A232" s="466"/>
      <c r="B232" s="466"/>
      <c r="C232" s="466"/>
      <c r="D232" s="466"/>
      <c r="E232" s="466"/>
    </row>
    <row r="233" spans="1:5" x14ac:dyDescent="0.2">
      <c r="A233" s="466"/>
      <c r="B233" s="466"/>
      <c r="C233" s="466"/>
      <c r="D233" s="466"/>
      <c r="E233" s="466"/>
    </row>
    <row r="234" spans="1:5" x14ac:dyDescent="0.2">
      <c r="A234" s="466"/>
      <c r="B234" s="466"/>
      <c r="C234" s="466"/>
      <c r="D234" s="466"/>
      <c r="E234" s="466"/>
    </row>
    <row r="235" spans="1:5" x14ac:dyDescent="0.2">
      <c r="A235" s="466"/>
      <c r="B235" s="466"/>
      <c r="C235" s="466"/>
      <c r="D235" s="466"/>
      <c r="E235" s="466"/>
    </row>
    <row r="236" spans="1:5" x14ac:dyDescent="0.2">
      <c r="A236" s="466"/>
      <c r="B236" s="466"/>
      <c r="C236" s="466"/>
      <c r="D236" s="466"/>
      <c r="E236" s="466"/>
    </row>
    <row r="237" spans="1:5" x14ac:dyDescent="0.2">
      <c r="A237" s="466"/>
      <c r="B237" s="466"/>
      <c r="C237" s="466"/>
      <c r="D237" s="466"/>
      <c r="E237" s="466"/>
    </row>
    <row r="238" spans="1:5" x14ac:dyDescent="0.2">
      <c r="A238" s="466"/>
      <c r="B238" s="466"/>
      <c r="C238" s="466"/>
      <c r="D238" s="466"/>
      <c r="E238" s="466"/>
    </row>
    <row r="239" spans="1:5" x14ac:dyDescent="0.2">
      <c r="A239" s="466"/>
      <c r="B239" s="466"/>
      <c r="C239" s="466"/>
      <c r="D239" s="466"/>
      <c r="E239" s="466"/>
    </row>
    <row r="240" spans="1:5" x14ac:dyDescent="0.2">
      <c r="A240" s="466"/>
      <c r="B240" s="466"/>
      <c r="C240" s="466"/>
      <c r="D240" s="466"/>
      <c r="E240" s="466"/>
    </row>
    <row r="241" spans="1:5" x14ac:dyDescent="0.2">
      <c r="A241" s="466"/>
      <c r="B241" s="466"/>
      <c r="C241" s="466"/>
      <c r="D241" s="466"/>
      <c r="E241" s="466"/>
    </row>
    <row r="242" spans="1:5" x14ac:dyDescent="0.2">
      <c r="A242" s="466"/>
      <c r="B242" s="466"/>
      <c r="C242" s="466"/>
      <c r="D242" s="466"/>
      <c r="E242" s="466"/>
    </row>
    <row r="243" spans="1:5" x14ac:dyDescent="0.2">
      <c r="A243" s="466"/>
      <c r="B243" s="466"/>
      <c r="C243" s="466"/>
      <c r="D243" s="466"/>
      <c r="E243" s="466"/>
    </row>
    <row r="244" spans="1:5" x14ac:dyDescent="0.2">
      <c r="A244" s="466"/>
      <c r="B244" s="466"/>
      <c r="C244" s="466"/>
      <c r="D244" s="466"/>
      <c r="E244" s="466"/>
    </row>
    <row r="245" spans="1:5" x14ac:dyDescent="0.2">
      <c r="A245" s="466"/>
      <c r="B245" s="466"/>
      <c r="C245" s="466"/>
      <c r="D245" s="466"/>
      <c r="E245" s="466"/>
    </row>
    <row r="246" spans="1:5" x14ac:dyDescent="0.2">
      <c r="A246" s="466"/>
      <c r="B246" s="466"/>
      <c r="C246" s="466"/>
      <c r="D246" s="466"/>
      <c r="E246" s="466"/>
    </row>
    <row r="247" spans="1:5" x14ac:dyDescent="0.2">
      <c r="A247" s="466"/>
      <c r="B247" s="466"/>
      <c r="C247" s="466"/>
      <c r="D247" s="466"/>
      <c r="E247" s="466"/>
    </row>
    <row r="248" spans="1:5" x14ac:dyDescent="0.2">
      <c r="A248" s="466"/>
      <c r="B248" s="466"/>
      <c r="C248" s="466"/>
      <c r="D248" s="466"/>
      <c r="E248" s="466"/>
    </row>
    <row r="249" spans="1:5" x14ac:dyDescent="0.2">
      <c r="A249" s="466"/>
      <c r="B249" s="466"/>
      <c r="C249" s="466"/>
      <c r="D249" s="466"/>
      <c r="E249" s="466"/>
    </row>
    <row r="250" spans="1:5" x14ac:dyDescent="0.2">
      <c r="A250" s="466"/>
      <c r="B250" s="466"/>
      <c r="C250" s="466"/>
      <c r="D250" s="466"/>
      <c r="E250" s="466"/>
    </row>
    <row r="251" spans="1:5" x14ac:dyDescent="0.2">
      <c r="A251" s="466"/>
      <c r="B251" s="466"/>
      <c r="C251" s="466"/>
      <c r="D251" s="466"/>
      <c r="E251" s="466"/>
    </row>
    <row r="252" spans="1:5" x14ac:dyDescent="0.2">
      <c r="A252" s="466"/>
      <c r="B252" s="466"/>
      <c r="C252" s="466"/>
      <c r="D252" s="466"/>
      <c r="E252" s="466"/>
    </row>
    <row r="253" spans="1:5" x14ac:dyDescent="0.2">
      <c r="A253" s="466"/>
      <c r="B253" s="466"/>
      <c r="C253" s="466"/>
      <c r="D253" s="466"/>
      <c r="E253" s="466"/>
    </row>
    <row r="254" spans="1:5" x14ac:dyDescent="0.2">
      <c r="A254" s="466"/>
      <c r="B254" s="466"/>
      <c r="C254" s="466"/>
      <c r="D254" s="466"/>
      <c r="E254" s="466"/>
    </row>
    <row r="255" spans="1:5" x14ac:dyDescent="0.2">
      <c r="A255" s="466"/>
      <c r="B255" s="466"/>
      <c r="C255" s="466"/>
      <c r="D255" s="466"/>
      <c r="E255" s="466"/>
    </row>
    <row r="256" spans="1:5" x14ac:dyDescent="0.2">
      <c r="A256" s="466"/>
      <c r="B256" s="466"/>
      <c r="C256" s="466"/>
      <c r="D256" s="466"/>
      <c r="E256" s="466"/>
    </row>
    <row r="257" spans="1:5" x14ac:dyDescent="0.2">
      <c r="A257" s="466"/>
      <c r="B257" s="466"/>
      <c r="C257" s="466"/>
      <c r="D257" s="466"/>
      <c r="E257" s="466"/>
    </row>
    <row r="258" spans="1:5" x14ac:dyDescent="0.2">
      <c r="A258" s="466"/>
      <c r="B258" s="466"/>
      <c r="C258" s="466"/>
      <c r="D258" s="466"/>
      <c r="E258" s="466"/>
    </row>
    <row r="259" spans="1:5" x14ac:dyDescent="0.2">
      <c r="A259" s="466"/>
      <c r="B259" s="466"/>
      <c r="C259" s="466"/>
      <c r="D259" s="466"/>
      <c r="E259" s="466"/>
    </row>
    <row r="260" spans="1:5" x14ac:dyDescent="0.2">
      <c r="A260" s="466"/>
      <c r="B260" s="466"/>
      <c r="C260" s="466"/>
      <c r="D260" s="466"/>
      <c r="E260" s="466"/>
    </row>
    <row r="261" spans="1:5" x14ac:dyDescent="0.2">
      <c r="A261" s="466"/>
      <c r="B261" s="466"/>
      <c r="C261" s="466"/>
      <c r="D261" s="466"/>
      <c r="E261" s="466"/>
    </row>
    <row r="262" spans="1:5" x14ac:dyDescent="0.2">
      <c r="A262" s="466"/>
      <c r="B262" s="466"/>
      <c r="C262" s="466"/>
      <c r="D262" s="466"/>
      <c r="E262" s="466"/>
    </row>
    <row r="263" spans="1:5" x14ac:dyDescent="0.2">
      <c r="A263" s="466"/>
      <c r="B263" s="466"/>
      <c r="C263" s="466"/>
      <c r="D263" s="466"/>
      <c r="E263" s="466"/>
    </row>
    <row r="264" spans="1:5" x14ac:dyDescent="0.2">
      <c r="A264" s="466"/>
      <c r="B264" s="466"/>
      <c r="C264" s="466"/>
      <c r="D264" s="466"/>
      <c r="E264" s="466"/>
    </row>
    <row r="265" spans="1:5" x14ac:dyDescent="0.2">
      <c r="A265" s="466"/>
      <c r="B265" s="466"/>
      <c r="C265" s="466"/>
      <c r="D265" s="466"/>
      <c r="E265" s="466"/>
    </row>
    <row r="266" spans="1:5" x14ac:dyDescent="0.2">
      <c r="A266" s="466"/>
      <c r="B266" s="466"/>
      <c r="C266" s="466"/>
      <c r="D266" s="466"/>
      <c r="E266" s="466"/>
    </row>
    <row r="267" spans="1:5" x14ac:dyDescent="0.2">
      <c r="A267" s="466"/>
      <c r="B267" s="466"/>
      <c r="C267" s="466"/>
      <c r="D267" s="466"/>
      <c r="E267" s="466"/>
    </row>
    <row r="268" spans="1:5" x14ac:dyDescent="0.2">
      <c r="A268" s="466"/>
      <c r="B268" s="466"/>
      <c r="C268" s="466"/>
      <c r="D268" s="466"/>
      <c r="E268" s="466"/>
    </row>
    <row r="269" spans="1:5" x14ac:dyDescent="0.2">
      <c r="A269" s="466"/>
      <c r="B269" s="466"/>
      <c r="C269" s="466"/>
      <c r="D269" s="466"/>
      <c r="E269" s="466"/>
    </row>
    <row r="270" spans="1:5" x14ac:dyDescent="0.2">
      <c r="A270" s="466"/>
      <c r="B270" s="466"/>
      <c r="C270" s="466"/>
      <c r="D270" s="466"/>
      <c r="E270" s="466"/>
    </row>
    <row r="271" spans="1:5" x14ac:dyDescent="0.2">
      <c r="A271" s="466"/>
      <c r="B271" s="466"/>
      <c r="C271" s="466"/>
      <c r="D271" s="466"/>
      <c r="E271" s="466"/>
    </row>
    <row r="272" spans="1:5" x14ac:dyDescent="0.2">
      <c r="A272" s="466"/>
      <c r="B272" s="466"/>
      <c r="C272" s="466"/>
      <c r="D272" s="466"/>
      <c r="E272" s="466"/>
    </row>
    <row r="273" spans="1:5" x14ac:dyDescent="0.2">
      <c r="A273" s="466"/>
      <c r="B273" s="466"/>
      <c r="C273" s="466"/>
      <c r="D273" s="466"/>
      <c r="E273" s="466"/>
    </row>
    <row r="274" spans="1:5" x14ac:dyDescent="0.2">
      <c r="A274" s="466"/>
      <c r="B274" s="466"/>
      <c r="C274" s="466"/>
      <c r="D274" s="466"/>
      <c r="E274" s="466"/>
    </row>
    <row r="275" spans="1:5" x14ac:dyDescent="0.2">
      <c r="A275" s="466"/>
      <c r="B275" s="466"/>
      <c r="C275" s="466"/>
      <c r="D275" s="466"/>
      <c r="E275" s="466"/>
    </row>
    <row r="276" spans="1:5" x14ac:dyDescent="0.2">
      <c r="A276" s="466"/>
      <c r="B276" s="466"/>
      <c r="C276" s="466"/>
      <c r="D276" s="466"/>
      <c r="E276" s="466"/>
    </row>
    <row r="277" spans="1:5" x14ac:dyDescent="0.2">
      <c r="A277" s="466"/>
      <c r="B277" s="466"/>
      <c r="C277" s="466"/>
      <c r="D277" s="466"/>
      <c r="E277" s="466"/>
    </row>
    <row r="278" spans="1:5" x14ac:dyDescent="0.2">
      <c r="A278" s="466"/>
      <c r="B278" s="466"/>
      <c r="C278" s="466"/>
      <c r="D278" s="466"/>
      <c r="E278" s="466"/>
    </row>
    <row r="279" spans="1:5" x14ac:dyDescent="0.2">
      <c r="A279" s="466"/>
      <c r="B279" s="466"/>
      <c r="C279" s="466"/>
      <c r="D279" s="466"/>
      <c r="E279" s="466"/>
    </row>
    <row r="280" spans="1:5" x14ac:dyDescent="0.2">
      <c r="A280" s="466"/>
      <c r="B280" s="466"/>
      <c r="C280" s="466"/>
      <c r="D280" s="466"/>
      <c r="E280" s="466"/>
    </row>
    <row r="281" spans="1:5" x14ac:dyDescent="0.2">
      <c r="A281" s="466"/>
      <c r="B281" s="466"/>
      <c r="C281" s="466"/>
      <c r="D281" s="466"/>
      <c r="E281" s="466"/>
    </row>
    <row r="282" spans="1:5" x14ac:dyDescent="0.2">
      <c r="A282" s="466"/>
      <c r="B282" s="466"/>
      <c r="C282" s="466"/>
      <c r="D282" s="466"/>
      <c r="E282" s="466"/>
    </row>
    <row r="283" spans="1:5" x14ac:dyDescent="0.2">
      <c r="A283" s="466"/>
      <c r="B283" s="466"/>
      <c r="C283" s="466"/>
      <c r="D283" s="466"/>
      <c r="E283" s="466"/>
    </row>
    <row r="284" spans="1:5" x14ac:dyDescent="0.2">
      <c r="A284" s="466"/>
      <c r="B284" s="466"/>
      <c r="C284" s="466"/>
      <c r="D284" s="466"/>
      <c r="E284" s="466"/>
    </row>
    <row r="285" spans="1:5" x14ac:dyDescent="0.2">
      <c r="A285" s="466"/>
      <c r="B285" s="466"/>
      <c r="C285" s="466"/>
      <c r="D285" s="466"/>
      <c r="E285" s="466"/>
    </row>
    <row r="286" spans="1:5" x14ac:dyDescent="0.2">
      <c r="A286" s="466"/>
      <c r="B286" s="466"/>
      <c r="C286" s="466"/>
      <c r="D286" s="466"/>
      <c r="E286" s="466"/>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4" customWidth="1"/>
    <col min="2" max="4" width="13.75" style="453" customWidth="1"/>
    <col min="5" max="7" width="13.75" style="488" customWidth="1"/>
    <col min="8" max="8" width="13.75" style="476" customWidth="1"/>
    <col min="9" max="14" width="13.75" style="488" customWidth="1"/>
    <col min="15" max="16384" width="11" style="453"/>
  </cols>
  <sheetData>
    <row r="1" spans="1:14" s="475" customFormat="1" ht="15" customHeight="1" x14ac:dyDescent="0.2">
      <c r="E1" s="476"/>
      <c r="F1" s="476"/>
      <c r="G1" s="476"/>
      <c r="H1" s="476"/>
      <c r="I1" s="476"/>
      <c r="J1" s="476"/>
      <c r="K1" s="476"/>
      <c r="L1" s="476"/>
      <c r="M1" s="476"/>
      <c r="N1" s="476"/>
    </row>
    <row r="2" spans="1:14" s="475" customFormat="1" ht="15" customHeight="1" x14ac:dyDescent="0.2">
      <c r="A2" s="477" t="s">
        <v>65</v>
      </c>
      <c r="E2" s="476"/>
      <c r="F2" s="476"/>
      <c r="G2" s="476"/>
      <c r="H2" s="476"/>
      <c r="I2" s="476"/>
      <c r="J2" s="476"/>
      <c r="K2" s="476"/>
      <c r="L2" s="476"/>
      <c r="M2" s="476"/>
      <c r="N2" s="476"/>
    </row>
    <row r="3" spans="1:14" s="475" customFormat="1" ht="15" customHeight="1" x14ac:dyDescent="0.2">
      <c r="E3" s="476"/>
      <c r="F3" s="476"/>
      <c r="G3" s="476"/>
      <c r="H3" s="476"/>
      <c r="I3" s="476"/>
      <c r="J3" s="476"/>
      <c r="K3" s="476"/>
      <c r="L3" s="476"/>
      <c r="M3" s="476"/>
      <c r="N3" s="476"/>
    </row>
    <row r="4" spans="1:14" s="475" customFormat="1" ht="15" customHeight="1" x14ac:dyDescent="0.2">
      <c r="B4" s="678" t="s">
        <v>436</v>
      </c>
      <c r="C4" s="678"/>
      <c r="D4" s="678" t="s">
        <v>437</v>
      </c>
      <c r="E4" s="678"/>
      <c r="F4" s="672" t="s">
        <v>438</v>
      </c>
      <c r="G4" s="672"/>
      <c r="H4" s="672" t="s">
        <v>439</v>
      </c>
      <c r="I4" s="672"/>
      <c r="J4" s="672" t="s">
        <v>440</v>
      </c>
      <c r="K4" s="672"/>
      <c r="L4" s="672"/>
      <c r="M4" s="672"/>
      <c r="N4" s="672"/>
    </row>
    <row r="5" spans="1:14" s="475" customFormat="1" ht="15" customHeight="1" x14ac:dyDescent="0.2">
      <c r="B5" s="475" t="s">
        <v>441</v>
      </c>
      <c r="C5" s="475" t="s">
        <v>442</v>
      </c>
      <c r="D5" s="475" t="s">
        <v>441</v>
      </c>
      <c r="E5" s="475" t="s">
        <v>442</v>
      </c>
      <c r="F5" s="475" t="s">
        <v>441</v>
      </c>
      <c r="G5" s="475" t="s">
        <v>442</v>
      </c>
      <c r="H5" s="475" t="s">
        <v>441</v>
      </c>
      <c r="I5" s="475" t="s">
        <v>442</v>
      </c>
      <c r="J5" s="476" t="s">
        <v>443</v>
      </c>
      <c r="K5" s="476" t="s">
        <v>444</v>
      </c>
      <c r="L5" s="476" t="s">
        <v>445</v>
      </c>
      <c r="M5" s="476" t="s">
        <v>446</v>
      </c>
      <c r="N5" s="476" t="s">
        <v>447</v>
      </c>
    </row>
    <row r="6" spans="1:14" s="475" customFormat="1" ht="15" customHeight="1" x14ac:dyDescent="0.2">
      <c r="A6" s="478" t="s">
        <v>448</v>
      </c>
      <c r="B6" s="479">
        <f>'Tabelle 2.3'!J11</f>
        <v>1.596245235966687</v>
      </c>
      <c r="C6" s="480">
        <f>'Tabelle 3.3'!J11</f>
        <v>-3.4777002427184467</v>
      </c>
      <c r="D6" s="481">
        <f t="shared" ref="D6:E9" si="0">IF(OR(AND(B6&gt;=-50,B6&lt;=50),ISNUMBER(B6)=FALSE),B6,"")</f>
        <v>1.596245235966687</v>
      </c>
      <c r="E6" s="481">
        <f t="shared" si="0"/>
        <v>-3.4777002427184467</v>
      </c>
      <c r="F6" s="476" t="str">
        <f t="shared" ref="F6:G9" si="1">IF(ISNUMBER(B6)=FALSE,"",IF(B6&lt;-50,"&lt; -50",IF(B6&gt;50,"&gt; 50","")))</f>
        <v/>
      </c>
      <c r="G6" s="476" t="str">
        <f t="shared" si="1"/>
        <v/>
      </c>
      <c r="H6" s="482" t="str">
        <f t="shared" ref="H6:I9" si="2">IF(B6&lt;-50,0.75,IF(B6&gt;50,-0.75,""))</f>
        <v/>
      </c>
      <c r="I6" s="482" t="str">
        <f t="shared" si="2"/>
        <v/>
      </c>
      <c r="J6" s="476" t="e">
        <f>IF(OR(B6&lt;-50,B6&gt;50),N6,#N/A)</f>
        <v>#N/A</v>
      </c>
      <c r="K6" s="476" t="e">
        <f>IF(B6&lt;-50,-45,IF(B6&gt;50,45,#N/A))</f>
        <v>#N/A</v>
      </c>
      <c r="L6" s="476" t="e">
        <f>IF(OR(C6&lt;-50,C6&gt;50),N6,#N/A)</f>
        <v>#N/A</v>
      </c>
      <c r="M6" s="476" t="e">
        <f>IF(C6&lt;-50,-45,IF(C6&gt;50,45,#N/A))</f>
        <v>#N/A</v>
      </c>
      <c r="N6" s="476">
        <v>5</v>
      </c>
    </row>
    <row r="7" spans="1:14" s="475" customFormat="1" ht="15" customHeight="1" x14ac:dyDescent="0.2">
      <c r="A7" s="478" t="s">
        <v>449</v>
      </c>
      <c r="B7" s="479">
        <f>'Tabelle 2.1'!J25</f>
        <v>1.0013227114154917</v>
      </c>
      <c r="C7" s="480">
        <f>'Tabelle 3.1'!J23</f>
        <v>-1.8915068707011207</v>
      </c>
      <c r="D7" s="481">
        <f t="shared" si="0"/>
        <v>1.0013227114154917</v>
      </c>
      <c r="E7" s="481">
        <f>IF(OR(AND(C7&gt;=-50,C7&lt;=50),ISNUMBER(C7)=FALSE),C7,"")</f>
        <v>-1.8915068707011207</v>
      </c>
      <c r="F7" s="476" t="str">
        <f t="shared" si="1"/>
        <v/>
      </c>
      <c r="G7" s="476" t="str">
        <f>IF(ISNUMBER(C7)=FALSE,"",IF(C7&lt;-50,"&lt; -50",IF(C7&gt;50,"&gt; 50","")))</f>
        <v/>
      </c>
      <c r="H7" s="482" t="str">
        <f t="shared" si="2"/>
        <v/>
      </c>
      <c r="I7" s="482" t="str">
        <f>IF(C7&lt;-50,0.75,IF(C7&gt;50,-0.75,""))</f>
        <v/>
      </c>
      <c r="J7" s="476" t="e">
        <f>IF(OR(B7&lt;-50,B7&gt;50),N7,#N/A)</f>
        <v>#N/A</v>
      </c>
      <c r="K7" s="476" t="e">
        <f>IF(B7&lt;-50,-45,IF(B7&gt;50,45,#N/A))</f>
        <v>#N/A</v>
      </c>
      <c r="L7" s="476" t="e">
        <f>IF(OR(C7&lt;-50,C7&gt;50),N7,#N/A)</f>
        <v>#N/A</v>
      </c>
      <c r="M7" s="476" t="e">
        <f>IF(C7&lt;-50,-45,IF(C7&gt;50,45,#N/A))</f>
        <v>#N/A</v>
      </c>
      <c r="N7" s="476">
        <v>15</v>
      </c>
    </row>
    <row r="8" spans="1:14" s="475" customFormat="1" ht="15" customHeight="1" x14ac:dyDescent="0.2">
      <c r="A8" s="478" t="s">
        <v>450</v>
      </c>
      <c r="B8" s="479">
        <f>'Tabelle 2.1'!J38</f>
        <v>1.1186464311118853</v>
      </c>
      <c r="C8" s="480">
        <f>'Tabelle 3.1'!J34</f>
        <v>-2.7637010795899166</v>
      </c>
      <c r="D8" s="481">
        <f t="shared" si="0"/>
        <v>1.1186464311118853</v>
      </c>
      <c r="E8" s="481">
        <f>IF(OR(AND(C8&gt;=-50,C8&lt;=50),ISNUMBER(C8)=FALSE),C8,"")</f>
        <v>-2.7637010795899166</v>
      </c>
      <c r="F8" s="476" t="str">
        <f t="shared" si="1"/>
        <v/>
      </c>
      <c r="G8" s="476" t="str">
        <f>IF(ISNUMBER(C8)=FALSE,"",IF(C8&lt;-50,"&lt; -50",IF(C8&gt;50,"&gt; 50","")))</f>
        <v/>
      </c>
      <c r="H8" s="482" t="str">
        <f t="shared" si="2"/>
        <v/>
      </c>
      <c r="I8" s="482" t="str">
        <f>IF(C8&lt;-50,0.75,IF(C8&gt;50,-0.75,""))</f>
        <v/>
      </c>
      <c r="J8" s="476" t="e">
        <f>IF(OR(B8&lt;-50,B8&gt;50),N8,#N/A)</f>
        <v>#N/A</v>
      </c>
      <c r="K8" s="476" t="e">
        <f>IF(B8&lt;-50,-45,IF(B8&gt;50,45,#N/A))</f>
        <v>#N/A</v>
      </c>
      <c r="L8" s="476" t="e">
        <f>IF(OR(C8&lt;-50,C8&gt;50),N8,#N/A)</f>
        <v>#N/A</v>
      </c>
      <c r="M8" s="476" t="e">
        <f>IF(C8&lt;-50,-45,IF(C8&gt;50,45,#N/A))</f>
        <v>#N/A</v>
      </c>
      <c r="N8" s="476">
        <v>25</v>
      </c>
    </row>
    <row r="9" spans="1:14" s="475" customFormat="1" ht="15" customHeight="1" x14ac:dyDescent="0.2">
      <c r="A9" s="478" t="s">
        <v>451</v>
      </c>
      <c r="B9" s="479">
        <f>'Tabelle 2.1'!J51</f>
        <v>1.0875687030768</v>
      </c>
      <c r="C9" s="480">
        <f>'Tabelle 3.1'!J45</f>
        <v>-2.8655893304673015</v>
      </c>
      <c r="D9" s="481">
        <f t="shared" si="0"/>
        <v>1.0875687030768</v>
      </c>
      <c r="E9" s="481">
        <f t="shared" si="0"/>
        <v>-2.8655893304673015</v>
      </c>
      <c r="F9" s="476" t="str">
        <f t="shared" si="1"/>
        <v/>
      </c>
      <c r="G9" s="476" t="str">
        <f t="shared" si="1"/>
        <v/>
      </c>
      <c r="H9" s="482" t="str">
        <f t="shared" si="2"/>
        <v/>
      </c>
      <c r="I9" s="482" t="str">
        <f t="shared" si="2"/>
        <v/>
      </c>
      <c r="J9" s="476" t="e">
        <f>IF(OR(B9&lt;-50,B9&gt;50),N9,#N/A)</f>
        <v>#N/A</v>
      </c>
      <c r="K9" s="476" t="e">
        <f>IF(B9&lt;-50,-45,IF(B9&gt;50,45,#N/A))</f>
        <v>#N/A</v>
      </c>
      <c r="L9" s="476" t="e">
        <f>IF(OR(C9&lt;-50,C9&gt;50),N9,#N/A)</f>
        <v>#N/A</v>
      </c>
      <c r="M9" s="476" t="e">
        <f>IF(C9&lt;-50,-45,IF(C9&gt;50,45,#N/A))</f>
        <v>#N/A</v>
      </c>
      <c r="N9" s="476">
        <v>35</v>
      </c>
    </row>
    <row r="10" spans="1:14" s="475" customFormat="1" ht="15" customHeight="1" x14ac:dyDescent="0.2">
      <c r="E10" s="476"/>
      <c r="F10" s="476"/>
      <c r="G10" s="476"/>
      <c r="H10" s="476"/>
      <c r="I10" s="476"/>
      <c r="J10" s="476"/>
      <c r="K10" s="476"/>
      <c r="L10" s="476"/>
      <c r="M10" s="476"/>
      <c r="N10" s="476"/>
    </row>
    <row r="11" spans="1:14" s="475" customFormat="1" ht="15" customHeight="1" x14ac:dyDescent="0.2">
      <c r="E11" s="476"/>
      <c r="F11" s="476"/>
      <c r="G11" s="476"/>
      <c r="H11" s="476"/>
      <c r="I11" s="476"/>
      <c r="J11" s="476"/>
      <c r="K11" s="476"/>
      <c r="L11" s="476"/>
      <c r="M11" s="476"/>
      <c r="N11" s="476"/>
    </row>
    <row r="12" spans="1:14" s="475" customFormat="1" ht="15" customHeight="1" x14ac:dyDescent="0.2">
      <c r="A12" s="679" t="s">
        <v>452</v>
      </c>
      <c r="B12" s="678" t="s">
        <v>436</v>
      </c>
      <c r="C12" s="678"/>
      <c r="D12" s="678" t="s">
        <v>437</v>
      </c>
      <c r="E12" s="678"/>
      <c r="F12" s="672" t="s">
        <v>438</v>
      </c>
      <c r="G12" s="672"/>
      <c r="H12" s="672" t="s">
        <v>439</v>
      </c>
      <c r="I12" s="672"/>
      <c r="J12" s="672" t="s">
        <v>440</v>
      </c>
      <c r="K12" s="672"/>
      <c r="L12" s="672"/>
      <c r="M12" s="672"/>
      <c r="N12" s="672"/>
    </row>
    <row r="13" spans="1:14" s="475" customFormat="1" ht="15" customHeight="1" x14ac:dyDescent="0.2">
      <c r="A13" s="679"/>
      <c r="B13" s="475" t="s">
        <v>441</v>
      </c>
      <c r="C13" s="475" t="s">
        <v>442</v>
      </c>
      <c r="D13" s="475" t="s">
        <v>441</v>
      </c>
      <c r="E13" s="475" t="s">
        <v>442</v>
      </c>
      <c r="F13" s="475" t="s">
        <v>441</v>
      </c>
      <c r="G13" s="475" t="s">
        <v>442</v>
      </c>
      <c r="H13" s="475" t="s">
        <v>441</v>
      </c>
      <c r="I13" s="475" t="s">
        <v>442</v>
      </c>
      <c r="J13" s="476" t="s">
        <v>443</v>
      </c>
      <c r="K13" s="476" t="s">
        <v>444</v>
      </c>
      <c r="L13" s="476" t="s">
        <v>445</v>
      </c>
      <c r="M13" s="476" t="s">
        <v>446</v>
      </c>
      <c r="N13" s="476" t="s">
        <v>447</v>
      </c>
    </row>
    <row r="14" spans="1:14" s="475" customFormat="1" ht="15" customHeight="1" x14ac:dyDescent="0.2">
      <c r="A14" s="475">
        <v>1</v>
      </c>
      <c r="B14" s="479">
        <f>'Tabelle 2.3'!J11</f>
        <v>1.596245235966687</v>
      </c>
      <c r="C14" s="480">
        <f>'Tabelle 3.3'!J11</f>
        <v>-3.4777002427184467</v>
      </c>
      <c r="D14" s="481">
        <f>IF(OR(AND(B14&gt;=-50,B14&lt;=50),ISNUMBER(B14)=FALSE),B14,"")</f>
        <v>1.596245235966687</v>
      </c>
      <c r="E14" s="481">
        <f>IF(OR(AND(C14&gt;=-50,C14&lt;=50),ISNUMBER(C14)=FALSE),C14,"")</f>
        <v>-3.4777002427184467</v>
      </c>
      <c r="F14" s="476" t="str">
        <f>IF(ISNUMBER(B14)=FALSE,"",IF(B14&lt;-50,"&lt; -50",IF(B14&gt;50,"&gt; 50","")))</f>
        <v/>
      </c>
      <c r="G14" s="476" t="str">
        <f>IF(ISNUMBER(C14)=FALSE,"",IF(C14&lt;-50,"&lt; -50",IF(C14&gt;50,"&gt; 50","")))</f>
        <v/>
      </c>
      <c r="H14" s="482" t="str">
        <f>IF(B14&lt;-50,0.75,IF(B14&gt;50,-0.75,""))</f>
        <v/>
      </c>
      <c r="I14" s="482" t="str">
        <f>IF(C14&lt;-50,0.75,IF(C14&gt;50,-0.75,""))</f>
        <v/>
      </c>
      <c r="J14" s="476" t="e">
        <f>IF(OR(B14&lt;-50,B14&gt;50),N14,#N/A)</f>
        <v>#N/A</v>
      </c>
      <c r="K14" s="476" t="e">
        <f>IF(B14&lt;-50,-45,IF(B14&gt;50,45,#N/A))</f>
        <v>#N/A</v>
      </c>
      <c r="L14" s="476" t="e">
        <f>IF(OR(C14&lt;-50,C14&gt;50),N14,#N/A)</f>
        <v>#N/A</v>
      </c>
      <c r="M14" s="476" t="e">
        <f>IF(C14&lt;-50,-45,IF(C14&gt;50,45,#N/A))</f>
        <v>#N/A</v>
      </c>
      <c r="N14" s="476">
        <v>5</v>
      </c>
    </row>
    <row r="15" spans="1:14" s="475" customFormat="1" ht="15" customHeight="1" x14ac:dyDescent="0.2">
      <c r="A15" s="475">
        <v>2</v>
      </c>
      <c r="B15" s="479">
        <f>'Tabelle 2.3'!J12</f>
        <v>-2.0935960591133007</v>
      </c>
      <c r="C15" s="480">
        <f>'Tabelle 3.3'!J12</f>
        <v>9.7619047619047628</v>
      </c>
      <c r="D15" s="481">
        <f t="shared" ref="D15:E45" si="3">IF(OR(AND(B15&gt;=-50,B15&lt;=50),ISNUMBER(B15)=FALSE),B15,"")</f>
        <v>-2.0935960591133007</v>
      </c>
      <c r="E15" s="481">
        <f t="shared" si="3"/>
        <v>9.7619047619047628</v>
      </c>
      <c r="F15" s="476" t="str">
        <f t="shared" ref="F15:G45" si="4">IF(ISNUMBER(B15)=FALSE,"",IF(B15&lt;-50,"&lt; -50",IF(B15&gt;50,"&gt; 50","")))</f>
        <v/>
      </c>
      <c r="G15" s="476" t="str">
        <f t="shared" si="4"/>
        <v/>
      </c>
      <c r="H15" s="482" t="str">
        <f t="shared" ref="H15:I45" si="5">IF(B15&lt;-50,0.75,IF(B15&gt;50,-0.75,""))</f>
        <v/>
      </c>
      <c r="I15" s="482" t="str">
        <f t="shared" si="5"/>
        <v/>
      </c>
      <c r="J15" s="476" t="e">
        <f t="shared" ref="J15:J45" si="6">IF(OR(B15&lt;-50,B15&gt;50),N15,#N/A)</f>
        <v>#N/A</v>
      </c>
      <c r="K15" s="476" t="e">
        <f t="shared" ref="K15:K45" si="7">IF(B15&lt;-50,-45,IF(B15&gt;50,45,#N/A))</f>
        <v>#N/A</v>
      </c>
      <c r="L15" s="476" t="e">
        <f t="shared" ref="L15:L45" si="8">IF(OR(C15&lt;-50,C15&gt;50),N15,#N/A)</f>
        <v>#N/A</v>
      </c>
      <c r="M15" s="476" t="e">
        <f t="shared" ref="M15:M45" si="9">IF(C15&lt;-50,-45,IF(C15&gt;50,45,#N/A))</f>
        <v>#N/A</v>
      </c>
      <c r="N15" s="476">
        <v>15</v>
      </c>
    </row>
    <row r="16" spans="1:14" s="475" customFormat="1" ht="15" customHeight="1" x14ac:dyDescent="0.2">
      <c r="A16" s="475">
        <v>3</v>
      </c>
      <c r="B16" s="479">
        <f>'Tabelle 2.3'!J13</f>
        <v>1.2345679012345678</v>
      </c>
      <c r="C16" s="480">
        <f>'Tabelle 3.3'!J13</f>
        <v>-0.76045627376425851</v>
      </c>
      <c r="D16" s="481">
        <f t="shared" si="3"/>
        <v>1.2345679012345678</v>
      </c>
      <c r="E16" s="481">
        <f t="shared" si="3"/>
        <v>-0.76045627376425851</v>
      </c>
      <c r="F16" s="476" t="str">
        <f t="shared" si="4"/>
        <v/>
      </c>
      <c r="G16" s="476" t="str">
        <f t="shared" si="4"/>
        <v/>
      </c>
      <c r="H16" s="482" t="str">
        <f t="shared" si="5"/>
        <v/>
      </c>
      <c r="I16" s="482" t="str">
        <f t="shared" si="5"/>
        <v/>
      </c>
      <c r="J16" s="476" t="e">
        <f t="shared" si="6"/>
        <v>#N/A</v>
      </c>
      <c r="K16" s="476" t="e">
        <f t="shared" si="7"/>
        <v>#N/A</v>
      </c>
      <c r="L16" s="476" t="e">
        <f t="shared" si="8"/>
        <v>#N/A</v>
      </c>
      <c r="M16" s="476" t="e">
        <f t="shared" si="9"/>
        <v>#N/A</v>
      </c>
      <c r="N16" s="476">
        <v>25</v>
      </c>
    </row>
    <row r="17" spans="1:14" s="475" customFormat="1" ht="15" customHeight="1" x14ac:dyDescent="0.2">
      <c r="A17" s="475">
        <v>4</v>
      </c>
      <c r="B17" s="479">
        <f>'Tabelle 2.3'!J14</f>
        <v>0.60151077123939201</v>
      </c>
      <c r="C17" s="480">
        <f>'Tabelle 3.3'!J14</f>
        <v>-0.76169749727965175</v>
      </c>
      <c r="D17" s="481">
        <f t="shared" si="3"/>
        <v>0.60151077123939201</v>
      </c>
      <c r="E17" s="481">
        <f t="shared" si="3"/>
        <v>-0.76169749727965175</v>
      </c>
      <c r="F17" s="476" t="str">
        <f t="shared" si="4"/>
        <v/>
      </c>
      <c r="G17" s="476" t="str">
        <f t="shared" si="4"/>
        <v/>
      </c>
      <c r="H17" s="482" t="str">
        <f t="shared" si="5"/>
        <v/>
      </c>
      <c r="I17" s="482" t="str">
        <f t="shared" si="5"/>
        <v/>
      </c>
      <c r="J17" s="476" t="e">
        <f t="shared" si="6"/>
        <v>#N/A</v>
      </c>
      <c r="K17" s="476" t="e">
        <f t="shared" si="7"/>
        <v>#N/A</v>
      </c>
      <c r="L17" s="476" t="e">
        <f t="shared" si="8"/>
        <v>#N/A</v>
      </c>
      <c r="M17" s="476" t="e">
        <f t="shared" si="9"/>
        <v>#N/A</v>
      </c>
      <c r="N17" s="476">
        <v>36</v>
      </c>
    </row>
    <row r="18" spans="1:14" s="475" customFormat="1" ht="15" customHeight="1" x14ac:dyDescent="0.2">
      <c r="A18" s="475">
        <v>5</v>
      </c>
      <c r="B18" s="479">
        <f>'Tabelle 2.3'!J15</f>
        <v>0.74968763015410245</v>
      </c>
      <c r="C18" s="480">
        <f>'Tabelle 3.3'!J15</f>
        <v>0.5967604433077579</v>
      </c>
      <c r="D18" s="481">
        <f t="shared" si="3"/>
        <v>0.74968763015410245</v>
      </c>
      <c r="E18" s="481">
        <f t="shared" si="3"/>
        <v>0.5967604433077579</v>
      </c>
      <c r="F18" s="476" t="str">
        <f t="shared" si="4"/>
        <v/>
      </c>
      <c r="G18" s="476" t="str">
        <f t="shared" si="4"/>
        <v/>
      </c>
      <c r="H18" s="482" t="str">
        <f t="shared" si="5"/>
        <v/>
      </c>
      <c r="I18" s="482" t="str">
        <f t="shared" si="5"/>
        <v/>
      </c>
      <c r="J18" s="476" t="e">
        <f t="shared" si="6"/>
        <v>#N/A</v>
      </c>
      <c r="K18" s="476" t="e">
        <f t="shared" si="7"/>
        <v>#N/A</v>
      </c>
      <c r="L18" s="476" t="e">
        <f t="shared" si="8"/>
        <v>#N/A</v>
      </c>
      <c r="M18" s="476" t="e">
        <f t="shared" si="9"/>
        <v>#N/A</v>
      </c>
      <c r="N18" s="476">
        <v>46</v>
      </c>
    </row>
    <row r="19" spans="1:14" s="475" customFormat="1" ht="15" customHeight="1" x14ac:dyDescent="0.2">
      <c r="A19" s="475">
        <v>6</v>
      </c>
      <c r="B19" s="479">
        <f>'Tabelle 2.3'!J16</f>
        <v>0.87396504139834408</v>
      </c>
      <c r="C19" s="480">
        <f>'Tabelle 3.3'!J16</f>
        <v>-1.0238907849829351</v>
      </c>
      <c r="D19" s="481">
        <f t="shared" si="3"/>
        <v>0.87396504139834408</v>
      </c>
      <c r="E19" s="481">
        <f t="shared" si="3"/>
        <v>-1.0238907849829351</v>
      </c>
      <c r="F19" s="476" t="str">
        <f t="shared" si="4"/>
        <v/>
      </c>
      <c r="G19" s="476" t="str">
        <f t="shared" si="4"/>
        <v/>
      </c>
      <c r="H19" s="482" t="str">
        <f t="shared" si="5"/>
        <v/>
      </c>
      <c r="I19" s="482" t="str">
        <f t="shared" si="5"/>
        <v/>
      </c>
      <c r="J19" s="476" t="e">
        <f t="shared" si="6"/>
        <v>#N/A</v>
      </c>
      <c r="K19" s="476" t="e">
        <f t="shared" si="7"/>
        <v>#N/A</v>
      </c>
      <c r="L19" s="476" t="e">
        <f t="shared" si="8"/>
        <v>#N/A</v>
      </c>
      <c r="M19" s="476" t="e">
        <f t="shared" si="9"/>
        <v>#N/A</v>
      </c>
      <c r="N19" s="476">
        <v>56</v>
      </c>
    </row>
    <row r="20" spans="1:14" s="475" customFormat="1" ht="15" customHeight="1" x14ac:dyDescent="0.2">
      <c r="A20" s="475">
        <v>7</v>
      </c>
      <c r="B20" s="479">
        <f>'Tabelle 2.3'!J17</f>
        <v>-1.802776275464215E-2</v>
      </c>
      <c r="C20" s="480">
        <f>'Tabelle 3.3'!J17</f>
        <v>-3.883495145631068</v>
      </c>
      <c r="D20" s="481">
        <f t="shared" si="3"/>
        <v>-1.802776275464215E-2</v>
      </c>
      <c r="E20" s="481">
        <f t="shared" si="3"/>
        <v>-3.883495145631068</v>
      </c>
      <c r="F20" s="476" t="str">
        <f t="shared" si="4"/>
        <v/>
      </c>
      <c r="G20" s="476" t="str">
        <f t="shared" si="4"/>
        <v/>
      </c>
      <c r="H20" s="482" t="str">
        <f t="shared" si="5"/>
        <v/>
      </c>
      <c r="I20" s="482" t="str">
        <f t="shared" si="5"/>
        <v/>
      </c>
      <c r="J20" s="476" t="e">
        <f t="shared" si="6"/>
        <v>#N/A</v>
      </c>
      <c r="K20" s="476" t="e">
        <f t="shared" si="7"/>
        <v>#N/A</v>
      </c>
      <c r="L20" s="476" t="e">
        <f t="shared" si="8"/>
        <v>#N/A</v>
      </c>
      <c r="M20" s="476" t="e">
        <f t="shared" si="9"/>
        <v>#N/A</v>
      </c>
      <c r="N20" s="476">
        <v>67</v>
      </c>
    </row>
    <row r="21" spans="1:14" s="475" customFormat="1" ht="15" customHeight="1" x14ac:dyDescent="0.2">
      <c r="A21" s="475">
        <v>8</v>
      </c>
      <c r="B21" s="479">
        <f>'Tabelle 2.3'!J18</f>
        <v>2.4005053695514844</v>
      </c>
      <c r="C21" s="480">
        <f>'Tabelle 3.3'!J18</f>
        <v>3.2535297728667896</v>
      </c>
      <c r="D21" s="481">
        <f t="shared" si="3"/>
        <v>2.4005053695514844</v>
      </c>
      <c r="E21" s="481">
        <f t="shared" si="3"/>
        <v>3.2535297728667896</v>
      </c>
      <c r="F21" s="476" t="str">
        <f t="shared" si="4"/>
        <v/>
      </c>
      <c r="G21" s="476" t="str">
        <f t="shared" si="4"/>
        <v/>
      </c>
      <c r="H21" s="482" t="str">
        <f t="shared" si="5"/>
        <v/>
      </c>
      <c r="I21" s="482" t="str">
        <f t="shared" si="5"/>
        <v/>
      </c>
      <c r="J21" s="476" t="e">
        <f t="shared" si="6"/>
        <v>#N/A</v>
      </c>
      <c r="K21" s="476" t="e">
        <f t="shared" si="7"/>
        <v>#N/A</v>
      </c>
      <c r="L21" s="476" t="e">
        <f t="shared" si="8"/>
        <v>#N/A</v>
      </c>
      <c r="M21" s="476" t="e">
        <f t="shared" si="9"/>
        <v>#N/A</v>
      </c>
      <c r="N21" s="476">
        <v>77</v>
      </c>
    </row>
    <row r="22" spans="1:14" s="475" customFormat="1" ht="15" customHeight="1" x14ac:dyDescent="0.2">
      <c r="A22" s="475">
        <v>9</v>
      </c>
      <c r="B22" s="479">
        <f>'Tabelle 2.3'!J19</f>
        <v>0.68425454268988062</v>
      </c>
      <c r="C22" s="480">
        <f>'Tabelle 3.3'!J19</f>
        <v>-3.1721034870641169</v>
      </c>
      <c r="D22" s="481">
        <f t="shared" si="3"/>
        <v>0.68425454268988062</v>
      </c>
      <c r="E22" s="481">
        <f t="shared" si="3"/>
        <v>-3.1721034870641169</v>
      </c>
      <c r="F22" s="476" t="str">
        <f t="shared" si="4"/>
        <v/>
      </c>
      <c r="G22" s="476" t="str">
        <f t="shared" si="4"/>
        <v/>
      </c>
      <c r="H22" s="482" t="str">
        <f t="shared" si="5"/>
        <v/>
      </c>
      <c r="I22" s="482" t="str">
        <f t="shared" si="5"/>
        <v/>
      </c>
      <c r="J22" s="476" t="e">
        <f t="shared" si="6"/>
        <v>#N/A</v>
      </c>
      <c r="K22" s="476" t="e">
        <f t="shared" si="7"/>
        <v>#N/A</v>
      </c>
      <c r="L22" s="476" t="e">
        <f t="shared" si="8"/>
        <v>#N/A</v>
      </c>
      <c r="M22" s="476" t="e">
        <f t="shared" si="9"/>
        <v>#N/A</v>
      </c>
      <c r="N22" s="476">
        <v>87</v>
      </c>
    </row>
    <row r="23" spans="1:14" s="475" customFormat="1" ht="15" customHeight="1" x14ac:dyDescent="0.2">
      <c r="A23" s="475">
        <v>10</v>
      </c>
      <c r="B23" s="479">
        <f>'Tabelle 2.3'!J20</f>
        <v>-1.4247766240038637</v>
      </c>
      <c r="C23" s="480">
        <f>'Tabelle 3.3'!J20</f>
        <v>-10.749185667752442</v>
      </c>
      <c r="D23" s="481">
        <f t="shared" si="3"/>
        <v>-1.4247766240038637</v>
      </c>
      <c r="E23" s="481">
        <f t="shared" si="3"/>
        <v>-10.749185667752442</v>
      </c>
      <c r="F23" s="476" t="str">
        <f t="shared" si="4"/>
        <v/>
      </c>
      <c r="G23" s="476" t="str">
        <f t="shared" si="4"/>
        <v/>
      </c>
      <c r="H23" s="482" t="str">
        <f t="shared" si="5"/>
        <v/>
      </c>
      <c r="I23" s="482" t="str">
        <f t="shared" si="5"/>
        <v/>
      </c>
      <c r="J23" s="476" t="e">
        <f t="shared" si="6"/>
        <v>#N/A</v>
      </c>
      <c r="K23" s="476" t="e">
        <f t="shared" si="7"/>
        <v>#N/A</v>
      </c>
      <c r="L23" s="476" t="e">
        <f t="shared" si="8"/>
        <v>#N/A</v>
      </c>
      <c r="M23" s="476" t="e">
        <f t="shared" si="9"/>
        <v>#N/A</v>
      </c>
      <c r="N23" s="476">
        <v>98</v>
      </c>
    </row>
    <row r="24" spans="1:14" s="475" customFormat="1" ht="15" customHeight="1" x14ac:dyDescent="0.2">
      <c r="A24" s="475">
        <v>11</v>
      </c>
      <c r="B24" s="479">
        <f>'Tabelle 2.3'!J21</f>
        <v>-2.2941970310391362</v>
      </c>
      <c r="C24" s="480">
        <f>'Tabelle 3.3'!J21</f>
        <v>-12.554112554112555</v>
      </c>
      <c r="D24" s="481">
        <f t="shared" si="3"/>
        <v>-2.2941970310391362</v>
      </c>
      <c r="E24" s="481">
        <f t="shared" si="3"/>
        <v>-12.554112554112555</v>
      </c>
      <c r="F24" s="476" t="str">
        <f t="shared" si="4"/>
        <v/>
      </c>
      <c r="G24" s="476" t="str">
        <f t="shared" si="4"/>
        <v/>
      </c>
      <c r="H24" s="482" t="str">
        <f t="shared" si="5"/>
        <v/>
      </c>
      <c r="I24" s="482" t="str">
        <f t="shared" si="5"/>
        <v/>
      </c>
      <c r="J24" s="476" t="e">
        <f t="shared" si="6"/>
        <v>#N/A</v>
      </c>
      <c r="K24" s="476" t="e">
        <f t="shared" si="7"/>
        <v>#N/A</v>
      </c>
      <c r="L24" s="476" t="e">
        <f t="shared" si="8"/>
        <v>#N/A</v>
      </c>
      <c r="M24" s="476" t="e">
        <f t="shared" si="9"/>
        <v>#N/A</v>
      </c>
      <c r="N24" s="476">
        <v>108</v>
      </c>
    </row>
    <row r="25" spans="1:14" s="475" customFormat="1" ht="15" customHeight="1" x14ac:dyDescent="0.2">
      <c r="A25" s="475">
        <v>12</v>
      </c>
      <c r="B25" s="479">
        <f>'Tabelle 2.3'!J22</f>
        <v>8.355614973262032</v>
      </c>
      <c r="C25" s="480">
        <f>'Tabelle 3.3'!J22</f>
        <v>-12.468193384223918</v>
      </c>
      <c r="D25" s="481">
        <f t="shared" si="3"/>
        <v>8.355614973262032</v>
      </c>
      <c r="E25" s="481">
        <f t="shared" si="3"/>
        <v>-12.468193384223918</v>
      </c>
      <c r="F25" s="476" t="str">
        <f t="shared" si="4"/>
        <v/>
      </c>
      <c r="G25" s="476" t="str">
        <f t="shared" si="4"/>
        <v/>
      </c>
      <c r="H25" s="482" t="str">
        <f t="shared" si="5"/>
        <v/>
      </c>
      <c r="I25" s="482" t="str">
        <f t="shared" si="5"/>
        <v/>
      </c>
      <c r="J25" s="476" t="e">
        <f t="shared" si="6"/>
        <v>#N/A</v>
      </c>
      <c r="K25" s="476" t="e">
        <f t="shared" si="7"/>
        <v>#N/A</v>
      </c>
      <c r="L25" s="476" t="e">
        <f t="shared" si="8"/>
        <v>#N/A</v>
      </c>
      <c r="M25" s="476" t="e">
        <f t="shared" si="9"/>
        <v>#N/A</v>
      </c>
      <c r="N25" s="476">
        <v>118</v>
      </c>
    </row>
    <row r="26" spans="1:14" s="475" customFormat="1" ht="15" customHeight="1" x14ac:dyDescent="0.2">
      <c r="A26" s="475">
        <v>13</v>
      </c>
      <c r="B26" s="479">
        <f>'Tabelle 2.3'!J23</f>
        <v>-1.4502762430939227</v>
      </c>
      <c r="C26" s="480">
        <f>'Tabelle 3.3'!J23</f>
        <v>3.7174721189591078</v>
      </c>
      <c r="D26" s="481">
        <f t="shared" si="3"/>
        <v>-1.4502762430939227</v>
      </c>
      <c r="E26" s="481">
        <f t="shared" si="3"/>
        <v>3.7174721189591078</v>
      </c>
      <c r="F26" s="476" t="str">
        <f t="shared" si="4"/>
        <v/>
      </c>
      <c r="G26" s="476" t="str">
        <f t="shared" si="4"/>
        <v/>
      </c>
      <c r="H26" s="482" t="str">
        <f t="shared" si="5"/>
        <v/>
      </c>
      <c r="I26" s="482" t="str">
        <f t="shared" si="5"/>
        <v/>
      </c>
      <c r="J26" s="476" t="e">
        <f t="shared" si="6"/>
        <v>#N/A</v>
      </c>
      <c r="K26" s="476" t="e">
        <f t="shared" si="7"/>
        <v>#N/A</v>
      </c>
      <c r="L26" s="476" t="e">
        <f t="shared" si="8"/>
        <v>#N/A</v>
      </c>
      <c r="M26" s="476" t="e">
        <f t="shared" si="9"/>
        <v>#N/A</v>
      </c>
      <c r="N26" s="476">
        <v>129</v>
      </c>
    </row>
    <row r="27" spans="1:14" s="475" customFormat="1" ht="15" customHeight="1" x14ac:dyDescent="0.2">
      <c r="A27" s="475">
        <v>14</v>
      </c>
      <c r="B27" s="479">
        <f>'Tabelle 2.3'!J24</f>
        <v>9.2920353982300892</v>
      </c>
      <c r="C27" s="480">
        <f>'Tabelle 3.3'!J24</f>
        <v>2.1091242549289317</v>
      </c>
      <c r="D27" s="481">
        <f t="shared" si="3"/>
        <v>9.2920353982300892</v>
      </c>
      <c r="E27" s="481">
        <f t="shared" si="3"/>
        <v>2.1091242549289317</v>
      </c>
      <c r="F27" s="476" t="str">
        <f t="shared" si="4"/>
        <v/>
      </c>
      <c r="G27" s="476" t="str">
        <f t="shared" si="4"/>
        <v/>
      </c>
      <c r="H27" s="482" t="str">
        <f t="shared" si="5"/>
        <v/>
      </c>
      <c r="I27" s="482" t="str">
        <f t="shared" si="5"/>
        <v/>
      </c>
      <c r="J27" s="476" t="e">
        <f t="shared" si="6"/>
        <v>#N/A</v>
      </c>
      <c r="K27" s="476" t="e">
        <f t="shared" si="7"/>
        <v>#N/A</v>
      </c>
      <c r="L27" s="476" t="e">
        <f t="shared" si="8"/>
        <v>#N/A</v>
      </c>
      <c r="M27" s="476" t="e">
        <f t="shared" si="9"/>
        <v>#N/A</v>
      </c>
      <c r="N27" s="476">
        <v>139</v>
      </c>
    </row>
    <row r="28" spans="1:14" s="475" customFormat="1" ht="15" customHeight="1" x14ac:dyDescent="0.2">
      <c r="A28" s="475">
        <v>15</v>
      </c>
      <c r="B28" s="479">
        <f>'Tabelle 2.3'!J25</f>
        <v>6.9711538461538458</v>
      </c>
      <c r="C28" s="480">
        <f>'Tabelle 3.3'!J25</f>
        <v>-1.0012515644555695</v>
      </c>
      <c r="D28" s="481">
        <f t="shared" si="3"/>
        <v>6.9711538461538458</v>
      </c>
      <c r="E28" s="481">
        <f t="shared" si="3"/>
        <v>-1.0012515644555695</v>
      </c>
      <c r="F28" s="476" t="str">
        <f t="shared" si="4"/>
        <v/>
      </c>
      <c r="G28" s="476" t="str">
        <f t="shared" si="4"/>
        <v/>
      </c>
      <c r="H28" s="482" t="str">
        <f t="shared" si="5"/>
        <v/>
      </c>
      <c r="I28" s="482" t="str">
        <f t="shared" si="5"/>
        <v/>
      </c>
      <c r="J28" s="476" t="e">
        <f t="shared" si="6"/>
        <v>#N/A</v>
      </c>
      <c r="K28" s="476" t="e">
        <f t="shared" si="7"/>
        <v>#N/A</v>
      </c>
      <c r="L28" s="476" t="e">
        <f t="shared" si="8"/>
        <v>#N/A</v>
      </c>
      <c r="M28" s="476" t="e">
        <f t="shared" si="9"/>
        <v>#N/A</v>
      </c>
      <c r="N28" s="476">
        <v>149</v>
      </c>
    </row>
    <row r="29" spans="1:14" s="475" customFormat="1" ht="15" customHeight="1" x14ac:dyDescent="0.2">
      <c r="A29" s="475">
        <v>16</v>
      </c>
      <c r="B29" s="479">
        <f>'Tabelle 2.3'!J26</f>
        <v>-21.681415929203538</v>
      </c>
      <c r="C29" s="480">
        <f>'Tabelle 3.3'!J26</f>
        <v>-45.604395604395606</v>
      </c>
      <c r="D29" s="481">
        <f t="shared" si="3"/>
        <v>-21.681415929203538</v>
      </c>
      <c r="E29" s="481">
        <f t="shared" si="3"/>
        <v>-45.604395604395606</v>
      </c>
      <c r="F29" s="476" t="str">
        <f t="shared" si="4"/>
        <v/>
      </c>
      <c r="G29" s="476" t="str">
        <f t="shared" si="4"/>
        <v/>
      </c>
      <c r="H29" s="482" t="str">
        <f t="shared" si="5"/>
        <v/>
      </c>
      <c r="I29" s="482" t="str">
        <f t="shared" si="5"/>
        <v/>
      </c>
      <c r="J29" s="476" t="e">
        <f t="shared" si="6"/>
        <v>#N/A</v>
      </c>
      <c r="K29" s="476" t="e">
        <f t="shared" si="7"/>
        <v>#N/A</v>
      </c>
      <c r="L29" s="476" t="e">
        <f t="shared" si="8"/>
        <v>#N/A</v>
      </c>
      <c r="M29" s="476" t="e">
        <f t="shared" si="9"/>
        <v>#N/A</v>
      </c>
      <c r="N29" s="476">
        <v>160</v>
      </c>
    </row>
    <row r="30" spans="1:14" s="475" customFormat="1" ht="15" customHeight="1" x14ac:dyDescent="0.2">
      <c r="A30" s="475">
        <v>17</v>
      </c>
      <c r="B30" s="479">
        <f>'Tabelle 2.3'!J27</f>
        <v>2.2846441947565541</v>
      </c>
      <c r="C30" s="480">
        <f>'Tabelle 3.3'!J27</f>
        <v>1.7152658662092624</v>
      </c>
      <c r="D30" s="481">
        <f t="shared" si="3"/>
        <v>2.2846441947565541</v>
      </c>
      <c r="E30" s="481">
        <f t="shared" si="3"/>
        <v>1.7152658662092624</v>
      </c>
      <c r="F30" s="476" t="str">
        <f t="shared" si="4"/>
        <v/>
      </c>
      <c r="G30" s="476" t="str">
        <f t="shared" si="4"/>
        <v/>
      </c>
      <c r="H30" s="482" t="str">
        <f t="shared" si="5"/>
        <v/>
      </c>
      <c r="I30" s="482" t="str">
        <f t="shared" si="5"/>
        <v/>
      </c>
      <c r="J30" s="476" t="e">
        <f t="shared" si="6"/>
        <v>#N/A</v>
      </c>
      <c r="K30" s="476" t="e">
        <f t="shared" si="7"/>
        <v>#N/A</v>
      </c>
      <c r="L30" s="476" t="e">
        <f t="shared" si="8"/>
        <v>#N/A</v>
      </c>
      <c r="M30" s="476" t="e">
        <f t="shared" si="9"/>
        <v>#N/A</v>
      </c>
      <c r="N30" s="476">
        <v>170</v>
      </c>
    </row>
    <row r="31" spans="1:14" s="475" customFormat="1" ht="15" customHeight="1" x14ac:dyDescent="0.2">
      <c r="A31" s="475">
        <v>18</v>
      </c>
      <c r="B31" s="479">
        <f>'Tabelle 2.3'!J28</f>
        <v>0.88534749889331565</v>
      </c>
      <c r="C31" s="480">
        <f>'Tabelle 3.3'!J28</f>
        <v>-8.0733944954128436</v>
      </c>
      <c r="D31" s="481">
        <f t="shared" si="3"/>
        <v>0.88534749889331565</v>
      </c>
      <c r="E31" s="481">
        <f t="shared" si="3"/>
        <v>-8.0733944954128436</v>
      </c>
      <c r="F31" s="476" t="str">
        <f t="shared" si="4"/>
        <v/>
      </c>
      <c r="G31" s="476" t="str">
        <f t="shared" si="4"/>
        <v/>
      </c>
      <c r="H31" s="482" t="str">
        <f t="shared" si="5"/>
        <v/>
      </c>
      <c r="I31" s="482" t="str">
        <f t="shared" si="5"/>
        <v/>
      </c>
      <c r="J31" s="476" t="e">
        <f t="shared" si="6"/>
        <v>#N/A</v>
      </c>
      <c r="K31" s="476" t="e">
        <f t="shared" si="7"/>
        <v>#N/A</v>
      </c>
      <c r="L31" s="476" t="e">
        <f t="shared" si="8"/>
        <v>#N/A</v>
      </c>
      <c r="M31" s="476" t="e">
        <f t="shared" si="9"/>
        <v>#N/A</v>
      </c>
      <c r="N31" s="476">
        <v>180</v>
      </c>
    </row>
    <row r="32" spans="1:14" s="475" customFormat="1" ht="15" customHeight="1" x14ac:dyDescent="0.2">
      <c r="A32" s="475">
        <v>19</v>
      </c>
      <c r="B32" s="479">
        <f>'Tabelle 2.3'!J29</f>
        <v>1.8037135278514589</v>
      </c>
      <c r="C32" s="480">
        <f>'Tabelle 3.3'!J29</f>
        <v>-1.1134676564156947</v>
      </c>
      <c r="D32" s="481">
        <f t="shared" si="3"/>
        <v>1.8037135278514589</v>
      </c>
      <c r="E32" s="481">
        <f t="shared" si="3"/>
        <v>-1.1134676564156947</v>
      </c>
      <c r="F32" s="476" t="str">
        <f t="shared" si="4"/>
        <v/>
      </c>
      <c r="G32" s="476" t="str">
        <f t="shared" si="4"/>
        <v/>
      </c>
      <c r="H32" s="482" t="str">
        <f t="shared" si="5"/>
        <v/>
      </c>
      <c r="I32" s="482" t="str">
        <f t="shared" si="5"/>
        <v/>
      </c>
      <c r="J32" s="476" t="e">
        <f t="shared" si="6"/>
        <v>#N/A</v>
      </c>
      <c r="K32" s="476" t="e">
        <f t="shared" si="7"/>
        <v>#N/A</v>
      </c>
      <c r="L32" s="476" t="e">
        <f t="shared" si="8"/>
        <v>#N/A</v>
      </c>
      <c r="M32" s="476" t="e">
        <f t="shared" si="9"/>
        <v>#N/A</v>
      </c>
      <c r="N32" s="476">
        <v>191</v>
      </c>
    </row>
    <row r="33" spans="1:14" s="475" customFormat="1" ht="15" customHeight="1" x14ac:dyDescent="0.2">
      <c r="A33" s="475">
        <v>20</v>
      </c>
      <c r="B33" s="479">
        <f>'Tabelle 2.3'!J30</f>
        <v>3.2398980706224974</v>
      </c>
      <c r="C33" s="480">
        <f>'Tabelle 3.3'!J30</f>
        <v>1.7884914463452566</v>
      </c>
      <c r="D33" s="481">
        <f t="shared" si="3"/>
        <v>3.2398980706224974</v>
      </c>
      <c r="E33" s="481">
        <f t="shared" si="3"/>
        <v>1.7884914463452566</v>
      </c>
      <c r="F33" s="476" t="str">
        <f t="shared" si="4"/>
        <v/>
      </c>
      <c r="G33" s="476" t="str">
        <f t="shared" si="4"/>
        <v/>
      </c>
      <c r="H33" s="482" t="str">
        <f t="shared" si="5"/>
        <v/>
      </c>
      <c r="I33" s="482" t="str">
        <f t="shared" si="5"/>
        <v/>
      </c>
      <c r="J33" s="476" t="e">
        <f t="shared" si="6"/>
        <v>#N/A</v>
      </c>
      <c r="K33" s="476" t="e">
        <f t="shared" si="7"/>
        <v>#N/A</v>
      </c>
      <c r="L33" s="476" t="e">
        <f t="shared" si="8"/>
        <v>#N/A</v>
      </c>
      <c r="M33" s="476" t="e">
        <f t="shared" si="9"/>
        <v>#N/A</v>
      </c>
      <c r="N33" s="476">
        <v>201</v>
      </c>
    </row>
    <row r="34" spans="1:14" s="475" customFormat="1" ht="15" customHeight="1" x14ac:dyDescent="0.2">
      <c r="A34" s="475">
        <v>21</v>
      </c>
      <c r="B34" s="479">
        <f>'Tabelle 2.3'!J31</f>
        <v>3.527664314890457</v>
      </c>
      <c r="C34" s="480">
        <f>'Tabelle 3.3'!J31</f>
        <v>-3.5662824207492796</v>
      </c>
      <c r="D34" s="481">
        <f t="shared" si="3"/>
        <v>3.527664314890457</v>
      </c>
      <c r="E34" s="481">
        <f t="shared" si="3"/>
        <v>-3.5662824207492796</v>
      </c>
      <c r="F34" s="476" t="str">
        <f t="shared" si="4"/>
        <v/>
      </c>
      <c r="G34" s="476" t="str">
        <f t="shared" si="4"/>
        <v/>
      </c>
      <c r="H34" s="482" t="str">
        <f t="shared" si="5"/>
        <v/>
      </c>
      <c r="I34" s="482" t="str">
        <f t="shared" si="5"/>
        <v/>
      </c>
      <c r="J34" s="476" t="e">
        <f t="shared" si="6"/>
        <v>#N/A</v>
      </c>
      <c r="K34" s="476" t="e">
        <f t="shared" si="7"/>
        <v>#N/A</v>
      </c>
      <c r="L34" s="476" t="e">
        <f t="shared" si="8"/>
        <v>#N/A</v>
      </c>
      <c r="M34" s="476" t="e">
        <f t="shared" si="9"/>
        <v>#N/A</v>
      </c>
      <c r="N34" s="476">
        <v>211</v>
      </c>
    </row>
    <row r="35" spans="1:14" s="475" customFormat="1" ht="15" customHeight="1" x14ac:dyDescent="0.2">
      <c r="A35" s="475">
        <v>22</v>
      </c>
      <c r="B35" s="479" t="str">
        <f>'Tabelle 2.3'!J32</f>
        <v>*</v>
      </c>
      <c r="C35" s="480" t="str">
        <f>'Tabelle 3.3'!J32</f>
        <v>*</v>
      </c>
      <c r="D35" s="481" t="str">
        <f t="shared" si="3"/>
        <v>*</v>
      </c>
      <c r="E35" s="481" t="str">
        <f t="shared" si="3"/>
        <v>*</v>
      </c>
      <c r="F35" s="476" t="str">
        <f t="shared" si="4"/>
        <v/>
      </c>
      <c r="G35" s="476" t="str">
        <f t="shared" si="4"/>
        <v/>
      </c>
      <c r="H35" s="482">
        <f t="shared" si="5"/>
        <v>-0.75</v>
      </c>
      <c r="I35" s="482">
        <f t="shared" si="5"/>
        <v>-0.75</v>
      </c>
      <c r="J35" s="476">
        <f t="shared" si="6"/>
        <v>222</v>
      </c>
      <c r="K35" s="476">
        <f t="shared" si="7"/>
        <v>45</v>
      </c>
      <c r="L35" s="476">
        <f t="shared" si="8"/>
        <v>222</v>
      </c>
      <c r="M35" s="476">
        <f t="shared" si="9"/>
        <v>45</v>
      </c>
      <c r="N35" s="476">
        <v>222</v>
      </c>
    </row>
    <row r="36" spans="1:14" s="475" customFormat="1" ht="15" customHeight="1" x14ac:dyDescent="0.2">
      <c r="A36" s="475">
        <v>23</v>
      </c>
      <c r="B36" s="479"/>
      <c r="C36" s="480"/>
      <c r="D36" s="481">
        <f t="shared" si="3"/>
        <v>0</v>
      </c>
      <c r="E36" s="481">
        <f t="shared" si="3"/>
        <v>0</v>
      </c>
      <c r="F36" s="476" t="str">
        <f t="shared" si="4"/>
        <v/>
      </c>
      <c r="G36" s="476" t="str">
        <f t="shared" si="4"/>
        <v/>
      </c>
      <c r="H36" s="482" t="str">
        <f t="shared" si="5"/>
        <v/>
      </c>
      <c r="I36" s="482" t="str">
        <f t="shared" si="5"/>
        <v/>
      </c>
      <c r="J36" s="476" t="e">
        <f t="shared" si="6"/>
        <v>#N/A</v>
      </c>
      <c r="K36" s="476" t="e">
        <f t="shared" si="7"/>
        <v>#N/A</v>
      </c>
      <c r="L36" s="476" t="e">
        <f t="shared" si="8"/>
        <v>#N/A</v>
      </c>
      <c r="M36" s="476" t="e">
        <f t="shared" si="9"/>
        <v>#N/A</v>
      </c>
      <c r="N36" s="476">
        <v>232</v>
      </c>
    </row>
    <row r="37" spans="1:14" s="475" customFormat="1" ht="15" customHeight="1" x14ac:dyDescent="0.2">
      <c r="A37" s="475">
        <v>24</v>
      </c>
      <c r="B37" s="479">
        <f>'Tabelle 2.3'!J34</f>
        <v>-2.0935960591133007</v>
      </c>
      <c r="C37" s="480">
        <f>'Tabelle 3.3'!J34</f>
        <v>9.7619047619047628</v>
      </c>
      <c r="D37" s="481">
        <f t="shared" si="3"/>
        <v>-2.0935960591133007</v>
      </c>
      <c r="E37" s="481">
        <f t="shared" si="3"/>
        <v>9.7619047619047628</v>
      </c>
      <c r="F37" s="476" t="str">
        <f t="shared" si="4"/>
        <v/>
      </c>
      <c r="G37" s="476" t="str">
        <f t="shared" si="4"/>
        <v/>
      </c>
      <c r="H37" s="482" t="str">
        <f t="shared" si="5"/>
        <v/>
      </c>
      <c r="I37" s="482" t="str">
        <f t="shared" si="5"/>
        <v/>
      </c>
      <c r="J37" s="476" t="e">
        <f t="shared" si="6"/>
        <v>#N/A</v>
      </c>
      <c r="K37" s="476" t="e">
        <f t="shared" si="7"/>
        <v>#N/A</v>
      </c>
      <c r="L37" s="476" t="e">
        <f t="shared" si="8"/>
        <v>#N/A</v>
      </c>
      <c r="M37" s="476" t="e">
        <f t="shared" si="9"/>
        <v>#N/A</v>
      </c>
      <c r="N37" s="476">
        <v>242</v>
      </c>
    </row>
    <row r="38" spans="1:14" s="475" customFormat="1" ht="15" customHeight="1" x14ac:dyDescent="0.2">
      <c r="A38" s="475">
        <v>25</v>
      </c>
      <c r="B38" s="479">
        <f>'Tabelle 2.3'!J35</f>
        <v>1.0179096124247937</v>
      </c>
      <c r="C38" s="480">
        <f>'Tabelle 3.3'!J35</f>
        <v>0.64530006453000643</v>
      </c>
      <c r="D38" s="481">
        <f t="shared" si="3"/>
        <v>1.0179096124247937</v>
      </c>
      <c r="E38" s="481">
        <f t="shared" si="3"/>
        <v>0.64530006453000643</v>
      </c>
      <c r="F38" s="476" t="str">
        <f t="shared" si="4"/>
        <v/>
      </c>
      <c r="G38" s="476" t="str">
        <f t="shared" si="4"/>
        <v/>
      </c>
      <c r="H38" s="482" t="str">
        <f t="shared" si="5"/>
        <v/>
      </c>
      <c r="I38" s="482" t="str">
        <f t="shared" si="5"/>
        <v/>
      </c>
      <c r="J38" s="476" t="e">
        <f t="shared" si="6"/>
        <v>#N/A</v>
      </c>
      <c r="K38" s="476" t="e">
        <f t="shared" si="7"/>
        <v>#N/A</v>
      </c>
      <c r="L38" s="476" t="e">
        <f t="shared" si="8"/>
        <v>#N/A</v>
      </c>
      <c r="M38" s="476" t="e">
        <f t="shared" si="9"/>
        <v>#N/A</v>
      </c>
      <c r="N38" s="476">
        <v>253</v>
      </c>
    </row>
    <row r="39" spans="1:14" s="475" customFormat="1" ht="15" customHeight="1" x14ac:dyDescent="0.2">
      <c r="A39" s="475">
        <v>26</v>
      </c>
      <c r="B39" s="479">
        <f>'Tabelle 2.3'!J36</f>
        <v>1.9474564384744026</v>
      </c>
      <c r="C39" s="480">
        <f>'Tabelle 3.3'!J36</f>
        <v>-4.6434104887553405</v>
      </c>
      <c r="D39" s="481">
        <f t="shared" si="3"/>
        <v>1.9474564384744026</v>
      </c>
      <c r="E39" s="481">
        <f t="shared" si="3"/>
        <v>-4.6434104887553405</v>
      </c>
      <c r="F39" s="476" t="str">
        <f t="shared" si="4"/>
        <v/>
      </c>
      <c r="G39" s="476" t="str">
        <f t="shared" si="4"/>
        <v/>
      </c>
      <c r="H39" s="482" t="str">
        <f t="shared" si="5"/>
        <v/>
      </c>
      <c r="I39" s="482" t="str">
        <f t="shared" si="5"/>
        <v/>
      </c>
      <c r="J39" s="476" t="e">
        <f t="shared" si="6"/>
        <v>#N/A</v>
      </c>
      <c r="K39" s="476" t="e">
        <f t="shared" si="7"/>
        <v>#N/A</v>
      </c>
      <c r="L39" s="476" t="e">
        <f t="shared" si="8"/>
        <v>#N/A</v>
      </c>
      <c r="M39" s="476" t="e">
        <f t="shared" si="9"/>
        <v>#N/A</v>
      </c>
      <c r="N39" s="476">
        <v>263</v>
      </c>
    </row>
    <row r="40" spans="1:14" s="475" customFormat="1" ht="15" customHeight="1" x14ac:dyDescent="0.2">
      <c r="A40" s="475">
        <v>27</v>
      </c>
      <c r="B40" s="479" t="e">
        <f>'Tabelle 2.3'!#REF!</f>
        <v>#REF!</v>
      </c>
      <c r="C40" s="480" t="e">
        <f>'Tabelle 3.3'!#REF!</f>
        <v>#REF!</v>
      </c>
      <c r="D40" s="481" t="e">
        <f t="shared" si="3"/>
        <v>#REF!</v>
      </c>
      <c r="E40" s="481" t="e">
        <f t="shared" si="3"/>
        <v>#REF!</v>
      </c>
      <c r="F40" s="476" t="str">
        <f t="shared" si="4"/>
        <v/>
      </c>
      <c r="G40" s="476" t="str">
        <f t="shared" si="4"/>
        <v/>
      </c>
      <c r="H40" s="482" t="e">
        <f t="shared" si="5"/>
        <v>#REF!</v>
      </c>
      <c r="I40" s="482" t="e">
        <f t="shared" si="5"/>
        <v>#REF!</v>
      </c>
      <c r="J40" s="476" t="e">
        <f t="shared" si="6"/>
        <v>#REF!</v>
      </c>
      <c r="K40" s="476" t="e">
        <f t="shared" si="7"/>
        <v>#REF!</v>
      </c>
      <c r="L40" s="476" t="e">
        <f t="shared" si="8"/>
        <v>#REF!</v>
      </c>
      <c r="M40" s="476" t="e">
        <f t="shared" si="9"/>
        <v>#REF!</v>
      </c>
      <c r="N40" s="476">
        <v>273</v>
      </c>
    </row>
    <row r="41" spans="1:14" s="475" customFormat="1" ht="15" customHeight="1" x14ac:dyDescent="0.2">
      <c r="A41" s="475">
        <v>28</v>
      </c>
      <c r="B41" s="479" t="e">
        <f>'Tabelle 2.3'!#REF!</f>
        <v>#REF!</v>
      </c>
      <c r="C41" s="480" t="e">
        <f>'Tabelle 3.3'!#REF!</f>
        <v>#REF!</v>
      </c>
      <c r="D41" s="481" t="e">
        <f t="shared" si="3"/>
        <v>#REF!</v>
      </c>
      <c r="E41" s="481" t="e">
        <f t="shared" si="3"/>
        <v>#REF!</v>
      </c>
      <c r="F41" s="476" t="str">
        <f t="shared" si="4"/>
        <v/>
      </c>
      <c r="G41" s="476" t="str">
        <f t="shared" si="4"/>
        <v/>
      </c>
      <c r="H41" s="482" t="e">
        <f t="shared" si="5"/>
        <v>#REF!</v>
      </c>
      <c r="I41" s="482" t="e">
        <f t="shared" si="5"/>
        <v>#REF!</v>
      </c>
      <c r="J41" s="476" t="e">
        <f t="shared" si="6"/>
        <v>#REF!</v>
      </c>
      <c r="K41" s="476" t="e">
        <f t="shared" si="7"/>
        <v>#REF!</v>
      </c>
      <c r="L41" s="476" t="e">
        <f t="shared" si="8"/>
        <v>#REF!</v>
      </c>
      <c r="M41" s="476" t="e">
        <f t="shared" si="9"/>
        <v>#REF!</v>
      </c>
      <c r="N41" s="476">
        <v>284</v>
      </c>
    </row>
    <row r="42" spans="1:14" s="475" customFormat="1" ht="15" customHeight="1" x14ac:dyDescent="0.2">
      <c r="A42" s="475">
        <v>29</v>
      </c>
      <c r="B42" s="479" t="e">
        <f>'Tabelle 2.3'!#REF!</f>
        <v>#REF!</v>
      </c>
      <c r="C42" s="480" t="e">
        <f>'Tabelle 3.3'!#REF!</f>
        <v>#REF!</v>
      </c>
      <c r="D42" s="481" t="e">
        <f t="shared" si="3"/>
        <v>#REF!</v>
      </c>
      <c r="E42" s="481" t="e">
        <f t="shared" si="3"/>
        <v>#REF!</v>
      </c>
      <c r="F42" s="476" t="str">
        <f t="shared" si="4"/>
        <v/>
      </c>
      <c r="G42" s="476" t="str">
        <f t="shared" si="4"/>
        <v/>
      </c>
      <c r="H42" s="482" t="e">
        <f t="shared" si="5"/>
        <v>#REF!</v>
      </c>
      <c r="I42" s="482" t="e">
        <f t="shared" si="5"/>
        <v>#REF!</v>
      </c>
      <c r="J42" s="476" t="e">
        <f t="shared" si="6"/>
        <v>#REF!</v>
      </c>
      <c r="K42" s="476" t="e">
        <f t="shared" si="7"/>
        <v>#REF!</v>
      </c>
      <c r="L42" s="476" t="e">
        <f t="shared" si="8"/>
        <v>#REF!</v>
      </c>
      <c r="M42" s="476" t="e">
        <f t="shared" si="9"/>
        <v>#REF!</v>
      </c>
      <c r="N42" s="476">
        <v>294</v>
      </c>
    </row>
    <row r="43" spans="1:14" s="475" customFormat="1" ht="15" customHeight="1" x14ac:dyDescent="0.2">
      <c r="A43" s="475">
        <v>30</v>
      </c>
      <c r="B43" s="479" t="e">
        <f>'Tabelle 2.3'!#REF!</f>
        <v>#REF!</v>
      </c>
      <c r="C43" s="480" t="e">
        <f>'Tabelle 3.3'!#REF!</f>
        <v>#REF!</v>
      </c>
      <c r="D43" s="481" t="e">
        <f t="shared" si="3"/>
        <v>#REF!</v>
      </c>
      <c r="E43" s="481" t="e">
        <f t="shared" si="3"/>
        <v>#REF!</v>
      </c>
      <c r="F43" s="476" t="str">
        <f t="shared" si="4"/>
        <v/>
      </c>
      <c r="G43" s="476" t="str">
        <f t="shared" si="4"/>
        <v/>
      </c>
      <c r="H43" s="482" t="e">
        <f t="shared" si="5"/>
        <v>#REF!</v>
      </c>
      <c r="I43" s="482" t="e">
        <f t="shared" si="5"/>
        <v>#REF!</v>
      </c>
      <c r="J43" s="476" t="e">
        <f t="shared" si="6"/>
        <v>#REF!</v>
      </c>
      <c r="K43" s="476" t="e">
        <f t="shared" si="7"/>
        <v>#REF!</v>
      </c>
      <c r="L43" s="476" t="e">
        <f t="shared" si="8"/>
        <v>#REF!</v>
      </c>
      <c r="M43" s="476" t="e">
        <f t="shared" si="9"/>
        <v>#REF!</v>
      </c>
      <c r="N43" s="476">
        <v>304</v>
      </c>
    </row>
    <row r="44" spans="1:14" s="475" customFormat="1" ht="15" customHeight="1" x14ac:dyDescent="0.2">
      <c r="A44" s="475">
        <v>31</v>
      </c>
      <c r="B44" s="479" t="e">
        <f>'Tabelle 2.3'!#REF!</f>
        <v>#REF!</v>
      </c>
      <c r="C44" s="480" t="e">
        <f>'Tabelle 3.3'!#REF!</f>
        <v>#REF!</v>
      </c>
      <c r="D44" s="481" t="e">
        <f t="shared" si="3"/>
        <v>#REF!</v>
      </c>
      <c r="E44" s="481" t="e">
        <f t="shared" si="3"/>
        <v>#REF!</v>
      </c>
      <c r="F44" s="476" t="str">
        <f t="shared" si="4"/>
        <v/>
      </c>
      <c r="G44" s="476" t="str">
        <f t="shared" si="4"/>
        <v/>
      </c>
      <c r="H44" s="482" t="e">
        <f t="shared" si="5"/>
        <v>#REF!</v>
      </c>
      <c r="I44" s="482" t="e">
        <f t="shared" si="5"/>
        <v>#REF!</v>
      </c>
      <c r="J44" s="476" t="e">
        <f t="shared" si="6"/>
        <v>#REF!</v>
      </c>
      <c r="K44" s="476" t="e">
        <f t="shared" si="7"/>
        <v>#REF!</v>
      </c>
      <c r="L44" s="476" t="e">
        <f t="shared" si="8"/>
        <v>#REF!</v>
      </c>
      <c r="M44" s="476" t="e">
        <f t="shared" si="9"/>
        <v>#REF!</v>
      </c>
      <c r="N44" s="476">
        <v>315</v>
      </c>
    </row>
    <row r="45" spans="1:14" s="475" customFormat="1" ht="15" customHeight="1" x14ac:dyDescent="0.2">
      <c r="A45" s="475">
        <v>32</v>
      </c>
      <c r="B45" s="479">
        <f>'Tabelle 2.3'!J36</f>
        <v>1.9474564384744026</v>
      </c>
      <c r="C45" s="480">
        <f>'Tabelle 3.3'!J36</f>
        <v>-4.6434104887553405</v>
      </c>
      <c r="D45" s="481">
        <f t="shared" si="3"/>
        <v>1.9474564384744026</v>
      </c>
      <c r="E45" s="481">
        <f t="shared" si="3"/>
        <v>-4.6434104887553405</v>
      </c>
      <c r="F45" s="476" t="str">
        <f t="shared" si="4"/>
        <v/>
      </c>
      <c r="G45" s="476" t="str">
        <f t="shared" si="4"/>
        <v/>
      </c>
      <c r="H45" s="482" t="str">
        <f t="shared" si="5"/>
        <v/>
      </c>
      <c r="I45" s="482" t="str">
        <f t="shared" si="5"/>
        <v/>
      </c>
      <c r="J45" s="476" t="e">
        <f t="shared" si="6"/>
        <v>#N/A</v>
      </c>
      <c r="K45" s="476" t="e">
        <f t="shared" si="7"/>
        <v>#N/A</v>
      </c>
      <c r="L45" s="476" t="e">
        <f t="shared" si="8"/>
        <v>#N/A</v>
      </c>
      <c r="M45" s="476" t="e">
        <f t="shared" si="9"/>
        <v>#N/A</v>
      </c>
      <c r="N45" s="476">
        <v>325</v>
      </c>
    </row>
    <row r="46" spans="1:14" s="475" customFormat="1" ht="15" customHeight="1" x14ac:dyDescent="0.2">
      <c r="E46" s="476"/>
      <c r="F46" s="476"/>
      <c r="G46" s="476"/>
      <c r="H46" s="476"/>
      <c r="I46" s="476"/>
      <c r="J46" s="476"/>
      <c r="K46" s="476"/>
      <c r="L46" s="476"/>
      <c r="M46" s="476"/>
      <c r="N46" s="476"/>
    </row>
    <row r="47" spans="1:14" s="475" customFormat="1" ht="15" customHeight="1" x14ac:dyDescent="0.2">
      <c r="D47" s="483"/>
      <c r="E47" s="476"/>
      <c r="F47" s="476"/>
      <c r="G47" s="476"/>
      <c r="H47" s="476"/>
      <c r="I47" s="476"/>
      <c r="J47" s="476"/>
      <c r="K47" s="476"/>
      <c r="L47" s="476"/>
      <c r="M47" s="476"/>
      <c r="N47" s="476"/>
    </row>
    <row r="48" spans="1:14" s="475" customFormat="1" ht="15" customHeight="1" x14ac:dyDescent="0.2">
      <c r="A48" s="477" t="s">
        <v>453</v>
      </c>
      <c r="E48" s="476"/>
      <c r="F48" s="476"/>
      <c r="G48" s="476"/>
      <c r="H48" s="476"/>
      <c r="I48" s="476"/>
      <c r="J48" s="476"/>
      <c r="K48" s="476"/>
      <c r="L48" s="476"/>
      <c r="M48" s="476"/>
      <c r="N48" s="476"/>
    </row>
    <row r="49" spans="1:14" ht="15" customHeight="1" x14ac:dyDescent="0.2">
      <c r="A49" s="673" t="s">
        <v>454</v>
      </c>
      <c r="B49" s="674" t="s">
        <v>102</v>
      </c>
      <c r="C49" s="674"/>
      <c r="D49" s="674"/>
      <c r="E49" s="675" t="s">
        <v>455</v>
      </c>
      <c r="F49" s="675"/>
      <c r="G49" s="675"/>
      <c r="H49" s="676" t="s">
        <v>456</v>
      </c>
      <c r="I49" s="677" t="s">
        <v>457</v>
      </c>
      <c r="J49" s="677"/>
      <c r="K49" s="677"/>
      <c r="L49" s="484" t="s">
        <v>458</v>
      </c>
      <c r="M49" s="461"/>
      <c r="N49" s="453"/>
    </row>
    <row r="50" spans="1:14" ht="39.950000000000003" customHeight="1" x14ac:dyDescent="0.2">
      <c r="A50" s="673"/>
      <c r="B50" s="485" t="s">
        <v>441</v>
      </c>
      <c r="C50" s="485" t="s">
        <v>120</v>
      </c>
      <c r="D50" s="485" t="s">
        <v>121</v>
      </c>
      <c r="E50" s="485" t="s">
        <v>441</v>
      </c>
      <c r="F50" s="485" t="s">
        <v>120</v>
      </c>
      <c r="G50" s="485" t="s">
        <v>121</v>
      </c>
      <c r="H50" s="676"/>
      <c r="I50" s="485" t="s">
        <v>441</v>
      </c>
      <c r="J50" s="485" t="s">
        <v>120</v>
      </c>
      <c r="K50" s="485" t="s">
        <v>121</v>
      </c>
      <c r="L50" s="485" t="s">
        <v>459</v>
      </c>
      <c r="M50" s="485"/>
      <c r="N50" s="485"/>
    </row>
    <row r="51" spans="1:14" ht="15" customHeight="1" x14ac:dyDescent="0.2">
      <c r="A51" s="486" t="s">
        <v>460</v>
      </c>
      <c r="B51" s="487">
        <v>73955</v>
      </c>
      <c r="C51" s="487">
        <v>14214</v>
      </c>
      <c r="D51" s="487">
        <v>9637</v>
      </c>
      <c r="E51" s="488">
        <f>IF($A$51=37802,IF(COUNTBLANK(B$51:B$70)&gt;0,#N/A,B51/B$51*100),IF(COUNTBLANK(B$51:B$75)&gt;0,#N/A,B51/B$51*100))</f>
        <v>100</v>
      </c>
      <c r="F51" s="488">
        <f>IF($A$51=37802,IF(COUNTBLANK(C$51:C$70)&gt;0,#N/A,C51/C$51*100),IF(COUNTBLANK(C$51:C$75)&gt;0,#N/A,C51/C$51*100))</f>
        <v>100</v>
      </c>
      <c r="G51" s="488">
        <f>IF($A$51=37802,IF(COUNTBLANK(D$51:D$70)&gt;0,#N/A,D51/D$51*100),IF(COUNTBLANK(D$51:D$75)&gt;0,#N/A,D51/D$51*100))</f>
        <v>100</v>
      </c>
      <c r="H51" s="489" t="str">
        <f>IF(ISERROR(L51)=TRUE,IF(MONTH(A51)=MONTH(MAX(A$51:A$75)),A51,""),"")</f>
        <v/>
      </c>
      <c r="I51" s="488" t="str">
        <f>IF($H51&lt;&gt;"",E51,"")</f>
        <v/>
      </c>
      <c r="J51" s="488" t="str">
        <f>IF($H51&lt;&gt;"",F51,"")</f>
        <v/>
      </c>
      <c r="K51" s="488" t="str">
        <f t="shared" ref="J51:K66" si="10">IF($H51&lt;&gt;"",G51,"")</f>
        <v/>
      </c>
      <c r="L51" s="488" t="e">
        <f>IF(A$51=37802,IF(AND(COUNTBLANK(B$51:B$70)&lt;&gt;0,COUNTBLANK(C$51:C$70)&lt;&gt;0,COUNTBLANK(D$51:D$70)&lt;&gt;0),135,#N/A),IF(AND(COUNTBLANK(B$51:B$75)&lt;&gt;0,COUNTBLANK(C$51:C$75)&lt;&gt;0,COUNTBLANK(D$51:D$75)&lt;&gt;0),135,#N/A))</f>
        <v>#N/A</v>
      </c>
    </row>
    <row r="52" spans="1:14" ht="15" customHeight="1" x14ac:dyDescent="0.2">
      <c r="A52" s="486" t="s">
        <v>461</v>
      </c>
      <c r="B52" s="487">
        <v>74985</v>
      </c>
      <c r="C52" s="487">
        <v>14537</v>
      </c>
      <c r="D52" s="487">
        <v>9998</v>
      </c>
      <c r="E52" s="488">
        <f t="shared" ref="E52:G70" si="11">IF($A$51=37802,IF(COUNTBLANK(B$51:B$70)&gt;0,#N/A,B52/B$51*100),IF(COUNTBLANK(B$51:B$75)&gt;0,#N/A,B52/B$51*100))</f>
        <v>101.39273882766547</v>
      </c>
      <c r="F52" s="488">
        <f t="shared" si="11"/>
        <v>102.2724074855776</v>
      </c>
      <c r="G52" s="488">
        <f t="shared" si="11"/>
        <v>103.74597903912006</v>
      </c>
      <c r="H52" s="489" t="str">
        <f>IF(ISERROR(L52)=TRUE,IF(MONTH(A52)=MONTH(MAX(A$51:A$75)),A52,""),"")</f>
        <v/>
      </c>
      <c r="I52" s="488" t="str">
        <f t="shared" ref="I52:K75" si="12">IF($H52&lt;&gt;"",E52,"")</f>
        <v/>
      </c>
      <c r="J52" s="488" t="str">
        <f t="shared" si="10"/>
        <v/>
      </c>
      <c r="K52" s="488" t="str">
        <f t="shared" si="10"/>
        <v/>
      </c>
      <c r="L52" s="488" t="e">
        <f t="shared" ref="L52:L75" si="13">IF(A$51=37802,IF(AND(COUNTBLANK(B$51:B$70)&lt;&gt;0,COUNTBLANK(C$51:C$70)&lt;&gt;0,COUNTBLANK(D$51:D$70)&lt;&gt;0),135,#N/A),IF(AND(COUNTBLANK(B$51:B$75)&lt;&gt;0,COUNTBLANK(C$51:C$75)&lt;&gt;0,COUNTBLANK(D$51:D$75)&lt;&gt;0),135,#N/A))</f>
        <v>#N/A</v>
      </c>
    </row>
    <row r="53" spans="1:14" ht="15" customHeight="1" x14ac:dyDescent="0.2">
      <c r="A53" s="490">
        <v>41883</v>
      </c>
      <c r="B53" s="487">
        <v>77102</v>
      </c>
      <c r="C53" s="487">
        <v>14557</v>
      </c>
      <c r="D53" s="487">
        <v>10311</v>
      </c>
      <c r="E53" s="488">
        <f t="shared" si="11"/>
        <v>104.25529037928469</v>
      </c>
      <c r="F53" s="488">
        <f t="shared" si="11"/>
        <v>102.41311383143379</v>
      </c>
      <c r="G53" s="488">
        <f t="shared" si="11"/>
        <v>106.99387776278925</v>
      </c>
      <c r="H53" s="489">
        <f>IF(ISERROR(L53)=TRUE,IF(MONTH(A53)=MONTH(MAX(A$51:A$75)),A53,""),"")</f>
        <v>41883</v>
      </c>
      <c r="I53" s="488">
        <f t="shared" si="12"/>
        <v>104.25529037928469</v>
      </c>
      <c r="J53" s="488">
        <f t="shared" si="10"/>
        <v>102.41311383143379</v>
      </c>
      <c r="K53" s="488">
        <f t="shared" si="10"/>
        <v>106.99387776278925</v>
      </c>
      <c r="L53" s="488" t="e">
        <f t="shared" si="13"/>
        <v>#N/A</v>
      </c>
    </row>
    <row r="54" spans="1:14" ht="15" customHeight="1" x14ac:dyDescent="0.2">
      <c r="A54" s="490" t="s">
        <v>462</v>
      </c>
      <c r="B54" s="487">
        <v>76210</v>
      </c>
      <c r="C54" s="487">
        <v>14428</v>
      </c>
      <c r="D54" s="487">
        <v>10110</v>
      </c>
      <c r="E54" s="488">
        <f t="shared" si="11"/>
        <v>103.04915151105402</v>
      </c>
      <c r="F54" s="488">
        <f t="shared" si="11"/>
        <v>101.50555790066132</v>
      </c>
      <c r="G54" s="488">
        <f t="shared" si="11"/>
        <v>104.90816644183876</v>
      </c>
      <c r="H54" s="489" t="str">
        <f>IF(ISERROR(L54)=TRUE,IF(MONTH(A54)=MONTH(MAX(A$51:A$75)),A54,""),"")</f>
        <v/>
      </c>
      <c r="I54" s="488" t="str">
        <f t="shared" si="12"/>
        <v/>
      </c>
      <c r="J54" s="488" t="str">
        <f t="shared" si="10"/>
        <v/>
      </c>
      <c r="K54" s="488" t="str">
        <f t="shared" si="10"/>
        <v/>
      </c>
      <c r="L54" s="488" t="e">
        <f t="shared" si="13"/>
        <v>#N/A</v>
      </c>
    </row>
    <row r="55" spans="1:14" ht="15" customHeight="1" x14ac:dyDescent="0.2">
      <c r="A55" s="490" t="s">
        <v>463</v>
      </c>
      <c r="B55" s="487">
        <v>76818</v>
      </c>
      <c r="C55" s="487">
        <v>14119</v>
      </c>
      <c r="D55" s="487">
        <v>9972</v>
      </c>
      <c r="E55" s="488">
        <f t="shared" si="11"/>
        <v>103.87127307146238</v>
      </c>
      <c r="F55" s="488">
        <f t="shared" si="11"/>
        <v>99.331644857183051</v>
      </c>
      <c r="G55" s="488">
        <f t="shared" si="11"/>
        <v>103.47618553491751</v>
      </c>
      <c r="H55" s="489" t="str">
        <f t="shared" ref="H55:H70" si="14">IF(ISERROR(L55)=TRUE,IF(MONTH(A55)=MONTH(MAX(A$51:A$75)),A55,""),"")</f>
        <v/>
      </c>
      <c r="I55" s="488" t="str">
        <f t="shared" si="12"/>
        <v/>
      </c>
      <c r="J55" s="488" t="str">
        <f t="shared" si="10"/>
        <v/>
      </c>
      <c r="K55" s="488" t="str">
        <f t="shared" si="10"/>
        <v/>
      </c>
      <c r="L55" s="488" t="e">
        <f t="shared" si="13"/>
        <v>#N/A</v>
      </c>
    </row>
    <row r="56" spans="1:14" ht="15" customHeight="1" x14ac:dyDescent="0.2">
      <c r="A56" s="490" t="s">
        <v>464</v>
      </c>
      <c r="B56" s="487">
        <v>77944</v>
      </c>
      <c r="C56" s="487">
        <v>14398</v>
      </c>
      <c r="D56" s="487">
        <v>10342</v>
      </c>
      <c r="E56" s="488">
        <f t="shared" si="11"/>
        <v>105.39382056656075</v>
      </c>
      <c r="F56" s="488">
        <f t="shared" si="11"/>
        <v>101.29449838187703</v>
      </c>
      <c r="G56" s="488">
        <f t="shared" si="11"/>
        <v>107.3155546331846</v>
      </c>
      <c r="H56" s="489" t="str">
        <f t="shared" si="14"/>
        <v/>
      </c>
      <c r="I56" s="488" t="str">
        <f t="shared" si="12"/>
        <v/>
      </c>
      <c r="J56" s="488" t="str">
        <f t="shared" si="10"/>
        <v/>
      </c>
      <c r="K56" s="488" t="str">
        <f t="shared" si="10"/>
        <v/>
      </c>
      <c r="L56" s="488" t="e">
        <f t="shared" si="13"/>
        <v>#N/A</v>
      </c>
    </row>
    <row r="57" spans="1:14" ht="15" customHeight="1" x14ac:dyDescent="0.2">
      <c r="A57" s="490">
        <v>42248</v>
      </c>
      <c r="B57" s="487">
        <v>79593</v>
      </c>
      <c r="C57" s="487">
        <v>14423</v>
      </c>
      <c r="D57" s="487">
        <v>10593</v>
      </c>
      <c r="E57" s="488">
        <f t="shared" si="11"/>
        <v>107.6235548644446</v>
      </c>
      <c r="F57" s="488">
        <f t="shared" si="11"/>
        <v>101.47038131419728</v>
      </c>
      <c r="G57" s="488">
        <f t="shared" si="11"/>
        <v>109.92009961606308</v>
      </c>
      <c r="H57" s="489">
        <f t="shared" si="14"/>
        <v>42248</v>
      </c>
      <c r="I57" s="488">
        <f t="shared" si="12"/>
        <v>107.6235548644446</v>
      </c>
      <c r="J57" s="488">
        <f t="shared" si="10"/>
        <v>101.47038131419728</v>
      </c>
      <c r="K57" s="488">
        <f t="shared" si="10"/>
        <v>109.92009961606308</v>
      </c>
      <c r="L57" s="488" t="e">
        <f t="shared" si="13"/>
        <v>#N/A</v>
      </c>
    </row>
    <row r="58" spans="1:14" ht="15" customHeight="1" x14ac:dyDescent="0.2">
      <c r="A58" s="490" t="s">
        <v>465</v>
      </c>
      <c r="B58" s="487">
        <v>78731</v>
      </c>
      <c r="C58" s="487">
        <v>14400</v>
      </c>
      <c r="D58" s="487">
        <v>10538</v>
      </c>
      <c r="E58" s="488">
        <f t="shared" si="11"/>
        <v>106.45798120478669</v>
      </c>
      <c r="F58" s="488">
        <f t="shared" si="11"/>
        <v>101.30856901646264</v>
      </c>
      <c r="G58" s="488">
        <f t="shared" si="11"/>
        <v>109.34938258794232</v>
      </c>
      <c r="H58" s="489" t="str">
        <f t="shared" si="14"/>
        <v/>
      </c>
      <c r="I58" s="488" t="str">
        <f t="shared" si="12"/>
        <v/>
      </c>
      <c r="J58" s="488" t="str">
        <f t="shared" si="10"/>
        <v/>
      </c>
      <c r="K58" s="488" t="str">
        <f t="shared" si="10"/>
        <v/>
      </c>
      <c r="L58" s="488" t="e">
        <f t="shared" si="13"/>
        <v>#N/A</v>
      </c>
    </row>
    <row r="59" spans="1:14" ht="15" customHeight="1" x14ac:dyDescent="0.2">
      <c r="A59" s="490" t="s">
        <v>466</v>
      </c>
      <c r="B59" s="487">
        <v>79283</v>
      </c>
      <c r="C59" s="487">
        <v>14356</v>
      </c>
      <c r="D59" s="487">
        <v>10557</v>
      </c>
      <c r="E59" s="488">
        <f t="shared" si="11"/>
        <v>107.20438104252585</v>
      </c>
      <c r="F59" s="488">
        <f t="shared" si="11"/>
        <v>100.99901505557899</v>
      </c>
      <c r="G59" s="488">
        <f t="shared" si="11"/>
        <v>109.54653937947494</v>
      </c>
      <c r="H59" s="489" t="str">
        <f t="shared" si="14"/>
        <v/>
      </c>
      <c r="I59" s="488" t="str">
        <f t="shared" si="12"/>
        <v/>
      </c>
      <c r="J59" s="488" t="str">
        <f t="shared" si="10"/>
        <v/>
      </c>
      <c r="K59" s="488" t="str">
        <f t="shared" si="10"/>
        <v/>
      </c>
      <c r="L59" s="488" t="e">
        <f t="shared" si="13"/>
        <v>#N/A</v>
      </c>
    </row>
    <row r="60" spans="1:14" ht="15" customHeight="1" x14ac:dyDescent="0.2">
      <c r="A60" s="490" t="s">
        <v>467</v>
      </c>
      <c r="B60" s="487">
        <v>79514</v>
      </c>
      <c r="C60" s="487">
        <v>14681</v>
      </c>
      <c r="D60" s="487">
        <v>10997</v>
      </c>
      <c r="E60" s="488">
        <f t="shared" si="11"/>
        <v>107.51673314853628</v>
      </c>
      <c r="F60" s="488">
        <f t="shared" si="11"/>
        <v>103.28549317574223</v>
      </c>
      <c r="G60" s="488">
        <f t="shared" si="11"/>
        <v>114.11227560444121</v>
      </c>
      <c r="H60" s="489" t="str">
        <f t="shared" si="14"/>
        <v/>
      </c>
      <c r="I60" s="488" t="str">
        <f t="shared" si="12"/>
        <v/>
      </c>
      <c r="J60" s="488" t="str">
        <f t="shared" si="10"/>
        <v/>
      </c>
      <c r="K60" s="488" t="str">
        <f t="shared" si="10"/>
        <v/>
      </c>
      <c r="L60" s="488" t="e">
        <f t="shared" si="13"/>
        <v>#N/A</v>
      </c>
    </row>
    <row r="61" spans="1:14" ht="15" customHeight="1" x14ac:dyDescent="0.2">
      <c r="A61" s="490">
        <v>42614</v>
      </c>
      <c r="B61" s="487">
        <v>81056</v>
      </c>
      <c r="C61" s="487">
        <v>14559</v>
      </c>
      <c r="D61" s="487">
        <v>11228</v>
      </c>
      <c r="E61" s="488">
        <f t="shared" si="11"/>
        <v>109.60178486917719</v>
      </c>
      <c r="F61" s="488">
        <f t="shared" si="11"/>
        <v>102.42718446601941</v>
      </c>
      <c r="G61" s="488">
        <f t="shared" si="11"/>
        <v>116.50928712254851</v>
      </c>
      <c r="H61" s="489">
        <f t="shared" si="14"/>
        <v>42614</v>
      </c>
      <c r="I61" s="488">
        <f t="shared" si="12"/>
        <v>109.60178486917719</v>
      </c>
      <c r="J61" s="488">
        <f t="shared" si="10"/>
        <v>102.42718446601941</v>
      </c>
      <c r="K61" s="488">
        <f t="shared" si="10"/>
        <v>116.50928712254851</v>
      </c>
      <c r="L61" s="488" t="e">
        <f t="shared" si="13"/>
        <v>#N/A</v>
      </c>
    </row>
    <row r="62" spans="1:14" ht="15" customHeight="1" x14ac:dyDescent="0.2">
      <c r="A62" s="490" t="s">
        <v>468</v>
      </c>
      <c r="B62" s="487">
        <v>80143</v>
      </c>
      <c r="C62" s="487">
        <v>14466</v>
      </c>
      <c r="D62" s="487">
        <v>11043</v>
      </c>
      <c r="E62" s="488">
        <f t="shared" si="11"/>
        <v>108.36725035494557</v>
      </c>
      <c r="F62" s="488">
        <f t="shared" si="11"/>
        <v>101.77289995778808</v>
      </c>
      <c r="G62" s="488">
        <f t="shared" si="11"/>
        <v>114.58960257341498</v>
      </c>
      <c r="H62" s="489" t="str">
        <f t="shared" si="14"/>
        <v/>
      </c>
      <c r="I62" s="488" t="str">
        <f t="shared" si="12"/>
        <v/>
      </c>
      <c r="J62" s="488" t="str">
        <f t="shared" si="10"/>
        <v/>
      </c>
      <c r="K62" s="488" t="str">
        <f t="shared" si="10"/>
        <v/>
      </c>
      <c r="L62" s="488" t="e">
        <f t="shared" si="13"/>
        <v>#N/A</v>
      </c>
    </row>
    <row r="63" spans="1:14" ht="15" customHeight="1" x14ac:dyDescent="0.2">
      <c r="A63" s="490" t="s">
        <v>469</v>
      </c>
      <c r="B63" s="487">
        <v>80584</v>
      </c>
      <c r="C63" s="487">
        <v>14284</v>
      </c>
      <c r="D63" s="487">
        <v>11057</v>
      </c>
      <c r="E63" s="488">
        <f t="shared" si="11"/>
        <v>108.96355892096545</v>
      </c>
      <c r="F63" s="488">
        <f t="shared" si="11"/>
        <v>100.49247221049669</v>
      </c>
      <c r="G63" s="488">
        <f t="shared" si="11"/>
        <v>114.7348759987548</v>
      </c>
      <c r="H63" s="489" t="str">
        <f t="shared" si="14"/>
        <v/>
      </c>
      <c r="I63" s="488" t="str">
        <f t="shared" si="12"/>
        <v/>
      </c>
      <c r="J63" s="488" t="str">
        <f t="shared" si="10"/>
        <v/>
      </c>
      <c r="K63" s="488" t="str">
        <f t="shared" si="10"/>
        <v/>
      </c>
      <c r="L63" s="488" t="e">
        <f t="shared" si="13"/>
        <v>#N/A</v>
      </c>
    </row>
    <row r="64" spans="1:14" ht="15" customHeight="1" x14ac:dyDescent="0.2">
      <c r="A64" s="490" t="s">
        <v>470</v>
      </c>
      <c r="B64" s="487">
        <v>81449</v>
      </c>
      <c r="C64" s="487">
        <v>14490</v>
      </c>
      <c r="D64" s="487">
        <v>11533</v>
      </c>
      <c r="E64" s="488">
        <f t="shared" si="11"/>
        <v>110.13318910148062</v>
      </c>
      <c r="F64" s="488">
        <f t="shared" si="11"/>
        <v>101.94174757281553</v>
      </c>
      <c r="G64" s="488">
        <f t="shared" si="11"/>
        <v>119.67417246030922</v>
      </c>
      <c r="H64" s="489" t="str">
        <f t="shared" si="14"/>
        <v/>
      </c>
      <c r="I64" s="488" t="str">
        <f t="shared" si="12"/>
        <v/>
      </c>
      <c r="J64" s="488" t="str">
        <f t="shared" si="10"/>
        <v/>
      </c>
      <c r="K64" s="488" t="str">
        <f t="shared" si="10"/>
        <v/>
      </c>
      <c r="L64" s="488" t="e">
        <f t="shared" si="13"/>
        <v>#N/A</v>
      </c>
    </row>
    <row r="65" spans="1:12" ht="15" customHeight="1" x14ac:dyDescent="0.2">
      <c r="A65" s="490">
        <v>42979</v>
      </c>
      <c r="B65" s="487">
        <v>82820</v>
      </c>
      <c r="C65" s="487">
        <v>14492</v>
      </c>
      <c r="D65" s="487">
        <v>11643</v>
      </c>
      <c r="E65" s="488">
        <f t="shared" si="11"/>
        <v>111.98701913325671</v>
      </c>
      <c r="F65" s="488">
        <f t="shared" si="11"/>
        <v>101.95581820740117</v>
      </c>
      <c r="G65" s="488">
        <f t="shared" si="11"/>
        <v>120.81560651655079</v>
      </c>
      <c r="H65" s="489">
        <f t="shared" si="14"/>
        <v>42979</v>
      </c>
      <c r="I65" s="488">
        <f t="shared" si="12"/>
        <v>111.98701913325671</v>
      </c>
      <c r="J65" s="488">
        <f t="shared" si="10"/>
        <v>101.95581820740117</v>
      </c>
      <c r="K65" s="488">
        <f t="shared" si="10"/>
        <v>120.81560651655079</v>
      </c>
      <c r="L65" s="488" t="e">
        <f t="shared" si="13"/>
        <v>#N/A</v>
      </c>
    </row>
    <row r="66" spans="1:12" ht="15" customHeight="1" x14ac:dyDescent="0.2">
      <c r="A66" s="490" t="s">
        <v>471</v>
      </c>
      <c r="B66" s="487">
        <v>81946</v>
      </c>
      <c r="C66" s="487">
        <v>14412</v>
      </c>
      <c r="D66" s="487">
        <v>11528</v>
      </c>
      <c r="E66" s="488">
        <f t="shared" si="11"/>
        <v>110.8052193901697</v>
      </c>
      <c r="F66" s="488">
        <f t="shared" si="11"/>
        <v>101.39299282397636</v>
      </c>
      <c r="G66" s="488">
        <f t="shared" si="11"/>
        <v>119.62228909411643</v>
      </c>
      <c r="H66" s="489" t="str">
        <f t="shared" si="14"/>
        <v/>
      </c>
      <c r="I66" s="488" t="str">
        <f t="shared" si="12"/>
        <v/>
      </c>
      <c r="J66" s="488" t="str">
        <f t="shared" si="10"/>
        <v/>
      </c>
      <c r="K66" s="488" t="str">
        <f t="shared" si="10"/>
        <v/>
      </c>
      <c r="L66" s="488" t="e">
        <f t="shared" si="13"/>
        <v>#N/A</v>
      </c>
    </row>
    <row r="67" spans="1:12" ht="15" customHeight="1" x14ac:dyDescent="0.2">
      <c r="A67" s="490" t="s">
        <v>472</v>
      </c>
      <c r="B67" s="487">
        <v>82392</v>
      </c>
      <c r="C67" s="487">
        <v>14280</v>
      </c>
      <c r="D67" s="487">
        <v>11572</v>
      </c>
      <c r="E67" s="488">
        <f t="shared" si="11"/>
        <v>111.40828882428504</v>
      </c>
      <c r="F67" s="488">
        <f t="shared" si="11"/>
        <v>100.46433094132546</v>
      </c>
      <c r="G67" s="488">
        <f t="shared" si="11"/>
        <v>120.07886271661306</v>
      </c>
      <c r="H67" s="489" t="str">
        <f t="shared" si="14"/>
        <v/>
      </c>
      <c r="I67" s="488" t="str">
        <f t="shared" si="12"/>
        <v/>
      </c>
      <c r="J67" s="488" t="str">
        <f t="shared" si="12"/>
        <v/>
      </c>
      <c r="K67" s="488" t="str">
        <f t="shared" si="12"/>
        <v/>
      </c>
      <c r="L67" s="488" t="e">
        <f t="shared" si="13"/>
        <v>#N/A</v>
      </c>
    </row>
    <row r="68" spans="1:12" ht="15" customHeight="1" x14ac:dyDescent="0.2">
      <c r="A68" s="490" t="s">
        <v>473</v>
      </c>
      <c r="B68" s="487">
        <v>83477</v>
      </c>
      <c r="C68" s="487">
        <v>14546</v>
      </c>
      <c r="D68" s="487">
        <v>12075</v>
      </c>
      <c r="E68" s="488">
        <f t="shared" si="11"/>
        <v>112.87539720100061</v>
      </c>
      <c r="F68" s="488">
        <f t="shared" si="11"/>
        <v>102.33572534121289</v>
      </c>
      <c r="G68" s="488">
        <f t="shared" si="11"/>
        <v>125.29832935560859</v>
      </c>
      <c r="H68" s="489" t="str">
        <f t="shared" si="14"/>
        <v/>
      </c>
      <c r="I68" s="488" t="str">
        <f t="shared" si="12"/>
        <v/>
      </c>
      <c r="J68" s="488" t="str">
        <f t="shared" si="12"/>
        <v/>
      </c>
      <c r="K68" s="488" t="str">
        <f t="shared" si="12"/>
        <v/>
      </c>
      <c r="L68" s="488" t="e">
        <f t="shared" si="13"/>
        <v>#N/A</v>
      </c>
    </row>
    <row r="69" spans="1:12" ht="15" customHeight="1" x14ac:dyDescent="0.2">
      <c r="A69" s="490">
        <v>43344</v>
      </c>
      <c r="B69" s="487">
        <v>85305</v>
      </c>
      <c r="C69" s="487">
        <v>14360</v>
      </c>
      <c r="D69" s="487">
        <v>12334</v>
      </c>
      <c r="E69" s="488">
        <f t="shared" si="11"/>
        <v>115.34717057670206</v>
      </c>
      <c r="F69" s="488">
        <f t="shared" si="11"/>
        <v>101.02715632475025</v>
      </c>
      <c r="G69" s="488">
        <f t="shared" si="11"/>
        <v>127.98588772439557</v>
      </c>
      <c r="H69" s="489">
        <f t="shared" si="14"/>
        <v>43344</v>
      </c>
      <c r="I69" s="488">
        <f t="shared" si="12"/>
        <v>115.34717057670206</v>
      </c>
      <c r="J69" s="488">
        <f t="shared" si="12"/>
        <v>101.02715632475025</v>
      </c>
      <c r="K69" s="488">
        <f t="shared" si="12"/>
        <v>127.98588772439557</v>
      </c>
      <c r="L69" s="488" t="e">
        <f t="shared" si="13"/>
        <v>#N/A</v>
      </c>
    </row>
    <row r="70" spans="1:12" ht="15" customHeight="1" x14ac:dyDescent="0.2">
      <c r="A70" s="490" t="s">
        <v>474</v>
      </c>
      <c r="B70" s="487">
        <v>84436</v>
      </c>
      <c r="C70" s="487">
        <v>14274</v>
      </c>
      <c r="D70" s="487">
        <v>12136</v>
      </c>
      <c r="E70" s="488">
        <f t="shared" si="11"/>
        <v>114.1721317017105</v>
      </c>
      <c r="F70" s="488">
        <f t="shared" si="11"/>
        <v>100.42211903756859</v>
      </c>
      <c r="G70" s="488">
        <f t="shared" si="11"/>
        <v>125.93130642316072</v>
      </c>
      <c r="H70" s="489" t="str">
        <f t="shared" si="14"/>
        <v/>
      </c>
      <c r="I70" s="488" t="str">
        <f t="shared" si="12"/>
        <v/>
      </c>
      <c r="J70" s="488" t="str">
        <f t="shared" si="12"/>
        <v/>
      </c>
      <c r="K70" s="488" t="str">
        <f t="shared" si="12"/>
        <v/>
      </c>
      <c r="L70" s="488" t="e">
        <f t="shared" si="13"/>
        <v>#N/A</v>
      </c>
    </row>
    <row r="71" spans="1:12" ht="15" customHeight="1" x14ac:dyDescent="0.2">
      <c r="A71" s="490" t="s">
        <v>475</v>
      </c>
      <c r="B71" s="487">
        <v>85012</v>
      </c>
      <c r="C71" s="487">
        <v>14230</v>
      </c>
      <c r="D71" s="487">
        <v>12138</v>
      </c>
      <c r="E71" s="491">
        <f t="shared" ref="E71:G75" si="15">IF($A$51=37802,IF(COUNTBLANK(B$51:B$70)&gt;0,#N/A,IF(ISBLANK(B71)=FALSE,B71/B$51*100,#N/A)),IF(COUNTBLANK(B$51:B$75)&gt;0,#N/A,B71/B$51*100))</f>
        <v>114.95098370630789</v>
      </c>
      <c r="F71" s="491">
        <f t="shared" si="15"/>
        <v>100.11256507668496</v>
      </c>
      <c r="G71" s="491">
        <f t="shared" si="15"/>
        <v>125.95205976963786</v>
      </c>
      <c r="H71" s="492" t="str">
        <f>IF(A$51=37802,IF(ISERROR(L71)=TRUE,IF(ISBLANK(A71)=FALSE,IF(MONTH(A71)=MONTH(MAX(A$51:A$75)),A71,""),""),""),IF(ISERROR(L71)=TRUE,IF(MONTH(A71)=MONTH(MAX(A$51:A$75)),A71,""),""))</f>
        <v/>
      </c>
      <c r="I71" s="488" t="str">
        <f t="shared" si="12"/>
        <v/>
      </c>
      <c r="J71" s="488" t="str">
        <f t="shared" si="12"/>
        <v/>
      </c>
      <c r="K71" s="488" t="str">
        <f t="shared" si="12"/>
        <v/>
      </c>
      <c r="L71" s="488" t="e">
        <f t="shared" si="13"/>
        <v>#N/A</v>
      </c>
    </row>
    <row r="72" spans="1:12" ht="15" customHeight="1" x14ac:dyDescent="0.2">
      <c r="A72" s="490" t="s">
        <v>476</v>
      </c>
      <c r="B72" s="487">
        <v>86061</v>
      </c>
      <c r="C72" s="487">
        <v>14369</v>
      </c>
      <c r="D72" s="487">
        <v>12630</v>
      </c>
      <c r="E72" s="491">
        <f t="shared" si="15"/>
        <v>116.36941383273611</v>
      </c>
      <c r="F72" s="491">
        <f t="shared" si="15"/>
        <v>101.09047418038553</v>
      </c>
      <c r="G72" s="491">
        <f t="shared" si="15"/>
        <v>131.05738300300925</v>
      </c>
      <c r="H72" s="492" t="str">
        <f>IF(A$51=37802,IF(ISERROR(L72)=TRUE,IF(ISBLANK(A72)=FALSE,IF(MONTH(A72)=MONTH(MAX(A$51:A$75)),A72,""),""),""),IF(ISERROR(L72)=TRUE,IF(MONTH(A72)=MONTH(MAX(A$51:A$75)),A72,""),""))</f>
        <v/>
      </c>
      <c r="I72" s="488" t="str">
        <f t="shared" si="12"/>
        <v/>
      </c>
      <c r="J72" s="488" t="str">
        <f t="shared" si="12"/>
        <v/>
      </c>
      <c r="K72" s="488" t="str">
        <f t="shared" si="12"/>
        <v/>
      </c>
      <c r="L72" s="488" t="e">
        <f t="shared" si="13"/>
        <v>#N/A</v>
      </c>
    </row>
    <row r="73" spans="1:12" ht="15" customHeight="1" x14ac:dyDescent="0.2">
      <c r="A73" s="490">
        <v>43709</v>
      </c>
      <c r="B73" s="487">
        <v>87120</v>
      </c>
      <c r="C73" s="487">
        <v>14132</v>
      </c>
      <c r="D73" s="487">
        <v>12669</v>
      </c>
      <c r="E73" s="491">
        <f t="shared" si="15"/>
        <v>117.80136569535529</v>
      </c>
      <c r="F73" s="491">
        <f t="shared" si="15"/>
        <v>99.423103981989584</v>
      </c>
      <c r="G73" s="491">
        <f t="shared" si="15"/>
        <v>131.46207325931306</v>
      </c>
      <c r="H73" s="492">
        <f>IF(A$51=37802,IF(ISERROR(L73)=TRUE,IF(ISBLANK(A73)=FALSE,IF(MONTH(A73)=MONTH(MAX(A$51:A$75)),A73,""),""),""),IF(ISERROR(L73)=TRUE,IF(MONTH(A73)=MONTH(MAX(A$51:A$75)),A73,""),""))</f>
        <v>43709</v>
      </c>
      <c r="I73" s="488">
        <f t="shared" si="12"/>
        <v>117.80136569535529</v>
      </c>
      <c r="J73" s="488">
        <f t="shared" si="12"/>
        <v>99.423103981989584</v>
      </c>
      <c r="K73" s="488">
        <f t="shared" si="12"/>
        <v>131.46207325931306</v>
      </c>
      <c r="L73" s="488" t="e">
        <f t="shared" si="13"/>
        <v>#N/A</v>
      </c>
    </row>
    <row r="74" spans="1:12" ht="15" customHeight="1" x14ac:dyDescent="0.2">
      <c r="A74" s="490" t="s">
        <v>477</v>
      </c>
      <c r="B74" s="487">
        <v>86183</v>
      </c>
      <c r="C74" s="487">
        <v>13990</v>
      </c>
      <c r="D74" s="487">
        <v>12497</v>
      </c>
      <c r="E74" s="491">
        <f t="shared" si="15"/>
        <v>116.53437901426543</v>
      </c>
      <c r="F74" s="491">
        <f t="shared" si="15"/>
        <v>98.424088926410576</v>
      </c>
      <c r="G74" s="491">
        <f t="shared" si="15"/>
        <v>129.67728546228079</v>
      </c>
      <c r="H74" s="492" t="str">
        <f>IF(A$51=37802,IF(ISERROR(L74)=TRUE,IF(ISBLANK(A74)=FALSE,IF(MONTH(A74)=MONTH(MAX(A$51:A$75)),A74,""),""),""),IF(ISERROR(L74)=TRUE,IF(MONTH(A74)=MONTH(MAX(A$51:A$75)),A74,""),""))</f>
        <v/>
      </c>
      <c r="I74" s="488" t="str">
        <f t="shared" si="12"/>
        <v/>
      </c>
      <c r="J74" s="488" t="str">
        <f t="shared" si="12"/>
        <v/>
      </c>
      <c r="K74" s="488" t="str">
        <f t="shared" si="12"/>
        <v/>
      </c>
      <c r="L74" s="488" t="e">
        <f t="shared" si="13"/>
        <v>#N/A</v>
      </c>
    </row>
    <row r="75" spans="1:12" ht="15" customHeight="1" x14ac:dyDescent="0.2">
      <c r="A75" s="490" t="s">
        <v>478</v>
      </c>
      <c r="B75" s="487">
        <v>86369</v>
      </c>
      <c r="C75" s="493">
        <v>13540</v>
      </c>
      <c r="D75" s="493">
        <v>11911</v>
      </c>
      <c r="E75" s="491">
        <f t="shared" si="15"/>
        <v>116.78588330741668</v>
      </c>
      <c r="F75" s="491">
        <f t="shared" si="15"/>
        <v>95.258196144646121</v>
      </c>
      <c r="G75" s="491">
        <f t="shared" si="15"/>
        <v>123.59655494448481</v>
      </c>
      <c r="H75" s="492" t="str">
        <f>IF(A$51=37802,IF(ISERROR(L75)=TRUE,IF(ISBLANK(A75)=FALSE,IF(MONTH(A75)=MONTH(MAX(A$51:A$75)),A75,""),""),""),IF(ISERROR(L75)=TRUE,IF(MONTH(A75)=MONTH(MAX(A$51:A$75)),A75,""),""))</f>
        <v/>
      </c>
      <c r="I75" s="488" t="str">
        <f t="shared" si="12"/>
        <v/>
      </c>
      <c r="J75" s="488" t="str">
        <f t="shared" si="12"/>
        <v/>
      </c>
      <c r="K75" s="488" t="str">
        <f t="shared" si="12"/>
        <v/>
      </c>
      <c r="L75" s="488" t="e">
        <f t="shared" si="13"/>
        <v>#N/A</v>
      </c>
    </row>
    <row r="77" spans="1:12" ht="15" customHeight="1" x14ac:dyDescent="0.2">
      <c r="I77" s="488">
        <f>IF(I75&lt;&gt;"",I75,IF(I74&lt;&gt;"",I74,IF(I73&lt;&gt;"",I73,IF(I72&lt;&gt;"",I72,IF(I71&lt;&gt;"",I71,IF(I70&lt;&gt;"",I70,""))))))</f>
        <v>117.80136569535529</v>
      </c>
      <c r="J77" s="488">
        <f>IF(J75&lt;&gt;"",J75,IF(J74&lt;&gt;"",J74,IF(J73&lt;&gt;"",J73,IF(J72&lt;&gt;"",J72,IF(J71&lt;&gt;"",J71,IF(J70&lt;&gt;"",J70,""))))))</f>
        <v>99.423103981989584</v>
      </c>
      <c r="K77" s="488">
        <f>IF(K75&lt;&gt;"",K75,IF(K74&lt;&gt;"",K74,IF(K73&lt;&gt;"",K73,IF(K72&lt;&gt;"",K72,IF(K71&lt;&gt;"",K71,IF(K70&lt;&gt;"",K70,""))))))</f>
        <v>131.46207325931306</v>
      </c>
    </row>
    <row r="78" spans="1:12" ht="15" customHeight="1" x14ac:dyDescent="0.2">
      <c r="I78" s="495">
        <f>RANK(I77,$I77:$K77)</f>
        <v>2</v>
      </c>
      <c r="J78" s="495">
        <f>RANK(J77,$I77:$K77)</f>
        <v>3</v>
      </c>
      <c r="K78" s="495">
        <f>RANK(K77,$I77:$K77)</f>
        <v>1</v>
      </c>
    </row>
    <row r="79" spans="1:12" ht="15" customHeight="1" x14ac:dyDescent="0.2">
      <c r="I79" s="488" t="str">
        <f>"SvB: "&amp;IF(I77&gt;100,"+","")&amp;TEXT(I77-100,"0,0")&amp;"%"</f>
        <v>SvB: +17,8%</v>
      </c>
      <c r="J79" s="488" t="str">
        <f>"GeB - ausschließlich: "&amp;IF(J77&gt;100,"+","")&amp;TEXT(J77-100,"0,0")&amp;"%"</f>
        <v>GeB - ausschließlich: -0,6%</v>
      </c>
      <c r="K79" s="488" t="str">
        <f>"GeB - im Nebenjob: "&amp;IF(K77&gt;100,"+","")&amp;TEXT(K77-100,"0,0")&amp;"%"</f>
        <v>GeB - im Nebenjob: +31,5%</v>
      </c>
    </row>
    <row r="81" spans="9:9" ht="15" customHeight="1" x14ac:dyDescent="0.2">
      <c r="I81" s="488" t="str">
        <f>IF(ISERROR(HLOOKUP(1,I$78:K$79,2,FALSE)),"",HLOOKUP(1,I$78:K$79,2,FALSE))</f>
        <v>GeB - im Nebenjob: +31,5%</v>
      </c>
    </row>
    <row r="82" spans="9:9" ht="15" customHeight="1" x14ac:dyDescent="0.2">
      <c r="I82" s="488" t="str">
        <f>IF(ISERROR(HLOOKUP(2,I$78:K$79,2,FALSE)),"",HLOOKUP(2,I$78:K$79,2,FALSE))</f>
        <v>SvB: +17,8%</v>
      </c>
    </row>
    <row r="83" spans="9:9" ht="15" customHeight="1" x14ac:dyDescent="0.2">
      <c r="I83" s="488" t="str">
        <f>IF(ISERROR(HLOOKUP(3,I$78:K$79,2,FALSE)),"",HLOOKUP(3,I$78:K$79,2,FALSE))</f>
        <v>GeB - ausschließlich: -0,6%</v>
      </c>
    </row>
  </sheetData>
  <mergeCells count="16">
    <mergeCell ref="B4:C4"/>
    <mergeCell ref="D4:E4"/>
    <mergeCell ref="F4:G4"/>
    <mergeCell ref="H4:I4"/>
    <mergeCell ref="J4:N4"/>
    <mergeCell ref="J12:N12"/>
    <mergeCell ref="A49:A50"/>
    <mergeCell ref="B49:D49"/>
    <mergeCell ref="E49:G49"/>
    <mergeCell ref="H49:H50"/>
    <mergeCell ref="I49:K49"/>
    <mergeCell ref="A12:A13"/>
    <mergeCell ref="B12:C12"/>
    <mergeCell ref="D12:E12"/>
    <mergeCell ref="F12:G12"/>
    <mergeCell ref="H12:I12"/>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3" customWidth="1"/>
    <col min="2" max="2" width="15.125" style="523" customWidth="1"/>
    <col min="3" max="3" width="20.375" style="523" customWidth="1"/>
    <col min="4" max="5" width="10" style="523" customWidth="1"/>
    <col min="6" max="8" width="11" style="523"/>
    <col min="9" max="9" width="13.75" style="523" customWidth="1"/>
    <col min="10" max="256" width="11" style="523"/>
    <col min="257" max="257" width="2.375" style="523" customWidth="1"/>
    <col min="258" max="258" width="15.125" style="523" customWidth="1"/>
    <col min="259" max="259" width="20.375" style="523" customWidth="1"/>
    <col min="260" max="261" width="10" style="523" customWidth="1"/>
    <col min="262" max="264" width="11" style="523"/>
    <col min="265" max="265" width="13.75" style="523" customWidth="1"/>
    <col min="266" max="512" width="11" style="523"/>
    <col min="513" max="513" width="2.375" style="523" customWidth="1"/>
    <col min="514" max="514" width="15.125" style="523" customWidth="1"/>
    <col min="515" max="515" width="20.375" style="523" customWidth="1"/>
    <col min="516" max="517" width="10" style="523" customWidth="1"/>
    <col min="518" max="520" width="11" style="523"/>
    <col min="521" max="521" width="13.75" style="523" customWidth="1"/>
    <col min="522" max="768" width="11" style="523"/>
    <col min="769" max="769" width="2.375" style="523" customWidth="1"/>
    <col min="770" max="770" width="15.125" style="523" customWidth="1"/>
    <col min="771" max="771" width="20.375" style="523" customWidth="1"/>
    <col min="772" max="773" width="10" style="523" customWidth="1"/>
    <col min="774" max="776" width="11" style="523"/>
    <col min="777" max="777" width="13.75" style="523" customWidth="1"/>
    <col min="778" max="1024" width="11" style="523"/>
    <col min="1025" max="1025" width="2.375" style="523" customWidth="1"/>
    <col min="1026" max="1026" width="15.125" style="523" customWidth="1"/>
    <col min="1027" max="1027" width="20.375" style="523" customWidth="1"/>
    <col min="1028" max="1029" width="10" style="523" customWidth="1"/>
    <col min="1030" max="1032" width="11" style="523"/>
    <col min="1033" max="1033" width="13.75" style="523" customWidth="1"/>
    <col min="1034" max="1280" width="11" style="523"/>
    <col min="1281" max="1281" width="2.375" style="523" customWidth="1"/>
    <col min="1282" max="1282" width="15.125" style="523" customWidth="1"/>
    <col min="1283" max="1283" width="20.375" style="523" customWidth="1"/>
    <col min="1284" max="1285" width="10" style="523" customWidth="1"/>
    <col min="1286" max="1288" width="11" style="523"/>
    <col min="1289" max="1289" width="13.75" style="523" customWidth="1"/>
    <col min="1290" max="1536" width="11" style="523"/>
    <col min="1537" max="1537" width="2.375" style="523" customWidth="1"/>
    <col min="1538" max="1538" width="15.125" style="523" customWidth="1"/>
    <col min="1539" max="1539" width="20.375" style="523" customWidth="1"/>
    <col min="1540" max="1541" width="10" style="523" customWidth="1"/>
    <col min="1542" max="1544" width="11" style="523"/>
    <col min="1545" max="1545" width="13.75" style="523" customWidth="1"/>
    <col min="1546" max="1792" width="11" style="523"/>
    <col min="1793" max="1793" width="2.375" style="523" customWidth="1"/>
    <col min="1794" max="1794" width="15.125" style="523" customWidth="1"/>
    <col min="1795" max="1795" width="20.375" style="523" customWidth="1"/>
    <col min="1796" max="1797" width="10" style="523" customWidth="1"/>
    <col min="1798" max="1800" width="11" style="523"/>
    <col min="1801" max="1801" width="13.75" style="523" customWidth="1"/>
    <col min="1802" max="2048" width="11" style="523"/>
    <col min="2049" max="2049" width="2.375" style="523" customWidth="1"/>
    <col min="2050" max="2050" width="15.125" style="523" customWidth="1"/>
    <col min="2051" max="2051" width="20.375" style="523" customWidth="1"/>
    <col min="2052" max="2053" width="10" style="523" customWidth="1"/>
    <col min="2054" max="2056" width="11" style="523"/>
    <col min="2057" max="2057" width="13.75" style="523" customWidth="1"/>
    <col min="2058" max="2304" width="11" style="523"/>
    <col min="2305" max="2305" width="2.375" style="523" customWidth="1"/>
    <col min="2306" max="2306" width="15.125" style="523" customWidth="1"/>
    <col min="2307" max="2307" width="20.375" style="523" customWidth="1"/>
    <col min="2308" max="2309" width="10" style="523" customWidth="1"/>
    <col min="2310" max="2312" width="11" style="523"/>
    <col min="2313" max="2313" width="13.75" style="523" customWidth="1"/>
    <col min="2314" max="2560" width="11" style="523"/>
    <col min="2561" max="2561" width="2.375" style="523" customWidth="1"/>
    <col min="2562" max="2562" width="15.125" style="523" customWidth="1"/>
    <col min="2563" max="2563" width="20.375" style="523" customWidth="1"/>
    <col min="2564" max="2565" width="10" style="523" customWidth="1"/>
    <col min="2566" max="2568" width="11" style="523"/>
    <col min="2569" max="2569" width="13.75" style="523" customWidth="1"/>
    <col min="2570" max="2816" width="11" style="523"/>
    <col min="2817" max="2817" width="2.375" style="523" customWidth="1"/>
    <col min="2818" max="2818" width="15.125" style="523" customWidth="1"/>
    <col min="2819" max="2819" width="20.375" style="523" customWidth="1"/>
    <col min="2820" max="2821" width="10" style="523" customWidth="1"/>
    <col min="2822" max="2824" width="11" style="523"/>
    <col min="2825" max="2825" width="13.75" style="523" customWidth="1"/>
    <col min="2826" max="3072" width="11" style="523"/>
    <col min="3073" max="3073" width="2.375" style="523" customWidth="1"/>
    <col min="3074" max="3074" width="15.125" style="523" customWidth="1"/>
    <col min="3075" max="3075" width="20.375" style="523" customWidth="1"/>
    <col min="3076" max="3077" width="10" style="523" customWidth="1"/>
    <col min="3078" max="3080" width="11" style="523"/>
    <col min="3081" max="3081" width="13.75" style="523" customWidth="1"/>
    <col min="3082" max="3328" width="11" style="523"/>
    <col min="3329" max="3329" width="2.375" style="523" customWidth="1"/>
    <col min="3330" max="3330" width="15.125" style="523" customWidth="1"/>
    <col min="3331" max="3331" width="20.375" style="523" customWidth="1"/>
    <col min="3332" max="3333" width="10" style="523" customWidth="1"/>
    <col min="3334" max="3336" width="11" style="523"/>
    <col min="3337" max="3337" width="13.75" style="523" customWidth="1"/>
    <col min="3338" max="3584" width="11" style="523"/>
    <col min="3585" max="3585" width="2.375" style="523" customWidth="1"/>
    <col min="3586" max="3586" width="15.125" style="523" customWidth="1"/>
    <col min="3587" max="3587" width="20.375" style="523" customWidth="1"/>
    <col min="3588" max="3589" width="10" style="523" customWidth="1"/>
    <col min="3590" max="3592" width="11" style="523"/>
    <col min="3593" max="3593" width="13.75" style="523" customWidth="1"/>
    <col min="3594" max="3840" width="11" style="523"/>
    <col min="3841" max="3841" width="2.375" style="523" customWidth="1"/>
    <col min="3842" max="3842" width="15.125" style="523" customWidth="1"/>
    <col min="3843" max="3843" width="20.375" style="523" customWidth="1"/>
    <col min="3844" max="3845" width="10" style="523" customWidth="1"/>
    <col min="3846" max="3848" width="11" style="523"/>
    <col min="3849" max="3849" width="13.75" style="523" customWidth="1"/>
    <col min="3850" max="4096" width="11" style="523"/>
    <col min="4097" max="4097" width="2.375" style="523" customWidth="1"/>
    <col min="4098" max="4098" width="15.125" style="523" customWidth="1"/>
    <col min="4099" max="4099" width="20.375" style="523" customWidth="1"/>
    <col min="4100" max="4101" width="10" style="523" customWidth="1"/>
    <col min="4102" max="4104" width="11" style="523"/>
    <col min="4105" max="4105" width="13.75" style="523" customWidth="1"/>
    <col min="4106" max="4352" width="11" style="523"/>
    <col min="4353" max="4353" width="2.375" style="523" customWidth="1"/>
    <col min="4354" max="4354" width="15.125" style="523" customWidth="1"/>
    <col min="4355" max="4355" width="20.375" style="523" customWidth="1"/>
    <col min="4356" max="4357" width="10" style="523" customWidth="1"/>
    <col min="4358" max="4360" width="11" style="523"/>
    <col min="4361" max="4361" width="13.75" style="523" customWidth="1"/>
    <col min="4362" max="4608" width="11" style="523"/>
    <col min="4609" max="4609" width="2.375" style="523" customWidth="1"/>
    <col min="4610" max="4610" width="15.125" style="523" customWidth="1"/>
    <col min="4611" max="4611" width="20.375" style="523" customWidth="1"/>
    <col min="4612" max="4613" width="10" style="523" customWidth="1"/>
    <col min="4614" max="4616" width="11" style="523"/>
    <col min="4617" max="4617" width="13.75" style="523" customWidth="1"/>
    <col min="4618" max="4864" width="11" style="523"/>
    <col min="4865" max="4865" width="2.375" style="523" customWidth="1"/>
    <col min="4866" max="4866" width="15.125" style="523" customWidth="1"/>
    <col min="4867" max="4867" width="20.375" style="523" customWidth="1"/>
    <col min="4868" max="4869" width="10" style="523" customWidth="1"/>
    <col min="4870" max="4872" width="11" style="523"/>
    <col min="4873" max="4873" width="13.75" style="523" customWidth="1"/>
    <col min="4874" max="5120" width="11" style="523"/>
    <col min="5121" max="5121" width="2.375" style="523" customWidth="1"/>
    <col min="5122" max="5122" width="15.125" style="523" customWidth="1"/>
    <col min="5123" max="5123" width="20.375" style="523" customWidth="1"/>
    <col min="5124" max="5125" width="10" style="523" customWidth="1"/>
    <col min="5126" max="5128" width="11" style="523"/>
    <col min="5129" max="5129" width="13.75" style="523" customWidth="1"/>
    <col min="5130" max="5376" width="11" style="523"/>
    <col min="5377" max="5377" width="2.375" style="523" customWidth="1"/>
    <col min="5378" max="5378" width="15.125" style="523" customWidth="1"/>
    <col min="5379" max="5379" width="20.375" style="523" customWidth="1"/>
    <col min="5380" max="5381" width="10" style="523" customWidth="1"/>
    <col min="5382" max="5384" width="11" style="523"/>
    <col min="5385" max="5385" width="13.75" style="523" customWidth="1"/>
    <col min="5386" max="5632" width="11" style="523"/>
    <col min="5633" max="5633" width="2.375" style="523" customWidth="1"/>
    <col min="5634" max="5634" width="15.125" style="523" customWidth="1"/>
    <col min="5635" max="5635" width="20.375" style="523" customWidth="1"/>
    <col min="5636" max="5637" width="10" style="523" customWidth="1"/>
    <col min="5638" max="5640" width="11" style="523"/>
    <col min="5641" max="5641" width="13.75" style="523" customWidth="1"/>
    <col min="5642" max="5888" width="11" style="523"/>
    <col min="5889" max="5889" width="2.375" style="523" customWidth="1"/>
    <col min="5890" max="5890" width="15.125" style="523" customWidth="1"/>
    <col min="5891" max="5891" width="20.375" style="523" customWidth="1"/>
    <col min="5892" max="5893" width="10" style="523" customWidth="1"/>
    <col min="5894" max="5896" width="11" style="523"/>
    <col min="5897" max="5897" width="13.75" style="523" customWidth="1"/>
    <col min="5898" max="6144" width="11" style="523"/>
    <col min="6145" max="6145" width="2.375" style="523" customWidth="1"/>
    <col min="6146" max="6146" width="15.125" style="523" customWidth="1"/>
    <col min="6147" max="6147" width="20.375" style="523" customWidth="1"/>
    <col min="6148" max="6149" width="10" style="523" customWidth="1"/>
    <col min="6150" max="6152" width="11" style="523"/>
    <col min="6153" max="6153" width="13.75" style="523" customWidth="1"/>
    <col min="6154" max="6400" width="11" style="523"/>
    <col min="6401" max="6401" width="2.375" style="523" customWidth="1"/>
    <col min="6402" max="6402" width="15.125" style="523" customWidth="1"/>
    <col min="6403" max="6403" width="20.375" style="523" customWidth="1"/>
    <col min="6404" max="6405" width="10" style="523" customWidth="1"/>
    <col min="6406" max="6408" width="11" style="523"/>
    <col min="6409" max="6409" width="13.75" style="523" customWidth="1"/>
    <col min="6410" max="6656" width="11" style="523"/>
    <col min="6657" max="6657" width="2.375" style="523" customWidth="1"/>
    <col min="6658" max="6658" width="15.125" style="523" customWidth="1"/>
    <col min="6659" max="6659" width="20.375" style="523" customWidth="1"/>
    <col min="6660" max="6661" width="10" style="523" customWidth="1"/>
    <col min="6662" max="6664" width="11" style="523"/>
    <col min="6665" max="6665" width="13.75" style="523" customWidth="1"/>
    <col min="6666" max="6912" width="11" style="523"/>
    <col min="6913" max="6913" width="2.375" style="523" customWidth="1"/>
    <col min="6914" max="6914" width="15.125" style="523" customWidth="1"/>
    <col min="6915" max="6915" width="20.375" style="523" customWidth="1"/>
    <col min="6916" max="6917" width="10" style="523" customWidth="1"/>
    <col min="6918" max="6920" width="11" style="523"/>
    <col min="6921" max="6921" width="13.75" style="523" customWidth="1"/>
    <col min="6922" max="7168" width="11" style="523"/>
    <col min="7169" max="7169" width="2.375" style="523" customWidth="1"/>
    <col min="7170" max="7170" width="15.125" style="523" customWidth="1"/>
    <col min="7171" max="7171" width="20.375" style="523" customWidth="1"/>
    <col min="7172" max="7173" width="10" style="523" customWidth="1"/>
    <col min="7174" max="7176" width="11" style="523"/>
    <col min="7177" max="7177" width="13.75" style="523" customWidth="1"/>
    <col min="7178" max="7424" width="11" style="523"/>
    <col min="7425" max="7425" width="2.375" style="523" customWidth="1"/>
    <col min="7426" max="7426" width="15.125" style="523" customWidth="1"/>
    <col min="7427" max="7427" width="20.375" style="523" customWidth="1"/>
    <col min="7428" max="7429" width="10" style="523" customWidth="1"/>
    <col min="7430" max="7432" width="11" style="523"/>
    <col min="7433" max="7433" width="13.75" style="523" customWidth="1"/>
    <col min="7434" max="7680" width="11" style="523"/>
    <col min="7681" max="7681" width="2.375" style="523" customWidth="1"/>
    <col min="7682" max="7682" width="15.125" style="523" customWidth="1"/>
    <col min="7683" max="7683" width="20.375" style="523" customWidth="1"/>
    <col min="7684" max="7685" width="10" style="523" customWidth="1"/>
    <col min="7686" max="7688" width="11" style="523"/>
    <col min="7689" max="7689" width="13.75" style="523" customWidth="1"/>
    <col min="7690" max="7936" width="11" style="523"/>
    <col min="7937" max="7937" width="2.375" style="523" customWidth="1"/>
    <col min="7938" max="7938" width="15.125" style="523" customWidth="1"/>
    <col min="7939" max="7939" width="20.375" style="523" customWidth="1"/>
    <col min="7940" max="7941" width="10" style="523" customWidth="1"/>
    <col min="7942" max="7944" width="11" style="523"/>
    <col min="7945" max="7945" width="13.75" style="523" customWidth="1"/>
    <col min="7946" max="8192" width="11" style="523"/>
    <col min="8193" max="8193" width="2.375" style="523" customWidth="1"/>
    <col min="8194" max="8194" width="15.125" style="523" customWidth="1"/>
    <col min="8195" max="8195" width="20.375" style="523" customWidth="1"/>
    <col min="8196" max="8197" width="10" style="523" customWidth="1"/>
    <col min="8198" max="8200" width="11" style="523"/>
    <col min="8201" max="8201" width="13.75" style="523" customWidth="1"/>
    <col min="8202" max="8448" width="11" style="523"/>
    <col min="8449" max="8449" width="2.375" style="523" customWidth="1"/>
    <col min="8450" max="8450" width="15.125" style="523" customWidth="1"/>
    <col min="8451" max="8451" width="20.375" style="523" customWidth="1"/>
    <col min="8452" max="8453" width="10" style="523" customWidth="1"/>
    <col min="8454" max="8456" width="11" style="523"/>
    <col min="8457" max="8457" width="13.75" style="523" customWidth="1"/>
    <col min="8458" max="8704" width="11" style="523"/>
    <col min="8705" max="8705" width="2.375" style="523" customWidth="1"/>
    <col min="8706" max="8706" width="15.125" style="523" customWidth="1"/>
    <col min="8707" max="8707" width="20.375" style="523" customWidth="1"/>
    <col min="8708" max="8709" width="10" style="523" customWidth="1"/>
    <col min="8710" max="8712" width="11" style="523"/>
    <col min="8713" max="8713" width="13.75" style="523" customWidth="1"/>
    <col min="8714" max="8960" width="11" style="523"/>
    <col min="8961" max="8961" width="2.375" style="523" customWidth="1"/>
    <col min="8962" max="8962" width="15.125" style="523" customWidth="1"/>
    <col min="8963" max="8963" width="20.375" style="523" customWidth="1"/>
    <col min="8964" max="8965" width="10" style="523" customWidth="1"/>
    <col min="8966" max="8968" width="11" style="523"/>
    <col min="8969" max="8969" width="13.75" style="523" customWidth="1"/>
    <col min="8970" max="9216" width="11" style="523"/>
    <col min="9217" max="9217" width="2.375" style="523" customWidth="1"/>
    <col min="9218" max="9218" width="15.125" style="523" customWidth="1"/>
    <col min="9219" max="9219" width="20.375" style="523" customWidth="1"/>
    <col min="9220" max="9221" width="10" style="523" customWidth="1"/>
    <col min="9222" max="9224" width="11" style="523"/>
    <col min="9225" max="9225" width="13.75" style="523" customWidth="1"/>
    <col min="9226" max="9472" width="11" style="523"/>
    <col min="9473" max="9473" width="2.375" style="523" customWidth="1"/>
    <col min="9474" max="9474" width="15.125" style="523" customWidth="1"/>
    <col min="9475" max="9475" width="20.375" style="523" customWidth="1"/>
    <col min="9476" max="9477" width="10" style="523" customWidth="1"/>
    <col min="9478" max="9480" width="11" style="523"/>
    <col min="9481" max="9481" width="13.75" style="523" customWidth="1"/>
    <col min="9482" max="9728" width="11" style="523"/>
    <col min="9729" max="9729" width="2.375" style="523" customWidth="1"/>
    <col min="9730" max="9730" width="15.125" style="523" customWidth="1"/>
    <col min="9731" max="9731" width="20.375" style="523" customWidth="1"/>
    <col min="9732" max="9733" width="10" style="523" customWidth="1"/>
    <col min="9734" max="9736" width="11" style="523"/>
    <col min="9737" max="9737" width="13.75" style="523" customWidth="1"/>
    <col min="9738" max="9984" width="11" style="523"/>
    <col min="9985" max="9985" width="2.375" style="523" customWidth="1"/>
    <col min="9986" max="9986" width="15.125" style="523" customWidth="1"/>
    <col min="9987" max="9987" width="20.375" style="523" customWidth="1"/>
    <col min="9988" max="9989" width="10" style="523" customWidth="1"/>
    <col min="9990" max="9992" width="11" style="523"/>
    <col min="9993" max="9993" width="13.75" style="523" customWidth="1"/>
    <col min="9994" max="10240" width="11" style="523"/>
    <col min="10241" max="10241" width="2.375" style="523" customWidth="1"/>
    <col min="10242" max="10242" width="15.125" style="523" customWidth="1"/>
    <col min="10243" max="10243" width="20.375" style="523" customWidth="1"/>
    <col min="10244" max="10245" width="10" style="523" customWidth="1"/>
    <col min="10246" max="10248" width="11" style="523"/>
    <col min="10249" max="10249" width="13.75" style="523" customWidth="1"/>
    <col min="10250" max="10496" width="11" style="523"/>
    <col min="10497" max="10497" width="2.375" style="523" customWidth="1"/>
    <col min="10498" max="10498" width="15.125" style="523" customWidth="1"/>
    <col min="10499" max="10499" width="20.375" style="523" customWidth="1"/>
    <col min="10500" max="10501" width="10" style="523" customWidth="1"/>
    <col min="10502" max="10504" width="11" style="523"/>
    <col min="10505" max="10505" width="13.75" style="523" customWidth="1"/>
    <col min="10506" max="10752" width="11" style="523"/>
    <col min="10753" max="10753" width="2.375" style="523" customWidth="1"/>
    <col min="10754" max="10754" width="15.125" style="523" customWidth="1"/>
    <col min="10755" max="10755" width="20.375" style="523" customWidth="1"/>
    <col min="10756" max="10757" width="10" style="523" customWidth="1"/>
    <col min="10758" max="10760" width="11" style="523"/>
    <col min="10761" max="10761" width="13.75" style="523" customWidth="1"/>
    <col min="10762" max="11008" width="11" style="523"/>
    <col min="11009" max="11009" width="2.375" style="523" customWidth="1"/>
    <col min="11010" max="11010" width="15.125" style="523" customWidth="1"/>
    <col min="11011" max="11011" width="20.375" style="523" customWidth="1"/>
    <col min="11012" max="11013" width="10" style="523" customWidth="1"/>
    <col min="11014" max="11016" width="11" style="523"/>
    <col min="11017" max="11017" width="13.75" style="523" customWidth="1"/>
    <col min="11018" max="11264" width="11" style="523"/>
    <col min="11265" max="11265" width="2.375" style="523" customWidth="1"/>
    <col min="11266" max="11266" width="15.125" style="523" customWidth="1"/>
    <col min="11267" max="11267" width="20.375" style="523" customWidth="1"/>
    <col min="11268" max="11269" width="10" style="523" customWidth="1"/>
    <col min="11270" max="11272" width="11" style="523"/>
    <col min="11273" max="11273" width="13.75" style="523" customWidth="1"/>
    <col min="11274" max="11520" width="11" style="523"/>
    <col min="11521" max="11521" width="2.375" style="523" customWidth="1"/>
    <col min="11522" max="11522" width="15.125" style="523" customWidth="1"/>
    <col min="11523" max="11523" width="20.375" style="523" customWidth="1"/>
    <col min="11524" max="11525" width="10" style="523" customWidth="1"/>
    <col min="11526" max="11528" width="11" style="523"/>
    <col min="11529" max="11529" width="13.75" style="523" customWidth="1"/>
    <col min="11530" max="11776" width="11" style="523"/>
    <col min="11777" max="11777" width="2.375" style="523" customWidth="1"/>
    <col min="11778" max="11778" width="15.125" style="523" customWidth="1"/>
    <col min="11779" max="11779" width="20.375" style="523" customWidth="1"/>
    <col min="11780" max="11781" width="10" style="523" customWidth="1"/>
    <col min="11782" max="11784" width="11" style="523"/>
    <col min="11785" max="11785" width="13.75" style="523" customWidth="1"/>
    <col min="11786" max="12032" width="11" style="523"/>
    <col min="12033" max="12033" width="2.375" style="523" customWidth="1"/>
    <col min="12034" max="12034" width="15.125" style="523" customWidth="1"/>
    <col min="12035" max="12035" width="20.375" style="523" customWidth="1"/>
    <col min="12036" max="12037" width="10" style="523" customWidth="1"/>
    <col min="12038" max="12040" width="11" style="523"/>
    <col min="12041" max="12041" width="13.75" style="523" customWidth="1"/>
    <col min="12042" max="12288" width="11" style="523"/>
    <col min="12289" max="12289" width="2.375" style="523" customWidth="1"/>
    <col min="12290" max="12290" width="15.125" style="523" customWidth="1"/>
    <col min="12291" max="12291" width="20.375" style="523" customWidth="1"/>
    <col min="12292" max="12293" width="10" style="523" customWidth="1"/>
    <col min="12294" max="12296" width="11" style="523"/>
    <col min="12297" max="12297" width="13.75" style="523" customWidth="1"/>
    <col min="12298" max="12544" width="11" style="523"/>
    <col min="12545" max="12545" width="2.375" style="523" customWidth="1"/>
    <col min="12546" max="12546" width="15.125" style="523" customWidth="1"/>
    <col min="12547" max="12547" width="20.375" style="523" customWidth="1"/>
    <col min="12548" max="12549" width="10" style="523" customWidth="1"/>
    <col min="12550" max="12552" width="11" style="523"/>
    <col min="12553" max="12553" width="13.75" style="523" customWidth="1"/>
    <col min="12554" max="12800" width="11" style="523"/>
    <col min="12801" max="12801" width="2.375" style="523" customWidth="1"/>
    <col min="12802" max="12802" width="15.125" style="523" customWidth="1"/>
    <col min="12803" max="12803" width="20.375" style="523" customWidth="1"/>
    <col min="12804" max="12805" width="10" style="523" customWidth="1"/>
    <col min="12806" max="12808" width="11" style="523"/>
    <col min="12809" max="12809" width="13.75" style="523" customWidth="1"/>
    <col min="12810" max="13056" width="11" style="523"/>
    <col min="13057" max="13057" width="2.375" style="523" customWidth="1"/>
    <col min="13058" max="13058" width="15.125" style="523" customWidth="1"/>
    <col min="13059" max="13059" width="20.375" style="523" customWidth="1"/>
    <col min="13060" max="13061" width="10" style="523" customWidth="1"/>
    <col min="13062" max="13064" width="11" style="523"/>
    <col min="13065" max="13065" width="13.75" style="523" customWidth="1"/>
    <col min="13066" max="13312" width="11" style="523"/>
    <col min="13313" max="13313" width="2.375" style="523" customWidth="1"/>
    <col min="13314" max="13314" width="15.125" style="523" customWidth="1"/>
    <col min="13315" max="13315" width="20.375" style="523" customWidth="1"/>
    <col min="13316" max="13317" width="10" style="523" customWidth="1"/>
    <col min="13318" max="13320" width="11" style="523"/>
    <col min="13321" max="13321" width="13.75" style="523" customWidth="1"/>
    <col min="13322" max="13568" width="11" style="523"/>
    <col min="13569" max="13569" width="2.375" style="523" customWidth="1"/>
    <col min="13570" max="13570" width="15.125" style="523" customWidth="1"/>
    <col min="13571" max="13571" width="20.375" style="523" customWidth="1"/>
    <col min="13572" max="13573" width="10" style="523" customWidth="1"/>
    <col min="13574" max="13576" width="11" style="523"/>
    <col min="13577" max="13577" width="13.75" style="523" customWidth="1"/>
    <col min="13578" max="13824" width="11" style="523"/>
    <col min="13825" max="13825" width="2.375" style="523" customWidth="1"/>
    <col min="13826" max="13826" width="15.125" style="523" customWidth="1"/>
    <col min="13827" max="13827" width="20.375" style="523" customWidth="1"/>
    <col min="13828" max="13829" width="10" style="523" customWidth="1"/>
    <col min="13830" max="13832" width="11" style="523"/>
    <col min="13833" max="13833" width="13.75" style="523" customWidth="1"/>
    <col min="13834" max="14080" width="11" style="523"/>
    <col min="14081" max="14081" width="2.375" style="523" customWidth="1"/>
    <col min="14082" max="14082" width="15.125" style="523" customWidth="1"/>
    <col min="14083" max="14083" width="20.375" style="523" customWidth="1"/>
    <col min="14084" max="14085" width="10" style="523" customWidth="1"/>
    <col min="14086" max="14088" width="11" style="523"/>
    <col min="14089" max="14089" width="13.75" style="523" customWidth="1"/>
    <col min="14090" max="14336" width="11" style="523"/>
    <col min="14337" max="14337" width="2.375" style="523" customWidth="1"/>
    <col min="14338" max="14338" width="15.125" style="523" customWidth="1"/>
    <col min="14339" max="14339" width="20.375" style="523" customWidth="1"/>
    <col min="14340" max="14341" width="10" style="523" customWidth="1"/>
    <col min="14342" max="14344" width="11" style="523"/>
    <col min="14345" max="14345" width="13.75" style="523" customWidth="1"/>
    <col min="14346" max="14592" width="11" style="523"/>
    <col min="14593" max="14593" width="2.375" style="523" customWidth="1"/>
    <col min="14594" max="14594" width="15.125" style="523" customWidth="1"/>
    <col min="14595" max="14595" width="20.375" style="523" customWidth="1"/>
    <col min="14596" max="14597" width="10" style="523" customWidth="1"/>
    <col min="14598" max="14600" width="11" style="523"/>
    <col min="14601" max="14601" width="13.75" style="523" customWidth="1"/>
    <col min="14602" max="14848" width="11" style="523"/>
    <col min="14849" max="14849" width="2.375" style="523" customWidth="1"/>
    <col min="14850" max="14850" width="15.125" style="523" customWidth="1"/>
    <col min="14851" max="14851" width="20.375" style="523" customWidth="1"/>
    <col min="14852" max="14853" width="10" style="523" customWidth="1"/>
    <col min="14854" max="14856" width="11" style="523"/>
    <col min="14857" max="14857" width="13.75" style="523" customWidth="1"/>
    <col min="14858" max="15104" width="11" style="523"/>
    <col min="15105" max="15105" width="2.375" style="523" customWidth="1"/>
    <col min="15106" max="15106" width="15.125" style="523" customWidth="1"/>
    <col min="15107" max="15107" width="20.375" style="523" customWidth="1"/>
    <col min="15108" max="15109" width="10" style="523" customWidth="1"/>
    <col min="15110" max="15112" width="11" style="523"/>
    <col min="15113" max="15113" width="13.75" style="523" customWidth="1"/>
    <col min="15114" max="15360" width="11" style="523"/>
    <col min="15361" max="15361" width="2.375" style="523" customWidth="1"/>
    <col min="15362" max="15362" width="15.125" style="523" customWidth="1"/>
    <col min="15363" max="15363" width="20.375" style="523" customWidth="1"/>
    <col min="15364" max="15365" width="10" style="523" customWidth="1"/>
    <col min="15366" max="15368" width="11" style="523"/>
    <col min="15369" max="15369" width="13.75" style="523" customWidth="1"/>
    <col min="15370" max="15616" width="11" style="523"/>
    <col min="15617" max="15617" width="2.375" style="523" customWidth="1"/>
    <col min="15618" max="15618" width="15.125" style="523" customWidth="1"/>
    <col min="15619" max="15619" width="20.375" style="523" customWidth="1"/>
    <col min="15620" max="15621" width="10" style="523" customWidth="1"/>
    <col min="15622" max="15624" width="11" style="523"/>
    <col min="15625" max="15625" width="13.75" style="523" customWidth="1"/>
    <col min="15626" max="15872" width="11" style="523"/>
    <col min="15873" max="15873" width="2.375" style="523" customWidth="1"/>
    <col min="15874" max="15874" width="15.125" style="523" customWidth="1"/>
    <col min="15875" max="15875" width="20.375" style="523" customWidth="1"/>
    <col min="15876" max="15877" width="10" style="523" customWidth="1"/>
    <col min="15878" max="15880" width="11" style="523"/>
    <col min="15881" max="15881" width="13.75" style="523" customWidth="1"/>
    <col min="15882" max="16128" width="11" style="523"/>
    <col min="16129" max="16129" width="2.375" style="523" customWidth="1"/>
    <col min="16130" max="16130" width="15.125" style="523" customWidth="1"/>
    <col min="16131" max="16131" width="20.375" style="523" customWidth="1"/>
    <col min="16132" max="16133" width="10" style="523" customWidth="1"/>
    <col min="16134" max="16136" width="11" style="523"/>
    <col min="16137" max="16137" width="13.75" style="523" customWidth="1"/>
    <col min="16138" max="16384" width="11" style="523"/>
  </cols>
  <sheetData>
    <row r="1" spans="1:11" s="497" customFormat="1" ht="33.6" customHeight="1" x14ac:dyDescent="0.2">
      <c r="A1" s="496"/>
      <c r="B1" s="496"/>
      <c r="C1" s="496"/>
      <c r="D1" s="496"/>
      <c r="E1" s="15"/>
      <c r="F1" s="15"/>
      <c r="G1" s="15"/>
      <c r="I1" s="498"/>
    </row>
    <row r="2" spans="1:11" s="71" customFormat="1" ht="13.15" customHeight="1" x14ac:dyDescent="0.2">
      <c r="A2" s="499"/>
      <c r="C2" s="500"/>
      <c r="D2" s="500"/>
      <c r="G2" s="501" t="s">
        <v>479</v>
      </c>
      <c r="H2" s="502"/>
      <c r="I2" s="502"/>
      <c r="K2" s="498"/>
    </row>
    <row r="3" spans="1:11" s="497" customFormat="1" ht="19.5" customHeight="1" x14ac:dyDescent="0.25">
      <c r="A3" s="503" t="s">
        <v>480</v>
      </c>
      <c r="D3" s="504"/>
    </row>
    <row r="4" spans="1:11" s="71" customFormat="1" ht="19.5" customHeight="1" x14ac:dyDescent="0.2">
      <c r="A4" s="499"/>
      <c r="C4" s="500"/>
      <c r="D4" s="500"/>
      <c r="E4" s="500"/>
      <c r="G4" s="505"/>
      <c r="H4" s="502"/>
      <c r="I4" s="502"/>
    </row>
    <row r="5" spans="1:11" s="71" customFormat="1" ht="13.15" customHeight="1" x14ac:dyDescent="0.2">
      <c r="A5" s="499"/>
      <c r="C5" s="500"/>
      <c r="D5" s="500"/>
      <c r="E5" s="500"/>
      <c r="G5" s="505"/>
      <c r="H5" s="502"/>
      <c r="I5" s="502"/>
    </row>
    <row r="6" spans="1:11" s="71" customFormat="1" ht="13.15" customHeight="1" x14ac:dyDescent="0.2">
      <c r="A6" s="689" t="s">
        <v>481</v>
      </c>
      <c r="B6" s="665"/>
      <c r="C6" s="665"/>
      <c r="D6" s="665"/>
      <c r="E6" s="665"/>
      <c r="F6" s="690"/>
      <c r="G6" s="690"/>
      <c r="H6" s="502"/>
      <c r="I6" s="502"/>
    </row>
    <row r="7" spans="1:11" s="71" customFormat="1" ht="13.15" customHeight="1" x14ac:dyDescent="0.2">
      <c r="A7" s="499"/>
      <c r="C7" s="500"/>
      <c r="D7" s="500"/>
      <c r="E7" s="500"/>
      <c r="G7" s="505"/>
      <c r="H7" s="502"/>
      <c r="I7" s="502"/>
    </row>
    <row r="8" spans="1:11" s="505" customFormat="1" ht="13.15" customHeight="1" x14ac:dyDescent="0.2">
      <c r="B8" s="506" t="s">
        <v>482</v>
      </c>
      <c r="C8" s="507"/>
      <c r="D8" s="507"/>
      <c r="E8" s="508"/>
      <c r="F8" s="509"/>
      <c r="G8" s="509"/>
      <c r="H8" s="502"/>
      <c r="I8" s="502"/>
    </row>
    <row r="9" spans="1:11" s="505" customFormat="1" ht="13.15" customHeight="1" x14ac:dyDescent="0.2">
      <c r="A9" s="510"/>
      <c r="B9" s="680" t="s">
        <v>483</v>
      </c>
      <c r="C9" s="680"/>
      <c r="D9" s="681"/>
      <c r="E9" s="461"/>
      <c r="F9" s="461"/>
      <c r="H9" s="502"/>
      <c r="I9" s="502"/>
    </row>
    <row r="10" spans="1:11" s="505" customFormat="1" ht="13.15" customHeight="1" x14ac:dyDescent="0.2">
      <c r="A10" s="510"/>
      <c r="B10" s="680" t="s">
        <v>484</v>
      </c>
      <c r="C10" s="680"/>
      <c r="D10" s="681"/>
      <c r="E10" s="511"/>
      <c r="G10" s="512"/>
      <c r="H10" s="513"/>
      <c r="I10" s="513"/>
    </row>
    <row r="11" spans="1:11" s="505" customFormat="1" ht="13.15" customHeight="1" x14ac:dyDescent="0.2">
      <c r="A11" s="510"/>
      <c r="B11" s="680" t="s">
        <v>485</v>
      </c>
      <c r="C11" s="680"/>
      <c r="D11" s="681"/>
      <c r="E11" s="511"/>
      <c r="G11" s="512"/>
      <c r="H11" s="514"/>
      <c r="I11" s="514"/>
    </row>
    <row r="12" spans="1:11" s="505" customFormat="1" ht="13.15" customHeight="1" x14ac:dyDescent="0.2">
      <c r="A12" s="510"/>
      <c r="B12" s="680" t="s">
        <v>486</v>
      </c>
      <c r="C12" s="680"/>
      <c r="D12" s="681"/>
      <c r="E12" s="511"/>
      <c r="G12" s="512"/>
      <c r="H12" s="514"/>
      <c r="I12" s="514"/>
    </row>
    <row r="13" spans="1:11" s="505" customFormat="1" ht="13.15" customHeight="1" x14ac:dyDescent="0.2">
      <c r="A13" s="510"/>
      <c r="B13" s="680" t="s">
        <v>487</v>
      </c>
      <c r="C13" s="680"/>
      <c r="D13" s="681"/>
      <c r="E13" s="511"/>
      <c r="G13" s="512"/>
    </row>
    <row r="14" spans="1:11" s="505" customFormat="1" ht="13.15" customHeight="1" x14ac:dyDescent="0.2">
      <c r="A14" s="510"/>
      <c r="B14" s="680" t="s">
        <v>488</v>
      </c>
      <c r="C14" s="680"/>
      <c r="D14" s="681"/>
      <c r="E14" s="511"/>
      <c r="G14" s="512"/>
    </row>
    <row r="15" spans="1:11" s="505" customFormat="1" ht="13.15" customHeight="1" x14ac:dyDescent="0.2">
      <c r="A15" s="510"/>
      <c r="B15" s="680" t="s">
        <v>489</v>
      </c>
      <c r="C15" s="680"/>
      <c r="D15" s="681"/>
      <c r="E15" s="511"/>
      <c r="G15" s="512"/>
    </row>
    <row r="16" spans="1:11" s="505" customFormat="1" ht="13.15" customHeight="1" x14ac:dyDescent="0.2">
      <c r="A16" s="510"/>
      <c r="B16" s="680" t="s">
        <v>490</v>
      </c>
      <c r="C16" s="680"/>
      <c r="D16" s="681"/>
      <c r="E16" s="511"/>
      <c r="G16" s="512"/>
    </row>
    <row r="17" spans="1:8" s="505" customFormat="1" ht="13.15" customHeight="1" x14ac:dyDescent="0.2">
      <c r="A17" s="510"/>
      <c r="B17" s="688"/>
      <c r="C17" s="688"/>
      <c r="D17" s="515"/>
      <c r="E17" s="511"/>
      <c r="G17" s="512"/>
    </row>
    <row r="18" spans="1:8" s="505" customFormat="1" ht="13.15" customHeight="1" x14ac:dyDescent="0.2">
      <c r="B18" s="506" t="s">
        <v>491</v>
      </c>
      <c r="C18" s="516"/>
      <c r="D18" s="515"/>
      <c r="E18" s="511"/>
      <c r="G18" s="512"/>
    </row>
    <row r="19" spans="1:8" s="505" customFormat="1" ht="13.15" customHeight="1" x14ac:dyDescent="0.2">
      <c r="A19" s="510"/>
      <c r="B19" s="680" t="s">
        <v>492</v>
      </c>
      <c r="C19" s="680"/>
      <c r="D19" s="681"/>
      <c r="E19" s="511"/>
      <c r="G19" s="512"/>
    </row>
    <row r="20" spans="1:8" s="505" customFormat="1" ht="13.15" customHeight="1" x14ac:dyDescent="0.2">
      <c r="A20" s="510"/>
      <c r="B20" s="680" t="s">
        <v>493</v>
      </c>
      <c r="C20" s="680"/>
      <c r="D20" s="681"/>
      <c r="E20" s="511"/>
      <c r="G20" s="512"/>
    </row>
    <row r="21" spans="1:8" s="505" customFormat="1" ht="13.15" customHeight="1" x14ac:dyDescent="0.2">
      <c r="A21" s="510"/>
      <c r="B21" s="680" t="s">
        <v>494</v>
      </c>
      <c r="C21" s="680"/>
      <c r="D21" s="681"/>
      <c r="E21" s="511"/>
      <c r="G21" s="512"/>
    </row>
    <row r="22" spans="1:8" s="505" customFormat="1" ht="13.15" customHeight="1" x14ac:dyDescent="0.2">
      <c r="A22" s="510"/>
      <c r="B22" s="680" t="s">
        <v>495</v>
      </c>
      <c r="C22" s="680"/>
      <c r="D22" s="681"/>
      <c r="E22" s="511"/>
      <c r="G22" s="512"/>
    </row>
    <row r="23" spans="1:8" s="505" customFormat="1" ht="13.15" customHeight="1" x14ac:dyDescent="0.2">
      <c r="A23" s="510"/>
      <c r="B23" s="680" t="s">
        <v>496</v>
      </c>
      <c r="C23" s="680"/>
      <c r="D23" s="681"/>
      <c r="E23" s="511"/>
      <c r="G23" s="512"/>
    </row>
    <row r="24" spans="1:8" s="505" customFormat="1" ht="13.15" customHeight="1" x14ac:dyDescent="0.2">
      <c r="A24" s="510"/>
      <c r="B24" s="680" t="s">
        <v>497</v>
      </c>
      <c r="C24" s="680"/>
      <c r="D24" s="681"/>
      <c r="E24" s="511"/>
      <c r="G24" s="512"/>
    </row>
    <row r="25" spans="1:8" s="505" customFormat="1" ht="13.15" customHeight="1" x14ac:dyDescent="0.2">
      <c r="A25" s="510"/>
      <c r="B25" s="680" t="s">
        <v>498</v>
      </c>
      <c r="C25" s="680"/>
      <c r="D25" s="681"/>
      <c r="E25" s="511"/>
      <c r="G25" s="512"/>
    </row>
    <row r="26" spans="1:8" s="505" customFormat="1" ht="13.15" customHeight="1" x14ac:dyDescent="0.2">
      <c r="A26" s="510"/>
      <c r="B26" s="680" t="s">
        <v>499</v>
      </c>
      <c r="C26" s="680"/>
      <c r="D26" s="681"/>
      <c r="E26" s="511"/>
      <c r="G26" s="71"/>
    </row>
    <row r="27" spans="1:8" s="505" customFormat="1" ht="13.15" customHeight="1" x14ac:dyDescent="0.2">
      <c r="A27" s="510"/>
      <c r="B27" s="680" t="s">
        <v>500</v>
      </c>
      <c r="C27" s="680"/>
      <c r="D27" s="681"/>
      <c r="E27" s="511"/>
      <c r="G27" s="71"/>
    </row>
    <row r="28" spans="1:8" s="71" customFormat="1" ht="13.15" customHeight="1" x14ac:dyDescent="0.2">
      <c r="A28" s="510"/>
      <c r="B28" s="680" t="s">
        <v>501</v>
      </c>
      <c r="C28" s="680"/>
      <c r="D28" s="681"/>
      <c r="E28" s="511"/>
      <c r="F28" s="505"/>
    </row>
    <row r="29" spans="1:8" s="71" customFormat="1" ht="13.15" customHeight="1" x14ac:dyDescent="0.2">
      <c r="A29" s="510"/>
      <c r="B29" s="680" t="s">
        <v>502</v>
      </c>
      <c r="C29" s="680"/>
      <c r="D29" s="681"/>
      <c r="E29" s="511"/>
    </row>
    <row r="30" spans="1:8" s="71" customFormat="1" ht="13.15" customHeight="1" x14ac:dyDescent="0.2">
      <c r="A30" s="510"/>
      <c r="B30" s="680" t="s">
        <v>503</v>
      </c>
      <c r="C30" s="680"/>
      <c r="D30" s="681"/>
      <c r="E30" s="511"/>
    </row>
    <row r="31" spans="1:8" s="71" customFormat="1" ht="13.15" customHeight="1" x14ac:dyDescent="0.2">
      <c r="A31" s="510"/>
      <c r="B31" s="680" t="s">
        <v>504</v>
      </c>
      <c r="C31" s="680"/>
      <c r="D31" s="681"/>
      <c r="E31" s="511"/>
      <c r="H31" s="517"/>
    </row>
    <row r="32" spans="1:8" s="71" customFormat="1" ht="13.15" customHeight="1" x14ac:dyDescent="0.2">
      <c r="A32" s="510"/>
      <c r="B32" s="680" t="s">
        <v>505</v>
      </c>
      <c r="C32" s="680"/>
      <c r="D32" s="681"/>
      <c r="E32" s="511"/>
      <c r="H32" s="517"/>
    </row>
    <row r="33" spans="1:8" s="505" customFormat="1" ht="13.15" customHeight="1" x14ac:dyDescent="0.2">
      <c r="A33" s="510"/>
      <c r="B33" s="680" t="s">
        <v>506</v>
      </c>
      <c r="C33" s="680"/>
      <c r="D33" s="681"/>
      <c r="E33" s="511"/>
      <c r="F33" s="71"/>
      <c r="G33" s="71"/>
      <c r="H33" s="518"/>
    </row>
    <row r="34" spans="1:8" ht="13.15" customHeight="1" x14ac:dyDescent="0.2">
      <c r="A34" s="510"/>
      <c r="B34" s="519"/>
      <c r="C34" s="520"/>
      <c r="D34" s="521"/>
      <c r="E34" s="511"/>
      <c r="F34" s="71"/>
      <c r="G34" s="71"/>
      <c r="H34" s="522"/>
    </row>
    <row r="35" spans="1:8" ht="13.15" customHeight="1" x14ac:dyDescent="0.2">
      <c r="A35" s="682" t="s">
        <v>507</v>
      </c>
      <c r="B35" s="682"/>
      <c r="C35" s="682"/>
      <c r="D35" s="682"/>
      <c r="E35" s="682"/>
      <c r="F35" s="682"/>
      <c r="G35" s="682"/>
      <c r="H35" s="522"/>
    </row>
    <row r="36" spans="1:8" ht="13.15" customHeight="1" x14ac:dyDescent="0.2">
      <c r="A36" s="524"/>
      <c r="B36" s="525"/>
      <c r="C36" s="525"/>
      <c r="D36" s="526"/>
      <c r="E36" s="526"/>
      <c r="F36" s="526"/>
      <c r="G36" s="526"/>
      <c r="H36" s="522"/>
    </row>
    <row r="37" spans="1:8" ht="13.15" customHeight="1" x14ac:dyDescent="0.2">
      <c r="A37" s="683" t="s">
        <v>508</v>
      </c>
      <c r="B37" s="683"/>
      <c r="C37" s="683"/>
      <c r="D37" s="683"/>
      <c r="E37" s="683"/>
      <c r="F37" s="683"/>
      <c r="G37" s="683"/>
      <c r="H37" s="522"/>
    </row>
    <row r="38" spans="1:8" ht="13.15" customHeight="1" x14ac:dyDescent="0.2">
      <c r="A38" s="527"/>
      <c r="B38" s="528"/>
      <c r="C38" s="528"/>
      <c r="D38" s="515"/>
      <c r="E38" s="529"/>
      <c r="F38" s="517"/>
      <c r="G38" s="517"/>
      <c r="H38" s="522"/>
    </row>
    <row r="39" spans="1:8" ht="13.15" customHeight="1" x14ac:dyDescent="0.2">
      <c r="A39" s="684" t="s">
        <v>509</v>
      </c>
      <c r="B39" s="684"/>
      <c r="C39" s="684"/>
      <c r="D39" s="684"/>
      <c r="E39" s="684"/>
      <c r="F39" s="685"/>
      <c r="G39" s="685"/>
    </row>
    <row r="40" spans="1:8" ht="13.15" customHeight="1" x14ac:dyDescent="0.2">
      <c r="A40" s="685"/>
      <c r="B40" s="685"/>
      <c r="C40" s="685"/>
      <c r="D40" s="685"/>
      <c r="E40" s="685"/>
      <c r="F40" s="685"/>
      <c r="G40" s="685"/>
    </row>
    <row r="41" spans="1:8" ht="13.15" customHeight="1" x14ac:dyDescent="0.2">
      <c r="A41" s="530"/>
      <c r="B41" s="530"/>
      <c r="C41" s="530"/>
      <c r="D41" s="531"/>
      <c r="E41" s="531"/>
      <c r="F41" s="522"/>
      <c r="G41" s="522"/>
    </row>
    <row r="42" spans="1:8" ht="13.15" customHeight="1" x14ac:dyDescent="0.2">
      <c r="A42" s="686" t="s">
        <v>510</v>
      </c>
      <c r="B42" s="687"/>
      <c r="C42" s="687"/>
      <c r="D42" s="687"/>
      <c r="E42" s="687"/>
      <c r="F42" s="687"/>
      <c r="G42" s="687"/>
    </row>
    <row r="43" spans="1:8" ht="13.15" customHeight="1" x14ac:dyDescent="0.2">
      <c r="A43" s="683" t="s">
        <v>511</v>
      </c>
      <c r="B43" s="683"/>
      <c r="C43" s="532" t="s">
        <v>512</v>
      </c>
      <c r="D43" s="532"/>
      <c r="E43" s="532"/>
      <c r="F43" s="532"/>
      <c r="G43" s="532"/>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62" t="s">
        <v>7</v>
      </c>
      <c r="B4" s="562"/>
      <c r="C4" s="562"/>
      <c r="D4" s="562"/>
      <c r="E4" s="562"/>
      <c r="F4" s="562"/>
    </row>
    <row r="5" spans="1:6" ht="12.75" customHeight="1" x14ac:dyDescent="0.2">
      <c r="A5" s="21"/>
      <c r="B5" s="22"/>
      <c r="C5" s="21"/>
      <c r="D5" s="22"/>
      <c r="E5" s="21"/>
      <c r="F5" s="21"/>
    </row>
    <row r="6" spans="1:6" ht="12.75" customHeight="1" x14ac:dyDescent="0.2">
      <c r="A6" s="25" t="s">
        <v>8</v>
      </c>
      <c r="B6" s="26"/>
      <c r="C6" s="555" t="s">
        <v>9</v>
      </c>
      <c r="D6" s="555"/>
      <c r="E6" s="555"/>
      <c r="F6" s="555"/>
    </row>
    <row r="7" spans="1:6" ht="12.75" customHeight="1" x14ac:dyDescent="0.2">
      <c r="A7" s="25"/>
      <c r="B7" s="26"/>
      <c r="C7" s="27"/>
      <c r="D7" s="27"/>
      <c r="E7" s="27"/>
      <c r="F7" s="27"/>
    </row>
    <row r="8" spans="1:6" ht="12.75" customHeight="1" x14ac:dyDescent="0.2">
      <c r="A8" s="25" t="s">
        <v>10</v>
      </c>
      <c r="B8" s="26"/>
      <c r="C8" s="555" t="s">
        <v>11</v>
      </c>
      <c r="D8" s="555"/>
      <c r="E8" s="555"/>
      <c r="F8" s="555"/>
    </row>
    <row r="9" spans="1:6" ht="12.75" customHeight="1" x14ac:dyDescent="0.2">
      <c r="A9" s="25"/>
      <c r="B9" s="26"/>
      <c r="C9" s="27"/>
      <c r="D9" s="27"/>
      <c r="E9" s="27"/>
      <c r="F9" s="27"/>
    </row>
    <row r="10" spans="1:6" ht="12.75" customHeight="1" x14ac:dyDescent="0.2">
      <c r="A10" s="25" t="s">
        <v>12</v>
      </c>
      <c r="C10" s="563" t="s">
        <v>13</v>
      </c>
      <c r="D10" s="563"/>
      <c r="E10" s="563"/>
      <c r="F10" s="563"/>
    </row>
    <row r="11" spans="1:6" ht="12.75" customHeight="1" x14ac:dyDescent="0.2">
      <c r="A11" s="22"/>
      <c r="B11" s="21"/>
      <c r="C11" s="28"/>
      <c r="D11" s="27"/>
      <c r="E11" s="29"/>
      <c r="F11" s="27"/>
    </row>
    <row r="12" spans="1:6" ht="12.75" customHeight="1" x14ac:dyDescent="0.2">
      <c r="A12" s="25" t="s">
        <v>14</v>
      </c>
      <c r="B12" s="21"/>
      <c r="C12" s="564" t="s">
        <v>15</v>
      </c>
      <c r="D12" s="564"/>
      <c r="E12" s="564"/>
      <c r="F12" s="564"/>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54" t="s">
        <v>20</v>
      </c>
      <c r="B18" s="554"/>
      <c r="C18" s="31" t="s">
        <v>21</v>
      </c>
      <c r="D18" s="27"/>
      <c r="E18" s="27"/>
      <c r="F18" s="27"/>
    </row>
    <row r="19" spans="1:6" ht="12.75" customHeight="1" x14ac:dyDescent="0.2">
      <c r="A19" s="22"/>
      <c r="B19" s="21"/>
      <c r="C19" s="32"/>
      <c r="D19" s="27"/>
      <c r="E19" s="27"/>
      <c r="F19" s="27"/>
    </row>
    <row r="20" spans="1:6" ht="89.25" customHeight="1" x14ac:dyDescent="0.2">
      <c r="A20" s="25" t="s">
        <v>22</v>
      </c>
      <c r="B20" s="21"/>
      <c r="C20" s="555" t="s">
        <v>23</v>
      </c>
      <c r="D20" s="555"/>
      <c r="E20" s="555"/>
      <c r="F20" s="555"/>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56" t="s">
        <v>38</v>
      </c>
      <c r="D33" s="557"/>
      <c r="E33" s="557"/>
      <c r="F33" s="557"/>
    </row>
    <row r="34" spans="1:6" ht="12.75" customHeight="1" x14ac:dyDescent="0.2">
      <c r="A34" s="26"/>
      <c r="B34" s="26"/>
      <c r="C34" s="558" t="s">
        <v>39</v>
      </c>
      <c r="D34" s="559"/>
      <c r="E34" s="559"/>
      <c r="F34" s="559"/>
    </row>
    <row r="35" spans="1:6" ht="25.5" customHeight="1" x14ac:dyDescent="0.2">
      <c r="A35" s="26"/>
      <c r="B35" s="26"/>
      <c r="C35" s="560" t="s">
        <v>40</v>
      </c>
      <c r="D35" s="561"/>
      <c r="E35" s="561"/>
      <c r="F35" s="561"/>
    </row>
    <row r="36" spans="1:6" ht="12.75" x14ac:dyDescent="0.2">
      <c r="B36" s="26"/>
    </row>
    <row r="37" spans="1:6" ht="12.75" x14ac:dyDescent="0.2">
      <c r="A37" s="22" t="s">
        <v>41</v>
      </c>
      <c r="C37" s="45" t="s">
        <v>42</v>
      </c>
      <c r="D37" s="36"/>
      <c r="E37" s="36"/>
      <c r="F37" s="36"/>
    </row>
    <row r="38" spans="1:6" ht="28.5" customHeight="1" x14ac:dyDescent="0.2">
      <c r="C38" s="557" t="s">
        <v>43</v>
      </c>
      <c r="D38" s="557"/>
      <c r="E38" s="557"/>
      <c r="F38" s="557"/>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5" t="s">
        <v>89</v>
      </c>
      <c r="C41" s="565"/>
      <c r="D41" s="565"/>
      <c r="E41" s="565"/>
      <c r="F41" s="565"/>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86369</v>
      </c>
      <c r="E12" s="114">
        <v>86183</v>
      </c>
      <c r="F12" s="114">
        <v>87120</v>
      </c>
      <c r="G12" s="114">
        <v>86061</v>
      </c>
      <c r="H12" s="114">
        <v>85012</v>
      </c>
      <c r="I12" s="115">
        <v>1357</v>
      </c>
      <c r="J12" s="116">
        <v>1.596245235966687</v>
      </c>
      <c r="N12" s="117"/>
    </row>
    <row r="13" spans="1:15" s="110" customFormat="1" ht="13.5" customHeight="1" x14ac:dyDescent="0.2">
      <c r="A13" s="118" t="s">
        <v>105</v>
      </c>
      <c r="B13" s="119" t="s">
        <v>106</v>
      </c>
      <c r="C13" s="113">
        <v>51.34481121698758</v>
      </c>
      <c r="D13" s="114">
        <v>44346</v>
      </c>
      <c r="E13" s="114">
        <v>44216</v>
      </c>
      <c r="F13" s="114">
        <v>45006</v>
      </c>
      <c r="G13" s="114">
        <v>44377</v>
      </c>
      <c r="H13" s="114">
        <v>43810</v>
      </c>
      <c r="I13" s="115">
        <v>536</v>
      </c>
      <c r="J13" s="116">
        <v>1.2234649623373659</v>
      </c>
    </row>
    <row r="14" spans="1:15" s="110" customFormat="1" ht="13.5" customHeight="1" x14ac:dyDescent="0.2">
      <c r="A14" s="120"/>
      <c r="B14" s="119" t="s">
        <v>107</v>
      </c>
      <c r="C14" s="113">
        <v>48.65518878301242</v>
      </c>
      <c r="D14" s="114">
        <v>42023</v>
      </c>
      <c r="E14" s="114">
        <v>41967</v>
      </c>
      <c r="F14" s="114">
        <v>42114</v>
      </c>
      <c r="G14" s="114">
        <v>41684</v>
      </c>
      <c r="H14" s="114">
        <v>41202</v>
      </c>
      <c r="I14" s="115">
        <v>821</v>
      </c>
      <c r="J14" s="116">
        <v>1.9926217173923595</v>
      </c>
    </row>
    <row r="15" spans="1:15" s="110" customFormat="1" ht="13.5" customHeight="1" x14ac:dyDescent="0.2">
      <c r="A15" s="118" t="s">
        <v>105</v>
      </c>
      <c r="B15" s="121" t="s">
        <v>108</v>
      </c>
      <c r="C15" s="113">
        <v>12.786995333973996</v>
      </c>
      <c r="D15" s="114">
        <v>11044</v>
      </c>
      <c r="E15" s="114">
        <v>11371</v>
      </c>
      <c r="F15" s="114">
        <v>11802</v>
      </c>
      <c r="G15" s="114">
        <v>11050</v>
      </c>
      <c r="H15" s="114">
        <v>11175</v>
      </c>
      <c r="I15" s="115">
        <v>-131</v>
      </c>
      <c r="J15" s="116">
        <v>-1.1722595078299776</v>
      </c>
    </row>
    <row r="16" spans="1:15" s="110" customFormat="1" ht="13.5" customHeight="1" x14ac:dyDescent="0.2">
      <c r="A16" s="118"/>
      <c r="B16" s="121" t="s">
        <v>109</v>
      </c>
      <c r="C16" s="113">
        <v>67.122462920723876</v>
      </c>
      <c r="D16" s="114">
        <v>57973</v>
      </c>
      <c r="E16" s="114">
        <v>57689</v>
      </c>
      <c r="F16" s="114">
        <v>58353</v>
      </c>
      <c r="G16" s="114">
        <v>58333</v>
      </c>
      <c r="H16" s="114">
        <v>57652</v>
      </c>
      <c r="I16" s="115">
        <v>321</v>
      </c>
      <c r="J16" s="116">
        <v>0.55678900992159852</v>
      </c>
    </row>
    <row r="17" spans="1:10" s="110" customFormat="1" ht="13.5" customHeight="1" x14ac:dyDescent="0.2">
      <c r="A17" s="118"/>
      <c r="B17" s="121" t="s">
        <v>110</v>
      </c>
      <c r="C17" s="113">
        <v>18.695365235211707</v>
      </c>
      <c r="D17" s="114">
        <v>16147</v>
      </c>
      <c r="E17" s="114">
        <v>15941</v>
      </c>
      <c r="F17" s="114">
        <v>15811</v>
      </c>
      <c r="G17" s="114">
        <v>15565</v>
      </c>
      <c r="H17" s="114">
        <v>15107</v>
      </c>
      <c r="I17" s="115">
        <v>1040</v>
      </c>
      <c r="J17" s="116">
        <v>6.8842258555636464</v>
      </c>
    </row>
    <row r="18" spans="1:10" s="110" customFormat="1" ht="13.5" customHeight="1" x14ac:dyDescent="0.2">
      <c r="A18" s="120"/>
      <c r="B18" s="121" t="s">
        <v>111</v>
      </c>
      <c r="C18" s="113">
        <v>1.3951765100904259</v>
      </c>
      <c r="D18" s="114">
        <v>1205</v>
      </c>
      <c r="E18" s="114">
        <v>1182</v>
      </c>
      <c r="F18" s="114">
        <v>1154</v>
      </c>
      <c r="G18" s="114">
        <v>1113</v>
      </c>
      <c r="H18" s="114">
        <v>1078</v>
      </c>
      <c r="I18" s="115">
        <v>127</v>
      </c>
      <c r="J18" s="116">
        <v>11.781076066790353</v>
      </c>
    </row>
    <row r="19" spans="1:10" s="110" customFormat="1" ht="13.5" customHeight="1" x14ac:dyDescent="0.2">
      <c r="A19" s="120"/>
      <c r="B19" s="121" t="s">
        <v>112</v>
      </c>
      <c r="C19" s="113">
        <v>0.35197814030497054</v>
      </c>
      <c r="D19" s="114">
        <v>304</v>
      </c>
      <c r="E19" s="114">
        <v>278</v>
      </c>
      <c r="F19" s="114">
        <v>284</v>
      </c>
      <c r="G19" s="114">
        <v>248</v>
      </c>
      <c r="H19" s="114">
        <v>240</v>
      </c>
      <c r="I19" s="115">
        <v>64</v>
      </c>
      <c r="J19" s="116">
        <v>26.666666666666668</v>
      </c>
    </row>
    <row r="20" spans="1:10" s="110" customFormat="1" ht="13.5" customHeight="1" x14ac:dyDescent="0.2">
      <c r="A20" s="118" t="s">
        <v>113</v>
      </c>
      <c r="B20" s="122" t="s">
        <v>114</v>
      </c>
      <c r="C20" s="113">
        <v>68.869617571119264</v>
      </c>
      <c r="D20" s="114">
        <v>59482</v>
      </c>
      <c r="E20" s="114">
        <v>59524</v>
      </c>
      <c r="F20" s="114">
        <v>60505</v>
      </c>
      <c r="G20" s="114">
        <v>59752</v>
      </c>
      <c r="H20" s="114">
        <v>59133</v>
      </c>
      <c r="I20" s="115">
        <v>349</v>
      </c>
      <c r="J20" s="116">
        <v>0.59019498418818594</v>
      </c>
    </row>
    <row r="21" spans="1:10" s="110" customFormat="1" ht="13.5" customHeight="1" x14ac:dyDescent="0.2">
      <c r="A21" s="120"/>
      <c r="B21" s="122" t="s">
        <v>115</v>
      </c>
      <c r="C21" s="113">
        <v>31.130382428880733</v>
      </c>
      <c r="D21" s="114">
        <v>26887</v>
      </c>
      <c r="E21" s="114">
        <v>26659</v>
      </c>
      <c r="F21" s="114">
        <v>26615</v>
      </c>
      <c r="G21" s="114">
        <v>26309</v>
      </c>
      <c r="H21" s="114">
        <v>25879</v>
      </c>
      <c r="I21" s="115">
        <v>1008</v>
      </c>
      <c r="J21" s="116">
        <v>3.8950500405734378</v>
      </c>
    </row>
    <row r="22" spans="1:10" s="110" customFormat="1" ht="13.5" customHeight="1" x14ac:dyDescent="0.2">
      <c r="A22" s="118" t="s">
        <v>113</v>
      </c>
      <c r="B22" s="122" t="s">
        <v>116</v>
      </c>
      <c r="C22" s="113">
        <v>83.846055876529775</v>
      </c>
      <c r="D22" s="114">
        <v>72417</v>
      </c>
      <c r="E22" s="114">
        <v>72653</v>
      </c>
      <c r="F22" s="114">
        <v>73260</v>
      </c>
      <c r="G22" s="114">
        <v>72595</v>
      </c>
      <c r="H22" s="114">
        <v>72037</v>
      </c>
      <c r="I22" s="115">
        <v>380</v>
      </c>
      <c r="J22" s="116">
        <v>0.52750669794688843</v>
      </c>
    </row>
    <row r="23" spans="1:10" s="110" customFormat="1" ht="13.5" customHeight="1" x14ac:dyDescent="0.2">
      <c r="A23" s="123"/>
      <c r="B23" s="124" t="s">
        <v>117</v>
      </c>
      <c r="C23" s="125">
        <v>16.136576781020967</v>
      </c>
      <c r="D23" s="114">
        <v>13937</v>
      </c>
      <c r="E23" s="114">
        <v>13516</v>
      </c>
      <c r="F23" s="114">
        <v>13847</v>
      </c>
      <c r="G23" s="114">
        <v>13442</v>
      </c>
      <c r="H23" s="114">
        <v>12950</v>
      </c>
      <c r="I23" s="115">
        <v>987</v>
      </c>
      <c r="J23" s="116">
        <v>7.6216216216216219</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25451</v>
      </c>
      <c r="E26" s="114">
        <v>26487</v>
      </c>
      <c r="F26" s="114">
        <v>26801</v>
      </c>
      <c r="G26" s="114">
        <v>26999</v>
      </c>
      <c r="H26" s="140">
        <v>26368</v>
      </c>
      <c r="I26" s="115">
        <v>-917</v>
      </c>
      <c r="J26" s="116">
        <v>-3.4777002427184467</v>
      </c>
    </row>
    <row r="27" spans="1:10" s="110" customFormat="1" ht="13.5" customHeight="1" x14ac:dyDescent="0.2">
      <c r="A27" s="118" t="s">
        <v>105</v>
      </c>
      <c r="B27" s="119" t="s">
        <v>106</v>
      </c>
      <c r="C27" s="113">
        <v>37.475934147970612</v>
      </c>
      <c r="D27" s="115">
        <v>9538</v>
      </c>
      <c r="E27" s="114">
        <v>9860</v>
      </c>
      <c r="F27" s="114">
        <v>9923</v>
      </c>
      <c r="G27" s="114">
        <v>10022</v>
      </c>
      <c r="H27" s="140">
        <v>9715</v>
      </c>
      <c r="I27" s="115">
        <v>-177</v>
      </c>
      <c r="J27" s="116">
        <v>-1.8219248584662893</v>
      </c>
    </row>
    <row r="28" spans="1:10" s="110" customFormat="1" ht="13.5" customHeight="1" x14ac:dyDescent="0.2">
      <c r="A28" s="120"/>
      <c r="B28" s="119" t="s">
        <v>107</v>
      </c>
      <c r="C28" s="113">
        <v>62.524065852029388</v>
      </c>
      <c r="D28" s="115">
        <v>15913</v>
      </c>
      <c r="E28" s="114">
        <v>16627</v>
      </c>
      <c r="F28" s="114">
        <v>16878</v>
      </c>
      <c r="G28" s="114">
        <v>16977</v>
      </c>
      <c r="H28" s="140">
        <v>16653</v>
      </c>
      <c r="I28" s="115">
        <v>-740</v>
      </c>
      <c r="J28" s="116">
        <v>-4.4436437879060833</v>
      </c>
    </row>
    <row r="29" spans="1:10" s="110" customFormat="1" ht="13.5" customHeight="1" x14ac:dyDescent="0.2">
      <c r="A29" s="118" t="s">
        <v>105</v>
      </c>
      <c r="B29" s="121" t="s">
        <v>108</v>
      </c>
      <c r="C29" s="113">
        <v>14.034811991670269</v>
      </c>
      <c r="D29" s="115">
        <v>3572</v>
      </c>
      <c r="E29" s="114">
        <v>3814</v>
      </c>
      <c r="F29" s="114">
        <v>3954</v>
      </c>
      <c r="G29" s="114">
        <v>4107</v>
      </c>
      <c r="H29" s="140">
        <v>3864</v>
      </c>
      <c r="I29" s="115">
        <v>-292</v>
      </c>
      <c r="J29" s="116">
        <v>-7.5569358178053827</v>
      </c>
    </row>
    <row r="30" spans="1:10" s="110" customFormat="1" ht="13.5" customHeight="1" x14ac:dyDescent="0.2">
      <c r="A30" s="118"/>
      <c r="B30" s="121" t="s">
        <v>109</v>
      </c>
      <c r="C30" s="113">
        <v>51.365368747789873</v>
      </c>
      <c r="D30" s="115">
        <v>13073</v>
      </c>
      <c r="E30" s="114">
        <v>13663</v>
      </c>
      <c r="F30" s="114">
        <v>13854</v>
      </c>
      <c r="G30" s="114">
        <v>13985</v>
      </c>
      <c r="H30" s="140">
        <v>13771</v>
      </c>
      <c r="I30" s="115">
        <v>-698</v>
      </c>
      <c r="J30" s="116">
        <v>-5.0686224675041753</v>
      </c>
    </row>
    <row r="31" spans="1:10" s="110" customFormat="1" ht="13.5" customHeight="1" x14ac:dyDescent="0.2">
      <c r="A31" s="118"/>
      <c r="B31" s="121" t="s">
        <v>110</v>
      </c>
      <c r="C31" s="113">
        <v>18.258614592746849</v>
      </c>
      <c r="D31" s="115">
        <v>4647</v>
      </c>
      <c r="E31" s="114">
        <v>4702</v>
      </c>
      <c r="F31" s="114">
        <v>4679</v>
      </c>
      <c r="G31" s="114">
        <v>4632</v>
      </c>
      <c r="H31" s="140">
        <v>4558</v>
      </c>
      <c r="I31" s="115">
        <v>89</v>
      </c>
      <c r="J31" s="116">
        <v>1.952610794207986</v>
      </c>
    </row>
    <row r="32" spans="1:10" s="110" customFormat="1" ht="13.5" customHeight="1" x14ac:dyDescent="0.2">
      <c r="A32" s="120"/>
      <c r="B32" s="121" t="s">
        <v>111</v>
      </c>
      <c r="C32" s="113">
        <v>16.341204667793015</v>
      </c>
      <c r="D32" s="115">
        <v>4159</v>
      </c>
      <c r="E32" s="114">
        <v>4308</v>
      </c>
      <c r="F32" s="114">
        <v>4314</v>
      </c>
      <c r="G32" s="114">
        <v>4275</v>
      </c>
      <c r="H32" s="140">
        <v>4175</v>
      </c>
      <c r="I32" s="115">
        <v>-16</v>
      </c>
      <c r="J32" s="116">
        <v>-0.38323353293413176</v>
      </c>
    </row>
    <row r="33" spans="1:10" s="110" customFormat="1" ht="13.5" customHeight="1" x14ac:dyDescent="0.2">
      <c r="A33" s="120"/>
      <c r="B33" s="121" t="s">
        <v>112</v>
      </c>
      <c r="C33" s="113">
        <v>1.3594750697418569</v>
      </c>
      <c r="D33" s="115">
        <v>346</v>
      </c>
      <c r="E33" s="114">
        <v>366</v>
      </c>
      <c r="F33" s="114">
        <v>376</v>
      </c>
      <c r="G33" s="114">
        <v>325</v>
      </c>
      <c r="H33" s="140">
        <v>316</v>
      </c>
      <c r="I33" s="115">
        <v>30</v>
      </c>
      <c r="J33" s="116">
        <v>9.4936708860759502</v>
      </c>
    </row>
    <row r="34" spans="1:10" s="110" customFormat="1" ht="13.5" customHeight="1" x14ac:dyDescent="0.2">
      <c r="A34" s="118" t="s">
        <v>113</v>
      </c>
      <c r="B34" s="122" t="s">
        <v>116</v>
      </c>
      <c r="C34" s="113">
        <v>88.208714785273656</v>
      </c>
      <c r="D34" s="115">
        <v>22450</v>
      </c>
      <c r="E34" s="114">
        <v>23381</v>
      </c>
      <c r="F34" s="114">
        <v>23648</v>
      </c>
      <c r="G34" s="114">
        <v>23884</v>
      </c>
      <c r="H34" s="140">
        <v>23400</v>
      </c>
      <c r="I34" s="115">
        <v>-950</v>
      </c>
      <c r="J34" s="116">
        <v>-4.0598290598290596</v>
      </c>
    </row>
    <row r="35" spans="1:10" s="110" customFormat="1" ht="13.5" customHeight="1" x14ac:dyDescent="0.2">
      <c r="A35" s="118"/>
      <c r="B35" s="119" t="s">
        <v>117</v>
      </c>
      <c r="C35" s="113">
        <v>11.696986365958116</v>
      </c>
      <c r="D35" s="115">
        <v>2977</v>
      </c>
      <c r="E35" s="114">
        <v>3076</v>
      </c>
      <c r="F35" s="114">
        <v>3125</v>
      </c>
      <c r="G35" s="114">
        <v>3089</v>
      </c>
      <c r="H35" s="140">
        <v>2944</v>
      </c>
      <c r="I35" s="115">
        <v>33</v>
      </c>
      <c r="J35" s="116">
        <v>1.1209239130434783</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13540</v>
      </c>
      <c r="E37" s="114">
        <v>13990</v>
      </c>
      <c r="F37" s="114">
        <v>14132</v>
      </c>
      <c r="G37" s="114">
        <v>14369</v>
      </c>
      <c r="H37" s="140">
        <v>14230</v>
      </c>
      <c r="I37" s="115">
        <v>-690</v>
      </c>
      <c r="J37" s="116">
        <v>-4.8489107519325367</v>
      </c>
    </row>
    <row r="38" spans="1:10" s="110" customFormat="1" ht="13.5" customHeight="1" x14ac:dyDescent="0.2">
      <c r="A38" s="118" t="s">
        <v>105</v>
      </c>
      <c r="B38" s="119" t="s">
        <v>106</v>
      </c>
      <c r="C38" s="113">
        <v>34.852289512555394</v>
      </c>
      <c r="D38" s="115">
        <v>4719</v>
      </c>
      <c r="E38" s="114">
        <v>4829</v>
      </c>
      <c r="F38" s="114">
        <v>4840</v>
      </c>
      <c r="G38" s="114">
        <v>4976</v>
      </c>
      <c r="H38" s="140">
        <v>4910</v>
      </c>
      <c r="I38" s="115">
        <v>-191</v>
      </c>
      <c r="J38" s="116">
        <v>-3.8900203665987778</v>
      </c>
    </row>
    <row r="39" spans="1:10" s="110" customFormat="1" ht="13.5" customHeight="1" x14ac:dyDescent="0.2">
      <c r="A39" s="120"/>
      <c r="B39" s="119" t="s">
        <v>107</v>
      </c>
      <c r="C39" s="113">
        <v>65.147710487444613</v>
      </c>
      <c r="D39" s="115">
        <v>8821</v>
      </c>
      <c r="E39" s="114">
        <v>9161</v>
      </c>
      <c r="F39" s="114">
        <v>9292</v>
      </c>
      <c r="G39" s="114">
        <v>9393</v>
      </c>
      <c r="H39" s="140">
        <v>9320</v>
      </c>
      <c r="I39" s="115">
        <v>-499</v>
      </c>
      <c r="J39" s="116">
        <v>-5.3540772532188843</v>
      </c>
    </row>
    <row r="40" spans="1:10" s="110" customFormat="1" ht="13.5" customHeight="1" x14ac:dyDescent="0.2">
      <c r="A40" s="118" t="s">
        <v>105</v>
      </c>
      <c r="B40" s="121" t="s">
        <v>108</v>
      </c>
      <c r="C40" s="113">
        <v>15.915805022156572</v>
      </c>
      <c r="D40" s="115">
        <v>2155</v>
      </c>
      <c r="E40" s="114">
        <v>2202</v>
      </c>
      <c r="F40" s="114">
        <v>2325</v>
      </c>
      <c r="G40" s="114">
        <v>2513</v>
      </c>
      <c r="H40" s="140">
        <v>2362</v>
      </c>
      <c r="I40" s="115">
        <v>-207</v>
      </c>
      <c r="J40" s="116">
        <v>-8.7637595258255718</v>
      </c>
    </row>
    <row r="41" spans="1:10" s="110" customFormat="1" ht="13.5" customHeight="1" x14ac:dyDescent="0.2">
      <c r="A41" s="118"/>
      <c r="B41" s="121" t="s">
        <v>109</v>
      </c>
      <c r="C41" s="113">
        <v>34.401772525849339</v>
      </c>
      <c r="D41" s="115">
        <v>4658</v>
      </c>
      <c r="E41" s="114">
        <v>4872</v>
      </c>
      <c r="F41" s="114">
        <v>4871</v>
      </c>
      <c r="G41" s="114">
        <v>4951</v>
      </c>
      <c r="H41" s="140">
        <v>5058</v>
      </c>
      <c r="I41" s="115">
        <v>-400</v>
      </c>
      <c r="J41" s="116">
        <v>-7.9082641360221428</v>
      </c>
    </row>
    <row r="42" spans="1:10" s="110" customFormat="1" ht="13.5" customHeight="1" x14ac:dyDescent="0.2">
      <c r="A42" s="118"/>
      <c r="B42" s="121" t="s">
        <v>110</v>
      </c>
      <c r="C42" s="113">
        <v>19.955686853766618</v>
      </c>
      <c r="D42" s="115">
        <v>2702</v>
      </c>
      <c r="E42" s="114">
        <v>2759</v>
      </c>
      <c r="F42" s="114">
        <v>2764</v>
      </c>
      <c r="G42" s="114">
        <v>2763</v>
      </c>
      <c r="H42" s="140">
        <v>2754</v>
      </c>
      <c r="I42" s="115">
        <v>-52</v>
      </c>
      <c r="J42" s="116">
        <v>-1.888162672476398</v>
      </c>
    </row>
    <row r="43" spans="1:10" s="110" customFormat="1" ht="13.5" customHeight="1" x14ac:dyDescent="0.2">
      <c r="A43" s="120"/>
      <c r="B43" s="121" t="s">
        <v>111</v>
      </c>
      <c r="C43" s="113">
        <v>29.726735598227474</v>
      </c>
      <c r="D43" s="115">
        <v>4025</v>
      </c>
      <c r="E43" s="114">
        <v>4157</v>
      </c>
      <c r="F43" s="114">
        <v>4172</v>
      </c>
      <c r="G43" s="114">
        <v>4142</v>
      </c>
      <c r="H43" s="140">
        <v>4056</v>
      </c>
      <c r="I43" s="115">
        <v>-31</v>
      </c>
      <c r="J43" s="116">
        <v>-0.76429980276134124</v>
      </c>
    </row>
    <row r="44" spans="1:10" s="110" customFormat="1" ht="13.5" customHeight="1" x14ac:dyDescent="0.2">
      <c r="A44" s="120"/>
      <c r="B44" s="121" t="s">
        <v>112</v>
      </c>
      <c r="C44" s="113">
        <v>2.2599704579025111</v>
      </c>
      <c r="D44" s="115">
        <v>306</v>
      </c>
      <c r="E44" s="114">
        <v>325</v>
      </c>
      <c r="F44" s="114">
        <v>343</v>
      </c>
      <c r="G44" s="114">
        <v>291</v>
      </c>
      <c r="H44" s="140">
        <v>282</v>
      </c>
      <c r="I44" s="115">
        <v>24</v>
      </c>
      <c r="J44" s="116">
        <v>8.5106382978723403</v>
      </c>
    </row>
    <row r="45" spans="1:10" s="110" customFormat="1" ht="13.5" customHeight="1" x14ac:dyDescent="0.2">
      <c r="A45" s="118" t="s">
        <v>113</v>
      </c>
      <c r="B45" s="122" t="s">
        <v>116</v>
      </c>
      <c r="C45" s="113">
        <v>90.81979320531758</v>
      </c>
      <c r="D45" s="115">
        <v>12297</v>
      </c>
      <c r="E45" s="114">
        <v>12716</v>
      </c>
      <c r="F45" s="114">
        <v>12853</v>
      </c>
      <c r="G45" s="114">
        <v>13110</v>
      </c>
      <c r="H45" s="140">
        <v>12955</v>
      </c>
      <c r="I45" s="115">
        <v>-658</v>
      </c>
      <c r="J45" s="116">
        <v>-5.0791200308761093</v>
      </c>
    </row>
    <row r="46" spans="1:10" s="110" customFormat="1" ht="13.5" customHeight="1" x14ac:dyDescent="0.2">
      <c r="A46" s="118"/>
      <c r="B46" s="119" t="s">
        <v>117</v>
      </c>
      <c r="C46" s="113">
        <v>9.0029542097488928</v>
      </c>
      <c r="D46" s="115">
        <v>1219</v>
      </c>
      <c r="E46" s="114">
        <v>1245</v>
      </c>
      <c r="F46" s="114">
        <v>1252</v>
      </c>
      <c r="G46" s="114">
        <v>1235</v>
      </c>
      <c r="H46" s="140">
        <v>1253</v>
      </c>
      <c r="I46" s="115">
        <v>-34</v>
      </c>
      <c r="J46" s="116">
        <v>-2.7134876296887471</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11911</v>
      </c>
      <c r="E48" s="114">
        <v>12497</v>
      </c>
      <c r="F48" s="114">
        <v>12669</v>
      </c>
      <c r="G48" s="114">
        <v>12630</v>
      </c>
      <c r="H48" s="140">
        <v>12138</v>
      </c>
      <c r="I48" s="115">
        <v>-227</v>
      </c>
      <c r="J48" s="116">
        <v>-1.8701598286373373</v>
      </c>
    </row>
    <row r="49" spans="1:12" s="110" customFormat="1" ht="13.5" customHeight="1" x14ac:dyDescent="0.2">
      <c r="A49" s="118" t="s">
        <v>105</v>
      </c>
      <c r="B49" s="119" t="s">
        <v>106</v>
      </c>
      <c r="C49" s="113">
        <v>40.458399798505582</v>
      </c>
      <c r="D49" s="115">
        <v>4819</v>
      </c>
      <c r="E49" s="114">
        <v>5031</v>
      </c>
      <c r="F49" s="114">
        <v>5083</v>
      </c>
      <c r="G49" s="114">
        <v>5046</v>
      </c>
      <c r="H49" s="140">
        <v>4805</v>
      </c>
      <c r="I49" s="115">
        <v>14</v>
      </c>
      <c r="J49" s="116">
        <v>0.29136316337148804</v>
      </c>
    </row>
    <row r="50" spans="1:12" s="110" customFormat="1" ht="13.5" customHeight="1" x14ac:dyDescent="0.2">
      <c r="A50" s="120"/>
      <c r="B50" s="119" t="s">
        <v>107</v>
      </c>
      <c r="C50" s="113">
        <v>59.541600201494418</v>
      </c>
      <c r="D50" s="115">
        <v>7092</v>
      </c>
      <c r="E50" s="114">
        <v>7466</v>
      </c>
      <c r="F50" s="114">
        <v>7586</v>
      </c>
      <c r="G50" s="114">
        <v>7584</v>
      </c>
      <c r="H50" s="140">
        <v>7333</v>
      </c>
      <c r="I50" s="115">
        <v>-241</v>
      </c>
      <c r="J50" s="116">
        <v>-3.2865130233192419</v>
      </c>
    </row>
    <row r="51" spans="1:12" s="110" customFormat="1" ht="13.5" customHeight="1" x14ac:dyDescent="0.2">
      <c r="A51" s="118" t="s">
        <v>105</v>
      </c>
      <c r="B51" s="121" t="s">
        <v>108</v>
      </c>
      <c r="C51" s="113">
        <v>11.896566199311561</v>
      </c>
      <c r="D51" s="115">
        <v>1417</v>
      </c>
      <c r="E51" s="114">
        <v>1612</v>
      </c>
      <c r="F51" s="114">
        <v>1629</v>
      </c>
      <c r="G51" s="114">
        <v>1594</v>
      </c>
      <c r="H51" s="140">
        <v>1502</v>
      </c>
      <c r="I51" s="115">
        <v>-85</v>
      </c>
      <c r="J51" s="116">
        <v>-5.6591211717709724</v>
      </c>
    </row>
    <row r="52" spans="1:12" s="110" customFormat="1" ht="13.5" customHeight="1" x14ac:dyDescent="0.2">
      <c r="A52" s="118"/>
      <c r="B52" s="121" t="s">
        <v>109</v>
      </c>
      <c r="C52" s="113">
        <v>70.648979934514315</v>
      </c>
      <c r="D52" s="115">
        <v>8415</v>
      </c>
      <c r="E52" s="114">
        <v>8791</v>
      </c>
      <c r="F52" s="114">
        <v>8983</v>
      </c>
      <c r="G52" s="114">
        <v>9034</v>
      </c>
      <c r="H52" s="140">
        <v>8713</v>
      </c>
      <c r="I52" s="115">
        <v>-298</v>
      </c>
      <c r="J52" s="116">
        <v>-3.4201767473889588</v>
      </c>
    </row>
    <row r="53" spans="1:12" s="110" customFormat="1" ht="13.5" customHeight="1" x14ac:dyDescent="0.2">
      <c r="A53" s="118"/>
      <c r="B53" s="121" t="s">
        <v>110</v>
      </c>
      <c r="C53" s="113">
        <v>16.329443371673243</v>
      </c>
      <c r="D53" s="115">
        <v>1945</v>
      </c>
      <c r="E53" s="114">
        <v>1943</v>
      </c>
      <c r="F53" s="114">
        <v>1915</v>
      </c>
      <c r="G53" s="114">
        <v>1869</v>
      </c>
      <c r="H53" s="140">
        <v>1804</v>
      </c>
      <c r="I53" s="115">
        <v>141</v>
      </c>
      <c r="J53" s="116">
        <v>7.8159645232815969</v>
      </c>
    </row>
    <row r="54" spans="1:12" s="110" customFormat="1" ht="13.5" customHeight="1" x14ac:dyDescent="0.2">
      <c r="A54" s="120"/>
      <c r="B54" s="121" t="s">
        <v>111</v>
      </c>
      <c r="C54" s="113">
        <v>1.1250104945008816</v>
      </c>
      <c r="D54" s="115">
        <v>134</v>
      </c>
      <c r="E54" s="114">
        <v>151</v>
      </c>
      <c r="F54" s="114">
        <v>142</v>
      </c>
      <c r="G54" s="114">
        <v>133</v>
      </c>
      <c r="H54" s="140">
        <v>119</v>
      </c>
      <c r="I54" s="115">
        <v>15</v>
      </c>
      <c r="J54" s="116">
        <v>12.605042016806722</v>
      </c>
    </row>
    <row r="55" spans="1:12" s="110" customFormat="1" ht="13.5" customHeight="1" x14ac:dyDescent="0.2">
      <c r="A55" s="120"/>
      <c r="B55" s="121" t="s">
        <v>112</v>
      </c>
      <c r="C55" s="113">
        <v>0.33582402820921836</v>
      </c>
      <c r="D55" s="115">
        <v>40</v>
      </c>
      <c r="E55" s="114">
        <v>41</v>
      </c>
      <c r="F55" s="114">
        <v>33</v>
      </c>
      <c r="G55" s="114">
        <v>34</v>
      </c>
      <c r="H55" s="140">
        <v>34</v>
      </c>
      <c r="I55" s="115">
        <v>6</v>
      </c>
      <c r="J55" s="116">
        <v>17.647058823529413</v>
      </c>
    </row>
    <row r="56" spans="1:12" s="110" customFormat="1" ht="13.5" customHeight="1" x14ac:dyDescent="0.2">
      <c r="A56" s="118" t="s">
        <v>113</v>
      </c>
      <c r="B56" s="122" t="s">
        <v>116</v>
      </c>
      <c r="C56" s="113">
        <v>85.240533960204857</v>
      </c>
      <c r="D56" s="115">
        <v>10153</v>
      </c>
      <c r="E56" s="114">
        <v>10665</v>
      </c>
      <c r="F56" s="114">
        <v>10795</v>
      </c>
      <c r="G56" s="114">
        <v>10774</v>
      </c>
      <c r="H56" s="140">
        <v>10445</v>
      </c>
      <c r="I56" s="115">
        <v>-292</v>
      </c>
      <c r="J56" s="116">
        <v>-2.7955959789372904</v>
      </c>
    </row>
    <row r="57" spans="1:12" s="110" customFormat="1" ht="13.5" customHeight="1" x14ac:dyDescent="0.2">
      <c r="A57" s="142"/>
      <c r="B57" s="124" t="s">
        <v>117</v>
      </c>
      <c r="C57" s="125">
        <v>14.759466039795146</v>
      </c>
      <c r="D57" s="143">
        <v>1758</v>
      </c>
      <c r="E57" s="144">
        <v>1831</v>
      </c>
      <c r="F57" s="144">
        <v>1873</v>
      </c>
      <c r="G57" s="144">
        <v>1854</v>
      </c>
      <c r="H57" s="145">
        <v>1691</v>
      </c>
      <c r="I57" s="143">
        <v>67</v>
      </c>
      <c r="J57" s="146">
        <v>3.9621525724423416</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3" t="s">
        <v>515</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9" t="s">
        <v>57</v>
      </c>
      <c r="B6" s="599"/>
      <c r="C6" s="167"/>
      <c r="D6" s="600" t="s">
        <v>127</v>
      </c>
      <c r="E6" s="600"/>
      <c r="F6" s="600"/>
      <c r="G6" s="600"/>
      <c r="H6" s="600"/>
      <c r="I6" s="600"/>
      <c r="J6" s="160"/>
      <c r="K6" s="161"/>
    </row>
    <row r="7" spans="1:11" s="94" customFormat="1" ht="24.95" customHeight="1" x14ac:dyDescent="0.2">
      <c r="A7" s="168"/>
      <c r="B7" s="169"/>
      <c r="C7" s="170"/>
      <c r="D7" s="601" t="s">
        <v>66</v>
      </c>
      <c r="E7" s="601"/>
      <c r="F7" s="601"/>
      <c r="G7" s="601" t="s">
        <v>128</v>
      </c>
      <c r="H7" s="601"/>
      <c r="I7" s="601"/>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5" t="s">
        <v>13</v>
      </c>
      <c r="B15" s="572"/>
      <c r="C15" s="572"/>
      <c r="D15" s="572"/>
      <c r="E15" s="572"/>
      <c r="F15" s="572"/>
      <c r="G15" s="572"/>
      <c r="H15" s="572"/>
      <c r="I15" s="596"/>
      <c r="J15" s="188"/>
      <c r="K15" s="161"/>
    </row>
    <row r="16" spans="1:11" s="192" customFormat="1" ht="24.95" customHeight="1" x14ac:dyDescent="0.2">
      <c r="A16" s="597" t="s">
        <v>104</v>
      </c>
      <c r="B16" s="598"/>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3" t="s">
        <v>139</v>
      </c>
      <c r="C20" s="593"/>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3" t="s">
        <v>143</v>
      </c>
      <c r="C22" s="593"/>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3" t="s">
        <v>155</v>
      </c>
      <c r="C28" s="593"/>
      <c r="D28" s="196"/>
      <c r="E28" s="196"/>
      <c r="F28" s="196"/>
      <c r="G28" s="196"/>
      <c r="H28" s="196"/>
      <c r="I28" s="197"/>
    </row>
    <row r="29" spans="1:9" s="198" customFormat="1" ht="24.95" customHeight="1" x14ac:dyDescent="0.2">
      <c r="A29" s="193" t="s">
        <v>156</v>
      </c>
      <c r="B29" s="593" t="s">
        <v>157</v>
      </c>
      <c r="C29" s="593"/>
      <c r="D29" s="196"/>
      <c r="E29" s="196"/>
      <c r="F29" s="196"/>
      <c r="G29" s="196"/>
      <c r="H29" s="196"/>
      <c r="I29" s="197"/>
    </row>
    <row r="30" spans="1:9" s="198" customFormat="1" ht="24.95" customHeight="1" x14ac:dyDescent="0.2">
      <c r="A30" s="201" t="s">
        <v>158</v>
      </c>
      <c r="B30" s="592" t="s">
        <v>159</v>
      </c>
      <c r="C30" s="592"/>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3" t="s">
        <v>162</v>
      </c>
      <c r="C32" s="593"/>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3" t="s">
        <v>168</v>
      </c>
      <c r="C36" s="593"/>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4" t="s">
        <v>175</v>
      </c>
      <c r="B44" s="594"/>
      <c r="C44" s="594"/>
      <c r="D44" s="594"/>
      <c r="E44" s="594"/>
      <c r="F44" s="594"/>
      <c r="G44" s="594"/>
      <c r="H44" s="594"/>
      <c r="I44" s="594"/>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D7:F7"/>
    <mergeCell ref="G7:I7"/>
    <mergeCell ref="A3:I3"/>
    <mergeCell ref="A4:I4"/>
    <mergeCell ref="A5:D5"/>
    <mergeCell ref="A6:B6"/>
    <mergeCell ref="D6:I6"/>
    <mergeCell ref="B30:C30"/>
    <mergeCell ref="B32:C32"/>
    <mergeCell ref="B36:C36"/>
    <mergeCell ref="A44:I44"/>
    <mergeCell ref="A15:I15"/>
    <mergeCell ref="A16:B16"/>
    <mergeCell ref="B20:C20"/>
    <mergeCell ref="B22:C22"/>
    <mergeCell ref="B28:C28"/>
    <mergeCell ref="B29:C29"/>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86369</v>
      </c>
      <c r="E12" s="236">
        <v>86183</v>
      </c>
      <c r="F12" s="114">
        <v>87120</v>
      </c>
      <c r="G12" s="114">
        <v>86061</v>
      </c>
      <c r="H12" s="140">
        <v>85012</v>
      </c>
      <c r="I12" s="115">
        <v>1357</v>
      </c>
      <c r="J12" s="116">
        <v>1.596245235966687</v>
      </c>
    </row>
    <row r="13" spans="1:15" s="110" customFormat="1" ht="12" customHeight="1" x14ac:dyDescent="0.2">
      <c r="A13" s="118" t="s">
        <v>105</v>
      </c>
      <c r="B13" s="119" t="s">
        <v>106</v>
      </c>
      <c r="C13" s="113">
        <v>51.34481121698758</v>
      </c>
      <c r="D13" s="115">
        <v>44346</v>
      </c>
      <c r="E13" s="114">
        <v>44216</v>
      </c>
      <c r="F13" s="114">
        <v>45006</v>
      </c>
      <c r="G13" s="114">
        <v>44377</v>
      </c>
      <c r="H13" s="140">
        <v>43810</v>
      </c>
      <c r="I13" s="115">
        <v>536</v>
      </c>
      <c r="J13" s="116">
        <v>1.2234649623373659</v>
      </c>
    </row>
    <row r="14" spans="1:15" s="110" customFormat="1" ht="12" customHeight="1" x14ac:dyDescent="0.2">
      <c r="A14" s="118"/>
      <c r="B14" s="119" t="s">
        <v>107</v>
      </c>
      <c r="C14" s="113">
        <v>48.65518878301242</v>
      </c>
      <c r="D14" s="115">
        <v>42023</v>
      </c>
      <c r="E14" s="114">
        <v>41967</v>
      </c>
      <c r="F14" s="114">
        <v>42114</v>
      </c>
      <c r="G14" s="114">
        <v>41684</v>
      </c>
      <c r="H14" s="140">
        <v>41202</v>
      </c>
      <c r="I14" s="115">
        <v>821</v>
      </c>
      <c r="J14" s="116">
        <v>1.9926217173923595</v>
      </c>
    </row>
    <row r="15" spans="1:15" s="110" customFormat="1" ht="12" customHeight="1" x14ac:dyDescent="0.2">
      <c r="A15" s="118" t="s">
        <v>105</v>
      </c>
      <c r="B15" s="121" t="s">
        <v>108</v>
      </c>
      <c r="C15" s="113">
        <v>12.786995333973996</v>
      </c>
      <c r="D15" s="115">
        <v>11044</v>
      </c>
      <c r="E15" s="114">
        <v>11371</v>
      </c>
      <c r="F15" s="114">
        <v>11802</v>
      </c>
      <c r="G15" s="114">
        <v>11050</v>
      </c>
      <c r="H15" s="140">
        <v>11175</v>
      </c>
      <c r="I15" s="115">
        <v>-131</v>
      </c>
      <c r="J15" s="116">
        <v>-1.1722595078299776</v>
      </c>
    </row>
    <row r="16" spans="1:15" s="110" customFormat="1" ht="12" customHeight="1" x14ac:dyDescent="0.2">
      <c r="A16" s="118"/>
      <c r="B16" s="121" t="s">
        <v>109</v>
      </c>
      <c r="C16" s="113">
        <v>67.122462920723876</v>
      </c>
      <c r="D16" s="115">
        <v>57973</v>
      </c>
      <c r="E16" s="114">
        <v>57689</v>
      </c>
      <c r="F16" s="114">
        <v>58353</v>
      </c>
      <c r="G16" s="114">
        <v>58333</v>
      </c>
      <c r="H16" s="140">
        <v>57652</v>
      </c>
      <c r="I16" s="115">
        <v>321</v>
      </c>
      <c r="J16" s="116">
        <v>0.55678900992159852</v>
      </c>
    </row>
    <row r="17" spans="1:10" s="110" customFormat="1" ht="12" customHeight="1" x14ac:dyDescent="0.2">
      <c r="A17" s="118"/>
      <c r="B17" s="121" t="s">
        <v>110</v>
      </c>
      <c r="C17" s="113">
        <v>18.695365235211707</v>
      </c>
      <c r="D17" s="115">
        <v>16147</v>
      </c>
      <c r="E17" s="114">
        <v>15941</v>
      </c>
      <c r="F17" s="114">
        <v>15811</v>
      </c>
      <c r="G17" s="114">
        <v>15565</v>
      </c>
      <c r="H17" s="140">
        <v>15107</v>
      </c>
      <c r="I17" s="115">
        <v>1040</v>
      </c>
      <c r="J17" s="116">
        <v>6.8842258555636464</v>
      </c>
    </row>
    <row r="18" spans="1:10" s="110" customFormat="1" ht="12" customHeight="1" x14ac:dyDescent="0.2">
      <c r="A18" s="120"/>
      <c r="B18" s="121" t="s">
        <v>111</v>
      </c>
      <c r="C18" s="113">
        <v>1.3951765100904259</v>
      </c>
      <c r="D18" s="115">
        <v>1205</v>
      </c>
      <c r="E18" s="114">
        <v>1182</v>
      </c>
      <c r="F18" s="114">
        <v>1154</v>
      </c>
      <c r="G18" s="114">
        <v>1113</v>
      </c>
      <c r="H18" s="140">
        <v>1078</v>
      </c>
      <c r="I18" s="115">
        <v>127</v>
      </c>
      <c r="J18" s="116">
        <v>11.781076066790353</v>
      </c>
    </row>
    <row r="19" spans="1:10" s="110" customFormat="1" ht="12" customHeight="1" x14ac:dyDescent="0.2">
      <c r="A19" s="120"/>
      <c r="B19" s="121" t="s">
        <v>112</v>
      </c>
      <c r="C19" s="113">
        <v>0.35197814030497054</v>
      </c>
      <c r="D19" s="115">
        <v>304</v>
      </c>
      <c r="E19" s="114">
        <v>278</v>
      </c>
      <c r="F19" s="114">
        <v>284</v>
      </c>
      <c r="G19" s="114">
        <v>248</v>
      </c>
      <c r="H19" s="140">
        <v>240</v>
      </c>
      <c r="I19" s="115">
        <v>64</v>
      </c>
      <c r="J19" s="116">
        <v>26.666666666666668</v>
      </c>
    </row>
    <row r="20" spans="1:10" s="110" customFormat="1" ht="12" customHeight="1" x14ac:dyDescent="0.2">
      <c r="A20" s="118" t="s">
        <v>113</v>
      </c>
      <c r="B20" s="119" t="s">
        <v>181</v>
      </c>
      <c r="C20" s="113">
        <v>68.869617571119264</v>
      </c>
      <c r="D20" s="115">
        <v>59482</v>
      </c>
      <c r="E20" s="114">
        <v>59524</v>
      </c>
      <c r="F20" s="114">
        <v>60505</v>
      </c>
      <c r="G20" s="114">
        <v>59752</v>
      </c>
      <c r="H20" s="140">
        <v>59133</v>
      </c>
      <c r="I20" s="115">
        <v>349</v>
      </c>
      <c r="J20" s="116">
        <v>0.59019498418818594</v>
      </c>
    </row>
    <row r="21" spans="1:10" s="110" customFormat="1" ht="12" customHeight="1" x14ac:dyDescent="0.2">
      <c r="A21" s="118"/>
      <c r="B21" s="119" t="s">
        <v>182</v>
      </c>
      <c r="C21" s="113">
        <v>31.130382428880733</v>
      </c>
      <c r="D21" s="115">
        <v>26887</v>
      </c>
      <c r="E21" s="114">
        <v>26659</v>
      </c>
      <c r="F21" s="114">
        <v>26615</v>
      </c>
      <c r="G21" s="114">
        <v>26309</v>
      </c>
      <c r="H21" s="140">
        <v>25879</v>
      </c>
      <c r="I21" s="115">
        <v>1008</v>
      </c>
      <c r="J21" s="116">
        <v>3.8950500405734378</v>
      </c>
    </row>
    <row r="22" spans="1:10" s="110" customFormat="1" ht="12" customHeight="1" x14ac:dyDescent="0.2">
      <c r="A22" s="118" t="s">
        <v>113</v>
      </c>
      <c r="B22" s="119" t="s">
        <v>116</v>
      </c>
      <c r="C22" s="113">
        <v>83.846055876529775</v>
      </c>
      <c r="D22" s="115">
        <v>72417</v>
      </c>
      <c r="E22" s="114">
        <v>72653</v>
      </c>
      <c r="F22" s="114">
        <v>73260</v>
      </c>
      <c r="G22" s="114">
        <v>72595</v>
      </c>
      <c r="H22" s="140">
        <v>72037</v>
      </c>
      <c r="I22" s="115">
        <v>380</v>
      </c>
      <c r="J22" s="116">
        <v>0.52750669794688843</v>
      </c>
    </row>
    <row r="23" spans="1:10" s="110" customFormat="1" ht="12" customHeight="1" x14ac:dyDescent="0.2">
      <c r="A23" s="118"/>
      <c r="B23" s="119" t="s">
        <v>117</v>
      </c>
      <c r="C23" s="113">
        <v>16.136576781020967</v>
      </c>
      <c r="D23" s="115">
        <v>13937</v>
      </c>
      <c r="E23" s="114">
        <v>13516</v>
      </c>
      <c r="F23" s="114">
        <v>13847</v>
      </c>
      <c r="G23" s="114">
        <v>13442</v>
      </c>
      <c r="H23" s="140">
        <v>12950</v>
      </c>
      <c r="I23" s="115">
        <v>987</v>
      </c>
      <c r="J23" s="116">
        <v>7.6216216216216219</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5724657</v>
      </c>
      <c r="E25" s="236">
        <v>5730037</v>
      </c>
      <c r="F25" s="236">
        <v>5778969</v>
      </c>
      <c r="G25" s="236">
        <v>5702850</v>
      </c>
      <c r="H25" s="241">
        <v>5667903</v>
      </c>
      <c r="I25" s="235">
        <v>56754</v>
      </c>
      <c r="J25" s="116">
        <v>1.0013227114154917</v>
      </c>
    </row>
    <row r="26" spans="1:10" s="110" customFormat="1" ht="12" customHeight="1" x14ac:dyDescent="0.2">
      <c r="A26" s="118" t="s">
        <v>105</v>
      </c>
      <c r="B26" s="119" t="s">
        <v>106</v>
      </c>
      <c r="C26" s="113">
        <v>54.110333597279279</v>
      </c>
      <c r="D26" s="115">
        <v>3097631</v>
      </c>
      <c r="E26" s="114">
        <v>3096697</v>
      </c>
      <c r="F26" s="114">
        <v>3142279</v>
      </c>
      <c r="G26" s="114">
        <v>3098993</v>
      </c>
      <c r="H26" s="140">
        <v>3073585</v>
      </c>
      <c r="I26" s="115">
        <v>24046</v>
      </c>
      <c r="J26" s="116">
        <v>0.78234374517054184</v>
      </c>
    </row>
    <row r="27" spans="1:10" s="110" customFormat="1" ht="12" customHeight="1" x14ac:dyDescent="0.2">
      <c r="A27" s="118"/>
      <c r="B27" s="119" t="s">
        <v>107</v>
      </c>
      <c r="C27" s="113">
        <v>45.889666402720721</v>
      </c>
      <c r="D27" s="115">
        <v>2627026</v>
      </c>
      <c r="E27" s="114">
        <v>2633340</v>
      </c>
      <c r="F27" s="114">
        <v>2636690</v>
      </c>
      <c r="G27" s="114">
        <v>2603857</v>
      </c>
      <c r="H27" s="140">
        <v>2594318</v>
      </c>
      <c r="I27" s="115">
        <v>32708</v>
      </c>
      <c r="J27" s="116">
        <v>1.2607552350945412</v>
      </c>
    </row>
    <row r="28" spans="1:10" s="110" customFormat="1" ht="12" customHeight="1" x14ac:dyDescent="0.2">
      <c r="A28" s="118" t="s">
        <v>105</v>
      </c>
      <c r="B28" s="121" t="s">
        <v>108</v>
      </c>
      <c r="C28" s="113">
        <v>11.34048729906438</v>
      </c>
      <c r="D28" s="115">
        <v>649204</v>
      </c>
      <c r="E28" s="114">
        <v>671269</v>
      </c>
      <c r="F28" s="114">
        <v>689123</v>
      </c>
      <c r="G28" s="114">
        <v>644208</v>
      </c>
      <c r="H28" s="140">
        <v>654381</v>
      </c>
      <c r="I28" s="115">
        <v>-5177</v>
      </c>
      <c r="J28" s="116">
        <v>-0.79112932679891379</v>
      </c>
    </row>
    <row r="29" spans="1:10" s="110" customFormat="1" ht="12" customHeight="1" x14ac:dyDescent="0.2">
      <c r="A29" s="118"/>
      <c r="B29" s="121" t="s">
        <v>109</v>
      </c>
      <c r="C29" s="113">
        <v>68.765779329661143</v>
      </c>
      <c r="D29" s="115">
        <v>3936605</v>
      </c>
      <c r="E29" s="114">
        <v>3932539</v>
      </c>
      <c r="F29" s="114">
        <v>3968891</v>
      </c>
      <c r="G29" s="114">
        <v>3957612</v>
      </c>
      <c r="H29" s="140">
        <v>3936643</v>
      </c>
      <c r="I29" s="115">
        <v>-38</v>
      </c>
      <c r="J29" s="116">
        <v>-9.6528946109667552E-4</v>
      </c>
    </row>
    <row r="30" spans="1:10" s="110" customFormat="1" ht="12" customHeight="1" x14ac:dyDescent="0.2">
      <c r="A30" s="118"/>
      <c r="B30" s="121" t="s">
        <v>110</v>
      </c>
      <c r="C30" s="113">
        <v>18.821302306845634</v>
      </c>
      <c r="D30" s="115">
        <v>1077455</v>
      </c>
      <c r="E30" s="114">
        <v>1065425</v>
      </c>
      <c r="F30" s="114">
        <v>1061053</v>
      </c>
      <c r="G30" s="114">
        <v>1042947</v>
      </c>
      <c r="H30" s="140">
        <v>1021467</v>
      </c>
      <c r="I30" s="115">
        <v>55988</v>
      </c>
      <c r="J30" s="116">
        <v>5.4811364439575634</v>
      </c>
    </row>
    <row r="31" spans="1:10" s="110" customFormat="1" ht="12" customHeight="1" x14ac:dyDescent="0.2">
      <c r="A31" s="120"/>
      <c r="B31" s="121" t="s">
        <v>111</v>
      </c>
      <c r="C31" s="113">
        <v>1.0724310644288382</v>
      </c>
      <c r="D31" s="115">
        <v>61393</v>
      </c>
      <c r="E31" s="114">
        <v>60803</v>
      </c>
      <c r="F31" s="114">
        <v>59902</v>
      </c>
      <c r="G31" s="114">
        <v>58083</v>
      </c>
      <c r="H31" s="140">
        <v>55412</v>
      </c>
      <c r="I31" s="115">
        <v>5981</v>
      </c>
      <c r="J31" s="116">
        <v>10.793690897278568</v>
      </c>
    </row>
    <row r="32" spans="1:10" s="110" customFormat="1" ht="12" customHeight="1" x14ac:dyDescent="0.2">
      <c r="A32" s="120"/>
      <c r="B32" s="121" t="s">
        <v>112</v>
      </c>
      <c r="C32" s="113">
        <v>0.29327521282061092</v>
      </c>
      <c r="D32" s="115">
        <v>16789</v>
      </c>
      <c r="E32" s="114">
        <v>16065</v>
      </c>
      <c r="F32" s="114">
        <v>16570</v>
      </c>
      <c r="G32" s="114">
        <v>14642</v>
      </c>
      <c r="H32" s="140">
        <v>13590</v>
      </c>
      <c r="I32" s="115">
        <v>3199</v>
      </c>
      <c r="J32" s="116">
        <v>23.539367181751288</v>
      </c>
    </row>
    <row r="33" spans="1:10" s="110" customFormat="1" ht="12" customHeight="1" x14ac:dyDescent="0.2">
      <c r="A33" s="118" t="s">
        <v>113</v>
      </c>
      <c r="B33" s="119" t="s">
        <v>181</v>
      </c>
      <c r="C33" s="113">
        <v>72.13829579658659</v>
      </c>
      <c r="D33" s="115">
        <v>4129670</v>
      </c>
      <c r="E33" s="114">
        <v>4136419</v>
      </c>
      <c r="F33" s="114">
        <v>4195173</v>
      </c>
      <c r="G33" s="114">
        <v>4138084</v>
      </c>
      <c r="H33" s="140">
        <v>4120883</v>
      </c>
      <c r="I33" s="115">
        <v>8787</v>
      </c>
      <c r="J33" s="116">
        <v>0.21323099927855269</v>
      </c>
    </row>
    <row r="34" spans="1:10" s="110" customFormat="1" ht="12" customHeight="1" x14ac:dyDescent="0.2">
      <c r="A34" s="118"/>
      <c r="B34" s="119" t="s">
        <v>182</v>
      </c>
      <c r="C34" s="113">
        <v>27.86170420341341</v>
      </c>
      <c r="D34" s="115">
        <v>1594987</v>
      </c>
      <c r="E34" s="114">
        <v>1593618</v>
      </c>
      <c r="F34" s="114">
        <v>1583796</v>
      </c>
      <c r="G34" s="114">
        <v>1564766</v>
      </c>
      <c r="H34" s="140">
        <v>1547020</v>
      </c>
      <c r="I34" s="115">
        <v>47967</v>
      </c>
      <c r="J34" s="116">
        <v>3.100606327002883</v>
      </c>
    </row>
    <row r="35" spans="1:10" s="110" customFormat="1" ht="12" customHeight="1" x14ac:dyDescent="0.2">
      <c r="A35" s="118" t="s">
        <v>113</v>
      </c>
      <c r="B35" s="119" t="s">
        <v>116</v>
      </c>
      <c r="C35" s="113">
        <v>84.27676976978708</v>
      </c>
      <c r="D35" s="115">
        <v>4824556</v>
      </c>
      <c r="E35" s="114">
        <v>4843707</v>
      </c>
      <c r="F35" s="114">
        <v>4878643</v>
      </c>
      <c r="G35" s="114">
        <v>4821356</v>
      </c>
      <c r="H35" s="140">
        <v>4811112</v>
      </c>
      <c r="I35" s="115">
        <v>13444</v>
      </c>
      <c r="J35" s="116">
        <v>0.27943643797941098</v>
      </c>
    </row>
    <row r="36" spans="1:10" s="110" customFormat="1" ht="12" customHeight="1" x14ac:dyDescent="0.2">
      <c r="A36" s="118"/>
      <c r="B36" s="119" t="s">
        <v>117</v>
      </c>
      <c r="C36" s="113">
        <v>15.688328575843059</v>
      </c>
      <c r="D36" s="115">
        <v>898103</v>
      </c>
      <c r="E36" s="114">
        <v>884405</v>
      </c>
      <c r="F36" s="114">
        <v>898394</v>
      </c>
      <c r="G36" s="114">
        <v>879450</v>
      </c>
      <c r="H36" s="140">
        <v>854782</v>
      </c>
      <c r="I36" s="115">
        <v>43321</v>
      </c>
      <c r="J36" s="116">
        <v>5.0680758368800465</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27441554</v>
      </c>
      <c r="E38" s="236">
        <v>27509686</v>
      </c>
      <c r="F38" s="236">
        <v>27669269</v>
      </c>
      <c r="G38" s="236">
        <v>27223430</v>
      </c>
      <c r="H38" s="241">
        <v>27137976</v>
      </c>
      <c r="I38" s="235">
        <v>303578</v>
      </c>
      <c r="J38" s="116">
        <v>1.1186464311118853</v>
      </c>
    </row>
    <row r="39" spans="1:10" s="110" customFormat="1" ht="12" customHeight="1" x14ac:dyDescent="0.2">
      <c r="A39" s="118" t="s">
        <v>105</v>
      </c>
      <c r="B39" s="119" t="s">
        <v>106</v>
      </c>
      <c r="C39" s="113">
        <v>54.248279816806296</v>
      </c>
      <c r="D39" s="115">
        <v>14886571</v>
      </c>
      <c r="E39" s="114">
        <v>14920349</v>
      </c>
      <c r="F39" s="114">
        <v>15072037</v>
      </c>
      <c r="G39" s="114">
        <v>14826108</v>
      </c>
      <c r="H39" s="140">
        <v>14759261</v>
      </c>
      <c r="I39" s="115">
        <v>127310</v>
      </c>
      <c r="J39" s="116">
        <v>0.86257706263206535</v>
      </c>
    </row>
    <row r="40" spans="1:10" s="110" customFormat="1" ht="12" customHeight="1" x14ac:dyDescent="0.2">
      <c r="A40" s="118"/>
      <c r="B40" s="119" t="s">
        <v>107</v>
      </c>
      <c r="C40" s="113">
        <v>45.751720183193704</v>
      </c>
      <c r="D40" s="115">
        <v>12554983</v>
      </c>
      <c r="E40" s="114">
        <v>12589337</v>
      </c>
      <c r="F40" s="114">
        <v>12597232</v>
      </c>
      <c r="G40" s="114">
        <v>12397322</v>
      </c>
      <c r="H40" s="140">
        <v>12378715</v>
      </c>
      <c r="I40" s="115">
        <v>176268</v>
      </c>
      <c r="J40" s="116">
        <v>1.4239604029982111</v>
      </c>
    </row>
    <row r="41" spans="1:10" s="110" customFormat="1" ht="12" customHeight="1" x14ac:dyDescent="0.2">
      <c r="A41" s="118" t="s">
        <v>105</v>
      </c>
      <c r="B41" s="121" t="s">
        <v>108</v>
      </c>
      <c r="C41" s="113">
        <v>10.538714389134086</v>
      </c>
      <c r="D41" s="115">
        <v>2891987</v>
      </c>
      <c r="E41" s="114">
        <v>2997767</v>
      </c>
      <c r="F41" s="114">
        <v>3072196</v>
      </c>
      <c r="G41" s="114">
        <v>2814032</v>
      </c>
      <c r="H41" s="140">
        <v>2889054</v>
      </c>
      <c r="I41" s="115">
        <v>2933</v>
      </c>
      <c r="J41" s="116">
        <v>0.10152112075440611</v>
      </c>
    </row>
    <row r="42" spans="1:10" s="110" customFormat="1" ht="12" customHeight="1" x14ac:dyDescent="0.2">
      <c r="A42" s="118"/>
      <c r="B42" s="121" t="s">
        <v>109</v>
      </c>
      <c r="C42" s="113">
        <v>68.326086780653895</v>
      </c>
      <c r="D42" s="115">
        <v>18749740</v>
      </c>
      <c r="E42" s="114">
        <v>18768586</v>
      </c>
      <c r="F42" s="114">
        <v>18897044</v>
      </c>
      <c r="G42" s="114">
        <v>18813939</v>
      </c>
      <c r="H42" s="140">
        <v>18759218</v>
      </c>
      <c r="I42" s="115">
        <v>-9478</v>
      </c>
      <c r="J42" s="116">
        <v>-5.0524494144691956E-2</v>
      </c>
    </row>
    <row r="43" spans="1:10" s="110" customFormat="1" ht="12" customHeight="1" x14ac:dyDescent="0.2">
      <c r="A43" s="118"/>
      <c r="B43" s="121" t="s">
        <v>110</v>
      </c>
      <c r="C43" s="113">
        <v>19.952805879725325</v>
      </c>
      <c r="D43" s="115">
        <v>5475360</v>
      </c>
      <c r="E43" s="114">
        <v>5419583</v>
      </c>
      <c r="F43" s="114">
        <v>5382047</v>
      </c>
      <c r="G43" s="114">
        <v>5289617</v>
      </c>
      <c r="H43" s="140">
        <v>5195801</v>
      </c>
      <c r="I43" s="115">
        <v>279559</v>
      </c>
      <c r="J43" s="116">
        <v>5.3804793524617285</v>
      </c>
    </row>
    <row r="44" spans="1:10" s="110" customFormat="1" ht="12" customHeight="1" x14ac:dyDescent="0.2">
      <c r="A44" s="120"/>
      <c r="B44" s="121" t="s">
        <v>111</v>
      </c>
      <c r="C44" s="113">
        <v>1.1823893063782029</v>
      </c>
      <c r="D44" s="115">
        <v>324466</v>
      </c>
      <c r="E44" s="114">
        <v>323748</v>
      </c>
      <c r="F44" s="114">
        <v>317982</v>
      </c>
      <c r="G44" s="114">
        <v>305842</v>
      </c>
      <c r="H44" s="140">
        <v>293903</v>
      </c>
      <c r="I44" s="115">
        <v>30563</v>
      </c>
      <c r="J44" s="116">
        <v>10.399009196911907</v>
      </c>
    </row>
    <row r="45" spans="1:10" s="110" customFormat="1" ht="12" customHeight="1" x14ac:dyDescent="0.2">
      <c r="A45" s="120"/>
      <c r="B45" s="121" t="s">
        <v>112</v>
      </c>
      <c r="C45" s="113">
        <v>0.34224738147118056</v>
      </c>
      <c r="D45" s="115">
        <v>93918</v>
      </c>
      <c r="E45" s="114">
        <v>91260</v>
      </c>
      <c r="F45" s="114">
        <v>93173</v>
      </c>
      <c r="G45" s="114">
        <v>81037</v>
      </c>
      <c r="H45" s="140">
        <v>76176</v>
      </c>
      <c r="I45" s="115">
        <v>17742</v>
      </c>
      <c r="J45" s="116">
        <v>23.290800252047887</v>
      </c>
    </row>
    <row r="46" spans="1:10" s="110" customFormat="1" ht="12" customHeight="1" x14ac:dyDescent="0.2">
      <c r="A46" s="118" t="s">
        <v>113</v>
      </c>
      <c r="B46" s="119" t="s">
        <v>181</v>
      </c>
      <c r="C46" s="113">
        <v>71.663525323675188</v>
      </c>
      <c r="D46" s="115">
        <v>19665585</v>
      </c>
      <c r="E46" s="114">
        <v>19737865</v>
      </c>
      <c r="F46" s="114">
        <v>19948582</v>
      </c>
      <c r="G46" s="114">
        <v>19598203</v>
      </c>
      <c r="H46" s="140">
        <v>19593539</v>
      </c>
      <c r="I46" s="115">
        <v>72046</v>
      </c>
      <c r="J46" s="116">
        <v>0.36770284326889596</v>
      </c>
    </row>
    <row r="47" spans="1:10" s="110" customFormat="1" ht="12" customHeight="1" x14ac:dyDescent="0.2">
      <c r="A47" s="118"/>
      <c r="B47" s="119" t="s">
        <v>182</v>
      </c>
      <c r="C47" s="113">
        <v>28.336474676324819</v>
      </c>
      <c r="D47" s="115">
        <v>7775969</v>
      </c>
      <c r="E47" s="114">
        <v>7771821</v>
      </c>
      <c r="F47" s="114">
        <v>7720686</v>
      </c>
      <c r="G47" s="114">
        <v>7625226</v>
      </c>
      <c r="H47" s="140">
        <v>7544437</v>
      </c>
      <c r="I47" s="115">
        <v>231532</v>
      </c>
      <c r="J47" s="116">
        <v>3.06891024472734</v>
      </c>
    </row>
    <row r="48" spans="1:10" s="110" customFormat="1" ht="12" customHeight="1" x14ac:dyDescent="0.2">
      <c r="A48" s="118" t="s">
        <v>113</v>
      </c>
      <c r="B48" s="119" t="s">
        <v>116</v>
      </c>
      <c r="C48" s="113">
        <v>86.197603823748466</v>
      </c>
      <c r="D48" s="115">
        <v>23653962</v>
      </c>
      <c r="E48" s="114">
        <v>23774742</v>
      </c>
      <c r="F48" s="114">
        <v>23889738</v>
      </c>
      <c r="G48" s="114">
        <v>23539136</v>
      </c>
      <c r="H48" s="140">
        <v>23545841</v>
      </c>
      <c r="I48" s="115">
        <v>108121</v>
      </c>
      <c r="J48" s="116">
        <v>0.45919362149774134</v>
      </c>
    </row>
    <row r="49" spans="1:10" s="110" customFormat="1" ht="12" customHeight="1" x14ac:dyDescent="0.2">
      <c r="A49" s="118"/>
      <c r="B49" s="119" t="s">
        <v>117</v>
      </c>
      <c r="C49" s="113">
        <v>13.748740322796587</v>
      </c>
      <c r="D49" s="115">
        <v>3772868</v>
      </c>
      <c r="E49" s="114">
        <v>3720476</v>
      </c>
      <c r="F49" s="114">
        <v>3765171</v>
      </c>
      <c r="G49" s="114">
        <v>3669112</v>
      </c>
      <c r="H49" s="140">
        <v>3577239</v>
      </c>
      <c r="I49" s="115">
        <v>195629</v>
      </c>
      <c r="J49" s="116">
        <v>5.4687148384550204</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105085</v>
      </c>
      <c r="E64" s="236">
        <v>104899</v>
      </c>
      <c r="F64" s="236">
        <v>105810</v>
      </c>
      <c r="G64" s="236">
        <v>104312</v>
      </c>
      <c r="H64" s="140">
        <v>103691</v>
      </c>
      <c r="I64" s="115">
        <v>1394</v>
      </c>
      <c r="J64" s="116">
        <v>1.3443789721383728</v>
      </c>
    </row>
    <row r="65" spans="1:12" s="110" customFormat="1" ht="12" customHeight="1" x14ac:dyDescent="0.2">
      <c r="A65" s="118" t="s">
        <v>105</v>
      </c>
      <c r="B65" s="119" t="s">
        <v>106</v>
      </c>
      <c r="C65" s="113">
        <v>51.995051624875103</v>
      </c>
      <c r="D65" s="235">
        <v>54639</v>
      </c>
      <c r="E65" s="236">
        <v>54467</v>
      </c>
      <c r="F65" s="236">
        <v>55331</v>
      </c>
      <c r="G65" s="236">
        <v>54456</v>
      </c>
      <c r="H65" s="140">
        <v>54052</v>
      </c>
      <c r="I65" s="115">
        <v>587</v>
      </c>
      <c r="J65" s="116">
        <v>1.0859912676681713</v>
      </c>
    </row>
    <row r="66" spans="1:12" s="110" customFormat="1" ht="12" customHeight="1" x14ac:dyDescent="0.2">
      <c r="A66" s="118"/>
      <c r="B66" s="119" t="s">
        <v>107</v>
      </c>
      <c r="C66" s="113">
        <v>48.004948375124897</v>
      </c>
      <c r="D66" s="235">
        <v>50446</v>
      </c>
      <c r="E66" s="236">
        <v>50432</v>
      </c>
      <c r="F66" s="236">
        <v>50479</v>
      </c>
      <c r="G66" s="236">
        <v>49856</v>
      </c>
      <c r="H66" s="140">
        <v>49639</v>
      </c>
      <c r="I66" s="115">
        <v>807</v>
      </c>
      <c r="J66" s="116">
        <v>1.6257378271117469</v>
      </c>
    </row>
    <row r="67" spans="1:12" s="110" customFormat="1" ht="12" customHeight="1" x14ac:dyDescent="0.2">
      <c r="A67" s="118" t="s">
        <v>105</v>
      </c>
      <c r="B67" s="121" t="s">
        <v>108</v>
      </c>
      <c r="C67" s="113">
        <v>12.516534234191369</v>
      </c>
      <c r="D67" s="235">
        <v>13153</v>
      </c>
      <c r="E67" s="236">
        <v>13579</v>
      </c>
      <c r="F67" s="236">
        <v>13997</v>
      </c>
      <c r="G67" s="236">
        <v>13091</v>
      </c>
      <c r="H67" s="140">
        <v>13366</v>
      </c>
      <c r="I67" s="115">
        <v>-213</v>
      </c>
      <c r="J67" s="116">
        <v>-1.5935956905581325</v>
      </c>
    </row>
    <row r="68" spans="1:12" s="110" customFormat="1" ht="12" customHeight="1" x14ac:dyDescent="0.2">
      <c r="A68" s="118"/>
      <c r="B68" s="121" t="s">
        <v>109</v>
      </c>
      <c r="C68" s="113">
        <v>66.159775419898182</v>
      </c>
      <c r="D68" s="235">
        <v>69524</v>
      </c>
      <c r="E68" s="236">
        <v>69282</v>
      </c>
      <c r="F68" s="236">
        <v>69983</v>
      </c>
      <c r="G68" s="236">
        <v>69769</v>
      </c>
      <c r="H68" s="140">
        <v>69405</v>
      </c>
      <c r="I68" s="115">
        <v>119</v>
      </c>
      <c r="J68" s="116">
        <v>0.17145738779626829</v>
      </c>
    </row>
    <row r="69" spans="1:12" s="110" customFormat="1" ht="12" customHeight="1" x14ac:dyDescent="0.2">
      <c r="A69" s="118"/>
      <c r="B69" s="121" t="s">
        <v>110</v>
      </c>
      <c r="C69" s="113">
        <v>19.891516391492601</v>
      </c>
      <c r="D69" s="235">
        <v>20903</v>
      </c>
      <c r="E69" s="236">
        <v>20577</v>
      </c>
      <c r="F69" s="236">
        <v>20392</v>
      </c>
      <c r="G69" s="236">
        <v>20052</v>
      </c>
      <c r="H69" s="140">
        <v>19570</v>
      </c>
      <c r="I69" s="115">
        <v>1333</v>
      </c>
      <c r="J69" s="116">
        <v>6.8114460909555445</v>
      </c>
    </row>
    <row r="70" spans="1:12" s="110" customFormat="1" ht="12" customHeight="1" x14ac:dyDescent="0.2">
      <c r="A70" s="120"/>
      <c r="B70" s="121" t="s">
        <v>111</v>
      </c>
      <c r="C70" s="113">
        <v>1.4321739544178522</v>
      </c>
      <c r="D70" s="235">
        <v>1505</v>
      </c>
      <c r="E70" s="236">
        <v>1461</v>
      </c>
      <c r="F70" s="236">
        <v>1438</v>
      </c>
      <c r="G70" s="236">
        <v>1400</v>
      </c>
      <c r="H70" s="140">
        <v>1350</v>
      </c>
      <c r="I70" s="115">
        <v>155</v>
      </c>
      <c r="J70" s="116">
        <v>11.481481481481481</v>
      </c>
    </row>
    <row r="71" spans="1:12" s="110" customFormat="1" ht="12" customHeight="1" x14ac:dyDescent="0.2">
      <c r="A71" s="120"/>
      <c r="B71" s="121" t="s">
        <v>112</v>
      </c>
      <c r="C71" s="113">
        <v>0.36922491316553269</v>
      </c>
      <c r="D71" s="235">
        <v>388</v>
      </c>
      <c r="E71" s="236">
        <v>346</v>
      </c>
      <c r="F71" s="236">
        <v>360</v>
      </c>
      <c r="G71" s="236">
        <v>323</v>
      </c>
      <c r="H71" s="140">
        <v>316</v>
      </c>
      <c r="I71" s="115">
        <v>72</v>
      </c>
      <c r="J71" s="116">
        <v>22.784810126582279</v>
      </c>
    </row>
    <row r="72" spans="1:12" s="110" customFormat="1" ht="12" customHeight="1" x14ac:dyDescent="0.2">
      <c r="A72" s="118" t="s">
        <v>113</v>
      </c>
      <c r="B72" s="119" t="s">
        <v>181</v>
      </c>
      <c r="C72" s="113">
        <v>69.195413236903462</v>
      </c>
      <c r="D72" s="235">
        <v>72714</v>
      </c>
      <c r="E72" s="236">
        <v>72751</v>
      </c>
      <c r="F72" s="236">
        <v>73771</v>
      </c>
      <c r="G72" s="236">
        <v>72675</v>
      </c>
      <c r="H72" s="140">
        <v>72396</v>
      </c>
      <c r="I72" s="115">
        <v>318</v>
      </c>
      <c r="J72" s="116">
        <v>0.43925078733631695</v>
      </c>
    </row>
    <row r="73" spans="1:12" s="110" customFormat="1" ht="12" customHeight="1" x14ac:dyDescent="0.2">
      <c r="A73" s="118"/>
      <c r="B73" s="119" t="s">
        <v>182</v>
      </c>
      <c r="C73" s="113">
        <v>30.804586763096541</v>
      </c>
      <c r="D73" s="115">
        <v>32371</v>
      </c>
      <c r="E73" s="114">
        <v>32148</v>
      </c>
      <c r="F73" s="114">
        <v>32039</v>
      </c>
      <c r="G73" s="114">
        <v>31637</v>
      </c>
      <c r="H73" s="140">
        <v>31295</v>
      </c>
      <c r="I73" s="115">
        <v>1076</v>
      </c>
      <c r="J73" s="116">
        <v>3.4382489215529639</v>
      </c>
    </row>
    <row r="74" spans="1:12" s="110" customFormat="1" ht="12" customHeight="1" x14ac:dyDescent="0.2">
      <c r="A74" s="118" t="s">
        <v>113</v>
      </c>
      <c r="B74" s="119" t="s">
        <v>116</v>
      </c>
      <c r="C74" s="113">
        <v>88.060141789979539</v>
      </c>
      <c r="D74" s="115">
        <v>92538</v>
      </c>
      <c r="E74" s="114">
        <v>92649</v>
      </c>
      <c r="F74" s="114">
        <v>93137</v>
      </c>
      <c r="G74" s="114">
        <v>91973</v>
      </c>
      <c r="H74" s="140">
        <v>91865</v>
      </c>
      <c r="I74" s="115">
        <v>673</v>
      </c>
      <c r="J74" s="116">
        <v>0.73259674522397</v>
      </c>
    </row>
    <row r="75" spans="1:12" s="110" customFormat="1" ht="12" customHeight="1" x14ac:dyDescent="0.2">
      <c r="A75" s="142"/>
      <c r="B75" s="124" t="s">
        <v>117</v>
      </c>
      <c r="C75" s="125">
        <v>11.915116334395965</v>
      </c>
      <c r="D75" s="143">
        <v>12521</v>
      </c>
      <c r="E75" s="144">
        <v>12225</v>
      </c>
      <c r="F75" s="144">
        <v>12648</v>
      </c>
      <c r="G75" s="144">
        <v>12308</v>
      </c>
      <c r="H75" s="145">
        <v>11797</v>
      </c>
      <c r="I75" s="143">
        <v>724</v>
      </c>
      <c r="J75" s="146">
        <v>6.1371535136051536</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3" t="s">
        <v>515</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2"/>
      <c r="B80" s="603"/>
      <c r="C80" s="603"/>
      <c r="D80" s="603"/>
      <c r="E80" s="603"/>
      <c r="F80" s="603"/>
      <c r="G80" s="603"/>
      <c r="H80" s="603"/>
      <c r="I80" s="603"/>
      <c r="J80" s="603"/>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3:J3"/>
    <mergeCell ref="A4:J4"/>
    <mergeCell ref="A5:D5"/>
    <mergeCell ref="A7:B10"/>
    <mergeCell ref="C7:C10"/>
    <mergeCell ref="D7:H7"/>
    <mergeCell ref="I7:J8"/>
    <mergeCell ref="D8:D9"/>
    <mergeCell ref="E8:E9"/>
    <mergeCell ref="F8:F9"/>
    <mergeCell ref="G8:G9"/>
    <mergeCell ref="H8:H9"/>
    <mergeCell ref="A78:J78"/>
    <mergeCell ref="A79:J79"/>
    <mergeCell ref="A80:J80"/>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86369</v>
      </c>
      <c r="G11" s="114">
        <v>86183</v>
      </c>
      <c r="H11" s="114">
        <v>87120</v>
      </c>
      <c r="I11" s="114">
        <v>86061</v>
      </c>
      <c r="J11" s="140">
        <v>85012</v>
      </c>
      <c r="K11" s="114">
        <v>1357</v>
      </c>
      <c r="L11" s="116">
        <v>1.596245235966687</v>
      </c>
    </row>
    <row r="12" spans="1:17" s="110" customFormat="1" ht="24.95" customHeight="1" x14ac:dyDescent="0.2">
      <c r="A12" s="604" t="s">
        <v>185</v>
      </c>
      <c r="B12" s="605"/>
      <c r="C12" s="605"/>
      <c r="D12" s="606"/>
      <c r="E12" s="113">
        <v>51.34481121698758</v>
      </c>
      <c r="F12" s="115">
        <v>44346</v>
      </c>
      <c r="G12" s="114">
        <v>44216</v>
      </c>
      <c r="H12" s="114">
        <v>45006</v>
      </c>
      <c r="I12" s="114">
        <v>44377</v>
      </c>
      <c r="J12" s="140">
        <v>43810</v>
      </c>
      <c r="K12" s="114">
        <v>536</v>
      </c>
      <c r="L12" s="116">
        <v>1.2234649623373659</v>
      </c>
    </row>
    <row r="13" spans="1:17" s="110" customFormat="1" ht="15" customHeight="1" x14ac:dyDescent="0.2">
      <c r="A13" s="120"/>
      <c r="B13" s="612" t="s">
        <v>107</v>
      </c>
      <c r="C13" s="612"/>
      <c r="E13" s="113">
        <v>48.65518878301242</v>
      </c>
      <c r="F13" s="115">
        <v>42023</v>
      </c>
      <c r="G13" s="114">
        <v>41967</v>
      </c>
      <c r="H13" s="114">
        <v>42114</v>
      </c>
      <c r="I13" s="114">
        <v>41684</v>
      </c>
      <c r="J13" s="140">
        <v>41202</v>
      </c>
      <c r="K13" s="114">
        <v>821</v>
      </c>
      <c r="L13" s="116">
        <v>1.9926217173923595</v>
      </c>
    </row>
    <row r="14" spans="1:17" s="110" customFormat="1" ht="24.95" customHeight="1" x14ac:dyDescent="0.2">
      <c r="A14" s="604" t="s">
        <v>186</v>
      </c>
      <c r="B14" s="605"/>
      <c r="C14" s="605"/>
      <c r="D14" s="606"/>
      <c r="E14" s="113">
        <v>12.786995333973996</v>
      </c>
      <c r="F14" s="115">
        <v>11044</v>
      </c>
      <c r="G14" s="114">
        <v>11371</v>
      </c>
      <c r="H14" s="114">
        <v>11802</v>
      </c>
      <c r="I14" s="114">
        <v>11050</v>
      </c>
      <c r="J14" s="140">
        <v>11175</v>
      </c>
      <c r="K14" s="114">
        <v>-131</v>
      </c>
      <c r="L14" s="116">
        <v>-1.1722595078299776</v>
      </c>
    </row>
    <row r="15" spans="1:17" s="110" customFormat="1" ht="15" customHeight="1" x14ac:dyDescent="0.2">
      <c r="A15" s="120"/>
      <c r="B15" s="119"/>
      <c r="C15" s="258" t="s">
        <v>106</v>
      </c>
      <c r="E15" s="113">
        <v>58.049619703006158</v>
      </c>
      <c r="F15" s="115">
        <v>6411</v>
      </c>
      <c r="G15" s="114">
        <v>6618</v>
      </c>
      <c r="H15" s="114">
        <v>6922</v>
      </c>
      <c r="I15" s="114">
        <v>6414</v>
      </c>
      <c r="J15" s="140">
        <v>6491</v>
      </c>
      <c r="K15" s="114">
        <v>-80</v>
      </c>
      <c r="L15" s="116">
        <v>-1.2324757356339546</v>
      </c>
    </row>
    <row r="16" spans="1:17" s="110" customFormat="1" ht="15" customHeight="1" x14ac:dyDescent="0.2">
      <c r="A16" s="120"/>
      <c r="B16" s="119"/>
      <c r="C16" s="258" t="s">
        <v>107</v>
      </c>
      <c r="E16" s="113">
        <v>41.950380296993842</v>
      </c>
      <c r="F16" s="115">
        <v>4633</v>
      </c>
      <c r="G16" s="114">
        <v>4753</v>
      </c>
      <c r="H16" s="114">
        <v>4880</v>
      </c>
      <c r="I16" s="114">
        <v>4636</v>
      </c>
      <c r="J16" s="140">
        <v>4684</v>
      </c>
      <c r="K16" s="114">
        <v>-51</v>
      </c>
      <c r="L16" s="116">
        <v>-1.0888129803586679</v>
      </c>
    </row>
    <row r="17" spans="1:12" s="110" customFormat="1" ht="15" customHeight="1" x14ac:dyDescent="0.2">
      <c r="A17" s="120"/>
      <c r="B17" s="121" t="s">
        <v>109</v>
      </c>
      <c r="C17" s="258"/>
      <c r="E17" s="113">
        <v>67.122462920723876</v>
      </c>
      <c r="F17" s="115">
        <v>57973</v>
      </c>
      <c r="G17" s="114">
        <v>57689</v>
      </c>
      <c r="H17" s="114">
        <v>58353</v>
      </c>
      <c r="I17" s="114">
        <v>58333</v>
      </c>
      <c r="J17" s="140">
        <v>57652</v>
      </c>
      <c r="K17" s="114">
        <v>321</v>
      </c>
      <c r="L17" s="116">
        <v>0.55678900992159852</v>
      </c>
    </row>
    <row r="18" spans="1:12" s="110" customFormat="1" ht="15" customHeight="1" x14ac:dyDescent="0.2">
      <c r="A18" s="120"/>
      <c r="B18" s="119"/>
      <c r="C18" s="258" t="s">
        <v>106</v>
      </c>
      <c r="E18" s="113">
        <v>51.353216152346782</v>
      </c>
      <c r="F18" s="115">
        <v>29771</v>
      </c>
      <c r="G18" s="114">
        <v>29534</v>
      </c>
      <c r="H18" s="114">
        <v>30050</v>
      </c>
      <c r="I18" s="114">
        <v>30041</v>
      </c>
      <c r="J18" s="140">
        <v>29626</v>
      </c>
      <c r="K18" s="114">
        <v>145</v>
      </c>
      <c r="L18" s="116">
        <v>0.48943495578208329</v>
      </c>
    </row>
    <row r="19" spans="1:12" s="110" customFormat="1" ht="15" customHeight="1" x14ac:dyDescent="0.2">
      <c r="A19" s="120"/>
      <c r="B19" s="119"/>
      <c r="C19" s="258" t="s">
        <v>107</v>
      </c>
      <c r="E19" s="113">
        <v>48.646783847653218</v>
      </c>
      <c r="F19" s="115">
        <v>28202</v>
      </c>
      <c r="G19" s="114">
        <v>28155</v>
      </c>
      <c r="H19" s="114">
        <v>28303</v>
      </c>
      <c r="I19" s="114">
        <v>28292</v>
      </c>
      <c r="J19" s="140">
        <v>28026</v>
      </c>
      <c r="K19" s="114">
        <v>176</v>
      </c>
      <c r="L19" s="116">
        <v>0.62798829658174549</v>
      </c>
    </row>
    <row r="20" spans="1:12" s="110" customFormat="1" ht="15" customHeight="1" x14ac:dyDescent="0.2">
      <c r="A20" s="120"/>
      <c r="B20" s="121" t="s">
        <v>110</v>
      </c>
      <c r="C20" s="258"/>
      <c r="E20" s="113">
        <v>18.695365235211707</v>
      </c>
      <c r="F20" s="115">
        <v>16147</v>
      </c>
      <c r="G20" s="114">
        <v>15941</v>
      </c>
      <c r="H20" s="114">
        <v>15811</v>
      </c>
      <c r="I20" s="114">
        <v>15565</v>
      </c>
      <c r="J20" s="140">
        <v>15107</v>
      </c>
      <c r="K20" s="114">
        <v>1040</v>
      </c>
      <c r="L20" s="116">
        <v>6.8842258555636464</v>
      </c>
    </row>
    <row r="21" spans="1:12" s="110" customFormat="1" ht="15" customHeight="1" x14ac:dyDescent="0.2">
      <c r="A21" s="120"/>
      <c r="B21" s="119"/>
      <c r="C21" s="258" t="s">
        <v>106</v>
      </c>
      <c r="E21" s="113">
        <v>46.411098036787017</v>
      </c>
      <c r="F21" s="115">
        <v>7494</v>
      </c>
      <c r="G21" s="114">
        <v>7412</v>
      </c>
      <c r="H21" s="114">
        <v>7396</v>
      </c>
      <c r="I21" s="114">
        <v>7309</v>
      </c>
      <c r="J21" s="140">
        <v>7097</v>
      </c>
      <c r="K21" s="114">
        <v>397</v>
      </c>
      <c r="L21" s="116">
        <v>5.5939129209525156</v>
      </c>
    </row>
    <row r="22" spans="1:12" s="110" customFormat="1" ht="15" customHeight="1" x14ac:dyDescent="0.2">
      <c r="A22" s="120"/>
      <c r="B22" s="119"/>
      <c r="C22" s="258" t="s">
        <v>107</v>
      </c>
      <c r="E22" s="113">
        <v>53.588901963212983</v>
      </c>
      <c r="F22" s="115">
        <v>8653</v>
      </c>
      <c r="G22" s="114">
        <v>8529</v>
      </c>
      <c r="H22" s="114">
        <v>8415</v>
      </c>
      <c r="I22" s="114">
        <v>8256</v>
      </c>
      <c r="J22" s="140">
        <v>8010</v>
      </c>
      <c r="K22" s="114">
        <v>643</v>
      </c>
      <c r="L22" s="116">
        <v>8.0274656679151057</v>
      </c>
    </row>
    <row r="23" spans="1:12" s="110" customFormat="1" ht="15" customHeight="1" x14ac:dyDescent="0.2">
      <c r="A23" s="120"/>
      <c r="B23" s="121" t="s">
        <v>111</v>
      </c>
      <c r="C23" s="258"/>
      <c r="E23" s="113">
        <v>1.3951765100904259</v>
      </c>
      <c r="F23" s="115">
        <v>1205</v>
      </c>
      <c r="G23" s="114">
        <v>1182</v>
      </c>
      <c r="H23" s="114">
        <v>1154</v>
      </c>
      <c r="I23" s="114">
        <v>1113</v>
      </c>
      <c r="J23" s="140">
        <v>1078</v>
      </c>
      <c r="K23" s="114">
        <v>127</v>
      </c>
      <c r="L23" s="116">
        <v>11.781076066790353</v>
      </c>
    </row>
    <row r="24" spans="1:12" s="110" customFormat="1" ht="15" customHeight="1" x14ac:dyDescent="0.2">
      <c r="A24" s="120"/>
      <c r="B24" s="119"/>
      <c r="C24" s="258" t="s">
        <v>106</v>
      </c>
      <c r="E24" s="113">
        <v>55.601659751037346</v>
      </c>
      <c r="F24" s="115">
        <v>670</v>
      </c>
      <c r="G24" s="114">
        <v>652</v>
      </c>
      <c r="H24" s="114">
        <v>638</v>
      </c>
      <c r="I24" s="114">
        <v>613</v>
      </c>
      <c r="J24" s="140">
        <v>596</v>
      </c>
      <c r="K24" s="114">
        <v>74</v>
      </c>
      <c r="L24" s="116">
        <v>12.416107382550335</v>
      </c>
    </row>
    <row r="25" spans="1:12" s="110" customFormat="1" ht="15" customHeight="1" x14ac:dyDescent="0.2">
      <c r="A25" s="120"/>
      <c r="B25" s="119"/>
      <c r="C25" s="258" t="s">
        <v>107</v>
      </c>
      <c r="E25" s="113">
        <v>44.398340248962654</v>
      </c>
      <c r="F25" s="115">
        <v>535</v>
      </c>
      <c r="G25" s="114">
        <v>530</v>
      </c>
      <c r="H25" s="114">
        <v>516</v>
      </c>
      <c r="I25" s="114">
        <v>500</v>
      </c>
      <c r="J25" s="140">
        <v>482</v>
      </c>
      <c r="K25" s="114">
        <v>53</v>
      </c>
      <c r="L25" s="116">
        <v>10.995850622406639</v>
      </c>
    </row>
    <row r="26" spans="1:12" s="110" customFormat="1" ht="15" customHeight="1" x14ac:dyDescent="0.2">
      <c r="A26" s="120"/>
      <c r="C26" s="121" t="s">
        <v>187</v>
      </c>
      <c r="D26" s="110" t="s">
        <v>188</v>
      </c>
      <c r="E26" s="113">
        <v>0.35197814030497054</v>
      </c>
      <c r="F26" s="115">
        <v>304</v>
      </c>
      <c r="G26" s="114">
        <v>278</v>
      </c>
      <c r="H26" s="114">
        <v>284</v>
      </c>
      <c r="I26" s="114">
        <v>248</v>
      </c>
      <c r="J26" s="140">
        <v>240</v>
      </c>
      <c r="K26" s="114">
        <v>64</v>
      </c>
      <c r="L26" s="116">
        <v>26.666666666666668</v>
      </c>
    </row>
    <row r="27" spans="1:12" s="110" customFormat="1" ht="15" customHeight="1" x14ac:dyDescent="0.2">
      <c r="A27" s="120"/>
      <c r="B27" s="119"/>
      <c r="D27" s="259" t="s">
        <v>106</v>
      </c>
      <c r="E27" s="113">
        <v>46.05263157894737</v>
      </c>
      <c r="F27" s="115">
        <v>140</v>
      </c>
      <c r="G27" s="114">
        <v>126</v>
      </c>
      <c r="H27" s="114">
        <v>123</v>
      </c>
      <c r="I27" s="114">
        <v>109</v>
      </c>
      <c r="J27" s="140">
        <v>102</v>
      </c>
      <c r="K27" s="114">
        <v>38</v>
      </c>
      <c r="L27" s="116">
        <v>37.254901960784316</v>
      </c>
    </row>
    <row r="28" spans="1:12" s="110" customFormat="1" ht="15" customHeight="1" x14ac:dyDescent="0.2">
      <c r="A28" s="120"/>
      <c r="B28" s="119"/>
      <c r="D28" s="259" t="s">
        <v>107</v>
      </c>
      <c r="E28" s="113">
        <v>53.94736842105263</v>
      </c>
      <c r="F28" s="115">
        <v>164</v>
      </c>
      <c r="G28" s="114">
        <v>152</v>
      </c>
      <c r="H28" s="114">
        <v>161</v>
      </c>
      <c r="I28" s="114">
        <v>139</v>
      </c>
      <c r="J28" s="140">
        <v>138</v>
      </c>
      <c r="K28" s="114">
        <v>26</v>
      </c>
      <c r="L28" s="116">
        <v>18.840579710144926</v>
      </c>
    </row>
    <row r="29" spans="1:12" s="110" customFormat="1" ht="24.95" customHeight="1" x14ac:dyDescent="0.2">
      <c r="A29" s="604" t="s">
        <v>189</v>
      </c>
      <c r="B29" s="605"/>
      <c r="C29" s="605"/>
      <c r="D29" s="606"/>
      <c r="E29" s="113">
        <v>83.846055876529775</v>
      </c>
      <c r="F29" s="115">
        <v>72417</v>
      </c>
      <c r="G29" s="114">
        <v>72653</v>
      </c>
      <c r="H29" s="114">
        <v>73260</v>
      </c>
      <c r="I29" s="114">
        <v>72595</v>
      </c>
      <c r="J29" s="140">
        <v>72037</v>
      </c>
      <c r="K29" s="114">
        <v>380</v>
      </c>
      <c r="L29" s="116">
        <v>0.52750669794688843</v>
      </c>
    </row>
    <row r="30" spans="1:12" s="110" customFormat="1" ht="15" customHeight="1" x14ac:dyDescent="0.2">
      <c r="A30" s="120"/>
      <c r="B30" s="119"/>
      <c r="C30" s="258" t="s">
        <v>106</v>
      </c>
      <c r="E30" s="113">
        <v>49.800461217669884</v>
      </c>
      <c r="F30" s="115">
        <v>36064</v>
      </c>
      <c r="G30" s="114">
        <v>36257</v>
      </c>
      <c r="H30" s="114">
        <v>36750</v>
      </c>
      <c r="I30" s="114">
        <v>36385</v>
      </c>
      <c r="J30" s="140">
        <v>36133</v>
      </c>
      <c r="K30" s="114">
        <v>-69</v>
      </c>
      <c r="L30" s="116">
        <v>-0.19096117122851686</v>
      </c>
    </row>
    <row r="31" spans="1:12" s="110" customFormat="1" ht="15" customHeight="1" x14ac:dyDescent="0.2">
      <c r="A31" s="120"/>
      <c r="B31" s="119"/>
      <c r="C31" s="258" t="s">
        <v>107</v>
      </c>
      <c r="E31" s="113">
        <v>50.199538782330116</v>
      </c>
      <c r="F31" s="115">
        <v>36353</v>
      </c>
      <c r="G31" s="114">
        <v>36396</v>
      </c>
      <c r="H31" s="114">
        <v>36510</v>
      </c>
      <c r="I31" s="114">
        <v>36210</v>
      </c>
      <c r="J31" s="140">
        <v>35904</v>
      </c>
      <c r="K31" s="114">
        <v>449</v>
      </c>
      <c r="L31" s="116">
        <v>1.2505570409982174</v>
      </c>
    </row>
    <row r="32" spans="1:12" s="110" customFormat="1" ht="15" customHeight="1" x14ac:dyDescent="0.2">
      <c r="A32" s="120"/>
      <c r="B32" s="119" t="s">
        <v>117</v>
      </c>
      <c r="C32" s="258"/>
      <c r="E32" s="113">
        <v>16.136576781020967</v>
      </c>
      <c r="F32" s="115">
        <v>13937</v>
      </c>
      <c r="G32" s="114">
        <v>13516</v>
      </c>
      <c r="H32" s="114">
        <v>13847</v>
      </c>
      <c r="I32" s="114">
        <v>13442</v>
      </c>
      <c r="J32" s="140">
        <v>12950</v>
      </c>
      <c r="K32" s="114">
        <v>987</v>
      </c>
      <c r="L32" s="116">
        <v>7.6216216216216219</v>
      </c>
    </row>
    <row r="33" spans="1:12" s="110" customFormat="1" ht="15" customHeight="1" x14ac:dyDescent="0.2">
      <c r="A33" s="120"/>
      <c r="B33" s="119"/>
      <c r="C33" s="258" t="s">
        <v>106</v>
      </c>
      <c r="E33" s="113">
        <v>59.338451603644977</v>
      </c>
      <c r="F33" s="115">
        <v>8270</v>
      </c>
      <c r="G33" s="114">
        <v>7948</v>
      </c>
      <c r="H33" s="114">
        <v>8246</v>
      </c>
      <c r="I33" s="114">
        <v>7980</v>
      </c>
      <c r="J33" s="140">
        <v>7665</v>
      </c>
      <c r="K33" s="114">
        <v>605</v>
      </c>
      <c r="L33" s="116">
        <v>7.8930202217873449</v>
      </c>
    </row>
    <row r="34" spans="1:12" s="110" customFormat="1" ht="15" customHeight="1" x14ac:dyDescent="0.2">
      <c r="A34" s="120"/>
      <c r="B34" s="119"/>
      <c r="C34" s="258" t="s">
        <v>107</v>
      </c>
      <c r="E34" s="113">
        <v>40.661548396355023</v>
      </c>
      <c r="F34" s="115">
        <v>5667</v>
      </c>
      <c r="G34" s="114">
        <v>5568</v>
      </c>
      <c r="H34" s="114">
        <v>5601</v>
      </c>
      <c r="I34" s="114">
        <v>5462</v>
      </c>
      <c r="J34" s="140">
        <v>5285</v>
      </c>
      <c r="K34" s="114">
        <v>382</v>
      </c>
      <c r="L34" s="116">
        <v>7.2280037842951748</v>
      </c>
    </row>
    <row r="35" spans="1:12" s="110" customFormat="1" ht="24.95" customHeight="1" x14ac:dyDescent="0.2">
      <c r="A35" s="604" t="s">
        <v>190</v>
      </c>
      <c r="B35" s="605"/>
      <c r="C35" s="605"/>
      <c r="D35" s="606"/>
      <c r="E35" s="113">
        <v>68.869617571119264</v>
      </c>
      <c r="F35" s="115">
        <v>59482</v>
      </c>
      <c r="G35" s="114">
        <v>59524</v>
      </c>
      <c r="H35" s="114">
        <v>60505</v>
      </c>
      <c r="I35" s="114">
        <v>59752</v>
      </c>
      <c r="J35" s="140">
        <v>59133</v>
      </c>
      <c r="K35" s="114">
        <v>349</v>
      </c>
      <c r="L35" s="116">
        <v>0.59019498418818594</v>
      </c>
    </row>
    <row r="36" spans="1:12" s="110" customFormat="1" ht="15" customHeight="1" x14ac:dyDescent="0.2">
      <c r="A36" s="120"/>
      <c r="B36" s="119"/>
      <c r="C36" s="258" t="s">
        <v>106</v>
      </c>
      <c r="E36" s="113">
        <v>66.547863219125119</v>
      </c>
      <c r="F36" s="115">
        <v>39584</v>
      </c>
      <c r="G36" s="114">
        <v>39555</v>
      </c>
      <c r="H36" s="114">
        <v>40303</v>
      </c>
      <c r="I36" s="114">
        <v>39758</v>
      </c>
      <c r="J36" s="140">
        <v>39305</v>
      </c>
      <c r="K36" s="114">
        <v>279</v>
      </c>
      <c r="L36" s="116">
        <v>0.70983335453504648</v>
      </c>
    </row>
    <row r="37" spans="1:12" s="110" customFormat="1" ht="15" customHeight="1" x14ac:dyDescent="0.2">
      <c r="A37" s="120"/>
      <c r="B37" s="119"/>
      <c r="C37" s="258" t="s">
        <v>107</v>
      </c>
      <c r="E37" s="113">
        <v>33.452136780874888</v>
      </c>
      <c r="F37" s="115">
        <v>19898</v>
      </c>
      <c r="G37" s="114">
        <v>19969</v>
      </c>
      <c r="H37" s="114">
        <v>20202</v>
      </c>
      <c r="I37" s="114">
        <v>19994</v>
      </c>
      <c r="J37" s="140">
        <v>19828</v>
      </c>
      <c r="K37" s="114">
        <v>70</v>
      </c>
      <c r="L37" s="116">
        <v>0.35303611055073636</v>
      </c>
    </row>
    <row r="38" spans="1:12" s="110" customFormat="1" ht="15" customHeight="1" x14ac:dyDescent="0.2">
      <c r="A38" s="120"/>
      <c r="B38" s="119" t="s">
        <v>182</v>
      </c>
      <c r="C38" s="258"/>
      <c r="E38" s="113">
        <v>31.130382428880733</v>
      </c>
      <c r="F38" s="115">
        <v>26887</v>
      </c>
      <c r="G38" s="114">
        <v>26659</v>
      </c>
      <c r="H38" s="114">
        <v>26615</v>
      </c>
      <c r="I38" s="114">
        <v>26309</v>
      </c>
      <c r="J38" s="140">
        <v>25879</v>
      </c>
      <c r="K38" s="114">
        <v>1008</v>
      </c>
      <c r="L38" s="116">
        <v>3.8950500405734378</v>
      </c>
    </row>
    <row r="39" spans="1:12" s="110" customFormat="1" ht="15" customHeight="1" x14ac:dyDescent="0.2">
      <c r="A39" s="120"/>
      <c r="B39" s="119"/>
      <c r="C39" s="258" t="s">
        <v>106</v>
      </c>
      <c r="E39" s="113">
        <v>17.711161527875927</v>
      </c>
      <c r="F39" s="115">
        <v>4762</v>
      </c>
      <c r="G39" s="114">
        <v>4661</v>
      </c>
      <c r="H39" s="114">
        <v>4703</v>
      </c>
      <c r="I39" s="114">
        <v>4619</v>
      </c>
      <c r="J39" s="140">
        <v>4505</v>
      </c>
      <c r="K39" s="114">
        <v>257</v>
      </c>
      <c r="L39" s="116">
        <v>5.7047724750277471</v>
      </c>
    </row>
    <row r="40" spans="1:12" s="110" customFormat="1" ht="15" customHeight="1" x14ac:dyDescent="0.2">
      <c r="A40" s="120"/>
      <c r="B40" s="119"/>
      <c r="C40" s="258" t="s">
        <v>107</v>
      </c>
      <c r="E40" s="113">
        <v>82.28883847212407</v>
      </c>
      <c r="F40" s="115">
        <v>22125</v>
      </c>
      <c r="G40" s="114">
        <v>21998</v>
      </c>
      <c r="H40" s="114">
        <v>21912</v>
      </c>
      <c r="I40" s="114">
        <v>21690</v>
      </c>
      <c r="J40" s="140">
        <v>21374</v>
      </c>
      <c r="K40" s="114">
        <v>751</v>
      </c>
      <c r="L40" s="116">
        <v>3.5136146720314403</v>
      </c>
    </row>
    <row r="41" spans="1:12" s="110" customFormat="1" ht="24.75" customHeight="1" x14ac:dyDescent="0.2">
      <c r="A41" s="604" t="s">
        <v>518</v>
      </c>
      <c r="B41" s="605"/>
      <c r="C41" s="605"/>
      <c r="D41" s="606"/>
      <c r="E41" s="113">
        <v>4.9659021176579561</v>
      </c>
      <c r="F41" s="115">
        <v>4289</v>
      </c>
      <c r="G41" s="114">
        <v>4821</v>
      </c>
      <c r="H41" s="114">
        <v>4829</v>
      </c>
      <c r="I41" s="114">
        <v>4150</v>
      </c>
      <c r="J41" s="140">
        <v>4304</v>
      </c>
      <c r="K41" s="114">
        <v>-15</v>
      </c>
      <c r="L41" s="116">
        <v>-0.34851301115241634</v>
      </c>
    </row>
    <row r="42" spans="1:12" s="110" customFormat="1" ht="15" customHeight="1" x14ac:dyDescent="0.2">
      <c r="A42" s="120"/>
      <c r="B42" s="119"/>
      <c r="C42" s="258" t="s">
        <v>106</v>
      </c>
      <c r="E42" s="113">
        <v>62.368850547913269</v>
      </c>
      <c r="F42" s="115">
        <v>2675</v>
      </c>
      <c r="G42" s="114">
        <v>3053</v>
      </c>
      <c r="H42" s="114">
        <v>3073</v>
      </c>
      <c r="I42" s="114">
        <v>2588</v>
      </c>
      <c r="J42" s="140">
        <v>2695</v>
      </c>
      <c r="K42" s="114">
        <v>-20</v>
      </c>
      <c r="L42" s="116">
        <v>-0.74211502782931349</v>
      </c>
    </row>
    <row r="43" spans="1:12" s="110" customFormat="1" ht="15" customHeight="1" x14ac:dyDescent="0.2">
      <c r="A43" s="123"/>
      <c r="B43" s="124"/>
      <c r="C43" s="260" t="s">
        <v>107</v>
      </c>
      <c r="D43" s="261"/>
      <c r="E43" s="125">
        <v>37.631149452086731</v>
      </c>
      <c r="F43" s="143">
        <v>1614</v>
      </c>
      <c r="G43" s="144">
        <v>1768</v>
      </c>
      <c r="H43" s="144">
        <v>1756</v>
      </c>
      <c r="I43" s="144">
        <v>1562</v>
      </c>
      <c r="J43" s="145">
        <v>1609</v>
      </c>
      <c r="K43" s="144">
        <v>5</v>
      </c>
      <c r="L43" s="146">
        <v>0.31075201988812928</v>
      </c>
    </row>
    <row r="44" spans="1:12" s="110" customFormat="1" ht="45.75" customHeight="1" x14ac:dyDescent="0.2">
      <c r="A44" s="604" t="s">
        <v>191</v>
      </c>
      <c r="B44" s="605"/>
      <c r="C44" s="605"/>
      <c r="D44" s="606"/>
      <c r="E44" s="113">
        <v>0.37629241973393229</v>
      </c>
      <c r="F44" s="115">
        <v>325</v>
      </c>
      <c r="G44" s="114">
        <v>329</v>
      </c>
      <c r="H44" s="114">
        <v>334</v>
      </c>
      <c r="I44" s="114">
        <v>329</v>
      </c>
      <c r="J44" s="140">
        <v>331</v>
      </c>
      <c r="K44" s="114">
        <v>-6</v>
      </c>
      <c r="L44" s="116">
        <v>-1.8126888217522659</v>
      </c>
    </row>
    <row r="45" spans="1:12" s="110" customFormat="1" ht="15" customHeight="1" x14ac:dyDescent="0.2">
      <c r="A45" s="120"/>
      <c r="B45" s="119"/>
      <c r="C45" s="258" t="s">
        <v>106</v>
      </c>
      <c r="E45" s="113">
        <v>71.07692307692308</v>
      </c>
      <c r="F45" s="115">
        <v>231</v>
      </c>
      <c r="G45" s="114">
        <v>233</v>
      </c>
      <c r="H45" s="114">
        <v>237</v>
      </c>
      <c r="I45" s="114">
        <v>234</v>
      </c>
      <c r="J45" s="140">
        <v>234</v>
      </c>
      <c r="K45" s="114">
        <v>-3</v>
      </c>
      <c r="L45" s="116">
        <v>-1.2820512820512822</v>
      </c>
    </row>
    <row r="46" spans="1:12" s="110" customFormat="1" ht="15" customHeight="1" x14ac:dyDescent="0.2">
      <c r="A46" s="123"/>
      <c r="B46" s="124"/>
      <c r="C46" s="260" t="s">
        <v>107</v>
      </c>
      <c r="D46" s="261"/>
      <c r="E46" s="125">
        <v>28.923076923076923</v>
      </c>
      <c r="F46" s="143">
        <v>94</v>
      </c>
      <c r="G46" s="144">
        <v>96</v>
      </c>
      <c r="H46" s="144">
        <v>97</v>
      </c>
      <c r="I46" s="144">
        <v>95</v>
      </c>
      <c r="J46" s="145">
        <v>97</v>
      </c>
      <c r="K46" s="144">
        <v>-3</v>
      </c>
      <c r="L46" s="146">
        <v>-3.0927835051546393</v>
      </c>
    </row>
    <row r="47" spans="1:12" s="110" customFormat="1" ht="39" customHeight="1" x14ac:dyDescent="0.2">
      <c r="A47" s="604" t="s">
        <v>519</v>
      </c>
      <c r="B47" s="607"/>
      <c r="C47" s="607"/>
      <c r="D47" s="608"/>
      <c r="E47" s="113">
        <v>0.15630608204332572</v>
      </c>
      <c r="F47" s="115">
        <v>135</v>
      </c>
      <c r="G47" s="114">
        <v>137</v>
      </c>
      <c r="H47" s="114">
        <v>122</v>
      </c>
      <c r="I47" s="114">
        <v>120</v>
      </c>
      <c r="J47" s="140">
        <v>125</v>
      </c>
      <c r="K47" s="114">
        <v>10</v>
      </c>
      <c r="L47" s="116">
        <v>8</v>
      </c>
    </row>
    <row r="48" spans="1:12" s="110" customFormat="1" ht="15" customHeight="1" x14ac:dyDescent="0.2">
      <c r="A48" s="120"/>
      <c r="B48" s="119"/>
      <c r="C48" s="258" t="s">
        <v>106</v>
      </c>
      <c r="E48" s="113">
        <v>35.555555555555557</v>
      </c>
      <c r="F48" s="115">
        <v>48</v>
      </c>
      <c r="G48" s="114">
        <v>50</v>
      </c>
      <c r="H48" s="114">
        <v>43</v>
      </c>
      <c r="I48" s="114">
        <v>45</v>
      </c>
      <c r="J48" s="140">
        <v>46</v>
      </c>
      <c r="K48" s="114">
        <v>2</v>
      </c>
      <c r="L48" s="116">
        <v>4.3478260869565215</v>
      </c>
    </row>
    <row r="49" spans="1:12" s="110" customFormat="1" ht="15" customHeight="1" x14ac:dyDescent="0.2">
      <c r="A49" s="123"/>
      <c r="B49" s="124"/>
      <c r="C49" s="260" t="s">
        <v>107</v>
      </c>
      <c r="D49" s="261"/>
      <c r="E49" s="125">
        <v>64.444444444444443</v>
      </c>
      <c r="F49" s="143">
        <v>87</v>
      </c>
      <c r="G49" s="144">
        <v>87</v>
      </c>
      <c r="H49" s="144">
        <v>79</v>
      </c>
      <c r="I49" s="144">
        <v>75</v>
      </c>
      <c r="J49" s="145">
        <v>79</v>
      </c>
      <c r="K49" s="144">
        <v>8</v>
      </c>
      <c r="L49" s="146">
        <v>10.126582278481013</v>
      </c>
    </row>
    <row r="50" spans="1:12" s="110" customFormat="1" ht="24.95" customHeight="1" x14ac:dyDescent="0.2">
      <c r="A50" s="609" t="s">
        <v>192</v>
      </c>
      <c r="B50" s="610"/>
      <c r="C50" s="610"/>
      <c r="D50" s="611"/>
      <c r="E50" s="262">
        <v>10.766594495710267</v>
      </c>
      <c r="F50" s="263">
        <v>9299</v>
      </c>
      <c r="G50" s="264">
        <v>9703</v>
      </c>
      <c r="H50" s="264">
        <v>9970</v>
      </c>
      <c r="I50" s="264">
        <v>9137</v>
      </c>
      <c r="J50" s="265">
        <v>9250</v>
      </c>
      <c r="K50" s="263">
        <v>49</v>
      </c>
      <c r="L50" s="266">
        <v>0.52972972972972976</v>
      </c>
    </row>
    <row r="51" spans="1:12" s="110" customFormat="1" ht="15" customHeight="1" x14ac:dyDescent="0.2">
      <c r="A51" s="120"/>
      <c r="B51" s="119"/>
      <c r="C51" s="258" t="s">
        <v>106</v>
      </c>
      <c r="E51" s="113">
        <v>57.812668028820305</v>
      </c>
      <c r="F51" s="115">
        <v>5376</v>
      </c>
      <c r="G51" s="114">
        <v>5588</v>
      </c>
      <c r="H51" s="114">
        <v>5839</v>
      </c>
      <c r="I51" s="114">
        <v>5284</v>
      </c>
      <c r="J51" s="140">
        <v>5329</v>
      </c>
      <c r="K51" s="114">
        <v>47</v>
      </c>
      <c r="L51" s="116">
        <v>0.88196659786076181</v>
      </c>
    </row>
    <row r="52" spans="1:12" s="110" customFormat="1" ht="15" customHeight="1" x14ac:dyDescent="0.2">
      <c r="A52" s="120"/>
      <c r="B52" s="119"/>
      <c r="C52" s="258" t="s">
        <v>107</v>
      </c>
      <c r="E52" s="113">
        <v>42.187331971179695</v>
      </c>
      <c r="F52" s="115">
        <v>3923</v>
      </c>
      <c r="G52" s="114">
        <v>4115</v>
      </c>
      <c r="H52" s="114">
        <v>4131</v>
      </c>
      <c r="I52" s="114">
        <v>3853</v>
      </c>
      <c r="J52" s="140">
        <v>3921</v>
      </c>
      <c r="K52" s="114">
        <v>2</v>
      </c>
      <c r="L52" s="116">
        <v>5.1007396072430503E-2</v>
      </c>
    </row>
    <row r="53" spans="1:12" s="110" customFormat="1" ht="15" customHeight="1" x14ac:dyDescent="0.2">
      <c r="A53" s="120"/>
      <c r="B53" s="119"/>
      <c r="C53" s="258" t="s">
        <v>187</v>
      </c>
      <c r="D53" s="110" t="s">
        <v>193</v>
      </c>
      <c r="E53" s="113">
        <v>33.078825680180664</v>
      </c>
      <c r="F53" s="115">
        <v>3076</v>
      </c>
      <c r="G53" s="114">
        <v>3617</v>
      </c>
      <c r="H53" s="114">
        <v>3731</v>
      </c>
      <c r="I53" s="114">
        <v>2875</v>
      </c>
      <c r="J53" s="140">
        <v>3089</v>
      </c>
      <c r="K53" s="114">
        <v>-13</v>
      </c>
      <c r="L53" s="116">
        <v>-0.42084817092910326</v>
      </c>
    </row>
    <row r="54" spans="1:12" s="110" customFormat="1" ht="15" customHeight="1" x14ac:dyDescent="0.2">
      <c r="A54" s="120"/>
      <c r="B54" s="119"/>
      <c r="D54" s="267" t="s">
        <v>194</v>
      </c>
      <c r="E54" s="113">
        <v>65.247074122236668</v>
      </c>
      <c r="F54" s="115">
        <v>2007</v>
      </c>
      <c r="G54" s="114">
        <v>2325</v>
      </c>
      <c r="H54" s="114">
        <v>2443</v>
      </c>
      <c r="I54" s="114">
        <v>1872</v>
      </c>
      <c r="J54" s="140">
        <v>1997</v>
      </c>
      <c r="K54" s="114">
        <v>10</v>
      </c>
      <c r="L54" s="116">
        <v>0.50075112669003508</v>
      </c>
    </row>
    <row r="55" spans="1:12" s="110" customFormat="1" ht="15" customHeight="1" x14ac:dyDescent="0.2">
      <c r="A55" s="120"/>
      <c r="B55" s="119"/>
      <c r="D55" s="267" t="s">
        <v>195</v>
      </c>
      <c r="E55" s="113">
        <v>34.752925877763332</v>
      </c>
      <c r="F55" s="115">
        <v>1069</v>
      </c>
      <c r="G55" s="114">
        <v>1292</v>
      </c>
      <c r="H55" s="114">
        <v>1288</v>
      </c>
      <c r="I55" s="114">
        <v>1003</v>
      </c>
      <c r="J55" s="140">
        <v>1092</v>
      </c>
      <c r="K55" s="114">
        <v>-23</v>
      </c>
      <c r="L55" s="116">
        <v>-2.1062271062271063</v>
      </c>
    </row>
    <row r="56" spans="1:12" s="110" customFormat="1" ht="15" customHeight="1" x14ac:dyDescent="0.2">
      <c r="A56" s="120"/>
      <c r="B56" s="119" t="s">
        <v>196</v>
      </c>
      <c r="C56" s="258"/>
      <c r="E56" s="113">
        <v>69.156757632947006</v>
      </c>
      <c r="F56" s="115">
        <v>59730</v>
      </c>
      <c r="G56" s="114">
        <v>59374</v>
      </c>
      <c r="H56" s="114">
        <v>59896</v>
      </c>
      <c r="I56" s="114">
        <v>59739</v>
      </c>
      <c r="J56" s="140">
        <v>58965</v>
      </c>
      <c r="K56" s="114">
        <v>765</v>
      </c>
      <c r="L56" s="116">
        <v>1.2973798015772069</v>
      </c>
    </row>
    <row r="57" spans="1:12" s="110" customFormat="1" ht="15" customHeight="1" x14ac:dyDescent="0.2">
      <c r="A57" s="120"/>
      <c r="B57" s="119"/>
      <c r="C57" s="258" t="s">
        <v>106</v>
      </c>
      <c r="E57" s="113">
        <v>49.926335174953962</v>
      </c>
      <c r="F57" s="115">
        <v>29821</v>
      </c>
      <c r="G57" s="114">
        <v>29630</v>
      </c>
      <c r="H57" s="114">
        <v>30034</v>
      </c>
      <c r="I57" s="114">
        <v>30017</v>
      </c>
      <c r="J57" s="140">
        <v>29591</v>
      </c>
      <c r="K57" s="114">
        <v>230</v>
      </c>
      <c r="L57" s="116">
        <v>0.77726335710182148</v>
      </c>
    </row>
    <row r="58" spans="1:12" s="110" customFormat="1" ht="15" customHeight="1" x14ac:dyDescent="0.2">
      <c r="A58" s="120"/>
      <c r="B58" s="119"/>
      <c r="C58" s="258" t="s">
        <v>107</v>
      </c>
      <c r="E58" s="113">
        <v>50.073664825046038</v>
      </c>
      <c r="F58" s="115">
        <v>29909</v>
      </c>
      <c r="G58" s="114">
        <v>29744</v>
      </c>
      <c r="H58" s="114">
        <v>29862</v>
      </c>
      <c r="I58" s="114">
        <v>29722</v>
      </c>
      <c r="J58" s="140">
        <v>29374</v>
      </c>
      <c r="K58" s="114">
        <v>535</v>
      </c>
      <c r="L58" s="116">
        <v>1.8213385987608088</v>
      </c>
    </row>
    <row r="59" spans="1:12" s="110" customFormat="1" ht="15" customHeight="1" x14ac:dyDescent="0.2">
      <c r="A59" s="120"/>
      <c r="B59" s="119"/>
      <c r="C59" s="258" t="s">
        <v>105</v>
      </c>
      <c r="D59" s="110" t="s">
        <v>197</v>
      </c>
      <c r="E59" s="113">
        <v>89.984932194876947</v>
      </c>
      <c r="F59" s="115">
        <v>53748</v>
      </c>
      <c r="G59" s="114">
        <v>53432</v>
      </c>
      <c r="H59" s="114">
        <v>53979</v>
      </c>
      <c r="I59" s="114">
        <v>53891</v>
      </c>
      <c r="J59" s="140">
        <v>53215</v>
      </c>
      <c r="K59" s="114">
        <v>533</v>
      </c>
      <c r="L59" s="116">
        <v>1.0015972939960538</v>
      </c>
    </row>
    <row r="60" spans="1:12" s="110" customFormat="1" ht="15" customHeight="1" x14ac:dyDescent="0.2">
      <c r="A60" s="120"/>
      <c r="B60" s="119"/>
      <c r="C60" s="258"/>
      <c r="D60" s="267" t="s">
        <v>198</v>
      </c>
      <c r="E60" s="113">
        <v>48.063183746371955</v>
      </c>
      <c r="F60" s="115">
        <v>25833</v>
      </c>
      <c r="G60" s="114">
        <v>25656</v>
      </c>
      <c r="H60" s="114">
        <v>26053</v>
      </c>
      <c r="I60" s="114">
        <v>26085</v>
      </c>
      <c r="J60" s="140">
        <v>25707</v>
      </c>
      <c r="K60" s="114">
        <v>126</v>
      </c>
      <c r="L60" s="116">
        <v>0.49013887268059281</v>
      </c>
    </row>
    <row r="61" spans="1:12" s="110" customFormat="1" ht="15" customHeight="1" x14ac:dyDescent="0.2">
      <c r="A61" s="120"/>
      <c r="B61" s="119"/>
      <c r="C61" s="258"/>
      <c r="D61" s="267" t="s">
        <v>199</v>
      </c>
      <c r="E61" s="113">
        <v>51.936816253628045</v>
      </c>
      <c r="F61" s="115">
        <v>27915</v>
      </c>
      <c r="G61" s="114">
        <v>27776</v>
      </c>
      <c r="H61" s="114">
        <v>27926</v>
      </c>
      <c r="I61" s="114">
        <v>27806</v>
      </c>
      <c r="J61" s="140">
        <v>27508</v>
      </c>
      <c r="K61" s="114">
        <v>407</v>
      </c>
      <c r="L61" s="116">
        <v>1.4795695797586157</v>
      </c>
    </row>
    <row r="62" spans="1:12" s="110" customFormat="1" ht="15" customHeight="1" x14ac:dyDescent="0.2">
      <c r="A62" s="120"/>
      <c r="B62" s="119"/>
      <c r="C62" s="258"/>
      <c r="D62" s="258" t="s">
        <v>200</v>
      </c>
      <c r="E62" s="113">
        <v>10.015067805123055</v>
      </c>
      <c r="F62" s="115">
        <v>5982</v>
      </c>
      <c r="G62" s="114">
        <v>5942</v>
      </c>
      <c r="H62" s="114">
        <v>5917</v>
      </c>
      <c r="I62" s="114">
        <v>5848</v>
      </c>
      <c r="J62" s="140">
        <v>5750</v>
      </c>
      <c r="K62" s="114">
        <v>232</v>
      </c>
      <c r="L62" s="116">
        <v>4.034782608695652</v>
      </c>
    </row>
    <row r="63" spans="1:12" s="110" customFormat="1" ht="15" customHeight="1" x14ac:dyDescent="0.2">
      <c r="A63" s="120"/>
      <c r="B63" s="119"/>
      <c r="C63" s="258"/>
      <c r="D63" s="267" t="s">
        <v>198</v>
      </c>
      <c r="E63" s="113">
        <v>66.666666666666671</v>
      </c>
      <c r="F63" s="115">
        <v>3988</v>
      </c>
      <c r="G63" s="114">
        <v>3974</v>
      </c>
      <c r="H63" s="114">
        <v>3981</v>
      </c>
      <c r="I63" s="114">
        <v>3932</v>
      </c>
      <c r="J63" s="140">
        <v>3884</v>
      </c>
      <c r="K63" s="114">
        <v>104</v>
      </c>
      <c r="L63" s="116">
        <v>2.6776519052523171</v>
      </c>
    </row>
    <row r="64" spans="1:12" s="110" customFormat="1" ht="15" customHeight="1" x14ac:dyDescent="0.2">
      <c r="A64" s="120"/>
      <c r="B64" s="119"/>
      <c r="C64" s="258"/>
      <c r="D64" s="267" t="s">
        <v>199</v>
      </c>
      <c r="E64" s="113">
        <v>33.333333333333336</v>
      </c>
      <c r="F64" s="115">
        <v>1994</v>
      </c>
      <c r="G64" s="114">
        <v>1968</v>
      </c>
      <c r="H64" s="114">
        <v>1936</v>
      </c>
      <c r="I64" s="114">
        <v>1916</v>
      </c>
      <c r="J64" s="140">
        <v>1866</v>
      </c>
      <c r="K64" s="114">
        <v>128</v>
      </c>
      <c r="L64" s="116">
        <v>6.859592711682744</v>
      </c>
    </row>
    <row r="65" spans="1:12" s="110" customFormat="1" ht="15" customHeight="1" x14ac:dyDescent="0.2">
      <c r="A65" s="120"/>
      <c r="B65" s="119" t="s">
        <v>201</v>
      </c>
      <c r="C65" s="258"/>
      <c r="E65" s="113">
        <v>11.695168405330616</v>
      </c>
      <c r="F65" s="115">
        <v>10101</v>
      </c>
      <c r="G65" s="114">
        <v>10004</v>
      </c>
      <c r="H65" s="114">
        <v>9871</v>
      </c>
      <c r="I65" s="114">
        <v>9780</v>
      </c>
      <c r="J65" s="140">
        <v>9514</v>
      </c>
      <c r="K65" s="114">
        <v>587</v>
      </c>
      <c r="L65" s="116">
        <v>6.1698549505991167</v>
      </c>
    </row>
    <row r="66" spans="1:12" s="110" customFormat="1" ht="15" customHeight="1" x14ac:dyDescent="0.2">
      <c r="A66" s="120"/>
      <c r="B66" s="119"/>
      <c r="C66" s="258" t="s">
        <v>106</v>
      </c>
      <c r="E66" s="113">
        <v>46.985446985446984</v>
      </c>
      <c r="F66" s="115">
        <v>4746</v>
      </c>
      <c r="G66" s="114">
        <v>4714</v>
      </c>
      <c r="H66" s="114">
        <v>4646</v>
      </c>
      <c r="I66" s="114">
        <v>4606</v>
      </c>
      <c r="J66" s="140">
        <v>4506</v>
      </c>
      <c r="K66" s="114">
        <v>240</v>
      </c>
      <c r="L66" s="116">
        <v>5.3262316910785623</v>
      </c>
    </row>
    <row r="67" spans="1:12" s="110" customFormat="1" ht="15" customHeight="1" x14ac:dyDescent="0.2">
      <c r="A67" s="120"/>
      <c r="B67" s="119"/>
      <c r="C67" s="258" t="s">
        <v>107</v>
      </c>
      <c r="E67" s="113">
        <v>53.014553014553016</v>
      </c>
      <c r="F67" s="115">
        <v>5355</v>
      </c>
      <c r="G67" s="114">
        <v>5290</v>
      </c>
      <c r="H67" s="114">
        <v>5225</v>
      </c>
      <c r="I67" s="114">
        <v>5174</v>
      </c>
      <c r="J67" s="140">
        <v>5008</v>
      </c>
      <c r="K67" s="114">
        <v>347</v>
      </c>
      <c r="L67" s="116">
        <v>6.928913738019169</v>
      </c>
    </row>
    <row r="68" spans="1:12" s="110" customFormat="1" ht="15" customHeight="1" x14ac:dyDescent="0.2">
      <c r="A68" s="120"/>
      <c r="B68" s="119"/>
      <c r="C68" s="258" t="s">
        <v>105</v>
      </c>
      <c r="D68" s="110" t="s">
        <v>202</v>
      </c>
      <c r="E68" s="113">
        <v>19.61191961191961</v>
      </c>
      <c r="F68" s="115">
        <v>1981</v>
      </c>
      <c r="G68" s="114">
        <v>1911</v>
      </c>
      <c r="H68" s="114">
        <v>1847</v>
      </c>
      <c r="I68" s="114">
        <v>1811</v>
      </c>
      <c r="J68" s="140">
        <v>1704</v>
      </c>
      <c r="K68" s="114">
        <v>277</v>
      </c>
      <c r="L68" s="116">
        <v>16.25586854460094</v>
      </c>
    </row>
    <row r="69" spans="1:12" s="110" customFormat="1" ht="15" customHeight="1" x14ac:dyDescent="0.2">
      <c r="A69" s="120"/>
      <c r="B69" s="119"/>
      <c r="C69" s="258"/>
      <c r="D69" s="267" t="s">
        <v>198</v>
      </c>
      <c r="E69" s="113">
        <v>46.64310954063604</v>
      </c>
      <c r="F69" s="115">
        <v>924</v>
      </c>
      <c r="G69" s="114">
        <v>896</v>
      </c>
      <c r="H69" s="114">
        <v>862</v>
      </c>
      <c r="I69" s="114">
        <v>853</v>
      </c>
      <c r="J69" s="140">
        <v>815</v>
      </c>
      <c r="K69" s="114">
        <v>109</v>
      </c>
      <c r="L69" s="116">
        <v>13.374233128834355</v>
      </c>
    </row>
    <row r="70" spans="1:12" s="110" customFormat="1" ht="15" customHeight="1" x14ac:dyDescent="0.2">
      <c r="A70" s="120"/>
      <c r="B70" s="119"/>
      <c r="C70" s="258"/>
      <c r="D70" s="267" t="s">
        <v>199</v>
      </c>
      <c r="E70" s="113">
        <v>53.35689045936396</v>
      </c>
      <c r="F70" s="115">
        <v>1057</v>
      </c>
      <c r="G70" s="114">
        <v>1015</v>
      </c>
      <c r="H70" s="114">
        <v>985</v>
      </c>
      <c r="I70" s="114">
        <v>958</v>
      </c>
      <c r="J70" s="140">
        <v>889</v>
      </c>
      <c r="K70" s="114">
        <v>168</v>
      </c>
      <c r="L70" s="116">
        <v>18.897637795275589</v>
      </c>
    </row>
    <row r="71" spans="1:12" s="110" customFormat="1" ht="15" customHeight="1" x14ac:dyDescent="0.2">
      <c r="A71" s="120"/>
      <c r="B71" s="119"/>
      <c r="C71" s="258"/>
      <c r="D71" s="110" t="s">
        <v>203</v>
      </c>
      <c r="E71" s="113">
        <v>70.76527076527077</v>
      </c>
      <c r="F71" s="115">
        <v>7148</v>
      </c>
      <c r="G71" s="114">
        <v>7139</v>
      </c>
      <c r="H71" s="114">
        <v>7068</v>
      </c>
      <c r="I71" s="114">
        <v>7034</v>
      </c>
      <c r="J71" s="140">
        <v>6897</v>
      </c>
      <c r="K71" s="114">
        <v>251</v>
      </c>
      <c r="L71" s="116">
        <v>3.6392634478758881</v>
      </c>
    </row>
    <row r="72" spans="1:12" s="110" customFormat="1" ht="15" customHeight="1" x14ac:dyDescent="0.2">
      <c r="A72" s="120"/>
      <c r="B72" s="119"/>
      <c r="C72" s="258"/>
      <c r="D72" s="267" t="s">
        <v>198</v>
      </c>
      <c r="E72" s="113">
        <v>46.572467823167322</v>
      </c>
      <c r="F72" s="115">
        <v>3329</v>
      </c>
      <c r="G72" s="114">
        <v>3329</v>
      </c>
      <c r="H72" s="114">
        <v>3293</v>
      </c>
      <c r="I72" s="114">
        <v>3268</v>
      </c>
      <c r="J72" s="140">
        <v>3212</v>
      </c>
      <c r="K72" s="114">
        <v>117</v>
      </c>
      <c r="L72" s="116">
        <v>3.6425902864259028</v>
      </c>
    </row>
    <row r="73" spans="1:12" s="110" customFormat="1" ht="15" customHeight="1" x14ac:dyDescent="0.2">
      <c r="A73" s="120"/>
      <c r="B73" s="119"/>
      <c r="C73" s="258"/>
      <c r="D73" s="267" t="s">
        <v>199</v>
      </c>
      <c r="E73" s="113">
        <v>53.427532176832678</v>
      </c>
      <c r="F73" s="115">
        <v>3819</v>
      </c>
      <c r="G73" s="114">
        <v>3810</v>
      </c>
      <c r="H73" s="114">
        <v>3775</v>
      </c>
      <c r="I73" s="114">
        <v>3766</v>
      </c>
      <c r="J73" s="140">
        <v>3685</v>
      </c>
      <c r="K73" s="114">
        <v>134</v>
      </c>
      <c r="L73" s="116">
        <v>3.6363636363636362</v>
      </c>
    </row>
    <row r="74" spans="1:12" s="110" customFormat="1" ht="15" customHeight="1" x14ac:dyDescent="0.2">
      <c r="A74" s="120"/>
      <c r="B74" s="119"/>
      <c r="C74" s="258"/>
      <c r="D74" s="110" t="s">
        <v>204</v>
      </c>
      <c r="E74" s="113">
        <v>9.6228096228096227</v>
      </c>
      <c r="F74" s="115">
        <v>972</v>
      </c>
      <c r="G74" s="114">
        <v>954</v>
      </c>
      <c r="H74" s="114">
        <v>956</v>
      </c>
      <c r="I74" s="114">
        <v>935</v>
      </c>
      <c r="J74" s="140">
        <v>913</v>
      </c>
      <c r="K74" s="114">
        <v>59</v>
      </c>
      <c r="L74" s="116">
        <v>6.4622124863088715</v>
      </c>
    </row>
    <row r="75" spans="1:12" s="110" customFormat="1" ht="15" customHeight="1" x14ac:dyDescent="0.2">
      <c r="A75" s="120"/>
      <c r="B75" s="119"/>
      <c r="C75" s="258"/>
      <c r="D75" s="267" t="s">
        <v>198</v>
      </c>
      <c r="E75" s="113">
        <v>50.720164609053498</v>
      </c>
      <c r="F75" s="115">
        <v>493</v>
      </c>
      <c r="G75" s="114">
        <v>489</v>
      </c>
      <c r="H75" s="114">
        <v>491</v>
      </c>
      <c r="I75" s="114">
        <v>485</v>
      </c>
      <c r="J75" s="140">
        <v>479</v>
      </c>
      <c r="K75" s="114">
        <v>14</v>
      </c>
      <c r="L75" s="116">
        <v>2.9227557411273488</v>
      </c>
    </row>
    <row r="76" spans="1:12" s="110" customFormat="1" ht="15" customHeight="1" x14ac:dyDescent="0.2">
      <c r="A76" s="120"/>
      <c r="B76" s="119"/>
      <c r="C76" s="258"/>
      <c r="D76" s="267" t="s">
        <v>199</v>
      </c>
      <c r="E76" s="113">
        <v>49.279835390946502</v>
      </c>
      <c r="F76" s="115">
        <v>479</v>
      </c>
      <c r="G76" s="114">
        <v>465</v>
      </c>
      <c r="H76" s="114">
        <v>465</v>
      </c>
      <c r="I76" s="114">
        <v>450</v>
      </c>
      <c r="J76" s="140">
        <v>434</v>
      </c>
      <c r="K76" s="114">
        <v>45</v>
      </c>
      <c r="L76" s="116">
        <v>10.368663594470046</v>
      </c>
    </row>
    <row r="77" spans="1:12" s="110" customFormat="1" ht="15" customHeight="1" x14ac:dyDescent="0.2">
      <c r="A77" s="534"/>
      <c r="B77" s="119" t="s">
        <v>205</v>
      </c>
      <c r="C77" s="268"/>
      <c r="D77" s="182"/>
      <c r="E77" s="113">
        <v>8.3814794660121112</v>
      </c>
      <c r="F77" s="115">
        <v>7239</v>
      </c>
      <c r="G77" s="114">
        <v>7102</v>
      </c>
      <c r="H77" s="114">
        <v>7383</v>
      </c>
      <c r="I77" s="114">
        <v>7405</v>
      </c>
      <c r="J77" s="140">
        <v>7283</v>
      </c>
      <c r="K77" s="114">
        <v>-44</v>
      </c>
      <c r="L77" s="116">
        <v>-0.60414664286695041</v>
      </c>
    </row>
    <row r="78" spans="1:12" s="110" customFormat="1" ht="15" customHeight="1" x14ac:dyDescent="0.2">
      <c r="A78" s="120"/>
      <c r="B78" s="119"/>
      <c r="C78" s="268" t="s">
        <v>106</v>
      </c>
      <c r="D78" s="182"/>
      <c r="E78" s="113">
        <v>60.823318137864348</v>
      </c>
      <c r="F78" s="115">
        <v>4403</v>
      </c>
      <c r="G78" s="114">
        <v>4284</v>
      </c>
      <c r="H78" s="114">
        <v>4487</v>
      </c>
      <c r="I78" s="114">
        <v>4470</v>
      </c>
      <c r="J78" s="140">
        <v>4384</v>
      </c>
      <c r="K78" s="114">
        <v>19</v>
      </c>
      <c r="L78" s="116">
        <v>0.43339416058394159</v>
      </c>
    </row>
    <row r="79" spans="1:12" s="110" customFormat="1" ht="15" customHeight="1" x14ac:dyDescent="0.2">
      <c r="A79" s="123"/>
      <c r="B79" s="124"/>
      <c r="C79" s="260" t="s">
        <v>107</v>
      </c>
      <c r="D79" s="261"/>
      <c r="E79" s="125">
        <v>39.176681862135652</v>
      </c>
      <c r="F79" s="143">
        <v>2836</v>
      </c>
      <c r="G79" s="144">
        <v>2818</v>
      </c>
      <c r="H79" s="144">
        <v>2896</v>
      </c>
      <c r="I79" s="144">
        <v>2935</v>
      </c>
      <c r="J79" s="145">
        <v>2899</v>
      </c>
      <c r="K79" s="144">
        <v>-63</v>
      </c>
      <c r="L79" s="146">
        <v>-2.1731631597102448</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86:L86"/>
    <mergeCell ref="A35:D35"/>
    <mergeCell ref="A41:D41"/>
    <mergeCell ref="A44:D44"/>
    <mergeCell ref="A47:D47"/>
    <mergeCell ref="A50:D50"/>
    <mergeCell ref="A85:L85"/>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3" t="s">
        <v>104</v>
      </c>
      <c r="B11" s="614"/>
      <c r="C11" s="285">
        <v>100</v>
      </c>
      <c r="D11" s="115">
        <v>86369</v>
      </c>
      <c r="E11" s="114">
        <v>86183</v>
      </c>
      <c r="F11" s="114">
        <v>87120</v>
      </c>
      <c r="G11" s="114">
        <v>86061</v>
      </c>
      <c r="H11" s="140">
        <v>85012</v>
      </c>
      <c r="I11" s="115">
        <v>1357</v>
      </c>
      <c r="J11" s="116">
        <v>1.596245235966687</v>
      </c>
    </row>
    <row r="12" spans="1:15" s="110" customFormat="1" ht="24.95" customHeight="1" x14ac:dyDescent="0.2">
      <c r="A12" s="193" t="s">
        <v>132</v>
      </c>
      <c r="B12" s="194" t="s">
        <v>133</v>
      </c>
      <c r="C12" s="113">
        <v>0.92046914981069594</v>
      </c>
      <c r="D12" s="115">
        <v>795</v>
      </c>
      <c r="E12" s="114">
        <v>737</v>
      </c>
      <c r="F12" s="114">
        <v>844</v>
      </c>
      <c r="G12" s="114">
        <v>860</v>
      </c>
      <c r="H12" s="140">
        <v>812</v>
      </c>
      <c r="I12" s="115">
        <v>-17</v>
      </c>
      <c r="J12" s="116">
        <v>-2.0935960591133007</v>
      </c>
    </row>
    <row r="13" spans="1:15" s="110" customFormat="1" ht="24.95" customHeight="1" x14ac:dyDescent="0.2">
      <c r="A13" s="193" t="s">
        <v>134</v>
      </c>
      <c r="B13" s="199" t="s">
        <v>214</v>
      </c>
      <c r="C13" s="113">
        <v>0.94941472055945997</v>
      </c>
      <c r="D13" s="115">
        <v>820</v>
      </c>
      <c r="E13" s="114">
        <v>819</v>
      </c>
      <c r="F13" s="114">
        <v>819</v>
      </c>
      <c r="G13" s="114">
        <v>820</v>
      </c>
      <c r="H13" s="140">
        <v>810</v>
      </c>
      <c r="I13" s="115">
        <v>10</v>
      </c>
      <c r="J13" s="116">
        <v>1.2345679012345678</v>
      </c>
    </row>
    <row r="14" spans="1:15" s="287" customFormat="1" ht="24" customHeight="1" x14ac:dyDescent="0.2">
      <c r="A14" s="193" t="s">
        <v>215</v>
      </c>
      <c r="B14" s="199" t="s">
        <v>137</v>
      </c>
      <c r="C14" s="113">
        <v>24.980027556183352</v>
      </c>
      <c r="D14" s="115">
        <v>21575</v>
      </c>
      <c r="E14" s="114">
        <v>21681</v>
      </c>
      <c r="F14" s="114">
        <v>21822</v>
      </c>
      <c r="G14" s="114">
        <v>21551</v>
      </c>
      <c r="H14" s="140">
        <v>21446</v>
      </c>
      <c r="I14" s="115">
        <v>129</v>
      </c>
      <c r="J14" s="116">
        <v>0.60151077123939201</v>
      </c>
      <c r="K14" s="110"/>
      <c r="L14" s="110"/>
      <c r="M14" s="110"/>
      <c r="N14" s="110"/>
      <c r="O14" s="110"/>
    </row>
    <row r="15" spans="1:15" s="110" customFormat="1" ht="24.75" customHeight="1" x14ac:dyDescent="0.2">
      <c r="A15" s="193" t="s">
        <v>216</v>
      </c>
      <c r="B15" s="199" t="s">
        <v>217</v>
      </c>
      <c r="C15" s="113">
        <v>8.4023202769512206</v>
      </c>
      <c r="D15" s="115">
        <v>7257</v>
      </c>
      <c r="E15" s="114">
        <v>7297</v>
      </c>
      <c r="F15" s="114">
        <v>7316</v>
      </c>
      <c r="G15" s="114">
        <v>7222</v>
      </c>
      <c r="H15" s="140">
        <v>7203</v>
      </c>
      <c r="I15" s="115">
        <v>54</v>
      </c>
      <c r="J15" s="116">
        <v>0.74968763015410245</v>
      </c>
    </row>
    <row r="16" spans="1:15" s="287" customFormat="1" ht="24.95" customHeight="1" x14ac:dyDescent="0.2">
      <c r="A16" s="193" t="s">
        <v>218</v>
      </c>
      <c r="B16" s="199" t="s">
        <v>141</v>
      </c>
      <c r="C16" s="113">
        <v>10.156421864326321</v>
      </c>
      <c r="D16" s="115">
        <v>8772</v>
      </c>
      <c r="E16" s="114">
        <v>8844</v>
      </c>
      <c r="F16" s="114">
        <v>8917</v>
      </c>
      <c r="G16" s="114">
        <v>8789</v>
      </c>
      <c r="H16" s="140">
        <v>8696</v>
      </c>
      <c r="I16" s="115">
        <v>76</v>
      </c>
      <c r="J16" s="116">
        <v>0.87396504139834408</v>
      </c>
      <c r="K16" s="110"/>
      <c r="L16" s="110"/>
      <c r="M16" s="110"/>
      <c r="N16" s="110"/>
      <c r="O16" s="110"/>
    </row>
    <row r="17" spans="1:15" s="110" customFormat="1" ht="24.95" customHeight="1" x14ac:dyDescent="0.2">
      <c r="A17" s="193" t="s">
        <v>219</v>
      </c>
      <c r="B17" s="199" t="s">
        <v>220</v>
      </c>
      <c r="C17" s="113">
        <v>6.4212854149058112</v>
      </c>
      <c r="D17" s="115">
        <v>5546</v>
      </c>
      <c r="E17" s="114">
        <v>5540</v>
      </c>
      <c r="F17" s="114">
        <v>5589</v>
      </c>
      <c r="G17" s="114">
        <v>5540</v>
      </c>
      <c r="H17" s="140">
        <v>5547</v>
      </c>
      <c r="I17" s="115">
        <v>-1</v>
      </c>
      <c r="J17" s="116">
        <v>-1.802776275464215E-2</v>
      </c>
    </row>
    <row r="18" spans="1:15" s="287" customFormat="1" ht="24.95" customHeight="1" x14ac:dyDescent="0.2">
      <c r="A18" s="201" t="s">
        <v>144</v>
      </c>
      <c r="B18" s="202" t="s">
        <v>145</v>
      </c>
      <c r="C18" s="113">
        <v>7.5073232293994376</v>
      </c>
      <c r="D18" s="115">
        <v>6484</v>
      </c>
      <c r="E18" s="114">
        <v>6399</v>
      </c>
      <c r="F18" s="114">
        <v>6624</v>
      </c>
      <c r="G18" s="114">
        <v>6439</v>
      </c>
      <c r="H18" s="140">
        <v>6332</v>
      </c>
      <c r="I18" s="115">
        <v>152</v>
      </c>
      <c r="J18" s="116">
        <v>2.4005053695514844</v>
      </c>
      <c r="K18" s="110"/>
      <c r="L18" s="110"/>
      <c r="M18" s="110"/>
      <c r="N18" s="110"/>
      <c r="O18" s="110"/>
    </row>
    <row r="19" spans="1:15" s="110" customFormat="1" ht="24.95" customHeight="1" x14ac:dyDescent="0.2">
      <c r="A19" s="193" t="s">
        <v>146</v>
      </c>
      <c r="B19" s="199" t="s">
        <v>147</v>
      </c>
      <c r="C19" s="113">
        <v>15.33304773703528</v>
      </c>
      <c r="D19" s="115">
        <v>13243</v>
      </c>
      <c r="E19" s="114">
        <v>13238</v>
      </c>
      <c r="F19" s="114">
        <v>13282</v>
      </c>
      <c r="G19" s="114">
        <v>13111</v>
      </c>
      <c r="H19" s="140">
        <v>13153</v>
      </c>
      <c r="I19" s="115">
        <v>90</v>
      </c>
      <c r="J19" s="116">
        <v>0.68425454268988062</v>
      </c>
    </row>
    <row r="20" spans="1:15" s="287" customFormat="1" ht="24.95" customHeight="1" x14ac:dyDescent="0.2">
      <c r="A20" s="193" t="s">
        <v>148</v>
      </c>
      <c r="B20" s="199" t="s">
        <v>149</v>
      </c>
      <c r="C20" s="113">
        <v>4.7262327918581901</v>
      </c>
      <c r="D20" s="115">
        <v>4082</v>
      </c>
      <c r="E20" s="114">
        <v>4051</v>
      </c>
      <c r="F20" s="114">
        <v>4125</v>
      </c>
      <c r="G20" s="114">
        <v>4183</v>
      </c>
      <c r="H20" s="140">
        <v>4141</v>
      </c>
      <c r="I20" s="115">
        <v>-59</v>
      </c>
      <c r="J20" s="116">
        <v>-1.4247766240038637</v>
      </c>
      <c r="K20" s="110"/>
      <c r="L20" s="110"/>
      <c r="M20" s="110"/>
      <c r="N20" s="110"/>
      <c r="O20" s="110"/>
    </row>
    <row r="21" spans="1:15" s="110" customFormat="1" ht="24.95" customHeight="1" x14ac:dyDescent="0.2">
      <c r="A21" s="201" t="s">
        <v>150</v>
      </c>
      <c r="B21" s="202" t="s">
        <v>151</v>
      </c>
      <c r="C21" s="113">
        <v>4.1913186444210311</v>
      </c>
      <c r="D21" s="115">
        <v>3620</v>
      </c>
      <c r="E21" s="114">
        <v>3746</v>
      </c>
      <c r="F21" s="114">
        <v>4041</v>
      </c>
      <c r="G21" s="114">
        <v>4094</v>
      </c>
      <c r="H21" s="140">
        <v>3705</v>
      </c>
      <c r="I21" s="115">
        <v>-85</v>
      </c>
      <c r="J21" s="116">
        <v>-2.2941970310391362</v>
      </c>
    </row>
    <row r="22" spans="1:15" s="110" customFormat="1" ht="24.95" customHeight="1" x14ac:dyDescent="0.2">
      <c r="A22" s="201" t="s">
        <v>152</v>
      </c>
      <c r="B22" s="199" t="s">
        <v>153</v>
      </c>
      <c r="C22" s="113">
        <v>1.8768308073498594</v>
      </c>
      <c r="D22" s="115">
        <v>1621</v>
      </c>
      <c r="E22" s="114">
        <v>1597</v>
      </c>
      <c r="F22" s="114">
        <v>1569</v>
      </c>
      <c r="G22" s="114">
        <v>1508</v>
      </c>
      <c r="H22" s="140">
        <v>1496</v>
      </c>
      <c r="I22" s="115">
        <v>125</v>
      </c>
      <c r="J22" s="116">
        <v>8.355614973262032</v>
      </c>
    </row>
    <row r="23" spans="1:15" s="110" customFormat="1" ht="24.95" customHeight="1" x14ac:dyDescent="0.2">
      <c r="A23" s="193" t="s">
        <v>154</v>
      </c>
      <c r="B23" s="199" t="s">
        <v>155</v>
      </c>
      <c r="C23" s="113">
        <v>1.6522131783394505</v>
      </c>
      <c r="D23" s="115">
        <v>1427</v>
      </c>
      <c r="E23" s="114">
        <v>1445</v>
      </c>
      <c r="F23" s="114">
        <v>1457</v>
      </c>
      <c r="G23" s="114">
        <v>1443</v>
      </c>
      <c r="H23" s="140">
        <v>1448</v>
      </c>
      <c r="I23" s="115">
        <v>-21</v>
      </c>
      <c r="J23" s="116">
        <v>-1.4502762430939227</v>
      </c>
    </row>
    <row r="24" spans="1:15" s="110" customFormat="1" ht="24.95" customHeight="1" x14ac:dyDescent="0.2">
      <c r="A24" s="193" t="s">
        <v>156</v>
      </c>
      <c r="B24" s="199" t="s">
        <v>221</v>
      </c>
      <c r="C24" s="113">
        <v>5.4336625409579824</v>
      </c>
      <c r="D24" s="115">
        <v>4693</v>
      </c>
      <c r="E24" s="114">
        <v>4656</v>
      </c>
      <c r="F24" s="114">
        <v>4660</v>
      </c>
      <c r="G24" s="114">
        <v>4543</v>
      </c>
      <c r="H24" s="140">
        <v>4294</v>
      </c>
      <c r="I24" s="115">
        <v>399</v>
      </c>
      <c r="J24" s="116">
        <v>9.2920353982300892</v>
      </c>
    </row>
    <row r="25" spans="1:15" s="110" customFormat="1" ht="24.95" customHeight="1" x14ac:dyDescent="0.2">
      <c r="A25" s="193" t="s">
        <v>222</v>
      </c>
      <c r="B25" s="204" t="s">
        <v>159</v>
      </c>
      <c r="C25" s="113">
        <v>3.0913869559679976</v>
      </c>
      <c r="D25" s="115">
        <v>2670</v>
      </c>
      <c r="E25" s="114">
        <v>2465</v>
      </c>
      <c r="F25" s="114">
        <v>2587</v>
      </c>
      <c r="G25" s="114">
        <v>2515</v>
      </c>
      <c r="H25" s="140">
        <v>2496</v>
      </c>
      <c r="I25" s="115">
        <v>174</v>
      </c>
      <c r="J25" s="116">
        <v>6.9711538461538458</v>
      </c>
    </row>
    <row r="26" spans="1:15" s="110" customFormat="1" ht="24.95" customHeight="1" x14ac:dyDescent="0.2">
      <c r="A26" s="201">
        <v>782.78300000000002</v>
      </c>
      <c r="B26" s="203" t="s">
        <v>160</v>
      </c>
      <c r="C26" s="113">
        <v>0.4098692818024986</v>
      </c>
      <c r="D26" s="115">
        <v>354</v>
      </c>
      <c r="E26" s="114">
        <v>418</v>
      </c>
      <c r="F26" s="114">
        <v>435</v>
      </c>
      <c r="G26" s="114">
        <v>472</v>
      </c>
      <c r="H26" s="140">
        <v>452</v>
      </c>
      <c r="I26" s="115">
        <v>-98</v>
      </c>
      <c r="J26" s="116">
        <v>-21.681415929203538</v>
      </c>
    </row>
    <row r="27" spans="1:15" s="110" customFormat="1" ht="24.95" customHeight="1" x14ac:dyDescent="0.2">
      <c r="A27" s="193" t="s">
        <v>161</v>
      </c>
      <c r="B27" s="199" t="s">
        <v>223</v>
      </c>
      <c r="C27" s="113">
        <v>3.1620141485949822</v>
      </c>
      <c r="D27" s="115">
        <v>2731</v>
      </c>
      <c r="E27" s="114">
        <v>2740</v>
      </c>
      <c r="F27" s="114">
        <v>2742</v>
      </c>
      <c r="G27" s="114">
        <v>2708</v>
      </c>
      <c r="H27" s="140">
        <v>2670</v>
      </c>
      <c r="I27" s="115">
        <v>61</v>
      </c>
      <c r="J27" s="116">
        <v>2.2846441947565541</v>
      </c>
    </row>
    <row r="28" spans="1:15" s="110" customFormat="1" ht="24.95" customHeight="1" x14ac:dyDescent="0.2">
      <c r="A28" s="193" t="s">
        <v>163</v>
      </c>
      <c r="B28" s="199" t="s">
        <v>164</v>
      </c>
      <c r="C28" s="113">
        <v>2.6386782294573283</v>
      </c>
      <c r="D28" s="115">
        <v>2279</v>
      </c>
      <c r="E28" s="114">
        <v>2256</v>
      </c>
      <c r="F28" s="114">
        <v>2240</v>
      </c>
      <c r="G28" s="114">
        <v>2264</v>
      </c>
      <c r="H28" s="140">
        <v>2259</v>
      </c>
      <c r="I28" s="115">
        <v>20</v>
      </c>
      <c r="J28" s="116">
        <v>0.88534749889331565</v>
      </c>
    </row>
    <row r="29" spans="1:15" s="110" customFormat="1" ht="24.95" customHeight="1" x14ac:dyDescent="0.2">
      <c r="A29" s="193">
        <v>86</v>
      </c>
      <c r="B29" s="199" t="s">
        <v>165</v>
      </c>
      <c r="C29" s="113">
        <v>13.33117206405076</v>
      </c>
      <c r="D29" s="115">
        <v>11514</v>
      </c>
      <c r="E29" s="114">
        <v>11551</v>
      </c>
      <c r="F29" s="114">
        <v>11493</v>
      </c>
      <c r="G29" s="114">
        <v>11336</v>
      </c>
      <c r="H29" s="140">
        <v>11310</v>
      </c>
      <c r="I29" s="115">
        <v>204</v>
      </c>
      <c r="J29" s="116">
        <v>1.8037135278514589</v>
      </c>
    </row>
    <row r="30" spans="1:15" s="110" customFormat="1" ht="24.95" customHeight="1" x14ac:dyDescent="0.2">
      <c r="A30" s="193">
        <v>87.88</v>
      </c>
      <c r="B30" s="204" t="s">
        <v>166</v>
      </c>
      <c r="C30" s="113">
        <v>6.5671710914795822</v>
      </c>
      <c r="D30" s="115">
        <v>5672</v>
      </c>
      <c r="E30" s="114">
        <v>5601</v>
      </c>
      <c r="F30" s="114">
        <v>5585</v>
      </c>
      <c r="G30" s="114">
        <v>5490</v>
      </c>
      <c r="H30" s="140">
        <v>5494</v>
      </c>
      <c r="I30" s="115">
        <v>178</v>
      </c>
      <c r="J30" s="116">
        <v>3.2398980706224974</v>
      </c>
    </row>
    <row r="31" spans="1:15" s="110" customFormat="1" ht="24.95" customHeight="1" x14ac:dyDescent="0.2">
      <c r="A31" s="193" t="s">
        <v>167</v>
      </c>
      <c r="B31" s="199" t="s">
        <v>168</v>
      </c>
      <c r="C31" s="113">
        <v>3.228010049902164</v>
      </c>
      <c r="D31" s="115">
        <v>2788</v>
      </c>
      <c r="E31" s="114">
        <v>2782</v>
      </c>
      <c r="F31" s="114">
        <v>2794</v>
      </c>
      <c r="G31" s="114">
        <v>2723</v>
      </c>
      <c r="H31" s="140">
        <v>2693</v>
      </c>
      <c r="I31" s="115">
        <v>95</v>
      </c>
      <c r="J31" s="116">
        <v>3.527664314890457</v>
      </c>
    </row>
    <row r="32" spans="1:15" s="110" customFormat="1" ht="24.95" customHeight="1" x14ac:dyDescent="0.2">
      <c r="A32" s="193"/>
      <c r="B32" s="288" t="s">
        <v>224</v>
      </c>
      <c r="C32" s="113" t="s">
        <v>513</v>
      </c>
      <c r="D32" s="115" t="s">
        <v>513</v>
      </c>
      <c r="E32" s="114" t="s">
        <v>513</v>
      </c>
      <c r="F32" s="114" t="s">
        <v>513</v>
      </c>
      <c r="G32" s="114" t="s">
        <v>513</v>
      </c>
      <c r="H32" s="140" t="s">
        <v>513</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0.92046914981069594</v>
      </c>
      <c r="D34" s="115">
        <v>795</v>
      </c>
      <c r="E34" s="114">
        <v>737</v>
      </c>
      <c r="F34" s="114">
        <v>844</v>
      </c>
      <c r="G34" s="114">
        <v>860</v>
      </c>
      <c r="H34" s="140">
        <v>812</v>
      </c>
      <c r="I34" s="115">
        <v>-17</v>
      </c>
      <c r="J34" s="116">
        <v>-2.0935960591133007</v>
      </c>
    </row>
    <row r="35" spans="1:10" s="110" customFormat="1" ht="24.95" customHeight="1" x14ac:dyDescent="0.2">
      <c r="A35" s="292" t="s">
        <v>171</v>
      </c>
      <c r="B35" s="293" t="s">
        <v>172</v>
      </c>
      <c r="C35" s="113">
        <v>33.436765506142251</v>
      </c>
      <c r="D35" s="115">
        <v>28879</v>
      </c>
      <c r="E35" s="114">
        <v>28899</v>
      </c>
      <c r="F35" s="114">
        <v>29265</v>
      </c>
      <c r="G35" s="114">
        <v>28810</v>
      </c>
      <c r="H35" s="140">
        <v>28588</v>
      </c>
      <c r="I35" s="115">
        <v>291</v>
      </c>
      <c r="J35" s="116">
        <v>1.0179096124247937</v>
      </c>
    </row>
    <row r="36" spans="1:10" s="110" customFormat="1" ht="24.95" customHeight="1" x14ac:dyDescent="0.2">
      <c r="A36" s="294" t="s">
        <v>173</v>
      </c>
      <c r="B36" s="295" t="s">
        <v>174</v>
      </c>
      <c r="C36" s="125">
        <v>65.641607521217097</v>
      </c>
      <c r="D36" s="143">
        <v>56694</v>
      </c>
      <c r="E36" s="144">
        <v>56546</v>
      </c>
      <c r="F36" s="144">
        <v>57010</v>
      </c>
      <c r="G36" s="144">
        <v>56390</v>
      </c>
      <c r="H36" s="145">
        <v>55611</v>
      </c>
      <c r="I36" s="143">
        <v>1083</v>
      </c>
      <c r="J36" s="146">
        <v>1.9474564384744026</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2020-09-25T10:55:10Z</dcterms:created>
  <dcterms:modified xsi:type="dcterms:W3CDTF">2020-09-28T08:10:50Z</dcterms:modified>
</cp:coreProperties>
</file>